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\F. 신정우 선임님\"/>
    </mc:Choice>
  </mc:AlternateContent>
  <xr:revisionPtr revIDLastSave="0" documentId="8_{D7A7010D-B1B2-4793-BC12-60B9CB777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26" r:id="rId1"/>
    <sheet name="JP" sheetId="2" r:id="rId2"/>
    <sheet name="CLAIM" sheetId="27" r:id="rId3"/>
    <sheet name="OTC" sheetId="28" r:id="rId4"/>
    <sheet name="정산업데이트" sheetId="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1" hidden="1">JP!$AD$5:$BK$1370</definedName>
    <definedName name="AAAAAAAAAAAAAAA">[1]Sheet1!$A$17:$D$20</definedName>
    <definedName name="AAAAAAAAAAAAAAAAAAAAAAAAA">[1]Sheet1!$F$2:$G$4</definedName>
    <definedName name="_xlnm.Print_Area">#REF!</definedName>
    <definedName name="RATE062812">[2]Sheet1!$A$17:$D$20</definedName>
    <definedName name="RATEI">[3]Sheet1!$F$2:$G$4</definedName>
    <definedName name="RATEII">[2]Sheet1!$F$2:$G$4</definedName>
    <definedName name="RATEJPNOCT">[4]Sheet1!$F$2:$G$4</definedName>
    <definedName name="WWW">[1]Sheet1!$A$17:$D$20</definedName>
    <definedName name="WWWWWW">[1]Sheet1!$F$2:$G$4</definedName>
    <definedName name="과금일">'[5]세금계산서(내역)'!$I$2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6" l="1"/>
  <c r="E7" i="26"/>
  <c r="U1370" i="2" a="1"/>
  <c r="U1370" i="2" s="1"/>
  <c r="R1370" i="2"/>
  <c r="Q1370" i="2"/>
  <c r="P1370" i="2"/>
  <c r="X1370" i="2" s="1" a="1"/>
  <c r="X1370" i="2" s="1"/>
  <c r="O1370" i="2"/>
  <c r="N1370" i="2"/>
  <c r="M1370" i="2"/>
  <c r="L1370" i="2"/>
  <c r="K1370" i="2"/>
  <c r="V1370" i="2" s="1"/>
  <c r="J1370" i="2"/>
  <c r="I1370" i="2"/>
  <c r="H1370" i="2"/>
  <c r="G1370" i="2"/>
  <c r="F1370" i="2"/>
  <c r="E1370" i="2"/>
  <c r="D1370" i="2"/>
  <c r="Y1370" i="2" s="1"/>
  <c r="C1370" i="2"/>
  <c r="B1370" i="2"/>
  <c r="A1370" i="2"/>
  <c r="S1370" i="2" s="1"/>
  <c r="V1369" i="2"/>
  <c r="R1369" i="2"/>
  <c r="Q1369" i="2"/>
  <c r="P1369" i="2"/>
  <c r="X1369" i="2" s="1" a="1"/>
  <c r="X1369" i="2" s="1"/>
  <c r="O1369" i="2"/>
  <c r="M1369" i="2"/>
  <c r="L1369" i="2"/>
  <c r="K1369" i="2"/>
  <c r="J1369" i="2"/>
  <c r="U1369" i="2" s="1" a="1"/>
  <c r="U1369" i="2" s="1"/>
  <c r="I1369" i="2"/>
  <c r="H1369" i="2"/>
  <c r="G1369" i="2"/>
  <c r="F1369" i="2"/>
  <c r="E1369" i="2"/>
  <c r="D1369" i="2"/>
  <c r="Y1369" i="2" s="1"/>
  <c r="C1369" i="2"/>
  <c r="B1369" i="2"/>
  <c r="A1369" i="2"/>
  <c r="S1369" i="2" s="1"/>
  <c r="X1368" i="2" a="1"/>
  <c r="X1368" i="2" s="1"/>
  <c r="S1368" i="2"/>
  <c r="R1368" i="2"/>
  <c r="Q1368" i="2"/>
  <c r="P1368" i="2"/>
  <c r="O1368" i="2"/>
  <c r="M1368" i="2"/>
  <c r="L1368" i="2"/>
  <c r="K1368" i="2"/>
  <c r="V1368" i="2" s="1"/>
  <c r="J1368" i="2"/>
  <c r="I1368" i="2"/>
  <c r="H1368" i="2"/>
  <c r="G1368" i="2"/>
  <c r="F1368" i="2"/>
  <c r="E1368" i="2"/>
  <c r="D1368" i="2"/>
  <c r="Y1368" i="2" s="1"/>
  <c r="C1368" i="2"/>
  <c r="B1368" i="2"/>
  <c r="A1368" i="2"/>
  <c r="R1367" i="2"/>
  <c r="Q1367" i="2"/>
  <c r="P1367" i="2"/>
  <c r="X1367" i="2" s="1" a="1"/>
  <c r="X1367" i="2" s="1"/>
  <c r="O1367" i="2"/>
  <c r="M1367" i="2"/>
  <c r="L1367" i="2"/>
  <c r="K1367" i="2"/>
  <c r="V1367" i="2" s="1"/>
  <c r="J1367" i="2"/>
  <c r="U1367" i="2" s="1" a="1"/>
  <c r="U1367" i="2" s="1"/>
  <c r="I1367" i="2"/>
  <c r="H1367" i="2"/>
  <c r="G1367" i="2"/>
  <c r="F1367" i="2"/>
  <c r="E1367" i="2"/>
  <c r="D1367" i="2"/>
  <c r="Y1367" i="2" s="1"/>
  <c r="C1367" i="2"/>
  <c r="B1367" i="2"/>
  <c r="A1367" i="2"/>
  <c r="S1367" i="2" s="1"/>
  <c r="V1366" i="2"/>
  <c r="R1366" i="2"/>
  <c r="Q1366" i="2"/>
  <c r="P1366" i="2"/>
  <c r="X1366" i="2" s="1" a="1"/>
  <c r="X1366" i="2" s="1"/>
  <c r="O1366" i="2"/>
  <c r="M1366" i="2"/>
  <c r="L1366" i="2"/>
  <c r="K1366" i="2"/>
  <c r="J1366" i="2"/>
  <c r="I1366" i="2"/>
  <c r="H1366" i="2"/>
  <c r="G1366" i="2"/>
  <c r="F1366" i="2"/>
  <c r="E1366" i="2"/>
  <c r="D1366" i="2"/>
  <c r="Y1366" i="2" s="1"/>
  <c r="C1366" i="2"/>
  <c r="B1366" i="2"/>
  <c r="A1366" i="2"/>
  <c r="S1366" i="2" s="1"/>
  <c r="V1365" i="2"/>
  <c r="R1365" i="2"/>
  <c r="Q1365" i="2"/>
  <c r="P1365" i="2"/>
  <c r="X1365" i="2" s="1" a="1"/>
  <c r="X1365" i="2" s="1"/>
  <c r="O1365" i="2"/>
  <c r="M1365" i="2"/>
  <c r="L1365" i="2"/>
  <c r="K1365" i="2"/>
  <c r="J1365" i="2"/>
  <c r="I1365" i="2"/>
  <c r="H1365" i="2"/>
  <c r="G1365" i="2"/>
  <c r="F1365" i="2"/>
  <c r="E1365" i="2"/>
  <c r="D1365" i="2"/>
  <c r="Y1365" i="2" s="1"/>
  <c r="C1365" i="2"/>
  <c r="B1365" i="2"/>
  <c r="A1365" i="2"/>
  <c r="S1365" i="2" s="1"/>
  <c r="X1364" i="2" a="1"/>
  <c r="X1364" i="2" s="1"/>
  <c r="U1364" i="2" a="1"/>
  <c r="U1364" i="2" s="1"/>
  <c r="R1364" i="2"/>
  <c r="Q1364" i="2"/>
  <c r="P1364" i="2"/>
  <c r="O1364" i="2"/>
  <c r="M1364" i="2"/>
  <c r="N1364" i="2" s="1"/>
  <c r="L1364" i="2"/>
  <c r="K1364" i="2"/>
  <c r="V1364" i="2" s="1"/>
  <c r="J1364" i="2"/>
  <c r="I1364" i="2"/>
  <c r="H1364" i="2"/>
  <c r="G1364" i="2"/>
  <c r="F1364" i="2"/>
  <c r="E1364" i="2"/>
  <c r="D1364" i="2"/>
  <c r="Y1364" i="2" s="1"/>
  <c r="C1364" i="2"/>
  <c r="B1364" i="2"/>
  <c r="A1364" i="2"/>
  <c r="S1364" i="2" s="1"/>
  <c r="Y1363" i="2"/>
  <c r="X1363" i="2" a="1"/>
  <c r="X1363" i="2" s="1"/>
  <c r="V1363" i="2"/>
  <c r="R1363" i="2"/>
  <c r="Q1363" i="2"/>
  <c r="P1363" i="2"/>
  <c r="O1363" i="2"/>
  <c r="M1363" i="2"/>
  <c r="L1363" i="2"/>
  <c r="N1363" i="2" s="1"/>
  <c r="K1363" i="2"/>
  <c r="J1363" i="2"/>
  <c r="U1363" i="2" s="1" a="1"/>
  <c r="U1363" i="2" s="1"/>
  <c r="I1363" i="2"/>
  <c r="H1363" i="2"/>
  <c r="G1363" i="2"/>
  <c r="F1363" i="2"/>
  <c r="E1363" i="2"/>
  <c r="D1363" i="2"/>
  <c r="C1363" i="2"/>
  <c r="B1363" i="2"/>
  <c r="A1363" i="2"/>
  <c r="S1363" i="2" s="1"/>
  <c r="V1362" i="2"/>
  <c r="R1362" i="2"/>
  <c r="Q1362" i="2"/>
  <c r="P1362" i="2"/>
  <c r="X1362" i="2" s="1" a="1"/>
  <c r="X1362" i="2" s="1"/>
  <c r="O1362" i="2"/>
  <c r="M1362" i="2"/>
  <c r="L1362" i="2"/>
  <c r="N1362" i="2" s="1"/>
  <c r="T1362" i="2" s="1"/>
  <c r="K1362" i="2"/>
  <c r="J1362" i="2"/>
  <c r="I1362" i="2"/>
  <c r="H1362" i="2"/>
  <c r="G1362" i="2"/>
  <c r="F1362" i="2"/>
  <c r="E1362" i="2"/>
  <c r="D1362" i="2"/>
  <c r="Y1362" i="2" s="1"/>
  <c r="C1362" i="2"/>
  <c r="B1362" i="2"/>
  <c r="A1362" i="2"/>
  <c r="S1362" i="2" s="1"/>
  <c r="X1361" i="2" a="1"/>
  <c r="X1361" i="2" s="1"/>
  <c r="R1361" i="2"/>
  <c r="Q1361" i="2"/>
  <c r="P1361" i="2"/>
  <c r="O1361" i="2"/>
  <c r="M1361" i="2"/>
  <c r="N1361" i="2" s="1"/>
  <c r="L1361" i="2"/>
  <c r="K1361" i="2"/>
  <c r="V1361" i="2" s="1"/>
  <c r="J1361" i="2"/>
  <c r="U1361" i="2" s="1" a="1"/>
  <c r="U1361" i="2" s="1"/>
  <c r="I1361" i="2"/>
  <c r="H1361" i="2"/>
  <c r="G1361" i="2"/>
  <c r="F1361" i="2"/>
  <c r="E1361" i="2"/>
  <c r="D1361" i="2"/>
  <c r="Y1361" i="2" s="1"/>
  <c r="C1361" i="2"/>
  <c r="B1361" i="2"/>
  <c r="A1361" i="2"/>
  <c r="S1361" i="2" s="1"/>
  <c r="U1360" i="2" a="1"/>
  <c r="U1360" i="2" s="1"/>
  <c r="R1360" i="2"/>
  <c r="Q1360" i="2"/>
  <c r="P1360" i="2"/>
  <c r="X1360" i="2" s="1" a="1"/>
  <c r="X1360" i="2" s="1"/>
  <c r="O1360" i="2"/>
  <c r="M1360" i="2"/>
  <c r="N1360" i="2" s="1"/>
  <c r="T1360" i="2" s="1"/>
  <c r="L1360" i="2"/>
  <c r="K1360" i="2"/>
  <c r="V1360" i="2" s="1"/>
  <c r="J1360" i="2"/>
  <c r="I1360" i="2"/>
  <c r="H1360" i="2"/>
  <c r="G1360" i="2"/>
  <c r="F1360" i="2"/>
  <c r="E1360" i="2"/>
  <c r="D1360" i="2"/>
  <c r="Y1360" i="2" s="1"/>
  <c r="C1360" i="2"/>
  <c r="B1360" i="2"/>
  <c r="A1360" i="2"/>
  <c r="S1360" i="2" s="1"/>
  <c r="X1359" i="2" a="1"/>
  <c r="X1359" i="2" s="1"/>
  <c r="R1359" i="2"/>
  <c r="Q1359" i="2"/>
  <c r="P1359" i="2"/>
  <c r="O1359" i="2"/>
  <c r="M1359" i="2"/>
  <c r="L1359" i="2"/>
  <c r="K1359" i="2"/>
  <c r="V1359" i="2" s="1"/>
  <c r="J1359" i="2"/>
  <c r="I1359" i="2"/>
  <c r="H1359" i="2"/>
  <c r="G1359" i="2"/>
  <c r="F1359" i="2"/>
  <c r="E1359" i="2"/>
  <c r="D1359" i="2"/>
  <c r="Y1359" i="2" s="1"/>
  <c r="C1359" i="2"/>
  <c r="B1359" i="2"/>
  <c r="A1359" i="2"/>
  <c r="S1359" i="2" s="1"/>
  <c r="V1358" i="2"/>
  <c r="U1358" i="2" a="1"/>
  <c r="U1358" i="2" s="1"/>
  <c r="S1358" i="2"/>
  <c r="R1358" i="2"/>
  <c r="Q1358" i="2"/>
  <c r="P1358" i="2"/>
  <c r="X1358" i="2" s="1" a="1"/>
  <c r="X1358" i="2" s="1"/>
  <c r="O1358" i="2"/>
  <c r="M1358" i="2"/>
  <c r="L1358" i="2"/>
  <c r="K1358" i="2"/>
  <c r="J1358" i="2"/>
  <c r="I1358" i="2"/>
  <c r="H1358" i="2"/>
  <c r="G1358" i="2"/>
  <c r="F1358" i="2"/>
  <c r="E1358" i="2"/>
  <c r="D1358" i="2"/>
  <c r="Y1358" i="2" s="1"/>
  <c r="C1358" i="2"/>
  <c r="B1358" i="2"/>
  <c r="A1358" i="2"/>
  <c r="Y1357" i="2"/>
  <c r="U1357" i="2" a="1"/>
  <c r="U1357" i="2" s="1"/>
  <c r="R1357" i="2"/>
  <c r="Q1357" i="2"/>
  <c r="P1357" i="2"/>
  <c r="X1357" i="2" s="1" a="1"/>
  <c r="X1357" i="2" s="1"/>
  <c r="O1357" i="2"/>
  <c r="M1357" i="2"/>
  <c r="L1357" i="2"/>
  <c r="K1357" i="2"/>
  <c r="V1357" i="2" s="1"/>
  <c r="J1357" i="2"/>
  <c r="I1357" i="2"/>
  <c r="H1357" i="2"/>
  <c r="G1357" i="2"/>
  <c r="F1357" i="2"/>
  <c r="E1357" i="2"/>
  <c r="D1357" i="2"/>
  <c r="C1357" i="2"/>
  <c r="B1357" i="2"/>
  <c r="A1357" i="2"/>
  <c r="S1357" i="2" s="1"/>
  <c r="X1356" i="2"/>
  <c r="X1356" i="2" a="1"/>
  <c r="U1356" i="2" a="1"/>
  <c r="U1356" i="2" s="1"/>
  <c r="R1356" i="2"/>
  <c r="Q1356" i="2"/>
  <c r="P1356" i="2"/>
  <c r="O1356" i="2"/>
  <c r="M1356" i="2"/>
  <c r="L1356" i="2"/>
  <c r="N1356" i="2" s="1"/>
  <c r="K1356" i="2"/>
  <c r="V1356" i="2" s="1"/>
  <c r="J1356" i="2"/>
  <c r="I1356" i="2"/>
  <c r="H1356" i="2"/>
  <c r="G1356" i="2"/>
  <c r="F1356" i="2"/>
  <c r="E1356" i="2"/>
  <c r="D1356" i="2"/>
  <c r="Y1356" i="2" s="1"/>
  <c r="C1356" i="2"/>
  <c r="B1356" i="2"/>
  <c r="A1356" i="2"/>
  <c r="S1356" i="2" s="1"/>
  <c r="R1355" i="2"/>
  <c r="Q1355" i="2"/>
  <c r="P1355" i="2"/>
  <c r="X1355" i="2" s="1" a="1"/>
  <c r="X1355" i="2" s="1"/>
  <c r="O1355" i="2"/>
  <c r="M1355" i="2"/>
  <c r="N1355" i="2" s="1"/>
  <c r="T1355" i="2" s="1"/>
  <c r="L1355" i="2"/>
  <c r="K1355" i="2"/>
  <c r="V1355" i="2" s="1"/>
  <c r="J1355" i="2"/>
  <c r="I1355" i="2"/>
  <c r="H1355" i="2"/>
  <c r="G1355" i="2"/>
  <c r="F1355" i="2"/>
  <c r="E1355" i="2"/>
  <c r="D1355" i="2"/>
  <c r="Y1355" i="2" s="1"/>
  <c r="C1355" i="2"/>
  <c r="B1355" i="2"/>
  <c r="A1355" i="2"/>
  <c r="S1355" i="2" s="1"/>
  <c r="V1354" i="2"/>
  <c r="R1354" i="2"/>
  <c r="Q1354" i="2"/>
  <c r="P1354" i="2"/>
  <c r="X1354" i="2" s="1" a="1"/>
  <c r="X1354" i="2" s="1"/>
  <c r="O1354" i="2"/>
  <c r="M1354" i="2"/>
  <c r="L1354" i="2"/>
  <c r="N1354" i="2" s="1"/>
  <c r="T1354" i="2" s="1"/>
  <c r="K1354" i="2"/>
  <c r="J1354" i="2"/>
  <c r="I1354" i="2"/>
  <c r="H1354" i="2"/>
  <c r="G1354" i="2"/>
  <c r="F1354" i="2"/>
  <c r="E1354" i="2"/>
  <c r="D1354" i="2"/>
  <c r="Y1354" i="2" s="1"/>
  <c r="C1354" i="2"/>
  <c r="B1354" i="2"/>
  <c r="A1354" i="2"/>
  <c r="S1354" i="2" s="1"/>
  <c r="X1353" i="2" a="1"/>
  <c r="X1353" i="2" s="1"/>
  <c r="U1353" i="2" a="1"/>
  <c r="U1353" i="2" s="1"/>
  <c r="R1353" i="2"/>
  <c r="Q1353" i="2"/>
  <c r="P1353" i="2"/>
  <c r="O1353" i="2"/>
  <c r="M1353" i="2"/>
  <c r="L1353" i="2"/>
  <c r="K1353" i="2"/>
  <c r="V1353" i="2" s="1"/>
  <c r="J1353" i="2"/>
  <c r="I1353" i="2"/>
  <c r="H1353" i="2"/>
  <c r="G1353" i="2"/>
  <c r="F1353" i="2"/>
  <c r="E1353" i="2"/>
  <c r="D1353" i="2"/>
  <c r="Y1353" i="2" s="1"/>
  <c r="C1353" i="2"/>
  <c r="B1353" i="2"/>
  <c r="A1353" i="2"/>
  <c r="S1353" i="2" s="1"/>
  <c r="X1352" i="2" a="1"/>
  <c r="X1352" i="2" s="1"/>
  <c r="U1352" i="2" a="1"/>
  <c r="U1352" i="2" s="1"/>
  <c r="R1352" i="2"/>
  <c r="Q1352" i="2"/>
  <c r="P1352" i="2"/>
  <c r="O1352" i="2"/>
  <c r="M1352" i="2"/>
  <c r="L1352" i="2"/>
  <c r="K1352" i="2"/>
  <c r="V1352" i="2" s="1"/>
  <c r="J1352" i="2"/>
  <c r="I1352" i="2"/>
  <c r="H1352" i="2"/>
  <c r="G1352" i="2"/>
  <c r="F1352" i="2"/>
  <c r="E1352" i="2"/>
  <c r="D1352" i="2"/>
  <c r="Y1352" i="2" s="1"/>
  <c r="C1352" i="2"/>
  <c r="B1352" i="2"/>
  <c r="A1352" i="2"/>
  <c r="S1352" i="2" s="1"/>
  <c r="X1351" i="2" a="1"/>
  <c r="X1351" i="2" s="1"/>
  <c r="R1351" i="2"/>
  <c r="Q1351" i="2"/>
  <c r="P1351" i="2"/>
  <c r="O1351" i="2"/>
  <c r="N1351" i="2"/>
  <c r="T1351" i="2" s="1"/>
  <c r="M1351" i="2"/>
  <c r="L1351" i="2"/>
  <c r="K1351" i="2"/>
  <c r="V1351" i="2" s="1"/>
  <c r="J1351" i="2"/>
  <c r="I1351" i="2"/>
  <c r="H1351" i="2"/>
  <c r="G1351" i="2"/>
  <c r="F1351" i="2"/>
  <c r="E1351" i="2"/>
  <c r="D1351" i="2"/>
  <c r="Y1351" i="2" s="1"/>
  <c r="C1351" i="2"/>
  <c r="B1351" i="2"/>
  <c r="A1351" i="2"/>
  <c r="S1351" i="2" s="1"/>
  <c r="X1350" i="2" a="1"/>
  <c r="X1350" i="2" s="1"/>
  <c r="R1350" i="2"/>
  <c r="Q1350" i="2"/>
  <c r="P1350" i="2"/>
  <c r="O1350" i="2"/>
  <c r="M1350" i="2"/>
  <c r="L1350" i="2"/>
  <c r="K1350" i="2"/>
  <c r="V1350" i="2" s="1"/>
  <c r="J1350" i="2"/>
  <c r="U1350" i="2" s="1" a="1"/>
  <c r="U1350" i="2" s="1"/>
  <c r="I1350" i="2"/>
  <c r="H1350" i="2"/>
  <c r="G1350" i="2"/>
  <c r="F1350" i="2"/>
  <c r="E1350" i="2"/>
  <c r="D1350" i="2"/>
  <c r="Y1350" i="2" s="1"/>
  <c r="C1350" i="2"/>
  <c r="B1350" i="2"/>
  <c r="A1350" i="2"/>
  <c r="S1350" i="2" s="1"/>
  <c r="R1349" i="2"/>
  <c r="Q1349" i="2"/>
  <c r="P1349" i="2"/>
  <c r="X1349" i="2" s="1" a="1"/>
  <c r="X1349" i="2" s="1"/>
  <c r="O1349" i="2"/>
  <c r="M1349" i="2"/>
  <c r="N1349" i="2" s="1"/>
  <c r="L1349" i="2"/>
  <c r="K1349" i="2"/>
  <c r="V1349" i="2" s="1"/>
  <c r="J1349" i="2"/>
  <c r="U1349" i="2" s="1" a="1"/>
  <c r="U1349" i="2" s="1"/>
  <c r="I1349" i="2"/>
  <c r="H1349" i="2"/>
  <c r="G1349" i="2"/>
  <c r="F1349" i="2"/>
  <c r="E1349" i="2"/>
  <c r="D1349" i="2"/>
  <c r="Y1349" i="2" s="1"/>
  <c r="C1349" i="2"/>
  <c r="B1349" i="2"/>
  <c r="A1349" i="2"/>
  <c r="S1349" i="2" s="1"/>
  <c r="Y1348" i="2"/>
  <c r="X1348" i="2" a="1"/>
  <c r="X1348" i="2" s="1"/>
  <c r="R1348" i="2"/>
  <c r="Q1348" i="2"/>
  <c r="P1348" i="2"/>
  <c r="O1348" i="2"/>
  <c r="M1348" i="2"/>
  <c r="N1348" i="2" s="1"/>
  <c r="T1348" i="2" s="1"/>
  <c r="L1348" i="2"/>
  <c r="K1348" i="2"/>
  <c r="V1348" i="2" s="1"/>
  <c r="J1348" i="2"/>
  <c r="W1348" i="2" s="1"/>
  <c r="I1348" i="2"/>
  <c r="H1348" i="2"/>
  <c r="G1348" i="2"/>
  <c r="F1348" i="2"/>
  <c r="E1348" i="2"/>
  <c r="D1348" i="2"/>
  <c r="C1348" i="2"/>
  <c r="B1348" i="2"/>
  <c r="A1348" i="2"/>
  <c r="S1348" i="2" s="1"/>
  <c r="S1347" i="2"/>
  <c r="R1347" i="2"/>
  <c r="Q1347" i="2"/>
  <c r="P1347" i="2"/>
  <c r="X1347" i="2" s="1" a="1"/>
  <c r="X1347" i="2" s="1"/>
  <c r="O1347" i="2"/>
  <c r="M1347" i="2"/>
  <c r="L1347" i="2"/>
  <c r="N1347" i="2" s="1"/>
  <c r="T1347" i="2" s="1"/>
  <c r="K1347" i="2"/>
  <c r="V1347" i="2" s="1"/>
  <c r="J1347" i="2"/>
  <c r="I1347" i="2"/>
  <c r="H1347" i="2"/>
  <c r="G1347" i="2"/>
  <c r="F1347" i="2"/>
  <c r="E1347" i="2"/>
  <c r="D1347" i="2"/>
  <c r="Y1347" i="2" s="1"/>
  <c r="C1347" i="2"/>
  <c r="B1347" i="2"/>
  <c r="A1347" i="2"/>
  <c r="Y1346" i="2"/>
  <c r="R1346" i="2"/>
  <c r="Q1346" i="2"/>
  <c r="P1346" i="2"/>
  <c r="X1346" i="2" s="1" a="1"/>
  <c r="X1346" i="2" s="1"/>
  <c r="O1346" i="2"/>
  <c r="M1346" i="2"/>
  <c r="L1346" i="2"/>
  <c r="N1346" i="2" s="1"/>
  <c r="K1346" i="2"/>
  <c r="V1346" i="2" s="1"/>
  <c r="J1346" i="2"/>
  <c r="U1346" i="2" s="1" a="1"/>
  <c r="U1346" i="2" s="1"/>
  <c r="I1346" i="2"/>
  <c r="H1346" i="2"/>
  <c r="G1346" i="2"/>
  <c r="F1346" i="2"/>
  <c r="E1346" i="2"/>
  <c r="D1346" i="2"/>
  <c r="C1346" i="2"/>
  <c r="B1346" i="2"/>
  <c r="A1346" i="2"/>
  <c r="S1346" i="2" s="1"/>
  <c r="Y1345" i="2"/>
  <c r="R1345" i="2"/>
  <c r="Q1345" i="2"/>
  <c r="P1345" i="2"/>
  <c r="X1345" i="2" s="1" a="1"/>
  <c r="X1345" i="2" s="1"/>
  <c r="O1345" i="2"/>
  <c r="M1345" i="2"/>
  <c r="L1345" i="2"/>
  <c r="K1345" i="2"/>
  <c r="V1345" i="2" s="1"/>
  <c r="J1345" i="2"/>
  <c r="I1345" i="2"/>
  <c r="H1345" i="2"/>
  <c r="G1345" i="2"/>
  <c r="F1345" i="2"/>
  <c r="E1345" i="2"/>
  <c r="D1345" i="2"/>
  <c r="C1345" i="2"/>
  <c r="B1345" i="2"/>
  <c r="A1345" i="2"/>
  <c r="S1345" i="2" s="1"/>
  <c r="V1344" i="2"/>
  <c r="U1344" i="2" a="1"/>
  <c r="U1344" i="2" s="1"/>
  <c r="R1344" i="2"/>
  <c r="Q1344" i="2"/>
  <c r="P1344" i="2"/>
  <c r="X1344" i="2" s="1" a="1"/>
  <c r="X1344" i="2" s="1"/>
  <c r="O1344" i="2"/>
  <c r="M1344" i="2"/>
  <c r="L1344" i="2"/>
  <c r="N1344" i="2" s="1"/>
  <c r="T1344" i="2" s="1"/>
  <c r="K1344" i="2"/>
  <c r="J1344" i="2"/>
  <c r="I1344" i="2"/>
  <c r="H1344" i="2"/>
  <c r="G1344" i="2"/>
  <c r="F1344" i="2"/>
  <c r="E1344" i="2"/>
  <c r="D1344" i="2"/>
  <c r="Y1344" i="2" s="1"/>
  <c r="C1344" i="2"/>
  <c r="B1344" i="2"/>
  <c r="A1344" i="2"/>
  <c r="S1344" i="2" s="1"/>
  <c r="R1343" i="2"/>
  <c r="Q1343" i="2"/>
  <c r="P1343" i="2"/>
  <c r="X1343" i="2" s="1" a="1"/>
  <c r="X1343" i="2" s="1"/>
  <c r="O1343" i="2"/>
  <c r="M1343" i="2"/>
  <c r="L1343" i="2"/>
  <c r="N1343" i="2" s="1"/>
  <c r="T1343" i="2" s="1"/>
  <c r="K1343" i="2"/>
  <c r="V1343" i="2" s="1"/>
  <c r="J1343" i="2"/>
  <c r="U1343" i="2" s="1" a="1"/>
  <c r="U1343" i="2" s="1"/>
  <c r="I1343" i="2"/>
  <c r="H1343" i="2"/>
  <c r="G1343" i="2"/>
  <c r="F1343" i="2"/>
  <c r="E1343" i="2"/>
  <c r="D1343" i="2"/>
  <c r="Y1343" i="2" s="1"/>
  <c r="C1343" i="2"/>
  <c r="B1343" i="2"/>
  <c r="A1343" i="2"/>
  <c r="S1343" i="2" s="1"/>
  <c r="U1342" i="2" a="1"/>
  <c r="U1342" i="2" s="1"/>
  <c r="R1342" i="2"/>
  <c r="Q1342" i="2"/>
  <c r="P1342" i="2"/>
  <c r="X1342" i="2" s="1" a="1"/>
  <c r="X1342" i="2" s="1"/>
  <c r="O1342" i="2"/>
  <c r="M1342" i="2"/>
  <c r="L1342" i="2"/>
  <c r="K1342" i="2"/>
  <c r="V1342" i="2" s="1"/>
  <c r="J1342" i="2"/>
  <c r="I1342" i="2"/>
  <c r="H1342" i="2"/>
  <c r="G1342" i="2"/>
  <c r="F1342" i="2"/>
  <c r="E1342" i="2"/>
  <c r="D1342" i="2"/>
  <c r="Y1342" i="2" s="1"/>
  <c r="C1342" i="2"/>
  <c r="B1342" i="2"/>
  <c r="A1342" i="2"/>
  <c r="S1342" i="2" s="1"/>
  <c r="Y1341" i="2"/>
  <c r="X1341" i="2" a="1"/>
  <c r="X1341" i="2" s="1"/>
  <c r="U1341" i="2" a="1"/>
  <c r="U1341" i="2" s="1"/>
  <c r="R1341" i="2"/>
  <c r="Q1341" i="2"/>
  <c r="P1341" i="2"/>
  <c r="O1341" i="2"/>
  <c r="M1341" i="2"/>
  <c r="L1341" i="2"/>
  <c r="N1341" i="2" s="1"/>
  <c r="K1341" i="2"/>
  <c r="V1341" i="2" s="1"/>
  <c r="J1341" i="2"/>
  <c r="I1341" i="2"/>
  <c r="H1341" i="2"/>
  <c r="G1341" i="2"/>
  <c r="F1341" i="2"/>
  <c r="E1341" i="2"/>
  <c r="D1341" i="2"/>
  <c r="C1341" i="2"/>
  <c r="B1341" i="2"/>
  <c r="A1341" i="2"/>
  <c r="S1341" i="2" s="1"/>
  <c r="X1340" i="2" a="1"/>
  <c r="X1340" i="2" s="1"/>
  <c r="R1340" i="2"/>
  <c r="Q1340" i="2"/>
  <c r="P1340" i="2"/>
  <c r="O1340" i="2"/>
  <c r="M1340" i="2"/>
  <c r="L1340" i="2"/>
  <c r="K1340" i="2"/>
  <c r="V1340" i="2" s="1"/>
  <c r="J1340" i="2"/>
  <c r="U1340" i="2" s="1" a="1"/>
  <c r="U1340" i="2" s="1"/>
  <c r="I1340" i="2"/>
  <c r="H1340" i="2"/>
  <c r="G1340" i="2"/>
  <c r="F1340" i="2"/>
  <c r="E1340" i="2"/>
  <c r="D1340" i="2"/>
  <c r="Y1340" i="2" s="1"/>
  <c r="C1340" i="2"/>
  <c r="B1340" i="2"/>
  <c r="A1340" i="2"/>
  <c r="S1340" i="2" s="1"/>
  <c r="R1339" i="2"/>
  <c r="Q1339" i="2"/>
  <c r="P1339" i="2"/>
  <c r="X1339" i="2" s="1" a="1"/>
  <c r="X1339" i="2" s="1"/>
  <c r="O1339" i="2"/>
  <c r="M1339" i="2"/>
  <c r="L1339" i="2"/>
  <c r="N1339" i="2" s="1"/>
  <c r="T1339" i="2" s="1"/>
  <c r="K1339" i="2"/>
  <c r="V1339" i="2" s="1"/>
  <c r="J1339" i="2"/>
  <c r="I1339" i="2"/>
  <c r="H1339" i="2"/>
  <c r="G1339" i="2"/>
  <c r="F1339" i="2"/>
  <c r="E1339" i="2"/>
  <c r="D1339" i="2"/>
  <c r="Y1339" i="2" s="1"/>
  <c r="C1339" i="2"/>
  <c r="B1339" i="2"/>
  <c r="A1339" i="2"/>
  <c r="S1339" i="2" s="1"/>
  <c r="V1338" i="2"/>
  <c r="R1338" i="2"/>
  <c r="Q1338" i="2"/>
  <c r="P1338" i="2"/>
  <c r="X1338" i="2" s="1" a="1"/>
  <c r="X1338" i="2" s="1"/>
  <c r="O1338" i="2"/>
  <c r="M1338" i="2"/>
  <c r="L1338" i="2"/>
  <c r="K1338" i="2"/>
  <c r="J1338" i="2"/>
  <c r="I1338" i="2"/>
  <c r="H1338" i="2"/>
  <c r="G1338" i="2"/>
  <c r="F1338" i="2"/>
  <c r="E1338" i="2"/>
  <c r="D1338" i="2"/>
  <c r="Y1338" i="2" s="1"/>
  <c r="C1338" i="2"/>
  <c r="B1338" i="2"/>
  <c r="A1338" i="2"/>
  <c r="S1338" i="2" s="1"/>
  <c r="Y1337" i="2"/>
  <c r="R1337" i="2"/>
  <c r="Q1337" i="2"/>
  <c r="P1337" i="2"/>
  <c r="X1337" i="2" s="1" a="1"/>
  <c r="X1337" i="2" s="1"/>
  <c r="O1337" i="2"/>
  <c r="M1337" i="2"/>
  <c r="L1337" i="2"/>
  <c r="N1337" i="2" s="1"/>
  <c r="K1337" i="2"/>
  <c r="V1337" i="2" s="1"/>
  <c r="J1337" i="2"/>
  <c r="U1337" i="2" s="1" a="1"/>
  <c r="U1337" i="2" s="1"/>
  <c r="I1337" i="2"/>
  <c r="H1337" i="2"/>
  <c r="G1337" i="2"/>
  <c r="F1337" i="2"/>
  <c r="E1337" i="2"/>
  <c r="D1337" i="2"/>
  <c r="C1337" i="2"/>
  <c r="B1337" i="2"/>
  <c r="A1337" i="2"/>
  <c r="S1337" i="2" s="1"/>
  <c r="Y1336" i="2"/>
  <c r="X1336" i="2" a="1"/>
  <c r="X1336" i="2" s="1"/>
  <c r="R1336" i="2"/>
  <c r="Q1336" i="2"/>
  <c r="P1336" i="2"/>
  <c r="O1336" i="2"/>
  <c r="M1336" i="2"/>
  <c r="L1336" i="2"/>
  <c r="K1336" i="2"/>
  <c r="V1336" i="2" s="1"/>
  <c r="J1336" i="2"/>
  <c r="I1336" i="2"/>
  <c r="H1336" i="2"/>
  <c r="G1336" i="2"/>
  <c r="F1336" i="2"/>
  <c r="E1336" i="2"/>
  <c r="D1336" i="2"/>
  <c r="C1336" i="2"/>
  <c r="B1336" i="2"/>
  <c r="A1336" i="2"/>
  <c r="S1336" i="2" s="1"/>
  <c r="U1335" i="2" a="1"/>
  <c r="U1335" i="2" s="1"/>
  <c r="S1335" i="2"/>
  <c r="R1335" i="2"/>
  <c r="Q1335" i="2"/>
  <c r="P1335" i="2"/>
  <c r="X1335" i="2" s="1" a="1"/>
  <c r="X1335" i="2" s="1"/>
  <c r="O1335" i="2"/>
  <c r="M1335" i="2"/>
  <c r="L1335" i="2"/>
  <c r="K1335" i="2"/>
  <c r="V1335" i="2" s="1"/>
  <c r="J1335" i="2"/>
  <c r="I1335" i="2"/>
  <c r="H1335" i="2"/>
  <c r="G1335" i="2"/>
  <c r="F1335" i="2"/>
  <c r="E1335" i="2"/>
  <c r="D1335" i="2"/>
  <c r="Y1335" i="2" s="1"/>
  <c r="C1335" i="2"/>
  <c r="B1335" i="2"/>
  <c r="A1335" i="2"/>
  <c r="Y1334" i="2"/>
  <c r="V1334" i="2"/>
  <c r="R1334" i="2"/>
  <c r="Q1334" i="2"/>
  <c r="P1334" i="2"/>
  <c r="X1334" i="2" s="1" a="1"/>
  <c r="X1334" i="2" s="1"/>
  <c r="O1334" i="2"/>
  <c r="M1334" i="2"/>
  <c r="L1334" i="2"/>
  <c r="K1334" i="2"/>
  <c r="J1334" i="2"/>
  <c r="U1334" i="2" s="1" a="1"/>
  <c r="U1334" i="2" s="1"/>
  <c r="I1334" i="2"/>
  <c r="H1334" i="2"/>
  <c r="G1334" i="2"/>
  <c r="F1334" i="2"/>
  <c r="E1334" i="2"/>
  <c r="D1334" i="2"/>
  <c r="C1334" i="2"/>
  <c r="B1334" i="2"/>
  <c r="A1334" i="2"/>
  <c r="S1334" i="2" s="1"/>
  <c r="Y1333" i="2"/>
  <c r="R1333" i="2"/>
  <c r="Q1333" i="2"/>
  <c r="P1333" i="2"/>
  <c r="X1333" i="2" s="1" a="1"/>
  <c r="X1333" i="2" s="1"/>
  <c r="O1333" i="2"/>
  <c r="M1333" i="2"/>
  <c r="L1333" i="2"/>
  <c r="K1333" i="2"/>
  <c r="V1333" i="2" s="1"/>
  <c r="J1333" i="2"/>
  <c r="U1333" i="2" s="1" a="1"/>
  <c r="U1333" i="2" s="1"/>
  <c r="I1333" i="2"/>
  <c r="H1333" i="2"/>
  <c r="G1333" i="2"/>
  <c r="F1333" i="2"/>
  <c r="E1333" i="2"/>
  <c r="D1333" i="2"/>
  <c r="C1333" i="2"/>
  <c r="B1333" i="2"/>
  <c r="A1333" i="2"/>
  <c r="S1333" i="2" s="1"/>
  <c r="V1332" i="2"/>
  <c r="R1332" i="2"/>
  <c r="Q1332" i="2"/>
  <c r="P1332" i="2"/>
  <c r="X1332" i="2" s="1" a="1"/>
  <c r="X1332" i="2" s="1"/>
  <c r="O1332" i="2"/>
  <c r="M1332" i="2"/>
  <c r="L1332" i="2"/>
  <c r="K1332" i="2"/>
  <c r="J1332" i="2"/>
  <c r="I1332" i="2"/>
  <c r="H1332" i="2"/>
  <c r="G1332" i="2"/>
  <c r="F1332" i="2"/>
  <c r="E1332" i="2"/>
  <c r="D1332" i="2"/>
  <c r="Y1332" i="2" s="1"/>
  <c r="C1332" i="2"/>
  <c r="B1332" i="2"/>
  <c r="A1332" i="2"/>
  <c r="S1332" i="2" s="1"/>
  <c r="R1331" i="2"/>
  <c r="Q1331" i="2"/>
  <c r="P1331" i="2"/>
  <c r="X1331" i="2" s="1" a="1"/>
  <c r="X1331" i="2" s="1"/>
  <c r="O1331" i="2"/>
  <c r="M1331" i="2"/>
  <c r="L1331" i="2"/>
  <c r="N1331" i="2" s="1"/>
  <c r="T1331" i="2" s="1"/>
  <c r="K1331" i="2"/>
  <c r="V1331" i="2" s="1"/>
  <c r="J1331" i="2"/>
  <c r="I1331" i="2"/>
  <c r="H1331" i="2"/>
  <c r="G1331" i="2"/>
  <c r="F1331" i="2"/>
  <c r="E1331" i="2"/>
  <c r="D1331" i="2"/>
  <c r="Y1331" i="2" s="1"/>
  <c r="C1331" i="2"/>
  <c r="B1331" i="2"/>
  <c r="A1331" i="2"/>
  <c r="S1331" i="2" s="1"/>
  <c r="V1330" i="2"/>
  <c r="R1330" i="2"/>
  <c r="Q1330" i="2"/>
  <c r="P1330" i="2"/>
  <c r="X1330" i="2" s="1" a="1"/>
  <c r="X1330" i="2" s="1"/>
  <c r="O1330" i="2"/>
  <c r="M1330" i="2"/>
  <c r="L1330" i="2"/>
  <c r="N1330" i="2" s="1"/>
  <c r="T1330" i="2" s="1"/>
  <c r="K1330" i="2"/>
  <c r="J1330" i="2"/>
  <c r="U1330" i="2" s="1" a="1"/>
  <c r="U1330" i="2" s="1"/>
  <c r="I1330" i="2"/>
  <c r="H1330" i="2"/>
  <c r="G1330" i="2"/>
  <c r="F1330" i="2"/>
  <c r="E1330" i="2"/>
  <c r="D1330" i="2"/>
  <c r="Y1330" i="2" s="1"/>
  <c r="C1330" i="2"/>
  <c r="B1330" i="2"/>
  <c r="A1330" i="2"/>
  <c r="S1330" i="2" s="1"/>
  <c r="X1329" i="2" a="1"/>
  <c r="X1329" i="2" s="1"/>
  <c r="U1329" i="2" a="1"/>
  <c r="U1329" i="2" s="1"/>
  <c r="R1329" i="2"/>
  <c r="Q1329" i="2"/>
  <c r="P1329" i="2"/>
  <c r="O1329" i="2"/>
  <c r="M1329" i="2"/>
  <c r="L1329" i="2"/>
  <c r="K1329" i="2"/>
  <c r="V1329" i="2" s="1"/>
  <c r="J1329" i="2"/>
  <c r="I1329" i="2"/>
  <c r="H1329" i="2"/>
  <c r="G1329" i="2"/>
  <c r="F1329" i="2"/>
  <c r="E1329" i="2"/>
  <c r="D1329" i="2"/>
  <c r="Y1329" i="2" s="1"/>
  <c r="C1329" i="2"/>
  <c r="B1329" i="2"/>
  <c r="A1329" i="2"/>
  <c r="S1329" i="2" s="1"/>
  <c r="X1328" i="2" a="1"/>
  <c r="X1328" i="2" s="1"/>
  <c r="W1328" i="2"/>
  <c r="U1328" i="2"/>
  <c r="R1328" i="2"/>
  <c r="Q1328" i="2"/>
  <c r="P1328" i="2"/>
  <c r="O1328" i="2"/>
  <c r="N1328" i="2"/>
  <c r="T1328" i="2" s="1"/>
  <c r="M1328" i="2"/>
  <c r="L1328" i="2"/>
  <c r="K1328" i="2"/>
  <c r="V1328" i="2" s="1"/>
  <c r="J1328" i="2"/>
  <c r="U1328" i="2" s="1" a="1"/>
  <c r="I1328" i="2"/>
  <c r="H1328" i="2"/>
  <c r="G1328" i="2"/>
  <c r="F1328" i="2"/>
  <c r="E1328" i="2"/>
  <c r="D1328" i="2"/>
  <c r="Y1328" i="2" s="1"/>
  <c r="C1328" i="2"/>
  <c r="B1328" i="2"/>
  <c r="A1328" i="2"/>
  <c r="S1328" i="2" s="1"/>
  <c r="R1327" i="2"/>
  <c r="Q1327" i="2"/>
  <c r="P1327" i="2"/>
  <c r="X1327" i="2" s="1" a="1"/>
  <c r="X1327" i="2" s="1"/>
  <c r="O1327" i="2"/>
  <c r="M1327" i="2"/>
  <c r="L1327" i="2"/>
  <c r="K1327" i="2"/>
  <c r="V1327" i="2" s="1"/>
  <c r="J1327" i="2"/>
  <c r="I1327" i="2"/>
  <c r="H1327" i="2"/>
  <c r="G1327" i="2"/>
  <c r="F1327" i="2"/>
  <c r="E1327" i="2"/>
  <c r="D1327" i="2"/>
  <c r="Y1327" i="2" s="1"/>
  <c r="C1327" i="2"/>
  <c r="B1327" i="2"/>
  <c r="A1327" i="2"/>
  <c r="S1327" i="2" s="1"/>
  <c r="Y1326" i="2"/>
  <c r="V1326" i="2"/>
  <c r="R1326" i="2"/>
  <c r="Q1326" i="2"/>
  <c r="P1326" i="2"/>
  <c r="X1326" i="2" s="1" a="1"/>
  <c r="X1326" i="2" s="1"/>
  <c r="O1326" i="2"/>
  <c r="M1326" i="2"/>
  <c r="L1326" i="2"/>
  <c r="N1326" i="2" s="1"/>
  <c r="T1326" i="2" s="1"/>
  <c r="K1326" i="2"/>
  <c r="J1326" i="2"/>
  <c r="I1326" i="2"/>
  <c r="H1326" i="2"/>
  <c r="G1326" i="2"/>
  <c r="F1326" i="2"/>
  <c r="E1326" i="2"/>
  <c r="D1326" i="2"/>
  <c r="C1326" i="2"/>
  <c r="B1326" i="2"/>
  <c r="A1326" i="2"/>
  <c r="S1326" i="2" s="1"/>
  <c r="R1325" i="2"/>
  <c r="Q1325" i="2"/>
  <c r="P1325" i="2"/>
  <c r="X1325" i="2" s="1" a="1"/>
  <c r="X1325" i="2" s="1"/>
  <c r="O1325" i="2"/>
  <c r="M1325" i="2"/>
  <c r="L1325" i="2"/>
  <c r="N1325" i="2" s="1"/>
  <c r="T1325" i="2" s="1"/>
  <c r="K1325" i="2"/>
  <c r="V1325" i="2" s="1"/>
  <c r="J1325" i="2"/>
  <c r="I1325" i="2"/>
  <c r="H1325" i="2"/>
  <c r="G1325" i="2"/>
  <c r="F1325" i="2"/>
  <c r="E1325" i="2"/>
  <c r="D1325" i="2"/>
  <c r="Y1325" i="2" s="1"/>
  <c r="C1325" i="2"/>
  <c r="B1325" i="2"/>
  <c r="A1325" i="2"/>
  <c r="S1325" i="2" s="1"/>
  <c r="U1324" i="2" a="1"/>
  <c r="U1324" i="2" s="1"/>
  <c r="R1324" i="2"/>
  <c r="Q1324" i="2"/>
  <c r="P1324" i="2"/>
  <c r="X1324" i="2" s="1" a="1"/>
  <c r="X1324" i="2" s="1"/>
  <c r="O1324" i="2"/>
  <c r="M1324" i="2"/>
  <c r="L1324" i="2"/>
  <c r="K1324" i="2"/>
  <c r="V1324" i="2" s="1"/>
  <c r="J1324" i="2"/>
  <c r="I1324" i="2"/>
  <c r="H1324" i="2"/>
  <c r="G1324" i="2"/>
  <c r="F1324" i="2"/>
  <c r="E1324" i="2"/>
  <c r="D1324" i="2"/>
  <c r="Y1324" i="2" s="1"/>
  <c r="C1324" i="2"/>
  <c r="B1324" i="2"/>
  <c r="A1324" i="2"/>
  <c r="S1324" i="2" s="1"/>
  <c r="X1323" i="2"/>
  <c r="R1323" i="2"/>
  <c r="Q1323" i="2"/>
  <c r="P1323" i="2"/>
  <c r="X1323" i="2" s="1" a="1"/>
  <c r="O1323" i="2"/>
  <c r="M1323" i="2"/>
  <c r="L1323" i="2"/>
  <c r="K1323" i="2"/>
  <c r="V1323" i="2" s="1"/>
  <c r="J1323" i="2"/>
  <c r="I1323" i="2"/>
  <c r="H1323" i="2"/>
  <c r="G1323" i="2"/>
  <c r="F1323" i="2"/>
  <c r="E1323" i="2"/>
  <c r="D1323" i="2"/>
  <c r="Y1323" i="2" s="1"/>
  <c r="C1323" i="2"/>
  <c r="B1323" i="2"/>
  <c r="A1323" i="2"/>
  <c r="S1323" i="2" s="1"/>
  <c r="Y1322" i="2"/>
  <c r="U1322" i="2" a="1"/>
  <c r="U1322" i="2" s="1"/>
  <c r="R1322" i="2"/>
  <c r="Q1322" i="2"/>
  <c r="P1322" i="2"/>
  <c r="X1322" i="2" s="1" a="1"/>
  <c r="X1322" i="2" s="1"/>
  <c r="O1322" i="2"/>
  <c r="M1322" i="2"/>
  <c r="L1322" i="2"/>
  <c r="N1322" i="2" s="1"/>
  <c r="K1322" i="2"/>
  <c r="V1322" i="2" s="1"/>
  <c r="J1322" i="2"/>
  <c r="I1322" i="2"/>
  <c r="H1322" i="2"/>
  <c r="G1322" i="2"/>
  <c r="F1322" i="2"/>
  <c r="E1322" i="2"/>
  <c r="D1322" i="2"/>
  <c r="C1322" i="2"/>
  <c r="B1322" i="2"/>
  <c r="A1322" i="2"/>
  <c r="S1322" i="2" s="1"/>
  <c r="V1321" i="2"/>
  <c r="U1321" i="2" a="1"/>
  <c r="U1321" i="2" s="1"/>
  <c r="R1321" i="2"/>
  <c r="Q1321" i="2"/>
  <c r="P1321" i="2"/>
  <c r="X1321" i="2" s="1" a="1"/>
  <c r="X1321" i="2" s="1"/>
  <c r="O1321" i="2"/>
  <c r="M1321" i="2"/>
  <c r="N1321" i="2" s="1"/>
  <c r="L1321" i="2"/>
  <c r="K1321" i="2"/>
  <c r="J1321" i="2"/>
  <c r="I1321" i="2"/>
  <c r="H1321" i="2"/>
  <c r="G1321" i="2"/>
  <c r="F1321" i="2"/>
  <c r="E1321" i="2"/>
  <c r="D1321" i="2"/>
  <c r="Y1321" i="2" s="1"/>
  <c r="C1321" i="2"/>
  <c r="B1321" i="2"/>
  <c r="A1321" i="2"/>
  <c r="S1321" i="2" s="1"/>
  <c r="Y1320" i="2"/>
  <c r="U1320" i="2" a="1"/>
  <c r="U1320" i="2" s="1"/>
  <c r="R1320" i="2"/>
  <c r="Q1320" i="2"/>
  <c r="P1320" i="2"/>
  <c r="X1320" i="2" s="1" a="1"/>
  <c r="X1320" i="2" s="1"/>
  <c r="O1320" i="2"/>
  <c r="M1320" i="2"/>
  <c r="L1320" i="2"/>
  <c r="K1320" i="2"/>
  <c r="V1320" i="2" s="1"/>
  <c r="J1320" i="2"/>
  <c r="I1320" i="2"/>
  <c r="H1320" i="2"/>
  <c r="G1320" i="2"/>
  <c r="F1320" i="2"/>
  <c r="E1320" i="2"/>
  <c r="D1320" i="2"/>
  <c r="C1320" i="2"/>
  <c r="B1320" i="2"/>
  <c r="A1320" i="2"/>
  <c r="S1320" i="2" s="1"/>
  <c r="X1319" i="2" a="1"/>
  <c r="X1319" i="2" s="1"/>
  <c r="R1319" i="2"/>
  <c r="Q1319" i="2"/>
  <c r="P1319" i="2"/>
  <c r="O1319" i="2"/>
  <c r="M1319" i="2"/>
  <c r="N1319" i="2" s="1"/>
  <c r="L1319" i="2"/>
  <c r="K1319" i="2"/>
  <c r="V1319" i="2" s="1"/>
  <c r="J1319" i="2"/>
  <c r="U1319" i="2" s="1" a="1"/>
  <c r="U1319" i="2" s="1"/>
  <c r="I1319" i="2"/>
  <c r="H1319" i="2"/>
  <c r="G1319" i="2"/>
  <c r="F1319" i="2"/>
  <c r="E1319" i="2"/>
  <c r="D1319" i="2"/>
  <c r="Y1319" i="2" s="1"/>
  <c r="C1319" i="2"/>
  <c r="B1319" i="2"/>
  <c r="A1319" i="2"/>
  <c r="S1319" i="2" s="1"/>
  <c r="R1318" i="2"/>
  <c r="Q1318" i="2"/>
  <c r="P1318" i="2"/>
  <c r="X1318" i="2" s="1" a="1"/>
  <c r="X1318" i="2" s="1"/>
  <c r="O1318" i="2"/>
  <c r="M1318" i="2"/>
  <c r="L1318" i="2"/>
  <c r="K1318" i="2"/>
  <c r="V1318" i="2" s="1"/>
  <c r="J1318" i="2"/>
  <c r="I1318" i="2"/>
  <c r="H1318" i="2"/>
  <c r="G1318" i="2"/>
  <c r="F1318" i="2"/>
  <c r="E1318" i="2"/>
  <c r="D1318" i="2"/>
  <c r="Y1318" i="2" s="1"/>
  <c r="C1318" i="2"/>
  <c r="B1318" i="2"/>
  <c r="A1318" i="2"/>
  <c r="S1318" i="2" s="1"/>
  <c r="R1317" i="2"/>
  <c r="Q1317" i="2"/>
  <c r="P1317" i="2"/>
  <c r="X1317" i="2" s="1" a="1"/>
  <c r="X1317" i="2" s="1"/>
  <c r="O1317" i="2"/>
  <c r="M1317" i="2"/>
  <c r="L1317" i="2"/>
  <c r="N1317" i="2" s="1"/>
  <c r="T1317" i="2" s="1"/>
  <c r="K1317" i="2"/>
  <c r="V1317" i="2" s="1"/>
  <c r="J1317" i="2"/>
  <c r="I1317" i="2"/>
  <c r="H1317" i="2"/>
  <c r="G1317" i="2"/>
  <c r="F1317" i="2"/>
  <c r="E1317" i="2"/>
  <c r="D1317" i="2"/>
  <c r="Y1317" i="2" s="1"/>
  <c r="C1317" i="2"/>
  <c r="B1317" i="2"/>
  <c r="A1317" i="2"/>
  <c r="S1317" i="2" s="1"/>
  <c r="R1316" i="2"/>
  <c r="Q1316" i="2"/>
  <c r="P1316" i="2"/>
  <c r="X1316" i="2" s="1" a="1"/>
  <c r="X1316" i="2" s="1"/>
  <c r="O1316" i="2"/>
  <c r="N1316" i="2"/>
  <c r="T1316" i="2" s="1"/>
  <c r="M1316" i="2"/>
  <c r="L1316" i="2"/>
  <c r="K1316" i="2"/>
  <c r="V1316" i="2" s="1"/>
  <c r="J1316" i="2"/>
  <c r="U1316" i="2" s="1" a="1"/>
  <c r="U1316" i="2" s="1"/>
  <c r="I1316" i="2"/>
  <c r="H1316" i="2"/>
  <c r="G1316" i="2"/>
  <c r="F1316" i="2"/>
  <c r="E1316" i="2"/>
  <c r="D1316" i="2"/>
  <c r="Y1316" i="2" s="1"/>
  <c r="C1316" i="2"/>
  <c r="B1316" i="2"/>
  <c r="A1316" i="2"/>
  <c r="S1316" i="2" s="1"/>
  <c r="X1315" i="2" a="1"/>
  <c r="X1315" i="2" s="1"/>
  <c r="R1315" i="2"/>
  <c r="Q1315" i="2"/>
  <c r="P1315" i="2"/>
  <c r="O1315" i="2"/>
  <c r="M1315" i="2"/>
  <c r="L1315" i="2"/>
  <c r="K1315" i="2"/>
  <c r="V1315" i="2" s="1"/>
  <c r="J1315" i="2"/>
  <c r="I1315" i="2"/>
  <c r="H1315" i="2"/>
  <c r="G1315" i="2"/>
  <c r="F1315" i="2"/>
  <c r="E1315" i="2"/>
  <c r="D1315" i="2"/>
  <c r="Y1315" i="2" s="1"/>
  <c r="C1315" i="2"/>
  <c r="B1315" i="2"/>
  <c r="A1315" i="2"/>
  <c r="S1315" i="2" s="1"/>
  <c r="T1314" i="2"/>
  <c r="R1314" i="2"/>
  <c r="Q1314" i="2"/>
  <c r="P1314" i="2"/>
  <c r="X1314" i="2" s="1" a="1"/>
  <c r="X1314" i="2" s="1"/>
  <c r="O1314" i="2"/>
  <c r="M1314" i="2"/>
  <c r="L1314" i="2"/>
  <c r="N1314" i="2" s="1"/>
  <c r="K1314" i="2"/>
  <c r="V1314" i="2" s="1"/>
  <c r="J1314" i="2"/>
  <c r="I1314" i="2"/>
  <c r="H1314" i="2"/>
  <c r="G1314" i="2"/>
  <c r="F1314" i="2"/>
  <c r="E1314" i="2"/>
  <c r="D1314" i="2"/>
  <c r="Y1314" i="2" s="1"/>
  <c r="C1314" i="2"/>
  <c r="B1314" i="2"/>
  <c r="A1314" i="2"/>
  <c r="S1314" i="2" s="1"/>
  <c r="Y1313" i="2"/>
  <c r="U1313" i="2"/>
  <c r="U1313" i="2" a="1"/>
  <c r="T1313" i="2"/>
  <c r="R1313" i="2"/>
  <c r="Q1313" i="2"/>
  <c r="P1313" i="2"/>
  <c r="X1313" i="2" s="1" a="1"/>
  <c r="X1313" i="2" s="1"/>
  <c r="O1313" i="2"/>
  <c r="M1313" i="2"/>
  <c r="L1313" i="2"/>
  <c r="N1313" i="2" s="1"/>
  <c r="K1313" i="2"/>
  <c r="V1313" i="2" s="1"/>
  <c r="J1313" i="2"/>
  <c r="I1313" i="2"/>
  <c r="H1313" i="2"/>
  <c r="G1313" i="2"/>
  <c r="F1313" i="2"/>
  <c r="E1313" i="2"/>
  <c r="D1313" i="2"/>
  <c r="C1313" i="2"/>
  <c r="B1313" i="2"/>
  <c r="A1313" i="2"/>
  <c r="S1313" i="2" s="1"/>
  <c r="V1312" i="2"/>
  <c r="R1312" i="2"/>
  <c r="Q1312" i="2"/>
  <c r="P1312" i="2"/>
  <c r="X1312" i="2" s="1" a="1"/>
  <c r="X1312" i="2" s="1"/>
  <c r="O1312" i="2"/>
  <c r="M1312" i="2"/>
  <c r="N1312" i="2" s="1"/>
  <c r="T1312" i="2" s="1"/>
  <c r="L1312" i="2"/>
  <c r="K1312" i="2"/>
  <c r="J1312" i="2"/>
  <c r="I1312" i="2"/>
  <c r="H1312" i="2"/>
  <c r="G1312" i="2"/>
  <c r="F1312" i="2"/>
  <c r="E1312" i="2"/>
  <c r="D1312" i="2"/>
  <c r="Y1312" i="2" s="1"/>
  <c r="C1312" i="2"/>
  <c r="B1312" i="2"/>
  <c r="A1312" i="2"/>
  <c r="S1312" i="2" s="1"/>
  <c r="U1311" i="2" a="1"/>
  <c r="U1311" i="2" s="1"/>
  <c r="R1311" i="2"/>
  <c r="Q1311" i="2"/>
  <c r="P1311" i="2"/>
  <c r="X1311" i="2" s="1" a="1"/>
  <c r="X1311" i="2" s="1"/>
  <c r="O1311" i="2"/>
  <c r="M1311" i="2"/>
  <c r="L1311" i="2"/>
  <c r="N1311" i="2" s="1"/>
  <c r="T1311" i="2" s="1"/>
  <c r="K1311" i="2"/>
  <c r="J1311" i="2"/>
  <c r="I1311" i="2"/>
  <c r="H1311" i="2"/>
  <c r="G1311" i="2"/>
  <c r="F1311" i="2"/>
  <c r="E1311" i="2"/>
  <c r="D1311" i="2"/>
  <c r="Y1311" i="2" s="1"/>
  <c r="C1311" i="2"/>
  <c r="B1311" i="2"/>
  <c r="A1311" i="2"/>
  <c r="S1311" i="2" s="1"/>
  <c r="Y1310" i="2"/>
  <c r="S1310" i="2"/>
  <c r="R1310" i="2"/>
  <c r="Q1310" i="2"/>
  <c r="P1310" i="2"/>
  <c r="X1310" i="2" s="1" a="1"/>
  <c r="X1310" i="2" s="1"/>
  <c r="O1310" i="2"/>
  <c r="M1310" i="2"/>
  <c r="L1310" i="2"/>
  <c r="N1310" i="2" s="1"/>
  <c r="T1310" i="2" s="1"/>
  <c r="K1310" i="2"/>
  <c r="V1310" i="2" s="1"/>
  <c r="J1310" i="2"/>
  <c r="I1310" i="2"/>
  <c r="H1310" i="2"/>
  <c r="G1310" i="2"/>
  <c r="F1310" i="2"/>
  <c r="E1310" i="2"/>
  <c r="D1310" i="2"/>
  <c r="C1310" i="2"/>
  <c r="B1310" i="2"/>
  <c r="A1310" i="2"/>
  <c r="V1309" i="2"/>
  <c r="S1309" i="2"/>
  <c r="R1309" i="2"/>
  <c r="Q1309" i="2"/>
  <c r="P1309" i="2"/>
  <c r="X1309" i="2" s="1" a="1"/>
  <c r="X1309" i="2" s="1"/>
  <c r="O1309" i="2"/>
  <c r="M1309" i="2"/>
  <c r="L1309" i="2"/>
  <c r="K1309" i="2"/>
  <c r="J1309" i="2"/>
  <c r="U1309" i="2" s="1" a="1"/>
  <c r="U1309" i="2" s="1"/>
  <c r="I1309" i="2"/>
  <c r="H1309" i="2"/>
  <c r="G1309" i="2"/>
  <c r="F1309" i="2"/>
  <c r="E1309" i="2"/>
  <c r="D1309" i="2"/>
  <c r="Y1309" i="2" s="1"/>
  <c r="C1309" i="2"/>
  <c r="B1309" i="2"/>
  <c r="A1309" i="2"/>
  <c r="X1308" i="2" a="1"/>
  <c r="X1308" i="2" s="1"/>
  <c r="V1308" i="2"/>
  <c r="R1308" i="2"/>
  <c r="Q1308" i="2"/>
  <c r="P1308" i="2"/>
  <c r="O1308" i="2"/>
  <c r="M1308" i="2"/>
  <c r="L1308" i="2"/>
  <c r="K1308" i="2"/>
  <c r="J1308" i="2"/>
  <c r="U1308" i="2" s="1" a="1"/>
  <c r="U1308" i="2" s="1"/>
  <c r="I1308" i="2"/>
  <c r="H1308" i="2"/>
  <c r="G1308" i="2"/>
  <c r="F1308" i="2"/>
  <c r="E1308" i="2"/>
  <c r="D1308" i="2"/>
  <c r="Y1308" i="2" s="1"/>
  <c r="C1308" i="2"/>
  <c r="B1308" i="2"/>
  <c r="A1308" i="2"/>
  <c r="S1308" i="2" s="1"/>
  <c r="U1307" i="2" a="1"/>
  <c r="U1307" i="2" s="1"/>
  <c r="R1307" i="2"/>
  <c r="Q1307" i="2"/>
  <c r="P1307" i="2"/>
  <c r="X1307" i="2" s="1" a="1"/>
  <c r="X1307" i="2" s="1"/>
  <c r="O1307" i="2"/>
  <c r="M1307" i="2"/>
  <c r="L1307" i="2"/>
  <c r="K1307" i="2"/>
  <c r="V1307" i="2" s="1"/>
  <c r="J1307" i="2"/>
  <c r="I1307" i="2"/>
  <c r="H1307" i="2"/>
  <c r="G1307" i="2"/>
  <c r="F1307" i="2"/>
  <c r="E1307" i="2"/>
  <c r="D1307" i="2"/>
  <c r="Y1307" i="2" s="1"/>
  <c r="C1307" i="2"/>
  <c r="B1307" i="2"/>
  <c r="A1307" i="2"/>
  <c r="S1307" i="2" s="1"/>
  <c r="V1306" i="2"/>
  <c r="R1306" i="2"/>
  <c r="Q1306" i="2"/>
  <c r="P1306" i="2"/>
  <c r="X1306" i="2" s="1" a="1"/>
  <c r="X1306" i="2" s="1"/>
  <c r="O1306" i="2"/>
  <c r="M1306" i="2"/>
  <c r="N1306" i="2" s="1"/>
  <c r="T1306" i="2" s="1"/>
  <c r="L1306" i="2"/>
  <c r="K1306" i="2"/>
  <c r="J1306" i="2"/>
  <c r="I1306" i="2"/>
  <c r="H1306" i="2"/>
  <c r="G1306" i="2"/>
  <c r="F1306" i="2"/>
  <c r="E1306" i="2"/>
  <c r="D1306" i="2"/>
  <c r="Y1306" i="2" s="1"/>
  <c r="C1306" i="2"/>
  <c r="B1306" i="2"/>
  <c r="A1306" i="2"/>
  <c r="S1306" i="2" s="1"/>
  <c r="Y1305" i="2"/>
  <c r="X1305" i="2"/>
  <c r="X1305" i="2" a="1"/>
  <c r="S1305" i="2"/>
  <c r="R1305" i="2"/>
  <c r="Q1305" i="2"/>
  <c r="P1305" i="2"/>
  <c r="O1305" i="2"/>
  <c r="M1305" i="2"/>
  <c r="L1305" i="2"/>
  <c r="K1305" i="2"/>
  <c r="V1305" i="2" s="1"/>
  <c r="J1305" i="2"/>
  <c r="U1305" i="2" s="1" a="1"/>
  <c r="U1305" i="2" s="1"/>
  <c r="I1305" i="2"/>
  <c r="H1305" i="2"/>
  <c r="G1305" i="2"/>
  <c r="F1305" i="2"/>
  <c r="E1305" i="2"/>
  <c r="D1305" i="2"/>
  <c r="C1305" i="2"/>
  <c r="B1305" i="2"/>
  <c r="A1305" i="2"/>
  <c r="R1304" i="2"/>
  <c r="Q1304" i="2"/>
  <c r="P1304" i="2"/>
  <c r="X1304" i="2" s="1" a="1"/>
  <c r="X1304" i="2" s="1"/>
  <c r="O1304" i="2"/>
  <c r="M1304" i="2"/>
  <c r="L1304" i="2"/>
  <c r="N1304" i="2" s="1"/>
  <c r="T1304" i="2" s="1"/>
  <c r="K1304" i="2"/>
  <c r="V1304" i="2" s="1"/>
  <c r="J1304" i="2"/>
  <c r="I1304" i="2"/>
  <c r="H1304" i="2"/>
  <c r="G1304" i="2"/>
  <c r="F1304" i="2"/>
  <c r="E1304" i="2"/>
  <c r="D1304" i="2"/>
  <c r="Y1304" i="2" s="1"/>
  <c r="C1304" i="2"/>
  <c r="B1304" i="2"/>
  <c r="A1304" i="2"/>
  <c r="S1304" i="2" s="1"/>
  <c r="S1303" i="2"/>
  <c r="R1303" i="2"/>
  <c r="Q1303" i="2"/>
  <c r="P1303" i="2"/>
  <c r="X1303" i="2" s="1" a="1"/>
  <c r="X1303" i="2" s="1"/>
  <c r="O1303" i="2"/>
  <c r="M1303" i="2"/>
  <c r="L1303" i="2"/>
  <c r="K1303" i="2"/>
  <c r="V1303" i="2" s="1"/>
  <c r="J1303" i="2"/>
  <c r="I1303" i="2"/>
  <c r="H1303" i="2"/>
  <c r="G1303" i="2"/>
  <c r="F1303" i="2"/>
  <c r="E1303" i="2"/>
  <c r="D1303" i="2"/>
  <c r="Y1303" i="2" s="1"/>
  <c r="C1303" i="2"/>
  <c r="B1303" i="2"/>
  <c r="A1303" i="2"/>
  <c r="Y1302" i="2"/>
  <c r="S1302" i="2"/>
  <c r="R1302" i="2"/>
  <c r="Q1302" i="2"/>
  <c r="P1302" i="2"/>
  <c r="X1302" i="2" s="1" a="1"/>
  <c r="X1302" i="2" s="1"/>
  <c r="O1302" i="2"/>
  <c r="M1302" i="2"/>
  <c r="L1302" i="2"/>
  <c r="N1302" i="2" s="1"/>
  <c r="K1302" i="2"/>
  <c r="V1302" i="2" s="1"/>
  <c r="J1302" i="2"/>
  <c r="U1302" i="2" s="1" a="1"/>
  <c r="U1302" i="2" s="1"/>
  <c r="I1302" i="2"/>
  <c r="H1302" i="2"/>
  <c r="G1302" i="2"/>
  <c r="F1302" i="2"/>
  <c r="E1302" i="2"/>
  <c r="D1302" i="2"/>
  <c r="C1302" i="2"/>
  <c r="B1302" i="2"/>
  <c r="A1302" i="2"/>
  <c r="W1301" i="2"/>
  <c r="V1301" i="2"/>
  <c r="R1301" i="2"/>
  <c r="Q1301" i="2"/>
  <c r="P1301" i="2"/>
  <c r="X1301" i="2" s="1" a="1"/>
  <c r="X1301" i="2" s="1"/>
  <c r="O1301" i="2"/>
  <c r="N1301" i="2"/>
  <c r="T1301" i="2" s="1"/>
  <c r="M1301" i="2"/>
  <c r="L1301" i="2"/>
  <c r="K1301" i="2"/>
  <c r="J1301" i="2"/>
  <c r="I1301" i="2"/>
  <c r="H1301" i="2"/>
  <c r="G1301" i="2"/>
  <c r="F1301" i="2"/>
  <c r="E1301" i="2"/>
  <c r="D1301" i="2"/>
  <c r="Y1301" i="2" s="1"/>
  <c r="C1301" i="2"/>
  <c r="B1301" i="2"/>
  <c r="A1301" i="2"/>
  <c r="S1301" i="2" s="1"/>
  <c r="Y1300" i="2"/>
  <c r="X1300" i="2" a="1"/>
  <c r="X1300" i="2" s="1"/>
  <c r="R1300" i="2"/>
  <c r="Q1300" i="2"/>
  <c r="P1300" i="2"/>
  <c r="O1300" i="2"/>
  <c r="M1300" i="2"/>
  <c r="L1300" i="2"/>
  <c r="K1300" i="2"/>
  <c r="V1300" i="2" s="1"/>
  <c r="J1300" i="2"/>
  <c r="I1300" i="2"/>
  <c r="H1300" i="2"/>
  <c r="G1300" i="2"/>
  <c r="F1300" i="2"/>
  <c r="E1300" i="2"/>
  <c r="D1300" i="2"/>
  <c r="C1300" i="2"/>
  <c r="B1300" i="2"/>
  <c r="A1300" i="2"/>
  <c r="S1300" i="2" s="1"/>
  <c r="Y1299" i="2"/>
  <c r="V1299" i="2"/>
  <c r="R1299" i="2"/>
  <c r="Q1299" i="2"/>
  <c r="P1299" i="2"/>
  <c r="X1299" i="2" s="1" a="1"/>
  <c r="X1299" i="2" s="1"/>
  <c r="O1299" i="2"/>
  <c r="M1299" i="2"/>
  <c r="L1299" i="2"/>
  <c r="N1299" i="2" s="1"/>
  <c r="T1299" i="2" s="1"/>
  <c r="K1299" i="2"/>
  <c r="J1299" i="2"/>
  <c r="I1299" i="2"/>
  <c r="H1299" i="2"/>
  <c r="G1299" i="2"/>
  <c r="F1299" i="2"/>
  <c r="E1299" i="2"/>
  <c r="D1299" i="2"/>
  <c r="C1299" i="2"/>
  <c r="B1299" i="2"/>
  <c r="A1299" i="2"/>
  <c r="S1299" i="2" s="1"/>
  <c r="V1298" i="2"/>
  <c r="R1298" i="2"/>
  <c r="Q1298" i="2"/>
  <c r="P1298" i="2"/>
  <c r="X1298" i="2" s="1" a="1"/>
  <c r="X1298" i="2" s="1"/>
  <c r="O1298" i="2"/>
  <c r="M1298" i="2"/>
  <c r="N1298" i="2" s="1"/>
  <c r="T1298" i="2" s="1"/>
  <c r="L1298" i="2"/>
  <c r="K1298" i="2"/>
  <c r="J1298" i="2"/>
  <c r="I1298" i="2"/>
  <c r="H1298" i="2"/>
  <c r="G1298" i="2"/>
  <c r="F1298" i="2"/>
  <c r="E1298" i="2"/>
  <c r="D1298" i="2"/>
  <c r="Y1298" i="2" s="1"/>
  <c r="C1298" i="2"/>
  <c r="B1298" i="2"/>
  <c r="A1298" i="2"/>
  <c r="S1298" i="2" s="1"/>
  <c r="Y1297" i="2"/>
  <c r="R1297" i="2"/>
  <c r="Q1297" i="2"/>
  <c r="P1297" i="2"/>
  <c r="X1297" i="2" s="1" a="1"/>
  <c r="X1297" i="2" s="1"/>
  <c r="O1297" i="2"/>
  <c r="M1297" i="2"/>
  <c r="L1297" i="2"/>
  <c r="K1297" i="2"/>
  <c r="V1297" i="2" s="1"/>
  <c r="J1297" i="2"/>
  <c r="I1297" i="2"/>
  <c r="H1297" i="2"/>
  <c r="G1297" i="2"/>
  <c r="F1297" i="2"/>
  <c r="E1297" i="2"/>
  <c r="D1297" i="2"/>
  <c r="C1297" i="2"/>
  <c r="B1297" i="2"/>
  <c r="A1297" i="2"/>
  <c r="S1297" i="2" s="1"/>
  <c r="X1296" i="2" a="1"/>
  <c r="X1296" i="2" s="1"/>
  <c r="V1296" i="2"/>
  <c r="R1296" i="2"/>
  <c r="Q1296" i="2"/>
  <c r="P1296" i="2"/>
  <c r="O1296" i="2"/>
  <c r="M1296" i="2"/>
  <c r="L1296" i="2"/>
  <c r="K1296" i="2"/>
  <c r="J1296" i="2"/>
  <c r="U1296" i="2" s="1" a="1"/>
  <c r="U1296" i="2" s="1"/>
  <c r="I1296" i="2"/>
  <c r="H1296" i="2"/>
  <c r="G1296" i="2"/>
  <c r="F1296" i="2"/>
  <c r="E1296" i="2"/>
  <c r="D1296" i="2"/>
  <c r="Y1296" i="2" s="1"/>
  <c r="C1296" i="2"/>
  <c r="B1296" i="2"/>
  <c r="A1296" i="2"/>
  <c r="S1296" i="2" s="1"/>
  <c r="R1295" i="2"/>
  <c r="Q1295" i="2"/>
  <c r="P1295" i="2"/>
  <c r="X1295" i="2" s="1" a="1"/>
  <c r="X1295" i="2" s="1"/>
  <c r="O1295" i="2"/>
  <c r="M1295" i="2"/>
  <c r="L1295" i="2"/>
  <c r="K1295" i="2"/>
  <c r="V1295" i="2" s="1"/>
  <c r="J1295" i="2"/>
  <c r="U1295" i="2" s="1" a="1"/>
  <c r="U1295" i="2" s="1"/>
  <c r="I1295" i="2"/>
  <c r="H1295" i="2"/>
  <c r="G1295" i="2"/>
  <c r="F1295" i="2"/>
  <c r="E1295" i="2"/>
  <c r="D1295" i="2"/>
  <c r="Y1295" i="2" s="1"/>
  <c r="C1295" i="2"/>
  <c r="B1295" i="2"/>
  <c r="A1295" i="2"/>
  <c r="S1295" i="2" s="1"/>
  <c r="Y1294" i="2"/>
  <c r="S1294" i="2"/>
  <c r="R1294" i="2"/>
  <c r="Q1294" i="2"/>
  <c r="P1294" i="2"/>
  <c r="X1294" i="2" s="1" a="1"/>
  <c r="X1294" i="2" s="1"/>
  <c r="O1294" i="2"/>
  <c r="M1294" i="2"/>
  <c r="L1294" i="2"/>
  <c r="N1294" i="2" s="1"/>
  <c r="T1294" i="2" s="1"/>
  <c r="K1294" i="2"/>
  <c r="V1294" i="2" s="1"/>
  <c r="J1294" i="2"/>
  <c r="I1294" i="2"/>
  <c r="H1294" i="2"/>
  <c r="G1294" i="2"/>
  <c r="F1294" i="2"/>
  <c r="E1294" i="2"/>
  <c r="D1294" i="2"/>
  <c r="C1294" i="2"/>
  <c r="B1294" i="2"/>
  <c r="A1294" i="2"/>
  <c r="V1293" i="2"/>
  <c r="S1293" i="2"/>
  <c r="R1293" i="2"/>
  <c r="Q1293" i="2"/>
  <c r="P1293" i="2"/>
  <c r="X1293" i="2" s="1" a="1"/>
  <c r="X1293" i="2" s="1"/>
  <c r="O1293" i="2"/>
  <c r="M1293" i="2"/>
  <c r="L1293" i="2"/>
  <c r="K1293" i="2"/>
  <c r="J1293" i="2"/>
  <c r="U1293" i="2" s="1" a="1"/>
  <c r="U1293" i="2" s="1"/>
  <c r="I1293" i="2"/>
  <c r="H1293" i="2"/>
  <c r="G1293" i="2"/>
  <c r="F1293" i="2"/>
  <c r="E1293" i="2"/>
  <c r="D1293" i="2"/>
  <c r="Y1293" i="2" s="1"/>
  <c r="C1293" i="2"/>
  <c r="B1293" i="2"/>
  <c r="A1293" i="2"/>
  <c r="V1292" i="2"/>
  <c r="R1292" i="2"/>
  <c r="Q1292" i="2"/>
  <c r="P1292" i="2"/>
  <c r="X1292" i="2" s="1" a="1"/>
  <c r="X1292" i="2" s="1"/>
  <c r="O1292" i="2"/>
  <c r="M1292" i="2"/>
  <c r="L1292" i="2"/>
  <c r="K1292" i="2"/>
  <c r="J1292" i="2"/>
  <c r="I1292" i="2"/>
  <c r="H1292" i="2"/>
  <c r="G1292" i="2"/>
  <c r="F1292" i="2"/>
  <c r="E1292" i="2"/>
  <c r="D1292" i="2"/>
  <c r="Y1292" i="2" s="1"/>
  <c r="C1292" i="2"/>
  <c r="B1292" i="2"/>
  <c r="A1292" i="2"/>
  <c r="S1292" i="2" s="1"/>
  <c r="V1291" i="2"/>
  <c r="U1291" i="2" a="1"/>
  <c r="U1291" i="2" s="1"/>
  <c r="R1291" i="2"/>
  <c r="Q1291" i="2"/>
  <c r="P1291" i="2"/>
  <c r="X1291" i="2" s="1" a="1"/>
  <c r="X1291" i="2" s="1"/>
  <c r="O1291" i="2"/>
  <c r="M1291" i="2"/>
  <c r="L1291" i="2"/>
  <c r="K1291" i="2"/>
  <c r="J1291" i="2"/>
  <c r="I1291" i="2"/>
  <c r="H1291" i="2"/>
  <c r="G1291" i="2"/>
  <c r="F1291" i="2"/>
  <c r="E1291" i="2"/>
  <c r="D1291" i="2"/>
  <c r="Y1291" i="2" s="1"/>
  <c r="C1291" i="2"/>
  <c r="B1291" i="2"/>
  <c r="A1291" i="2"/>
  <c r="S1291" i="2" s="1"/>
  <c r="S1290" i="2"/>
  <c r="R1290" i="2"/>
  <c r="Q1290" i="2"/>
  <c r="P1290" i="2"/>
  <c r="X1290" i="2" s="1" a="1"/>
  <c r="X1290" i="2" s="1"/>
  <c r="O1290" i="2"/>
  <c r="M1290" i="2"/>
  <c r="L1290" i="2"/>
  <c r="N1290" i="2" s="1"/>
  <c r="T1290" i="2" s="1"/>
  <c r="K1290" i="2"/>
  <c r="V1290" i="2" s="1"/>
  <c r="J1290" i="2"/>
  <c r="I1290" i="2"/>
  <c r="H1290" i="2"/>
  <c r="G1290" i="2"/>
  <c r="F1290" i="2"/>
  <c r="E1290" i="2"/>
  <c r="D1290" i="2"/>
  <c r="Y1290" i="2" s="1"/>
  <c r="C1290" i="2"/>
  <c r="B1290" i="2"/>
  <c r="A1290" i="2"/>
  <c r="R1289" i="2"/>
  <c r="Q1289" i="2"/>
  <c r="P1289" i="2"/>
  <c r="X1289" i="2" s="1" a="1"/>
  <c r="X1289" i="2" s="1"/>
  <c r="O1289" i="2"/>
  <c r="M1289" i="2"/>
  <c r="L1289" i="2"/>
  <c r="K1289" i="2"/>
  <c r="V1289" i="2" s="1"/>
  <c r="J1289" i="2"/>
  <c r="U1289" i="2" s="1" a="1"/>
  <c r="U1289" i="2" s="1"/>
  <c r="I1289" i="2"/>
  <c r="H1289" i="2"/>
  <c r="G1289" i="2"/>
  <c r="F1289" i="2"/>
  <c r="E1289" i="2"/>
  <c r="D1289" i="2"/>
  <c r="Y1289" i="2" s="1"/>
  <c r="C1289" i="2"/>
  <c r="B1289" i="2"/>
  <c r="A1289" i="2"/>
  <c r="S1289" i="2" s="1"/>
  <c r="S1288" i="2"/>
  <c r="R1288" i="2"/>
  <c r="Q1288" i="2"/>
  <c r="P1288" i="2"/>
  <c r="X1288" i="2" s="1" a="1"/>
  <c r="X1288" i="2" s="1"/>
  <c r="O1288" i="2"/>
  <c r="M1288" i="2"/>
  <c r="L1288" i="2"/>
  <c r="K1288" i="2"/>
  <c r="V1288" i="2" s="1"/>
  <c r="J1288" i="2"/>
  <c r="I1288" i="2"/>
  <c r="H1288" i="2"/>
  <c r="G1288" i="2"/>
  <c r="F1288" i="2"/>
  <c r="E1288" i="2"/>
  <c r="D1288" i="2"/>
  <c r="Y1288" i="2" s="1"/>
  <c r="C1288" i="2"/>
  <c r="B1288" i="2"/>
  <c r="A1288" i="2"/>
  <c r="Y1287" i="2"/>
  <c r="U1287" i="2"/>
  <c r="R1287" i="2"/>
  <c r="Q1287" i="2"/>
  <c r="P1287" i="2"/>
  <c r="X1287" i="2" s="1" a="1"/>
  <c r="X1287" i="2" s="1"/>
  <c r="O1287" i="2"/>
  <c r="M1287" i="2"/>
  <c r="L1287" i="2"/>
  <c r="N1287" i="2" s="1"/>
  <c r="K1287" i="2"/>
  <c r="V1287" i="2" s="1"/>
  <c r="J1287" i="2"/>
  <c r="U1287" i="2" s="1" a="1"/>
  <c r="I1287" i="2"/>
  <c r="H1287" i="2"/>
  <c r="G1287" i="2"/>
  <c r="F1287" i="2"/>
  <c r="E1287" i="2"/>
  <c r="D1287" i="2"/>
  <c r="C1287" i="2"/>
  <c r="B1287" i="2"/>
  <c r="A1287" i="2"/>
  <c r="S1287" i="2" s="1"/>
  <c r="U1286" i="2" a="1"/>
  <c r="U1286" i="2" s="1"/>
  <c r="R1286" i="2"/>
  <c r="Q1286" i="2"/>
  <c r="P1286" i="2"/>
  <c r="X1286" i="2" s="1" a="1"/>
  <c r="X1286" i="2" s="1"/>
  <c r="O1286" i="2"/>
  <c r="M1286" i="2"/>
  <c r="L1286" i="2"/>
  <c r="K1286" i="2"/>
  <c r="V1286" i="2" s="1"/>
  <c r="J1286" i="2"/>
  <c r="I1286" i="2"/>
  <c r="H1286" i="2"/>
  <c r="G1286" i="2"/>
  <c r="F1286" i="2"/>
  <c r="E1286" i="2"/>
  <c r="D1286" i="2"/>
  <c r="Y1286" i="2" s="1"/>
  <c r="C1286" i="2"/>
  <c r="B1286" i="2"/>
  <c r="A1286" i="2"/>
  <c r="S1286" i="2" s="1"/>
  <c r="R1285" i="2"/>
  <c r="Q1285" i="2"/>
  <c r="P1285" i="2"/>
  <c r="X1285" i="2" s="1" a="1"/>
  <c r="X1285" i="2" s="1"/>
  <c r="O1285" i="2"/>
  <c r="M1285" i="2"/>
  <c r="N1285" i="2" s="1"/>
  <c r="T1285" i="2" s="1"/>
  <c r="L1285" i="2"/>
  <c r="K1285" i="2"/>
  <c r="V1285" i="2" s="1"/>
  <c r="J1285" i="2"/>
  <c r="I1285" i="2"/>
  <c r="H1285" i="2"/>
  <c r="G1285" i="2"/>
  <c r="F1285" i="2"/>
  <c r="E1285" i="2"/>
  <c r="D1285" i="2"/>
  <c r="Y1285" i="2" s="1"/>
  <c r="C1285" i="2"/>
  <c r="B1285" i="2"/>
  <c r="A1285" i="2"/>
  <c r="S1285" i="2" s="1"/>
  <c r="V1284" i="2"/>
  <c r="T1284" i="2"/>
  <c r="R1284" i="2"/>
  <c r="Q1284" i="2"/>
  <c r="P1284" i="2"/>
  <c r="X1284" i="2" s="1" a="1"/>
  <c r="X1284" i="2" s="1"/>
  <c r="O1284" i="2"/>
  <c r="M1284" i="2"/>
  <c r="L1284" i="2"/>
  <c r="N1284" i="2" s="1"/>
  <c r="K1284" i="2"/>
  <c r="J1284" i="2"/>
  <c r="I1284" i="2"/>
  <c r="H1284" i="2"/>
  <c r="G1284" i="2"/>
  <c r="F1284" i="2"/>
  <c r="E1284" i="2"/>
  <c r="D1284" i="2"/>
  <c r="Y1284" i="2" s="1"/>
  <c r="C1284" i="2"/>
  <c r="B1284" i="2"/>
  <c r="A1284" i="2"/>
  <c r="S1284" i="2" s="1"/>
  <c r="V1283" i="2"/>
  <c r="R1283" i="2"/>
  <c r="Q1283" i="2"/>
  <c r="P1283" i="2"/>
  <c r="X1283" i="2" s="1" a="1"/>
  <c r="X1283" i="2" s="1"/>
  <c r="O1283" i="2"/>
  <c r="M1283" i="2"/>
  <c r="L1283" i="2"/>
  <c r="K1283" i="2"/>
  <c r="J1283" i="2"/>
  <c r="I1283" i="2"/>
  <c r="H1283" i="2"/>
  <c r="G1283" i="2"/>
  <c r="F1283" i="2"/>
  <c r="E1283" i="2"/>
  <c r="D1283" i="2"/>
  <c r="Y1283" i="2" s="1"/>
  <c r="C1283" i="2"/>
  <c r="B1283" i="2"/>
  <c r="A1283" i="2"/>
  <c r="S1283" i="2" s="1"/>
  <c r="X1282" i="2"/>
  <c r="U1282" i="2" a="1"/>
  <c r="U1282" i="2" s="1"/>
  <c r="R1282" i="2"/>
  <c r="Q1282" i="2"/>
  <c r="P1282" i="2"/>
  <c r="X1282" i="2" s="1" a="1"/>
  <c r="O1282" i="2"/>
  <c r="M1282" i="2"/>
  <c r="L1282" i="2"/>
  <c r="K1282" i="2"/>
  <c r="V1282" i="2" s="1"/>
  <c r="J1282" i="2"/>
  <c r="I1282" i="2"/>
  <c r="H1282" i="2"/>
  <c r="G1282" i="2"/>
  <c r="F1282" i="2"/>
  <c r="E1282" i="2"/>
  <c r="D1282" i="2"/>
  <c r="Y1282" i="2" s="1"/>
  <c r="C1282" i="2"/>
  <c r="B1282" i="2"/>
  <c r="A1282" i="2"/>
  <c r="S1282" i="2" s="1"/>
  <c r="Y1281" i="2"/>
  <c r="X1281" i="2"/>
  <c r="R1281" i="2"/>
  <c r="Q1281" i="2"/>
  <c r="P1281" i="2"/>
  <c r="X1281" i="2" s="1" a="1"/>
  <c r="O1281" i="2"/>
  <c r="M1281" i="2"/>
  <c r="L1281" i="2"/>
  <c r="K1281" i="2"/>
  <c r="V1281" i="2" s="1"/>
  <c r="J1281" i="2"/>
  <c r="I1281" i="2"/>
  <c r="H1281" i="2"/>
  <c r="G1281" i="2"/>
  <c r="F1281" i="2"/>
  <c r="E1281" i="2"/>
  <c r="D1281" i="2"/>
  <c r="C1281" i="2"/>
  <c r="B1281" i="2"/>
  <c r="A1281" i="2"/>
  <c r="S1281" i="2" s="1"/>
  <c r="X1280" i="2" a="1"/>
  <c r="X1280" i="2" s="1"/>
  <c r="U1280" i="2" a="1"/>
  <c r="U1280" i="2" s="1"/>
  <c r="R1280" i="2"/>
  <c r="Q1280" i="2"/>
  <c r="P1280" i="2"/>
  <c r="O1280" i="2"/>
  <c r="M1280" i="2"/>
  <c r="L1280" i="2"/>
  <c r="K1280" i="2"/>
  <c r="V1280" i="2" s="1"/>
  <c r="J1280" i="2"/>
  <c r="I1280" i="2"/>
  <c r="H1280" i="2"/>
  <c r="G1280" i="2"/>
  <c r="F1280" i="2"/>
  <c r="E1280" i="2"/>
  <c r="D1280" i="2"/>
  <c r="Y1280" i="2" s="1"/>
  <c r="C1280" i="2"/>
  <c r="B1280" i="2"/>
  <c r="A1280" i="2"/>
  <c r="S1280" i="2" s="1"/>
  <c r="X1279" i="2" a="1"/>
  <c r="X1279" i="2" s="1"/>
  <c r="R1279" i="2"/>
  <c r="Q1279" i="2"/>
  <c r="P1279" i="2"/>
  <c r="O1279" i="2"/>
  <c r="M1279" i="2"/>
  <c r="L1279" i="2"/>
  <c r="N1279" i="2" s="1"/>
  <c r="K1279" i="2"/>
  <c r="V1279" i="2" s="1"/>
  <c r="J1279" i="2"/>
  <c r="U1279" i="2" s="1" a="1"/>
  <c r="U1279" i="2" s="1"/>
  <c r="I1279" i="2"/>
  <c r="H1279" i="2"/>
  <c r="G1279" i="2"/>
  <c r="F1279" i="2"/>
  <c r="E1279" i="2"/>
  <c r="D1279" i="2"/>
  <c r="Y1279" i="2" s="1"/>
  <c r="C1279" i="2"/>
  <c r="B1279" i="2"/>
  <c r="A1279" i="2"/>
  <c r="S1279" i="2" s="1"/>
  <c r="Y1278" i="2"/>
  <c r="U1278" i="2"/>
  <c r="R1278" i="2"/>
  <c r="Q1278" i="2"/>
  <c r="P1278" i="2"/>
  <c r="X1278" i="2" s="1" a="1"/>
  <c r="X1278" i="2" s="1"/>
  <c r="O1278" i="2"/>
  <c r="M1278" i="2"/>
  <c r="L1278" i="2"/>
  <c r="N1278" i="2" s="1"/>
  <c r="K1278" i="2"/>
  <c r="V1278" i="2" s="1"/>
  <c r="J1278" i="2"/>
  <c r="U1278" i="2" s="1" a="1"/>
  <c r="I1278" i="2"/>
  <c r="H1278" i="2"/>
  <c r="G1278" i="2"/>
  <c r="F1278" i="2"/>
  <c r="E1278" i="2"/>
  <c r="D1278" i="2"/>
  <c r="C1278" i="2"/>
  <c r="B1278" i="2"/>
  <c r="A1278" i="2"/>
  <c r="S1278" i="2" s="1"/>
  <c r="X1277" i="2"/>
  <c r="R1277" i="2"/>
  <c r="Q1277" i="2"/>
  <c r="P1277" i="2"/>
  <c r="X1277" i="2" s="1" a="1"/>
  <c r="O1277" i="2"/>
  <c r="M1277" i="2"/>
  <c r="L1277" i="2"/>
  <c r="N1277" i="2" s="1"/>
  <c r="T1277" i="2" s="1"/>
  <c r="K1277" i="2"/>
  <c r="V1277" i="2" s="1"/>
  <c r="J1277" i="2"/>
  <c r="I1277" i="2"/>
  <c r="H1277" i="2"/>
  <c r="G1277" i="2"/>
  <c r="F1277" i="2"/>
  <c r="E1277" i="2"/>
  <c r="D1277" i="2"/>
  <c r="Y1277" i="2" s="1"/>
  <c r="C1277" i="2"/>
  <c r="B1277" i="2"/>
  <c r="A1277" i="2"/>
  <c r="S1277" i="2" s="1"/>
  <c r="U1276" i="2" a="1"/>
  <c r="U1276" i="2" s="1"/>
  <c r="R1276" i="2"/>
  <c r="Q1276" i="2"/>
  <c r="P1276" i="2"/>
  <c r="X1276" i="2" s="1" a="1"/>
  <c r="X1276" i="2" s="1"/>
  <c r="O1276" i="2"/>
  <c r="M1276" i="2"/>
  <c r="L1276" i="2"/>
  <c r="K1276" i="2"/>
  <c r="V1276" i="2" s="1"/>
  <c r="J1276" i="2"/>
  <c r="I1276" i="2"/>
  <c r="H1276" i="2"/>
  <c r="G1276" i="2"/>
  <c r="F1276" i="2"/>
  <c r="E1276" i="2"/>
  <c r="D1276" i="2"/>
  <c r="Y1276" i="2" s="1"/>
  <c r="C1276" i="2"/>
  <c r="B1276" i="2"/>
  <c r="A1276" i="2"/>
  <c r="S1276" i="2" s="1"/>
  <c r="S1275" i="2"/>
  <c r="R1275" i="2"/>
  <c r="Q1275" i="2"/>
  <c r="P1275" i="2"/>
  <c r="X1275" i="2" s="1" a="1"/>
  <c r="X1275" i="2" s="1"/>
  <c r="O1275" i="2"/>
  <c r="M1275" i="2"/>
  <c r="L1275" i="2"/>
  <c r="K1275" i="2"/>
  <c r="V1275" i="2" s="1"/>
  <c r="J1275" i="2"/>
  <c r="U1275" i="2" s="1" a="1"/>
  <c r="U1275" i="2" s="1"/>
  <c r="I1275" i="2"/>
  <c r="H1275" i="2"/>
  <c r="G1275" i="2"/>
  <c r="F1275" i="2"/>
  <c r="E1275" i="2"/>
  <c r="D1275" i="2"/>
  <c r="Y1275" i="2" s="1"/>
  <c r="C1275" i="2"/>
  <c r="B1275" i="2"/>
  <c r="A1275" i="2"/>
  <c r="W1274" i="2"/>
  <c r="V1274" i="2"/>
  <c r="U1274" i="2" a="1"/>
  <c r="U1274" i="2" s="1"/>
  <c r="R1274" i="2"/>
  <c r="Q1274" i="2"/>
  <c r="P1274" i="2"/>
  <c r="X1274" i="2" s="1" a="1"/>
  <c r="X1274" i="2" s="1"/>
  <c r="O1274" i="2"/>
  <c r="M1274" i="2"/>
  <c r="L1274" i="2"/>
  <c r="N1274" i="2" s="1"/>
  <c r="T1274" i="2" s="1"/>
  <c r="K1274" i="2"/>
  <c r="J1274" i="2"/>
  <c r="I1274" i="2"/>
  <c r="H1274" i="2"/>
  <c r="G1274" i="2"/>
  <c r="F1274" i="2"/>
  <c r="E1274" i="2"/>
  <c r="D1274" i="2"/>
  <c r="Y1274" i="2" s="1"/>
  <c r="C1274" i="2"/>
  <c r="B1274" i="2"/>
  <c r="A1274" i="2"/>
  <c r="S1274" i="2" s="1"/>
  <c r="X1273" i="2"/>
  <c r="X1273" i="2" a="1"/>
  <c r="R1273" i="2"/>
  <c r="Q1273" i="2"/>
  <c r="P1273" i="2"/>
  <c r="O1273" i="2"/>
  <c r="N1273" i="2"/>
  <c r="T1273" i="2" s="1"/>
  <c r="M1273" i="2"/>
  <c r="L1273" i="2"/>
  <c r="K1273" i="2"/>
  <c r="V1273" i="2" s="1"/>
  <c r="J1273" i="2"/>
  <c r="I1273" i="2"/>
  <c r="H1273" i="2"/>
  <c r="G1273" i="2"/>
  <c r="F1273" i="2"/>
  <c r="E1273" i="2"/>
  <c r="D1273" i="2"/>
  <c r="Y1273" i="2" s="1"/>
  <c r="C1273" i="2"/>
  <c r="B1273" i="2"/>
  <c r="A1273" i="2"/>
  <c r="S1273" i="2" s="1"/>
  <c r="Y1272" i="2"/>
  <c r="R1272" i="2"/>
  <c r="Q1272" i="2"/>
  <c r="P1272" i="2"/>
  <c r="X1272" i="2" s="1" a="1"/>
  <c r="X1272" i="2" s="1"/>
  <c r="O1272" i="2"/>
  <c r="M1272" i="2"/>
  <c r="L1272" i="2"/>
  <c r="K1272" i="2"/>
  <c r="V1272" i="2" s="1"/>
  <c r="J1272" i="2"/>
  <c r="I1272" i="2"/>
  <c r="H1272" i="2"/>
  <c r="G1272" i="2"/>
  <c r="F1272" i="2"/>
  <c r="E1272" i="2"/>
  <c r="D1272" i="2"/>
  <c r="C1272" i="2"/>
  <c r="B1272" i="2"/>
  <c r="A1272" i="2"/>
  <c r="S1272" i="2" s="1"/>
  <c r="R1271" i="2"/>
  <c r="Q1271" i="2"/>
  <c r="P1271" i="2"/>
  <c r="X1271" i="2" s="1" a="1"/>
  <c r="X1271" i="2" s="1"/>
  <c r="O1271" i="2"/>
  <c r="M1271" i="2"/>
  <c r="L1271" i="2"/>
  <c r="N1271" i="2" s="1"/>
  <c r="T1271" i="2" s="1"/>
  <c r="K1271" i="2"/>
  <c r="V1271" i="2" s="1"/>
  <c r="J1271" i="2"/>
  <c r="I1271" i="2"/>
  <c r="H1271" i="2"/>
  <c r="G1271" i="2"/>
  <c r="F1271" i="2"/>
  <c r="E1271" i="2"/>
  <c r="D1271" i="2"/>
  <c r="Y1271" i="2" s="1"/>
  <c r="C1271" i="2"/>
  <c r="B1271" i="2"/>
  <c r="A1271" i="2"/>
  <c r="S1271" i="2" s="1"/>
  <c r="S1270" i="2"/>
  <c r="R1270" i="2"/>
  <c r="Q1270" i="2"/>
  <c r="P1270" i="2"/>
  <c r="X1270" i="2" s="1" a="1"/>
  <c r="X1270" i="2" s="1"/>
  <c r="O1270" i="2"/>
  <c r="M1270" i="2"/>
  <c r="L1270" i="2"/>
  <c r="K1270" i="2"/>
  <c r="V1270" i="2" s="1"/>
  <c r="J1270" i="2"/>
  <c r="I1270" i="2"/>
  <c r="H1270" i="2"/>
  <c r="G1270" i="2"/>
  <c r="F1270" i="2"/>
  <c r="E1270" i="2"/>
  <c r="D1270" i="2"/>
  <c r="Y1270" i="2" s="1"/>
  <c r="C1270" i="2"/>
  <c r="B1270" i="2"/>
  <c r="A1270" i="2"/>
  <c r="Y1269" i="2"/>
  <c r="R1269" i="2"/>
  <c r="Q1269" i="2"/>
  <c r="P1269" i="2"/>
  <c r="X1269" i="2" s="1" a="1"/>
  <c r="X1269" i="2" s="1"/>
  <c r="O1269" i="2"/>
  <c r="M1269" i="2"/>
  <c r="N1269" i="2" s="1"/>
  <c r="T1269" i="2" s="1"/>
  <c r="L1269" i="2"/>
  <c r="K1269" i="2"/>
  <c r="V1269" i="2" s="1"/>
  <c r="J1269" i="2"/>
  <c r="I1269" i="2"/>
  <c r="H1269" i="2"/>
  <c r="G1269" i="2"/>
  <c r="F1269" i="2"/>
  <c r="E1269" i="2"/>
  <c r="D1269" i="2"/>
  <c r="C1269" i="2"/>
  <c r="B1269" i="2"/>
  <c r="A1269" i="2"/>
  <c r="S1269" i="2" s="1"/>
  <c r="W1268" i="2"/>
  <c r="V1268" i="2"/>
  <c r="U1268" i="2" a="1"/>
  <c r="U1268" i="2" s="1"/>
  <c r="T1268" i="2"/>
  <c r="S1268" i="2"/>
  <c r="R1268" i="2"/>
  <c r="Q1268" i="2"/>
  <c r="P1268" i="2"/>
  <c r="X1268" i="2" s="1" a="1"/>
  <c r="X1268" i="2" s="1"/>
  <c r="O1268" i="2"/>
  <c r="M1268" i="2"/>
  <c r="L1268" i="2"/>
  <c r="N1268" i="2" s="1"/>
  <c r="K1268" i="2"/>
  <c r="J1268" i="2"/>
  <c r="I1268" i="2"/>
  <c r="H1268" i="2"/>
  <c r="G1268" i="2"/>
  <c r="F1268" i="2"/>
  <c r="E1268" i="2"/>
  <c r="D1268" i="2"/>
  <c r="Y1268" i="2" s="1"/>
  <c r="C1268" i="2"/>
  <c r="B1268" i="2"/>
  <c r="A1268" i="2"/>
  <c r="X1267" i="2" a="1"/>
  <c r="X1267" i="2" s="1"/>
  <c r="R1267" i="2"/>
  <c r="Q1267" i="2"/>
  <c r="P1267" i="2"/>
  <c r="O1267" i="2"/>
  <c r="M1267" i="2"/>
  <c r="L1267" i="2"/>
  <c r="K1267" i="2"/>
  <c r="V1267" i="2" s="1"/>
  <c r="J1267" i="2"/>
  <c r="U1267" i="2" s="1" a="1"/>
  <c r="U1267" i="2" s="1"/>
  <c r="I1267" i="2"/>
  <c r="H1267" i="2"/>
  <c r="G1267" i="2"/>
  <c r="F1267" i="2"/>
  <c r="E1267" i="2"/>
  <c r="D1267" i="2"/>
  <c r="Y1267" i="2" s="1"/>
  <c r="C1267" i="2"/>
  <c r="B1267" i="2"/>
  <c r="A1267" i="2"/>
  <c r="S1267" i="2" s="1"/>
  <c r="R1266" i="2"/>
  <c r="Q1266" i="2"/>
  <c r="P1266" i="2"/>
  <c r="X1266" i="2" s="1" a="1"/>
  <c r="X1266" i="2" s="1"/>
  <c r="O1266" i="2"/>
  <c r="M1266" i="2"/>
  <c r="L1266" i="2"/>
  <c r="K1266" i="2"/>
  <c r="V1266" i="2" s="1"/>
  <c r="J1266" i="2"/>
  <c r="I1266" i="2"/>
  <c r="H1266" i="2"/>
  <c r="G1266" i="2"/>
  <c r="F1266" i="2"/>
  <c r="E1266" i="2"/>
  <c r="D1266" i="2"/>
  <c r="Y1266" i="2" s="1"/>
  <c r="C1266" i="2"/>
  <c r="B1266" i="2"/>
  <c r="A1266" i="2"/>
  <c r="S1266" i="2" s="1"/>
  <c r="U1265" i="2" a="1"/>
  <c r="U1265" i="2" s="1"/>
  <c r="S1265" i="2"/>
  <c r="R1265" i="2"/>
  <c r="Q1265" i="2"/>
  <c r="P1265" i="2"/>
  <c r="X1265" i="2" s="1" a="1"/>
  <c r="X1265" i="2" s="1"/>
  <c r="O1265" i="2"/>
  <c r="M1265" i="2"/>
  <c r="L1265" i="2"/>
  <c r="N1265" i="2" s="1"/>
  <c r="K1265" i="2"/>
  <c r="V1265" i="2" s="1"/>
  <c r="J1265" i="2"/>
  <c r="I1265" i="2"/>
  <c r="H1265" i="2"/>
  <c r="G1265" i="2"/>
  <c r="F1265" i="2"/>
  <c r="E1265" i="2"/>
  <c r="D1265" i="2"/>
  <c r="Y1265" i="2" s="1"/>
  <c r="C1265" i="2"/>
  <c r="B1265" i="2"/>
  <c r="A1265" i="2"/>
  <c r="R1264" i="2"/>
  <c r="Q1264" i="2"/>
  <c r="P1264" i="2"/>
  <c r="X1264" i="2" s="1" a="1"/>
  <c r="X1264" i="2" s="1"/>
  <c r="O1264" i="2"/>
  <c r="M1264" i="2"/>
  <c r="L1264" i="2"/>
  <c r="K1264" i="2"/>
  <c r="V1264" i="2" s="1"/>
  <c r="J1264" i="2"/>
  <c r="I1264" i="2"/>
  <c r="H1264" i="2"/>
  <c r="G1264" i="2"/>
  <c r="F1264" i="2"/>
  <c r="E1264" i="2"/>
  <c r="D1264" i="2"/>
  <c r="Y1264" i="2" s="1"/>
  <c r="C1264" i="2"/>
  <c r="B1264" i="2"/>
  <c r="A1264" i="2"/>
  <c r="S1264" i="2" s="1"/>
  <c r="X1263" i="2" a="1"/>
  <c r="X1263" i="2" s="1"/>
  <c r="R1263" i="2"/>
  <c r="Q1263" i="2"/>
  <c r="P1263" i="2"/>
  <c r="O1263" i="2"/>
  <c r="N1263" i="2"/>
  <c r="M1263" i="2"/>
  <c r="L1263" i="2"/>
  <c r="K1263" i="2"/>
  <c r="V1263" i="2" s="1"/>
  <c r="J1263" i="2"/>
  <c r="U1263" i="2" s="1" a="1"/>
  <c r="U1263" i="2" s="1"/>
  <c r="I1263" i="2"/>
  <c r="H1263" i="2"/>
  <c r="G1263" i="2"/>
  <c r="F1263" i="2"/>
  <c r="E1263" i="2"/>
  <c r="D1263" i="2"/>
  <c r="Y1263" i="2" s="1"/>
  <c r="C1263" i="2"/>
  <c r="B1263" i="2"/>
  <c r="A1263" i="2"/>
  <c r="S1263" i="2" s="1"/>
  <c r="R1262" i="2"/>
  <c r="Q1262" i="2"/>
  <c r="P1262" i="2"/>
  <c r="X1262" i="2" s="1" a="1"/>
  <c r="X1262" i="2" s="1"/>
  <c r="O1262" i="2"/>
  <c r="M1262" i="2"/>
  <c r="N1262" i="2" s="1"/>
  <c r="T1262" i="2" s="1"/>
  <c r="L1262" i="2"/>
  <c r="K1262" i="2"/>
  <c r="V1262" i="2" s="1"/>
  <c r="J1262" i="2"/>
  <c r="I1262" i="2"/>
  <c r="H1262" i="2"/>
  <c r="G1262" i="2"/>
  <c r="F1262" i="2"/>
  <c r="E1262" i="2"/>
  <c r="D1262" i="2"/>
  <c r="Y1262" i="2" s="1"/>
  <c r="C1262" i="2"/>
  <c r="B1262" i="2"/>
  <c r="A1262" i="2"/>
  <c r="S1262" i="2" s="1"/>
  <c r="W1261" i="2"/>
  <c r="U1261" i="2" a="1"/>
  <c r="U1261" i="2" s="1"/>
  <c r="R1261" i="2"/>
  <c r="Q1261" i="2"/>
  <c r="P1261" i="2"/>
  <c r="X1261" i="2" s="1" a="1"/>
  <c r="X1261" i="2" s="1"/>
  <c r="O1261" i="2"/>
  <c r="M1261" i="2"/>
  <c r="L1261" i="2"/>
  <c r="N1261" i="2" s="1"/>
  <c r="T1261" i="2" s="1"/>
  <c r="K1261" i="2"/>
  <c r="V1261" i="2" s="1"/>
  <c r="J1261" i="2"/>
  <c r="I1261" i="2"/>
  <c r="H1261" i="2"/>
  <c r="G1261" i="2"/>
  <c r="F1261" i="2"/>
  <c r="E1261" i="2"/>
  <c r="D1261" i="2"/>
  <c r="Y1261" i="2" s="1"/>
  <c r="C1261" i="2"/>
  <c r="B1261" i="2"/>
  <c r="A1261" i="2"/>
  <c r="S1261" i="2" s="1"/>
  <c r="X1260" i="2"/>
  <c r="X1260" i="2" a="1"/>
  <c r="V1260" i="2"/>
  <c r="R1260" i="2"/>
  <c r="Q1260" i="2"/>
  <c r="P1260" i="2"/>
  <c r="O1260" i="2"/>
  <c r="M1260" i="2"/>
  <c r="L1260" i="2"/>
  <c r="N1260" i="2" s="1"/>
  <c r="T1260" i="2" s="1"/>
  <c r="K1260" i="2"/>
  <c r="J1260" i="2"/>
  <c r="I1260" i="2"/>
  <c r="H1260" i="2"/>
  <c r="G1260" i="2"/>
  <c r="F1260" i="2"/>
  <c r="E1260" i="2"/>
  <c r="D1260" i="2"/>
  <c r="Y1260" i="2" s="1"/>
  <c r="C1260" i="2"/>
  <c r="B1260" i="2"/>
  <c r="A1260" i="2"/>
  <c r="S1260" i="2" s="1"/>
  <c r="X1259" i="2" a="1"/>
  <c r="X1259" i="2" s="1"/>
  <c r="U1259" i="2" a="1"/>
  <c r="U1259" i="2" s="1"/>
  <c r="R1259" i="2"/>
  <c r="Q1259" i="2"/>
  <c r="P1259" i="2"/>
  <c r="O1259" i="2"/>
  <c r="M1259" i="2"/>
  <c r="L1259" i="2"/>
  <c r="K1259" i="2"/>
  <c r="V1259" i="2" s="1"/>
  <c r="J1259" i="2"/>
  <c r="I1259" i="2"/>
  <c r="H1259" i="2"/>
  <c r="G1259" i="2"/>
  <c r="F1259" i="2"/>
  <c r="E1259" i="2"/>
  <c r="D1259" i="2"/>
  <c r="Y1259" i="2" s="1"/>
  <c r="C1259" i="2"/>
  <c r="B1259" i="2"/>
  <c r="A1259" i="2"/>
  <c r="S1259" i="2" s="1"/>
  <c r="U1258" i="2"/>
  <c r="R1258" i="2"/>
  <c r="Q1258" i="2"/>
  <c r="P1258" i="2"/>
  <c r="X1258" i="2" s="1" a="1"/>
  <c r="X1258" i="2" s="1"/>
  <c r="O1258" i="2"/>
  <c r="M1258" i="2"/>
  <c r="L1258" i="2"/>
  <c r="N1258" i="2" s="1"/>
  <c r="K1258" i="2"/>
  <c r="V1258" i="2" s="1"/>
  <c r="J1258" i="2"/>
  <c r="U1258" i="2" s="1" a="1"/>
  <c r="I1258" i="2"/>
  <c r="H1258" i="2"/>
  <c r="G1258" i="2"/>
  <c r="F1258" i="2"/>
  <c r="E1258" i="2"/>
  <c r="D1258" i="2"/>
  <c r="Y1258" i="2" s="1"/>
  <c r="C1258" i="2"/>
  <c r="B1258" i="2"/>
  <c r="A1258" i="2"/>
  <c r="S1258" i="2" s="1"/>
  <c r="R1257" i="2"/>
  <c r="Q1257" i="2"/>
  <c r="P1257" i="2"/>
  <c r="X1257" i="2" s="1" a="1"/>
  <c r="X1257" i="2" s="1"/>
  <c r="O1257" i="2"/>
  <c r="M1257" i="2"/>
  <c r="L1257" i="2"/>
  <c r="K1257" i="2"/>
  <c r="V1257" i="2" s="1"/>
  <c r="J1257" i="2"/>
  <c r="I1257" i="2"/>
  <c r="H1257" i="2"/>
  <c r="G1257" i="2"/>
  <c r="F1257" i="2"/>
  <c r="E1257" i="2"/>
  <c r="D1257" i="2"/>
  <c r="Y1257" i="2" s="1"/>
  <c r="C1257" i="2"/>
  <c r="B1257" i="2"/>
  <c r="A1257" i="2"/>
  <c r="S1257" i="2" s="1"/>
  <c r="U1256" i="2" a="1"/>
  <c r="U1256" i="2" s="1"/>
  <c r="R1256" i="2"/>
  <c r="Q1256" i="2"/>
  <c r="P1256" i="2"/>
  <c r="X1256" i="2" s="1" a="1"/>
  <c r="X1256" i="2" s="1"/>
  <c r="O1256" i="2"/>
  <c r="M1256" i="2"/>
  <c r="L1256" i="2"/>
  <c r="K1256" i="2"/>
  <c r="V1256" i="2" s="1"/>
  <c r="J1256" i="2"/>
  <c r="I1256" i="2"/>
  <c r="H1256" i="2"/>
  <c r="G1256" i="2"/>
  <c r="F1256" i="2"/>
  <c r="E1256" i="2"/>
  <c r="D1256" i="2"/>
  <c r="Y1256" i="2" s="1"/>
  <c r="C1256" i="2"/>
  <c r="B1256" i="2"/>
  <c r="A1256" i="2"/>
  <c r="S1256" i="2" s="1"/>
  <c r="R1255" i="2"/>
  <c r="Q1255" i="2"/>
  <c r="P1255" i="2"/>
  <c r="X1255" i="2" s="1" a="1"/>
  <c r="X1255" i="2" s="1"/>
  <c r="O1255" i="2"/>
  <c r="M1255" i="2"/>
  <c r="L1255" i="2"/>
  <c r="N1255" i="2" s="1"/>
  <c r="T1255" i="2" s="1"/>
  <c r="K1255" i="2"/>
  <c r="V1255" i="2" s="1"/>
  <c r="J1255" i="2"/>
  <c r="I1255" i="2"/>
  <c r="H1255" i="2"/>
  <c r="G1255" i="2"/>
  <c r="F1255" i="2"/>
  <c r="E1255" i="2"/>
  <c r="D1255" i="2"/>
  <c r="Y1255" i="2" s="1"/>
  <c r="C1255" i="2"/>
  <c r="B1255" i="2"/>
  <c r="A1255" i="2"/>
  <c r="S1255" i="2" s="1"/>
  <c r="V1254" i="2"/>
  <c r="U1254" i="2"/>
  <c r="R1254" i="2"/>
  <c r="Q1254" i="2"/>
  <c r="P1254" i="2"/>
  <c r="X1254" i="2" s="1" a="1"/>
  <c r="X1254" i="2" s="1"/>
  <c r="O1254" i="2"/>
  <c r="M1254" i="2"/>
  <c r="L1254" i="2"/>
  <c r="K1254" i="2"/>
  <c r="J1254" i="2"/>
  <c r="U1254" i="2" s="1" a="1"/>
  <c r="I1254" i="2"/>
  <c r="H1254" i="2"/>
  <c r="G1254" i="2"/>
  <c r="F1254" i="2"/>
  <c r="E1254" i="2"/>
  <c r="D1254" i="2"/>
  <c r="Y1254" i="2" s="1"/>
  <c r="C1254" i="2"/>
  <c r="B1254" i="2"/>
  <c r="A1254" i="2"/>
  <c r="S1254" i="2" s="1"/>
  <c r="R1253" i="2"/>
  <c r="Q1253" i="2"/>
  <c r="P1253" i="2"/>
  <c r="X1253" i="2" s="1" a="1"/>
  <c r="X1253" i="2" s="1"/>
  <c r="O1253" i="2"/>
  <c r="M1253" i="2"/>
  <c r="L1253" i="2"/>
  <c r="N1253" i="2" s="1"/>
  <c r="T1253" i="2" s="1"/>
  <c r="K1253" i="2"/>
  <c r="V1253" i="2" s="1"/>
  <c r="J1253" i="2"/>
  <c r="I1253" i="2"/>
  <c r="H1253" i="2"/>
  <c r="G1253" i="2"/>
  <c r="F1253" i="2"/>
  <c r="E1253" i="2"/>
  <c r="D1253" i="2"/>
  <c r="Y1253" i="2" s="1"/>
  <c r="C1253" i="2"/>
  <c r="B1253" i="2"/>
  <c r="A1253" i="2"/>
  <c r="S1253" i="2" s="1"/>
  <c r="X1252" i="2" a="1"/>
  <c r="X1252" i="2" s="1"/>
  <c r="V1252" i="2"/>
  <c r="U1252" i="2"/>
  <c r="R1252" i="2"/>
  <c r="Q1252" i="2"/>
  <c r="P1252" i="2"/>
  <c r="O1252" i="2"/>
  <c r="M1252" i="2"/>
  <c r="L1252" i="2"/>
  <c r="N1252" i="2" s="1"/>
  <c r="K1252" i="2"/>
  <c r="J1252" i="2"/>
  <c r="U1252" i="2" s="1" a="1"/>
  <c r="I1252" i="2"/>
  <c r="H1252" i="2"/>
  <c r="G1252" i="2"/>
  <c r="F1252" i="2"/>
  <c r="E1252" i="2"/>
  <c r="D1252" i="2"/>
  <c r="Y1252" i="2" s="1"/>
  <c r="C1252" i="2"/>
  <c r="B1252" i="2"/>
  <c r="A1252" i="2"/>
  <c r="S1252" i="2" s="1"/>
  <c r="X1251" i="2" a="1"/>
  <c r="X1251" i="2" s="1"/>
  <c r="R1251" i="2"/>
  <c r="Q1251" i="2"/>
  <c r="P1251" i="2"/>
  <c r="O1251" i="2"/>
  <c r="M1251" i="2"/>
  <c r="L1251" i="2"/>
  <c r="K1251" i="2"/>
  <c r="V1251" i="2" s="1"/>
  <c r="J1251" i="2"/>
  <c r="I1251" i="2"/>
  <c r="H1251" i="2"/>
  <c r="G1251" i="2"/>
  <c r="F1251" i="2"/>
  <c r="E1251" i="2"/>
  <c r="D1251" i="2"/>
  <c r="Y1251" i="2" s="1"/>
  <c r="C1251" i="2"/>
  <c r="B1251" i="2"/>
  <c r="A1251" i="2"/>
  <c r="S1251" i="2" s="1"/>
  <c r="R1250" i="2"/>
  <c r="Q1250" i="2"/>
  <c r="P1250" i="2"/>
  <c r="X1250" i="2" s="1" a="1"/>
  <c r="X1250" i="2" s="1"/>
  <c r="O1250" i="2"/>
  <c r="M1250" i="2"/>
  <c r="L1250" i="2"/>
  <c r="K1250" i="2"/>
  <c r="V1250" i="2" s="1"/>
  <c r="J1250" i="2"/>
  <c r="I1250" i="2"/>
  <c r="H1250" i="2"/>
  <c r="G1250" i="2"/>
  <c r="F1250" i="2"/>
  <c r="E1250" i="2"/>
  <c r="D1250" i="2"/>
  <c r="Y1250" i="2" s="1"/>
  <c r="C1250" i="2"/>
  <c r="B1250" i="2"/>
  <c r="A1250" i="2"/>
  <c r="S1250" i="2" s="1"/>
  <c r="R1249" i="2"/>
  <c r="Q1249" i="2"/>
  <c r="P1249" i="2"/>
  <c r="X1249" i="2" s="1" a="1"/>
  <c r="X1249" i="2" s="1"/>
  <c r="O1249" i="2"/>
  <c r="M1249" i="2"/>
  <c r="L1249" i="2"/>
  <c r="N1249" i="2" s="1"/>
  <c r="T1249" i="2" s="1"/>
  <c r="K1249" i="2"/>
  <c r="V1249" i="2" s="1"/>
  <c r="J1249" i="2"/>
  <c r="I1249" i="2"/>
  <c r="H1249" i="2"/>
  <c r="G1249" i="2"/>
  <c r="F1249" i="2"/>
  <c r="E1249" i="2"/>
  <c r="D1249" i="2"/>
  <c r="Y1249" i="2" s="1"/>
  <c r="C1249" i="2"/>
  <c r="B1249" i="2"/>
  <c r="A1249" i="2"/>
  <c r="S1249" i="2" s="1"/>
  <c r="V1248" i="2"/>
  <c r="R1248" i="2"/>
  <c r="Q1248" i="2"/>
  <c r="P1248" i="2"/>
  <c r="X1248" i="2" s="1" a="1"/>
  <c r="X1248" i="2" s="1"/>
  <c r="O1248" i="2"/>
  <c r="M1248" i="2"/>
  <c r="N1248" i="2" s="1"/>
  <c r="T1248" i="2" s="1"/>
  <c r="L1248" i="2"/>
  <c r="K1248" i="2"/>
  <c r="J1248" i="2"/>
  <c r="I1248" i="2"/>
  <c r="H1248" i="2"/>
  <c r="G1248" i="2"/>
  <c r="F1248" i="2"/>
  <c r="E1248" i="2"/>
  <c r="D1248" i="2"/>
  <c r="Y1248" i="2" s="1"/>
  <c r="C1248" i="2"/>
  <c r="B1248" i="2"/>
  <c r="A1248" i="2"/>
  <c r="S1248" i="2" s="1"/>
  <c r="R1247" i="2"/>
  <c r="Q1247" i="2"/>
  <c r="P1247" i="2"/>
  <c r="X1247" i="2" s="1" a="1"/>
  <c r="X1247" i="2" s="1"/>
  <c r="O1247" i="2"/>
  <c r="M1247" i="2"/>
  <c r="L1247" i="2"/>
  <c r="N1247" i="2" s="1"/>
  <c r="T1247" i="2" s="1"/>
  <c r="K1247" i="2"/>
  <c r="V1247" i="2" s="1"/>
  <c r="J1247" i="2"/>
  <c r="U1247" i="2" s="1" a="1"/>
  <c r="U1247" i="2" s="1"/>
  <c r="I1247" i="2"/>
  <c r="H1247" i="2"/>
  <c r="G1247" i="2"/>
  <c r="F1247" i="2"/>
  <c r="E1247" i="2"/>
  <c r="D1247" i="2"/>
  <c r="Y1247" i="2" s="1"/>
  <c r="C1247" i="2"/>
  <c r="B1247" i="2"/>
  <c r="A1247" i="2"/>
  <c r="S1247" i="2" s="1"/>
  <c r="W1246" i="2"/>
  <c r="V1246" i="2"/>
  <c r="U1246" i="2" a="1"/>
  <c r="U1246" i="2" s="1"/>
  <c r="R1246" i="2"/>
  <c r="Q1246" i="2"/>
  <c r="P1246" i="2"/>
  <c r="X1246" i="2" s="1" a="1"/>
  <c r="X1246" i="2" s="1"/>
  <c r="O1246" i="2"/>
  <c r="M1246" i="2"/>
  <c r="L1246" i="2"/>
  <c r="N1246" i="2" s="1"/>
  <c r="T1246" i="2" s="1"/>
  <c r="K1246" i="2"/>
  <c r="J1246" i="2"/>
  <c r="I1246" i="2"/>
  <c r="H1246" i="2"/>
  <c r="G1246" i="2"/>
  <c r="F1246" i="2"/>
  <c r="E1246" i="2"/>
  <c r="D1246" i="2"/>
  <c r="Y1246" i="2" s="1"/>
  <c r="C1246" i="2"/>
  <c r="B1246" i="2"/>
  <c r="A1246" i="2"/>
  <c r="S1246" i="2" s="1"/>
  <c r="R1245" i="2"/>
  <c r="Q1245" i="2"/>
  <c r="P1245" i="2"/>
  <c r="X1245" i="2" s="1" a="1"/>
  <c r="X1245" i="2" s="1"/>
  <c r="O1245" i="2"/>
  <c r="M1245" i="2"/>
  <c r="L1245" i="2"/>
  <c r="K1245" i="2"/>
  <c r="V1245" i="2" s="1"/>
  <c r="J1245" i="2"/>
  <c r="I1245" i="2"/>
  <c r="H1245" i="2"/>
  <c r="G1245" i="2"/>
  <c r="F1245" i="2"/>
  <c r="E1245" i="2"/>
  <c r="D1245" i="2"/>
  <c r="Y1245" i="2" s="1"/>
  <c r="C1245" i="2"/>
  <c r="B1245" i="2"/>
  <c r="A1245" i="2"/>
  <c r="S1245" i="2" s="1"/>
  <c r="V1244" i="2"/>
  <c r="R1244" i="2"/>
  <c r="Q1244" i="2"/>
  <c r="P1244" i="2"/>
  <c r="X1244" i="2" s="1" a="1"/>
  <c r="X1244" i="2" s="1"/>
  <c r="O1244" i="2"/>
  <c r="M1244" i="2"/>
  <c r="L1244" i="2"/>
  <c r="K1244" i="2"/>
  <c r="J1244" i="2"/>
  <c r="I1244" i="2"/>
  <c r="H1244" i="2"/>
  <c r="G1244" i="2"/>
  <c r="F1244" i="2"/>
  <c r="E1244" i="2"/>
  <c r="D1244" i="2"/>
  <c r="Y1244" i="2" s="1"/>
  <c r="C1244" i="2"/>
  <c r="B1244" i="2"/>
  <c r="A1244" i="2"/>
  <c r="S1244" i="2" s="1"/>
  <c r="V1243" i="2"/>
  <c r="R1243" i="2"/>
  <c r="Q1243" i="2"/>
  <c r="P1243" i="2"/>
  <c r="X1243" i="2" s="1" a="1"/>
  <c r="X1243" i="2" s="1"/>
  <c r="O1243" i="2"/>
  <c r="M1243" i="2"/>
  <c r="L1243" i="2"/>
  <c r="K1243" i="2"/>
  <c r="J1243" i="2"/>
  <c r="U1243" i="2" s="1" a="1"/>
  <c r="U1243" i="2" s="1"/>
  <c r="I1243" i="2"/>
  <c r="H1243" i="2"/>
  <c r="G1243" i="2"/>
  <c r="F1243" i="2"/>
  <c r="E1243" i="2"/>
  <c r="D1243" i="2"/>
  <c r="Y1243" i="2" s="1"/>
  <c r="C1243" i="2"/>
  <c r="B1243" i="2"/>
  <c r="A1243" i="2"/>
  <c r="S1243" i="2" s="1"/>
  <c r="X1242" i="2" a="1"/>
  <c r="X1242" i="2" s="1"/>
  <c r="R1242" i="2"/>
  <c r="Q1242" i="2"/>
  <c r="P1242" i="2"/>
  <c r="O1242" i="2"/>
  <c r="M1242" i="2"/>
  <c r="L1242" i="2"/>
  <c r="K1242" i="2"/>
  <c r="V1242" i="2" s="1"/>
  <c r="J1242" i="2"/>
  <c r="I1242" i="2"/>
  <c r="H1242" i="2"/>
  <c r="G1242" i="2"/>
  <c r="F1242" i="2"/>
  <c r="E1242" i="2"/>
  <c r="D1242" i="2"/>
  <c r="Y1242" i="2" s="1"/>
  <c r="C1242" i="2"/>
  <c r="B1242" i="2"/>
  <c r="A1242" i="2"/>
  <c r="S1242" i="2" s="1"/>
  <c r="R1241" i="2"/>
  <c r="Q1241" i="2"/>
  <c r="P1241" i="2"/>
  <c r="X1241" i="2" s="1" a="1"/>
  <c r="X1241" i="2" s="1"/>
  <c r="O1241" i="2"/>
  <c r="M1241" i="2"/>
  <c r="L1241" i="2"/>
  <c r="K1241" i="2"/>
  <c r="V1241" i="2" s="1"/>
  <c r="J1241" i="2"/>
  <c r="U1241" i="2" s="1" a="1"/>
  <c r="U1241" i="2" s="1"/>
  <c r="I1241" i="2"/>
  <c r="H1241" i="2"/>
  <c r="G1241" i="2"/>
  <c r="F1241" i="2"/>
  <c r="E1241" i="2"/>
  <c r="D1241" i="2"/>
  <c r="Y1241" i="2" s="1"/>
  <c r="C1241" i="2"/>
  <c r="B1241" i="2"/>
  <c r="A1241" i="2"/>
  <c r="S1241" i="2" s="1"/>
  <c r="R1240" i="2"/>
  <c r="Q1240" i="2"/>
  <c r="P1240" i="2"/>
  <c r="X1240" i="2" s="1" a="1"/>
  <c r="X1240" i="2" s="1"/>
  <c r="O1240" i="2"/>
  <c r="M1240" i="2"/>
  <c r="L1240" i="2"/>
  <c r="N1240" i="2" s="1"/>
  <c r="K1240" i="2"/>
  <c r="V1240" i="2" s="1"/>
  <c r="J1240" i="2"/>
  <c r="U1240" i="2" s="1" a="1"/>
  <c r="U1240" i="2" s="1"/>
  <c r="I1240" i="2"/>
  <c r="H1240" i="2"/>
  <c r="G1240" i="2"/>
  <c r="F1240" i="2"/>
  <c r="E1240" i="2"/>
  <c r="D1240" i="2"/>
  <c r="Y1240" i="2" s="1"/>
  <c r="C1240" i="2"/>
  <c r="B1240" i="2"/>
  <c r="A1240" i="2"/>
  <c r="S1240" i="2" s="1"/>
  <c r="X1239" i="2" a="1"/>
  <c r="X1239" i="2" s="1"/>
  <c r="R1239" i="2"/>
  <c r="Q1239" i="2"/>
  <c r="P1239" i="2"/>
  <c r="O1239" i="2"/>
  <c r="M1239" i="2"/>
  <c r="N1239" i="2" s="1"/>
  <c r="L1239" i="2"/>
  <c r="K1239" i="2"/>
  <c r="V1239" i="2" s="1"/>
  <c r="J1239" i="2"/>
  <c r="U1239" i="2" s="1" a="1"/>
  <c r="U1239" i="2" s="1"/>
  <c r="I1239" i="2"/>
  <c r="H1239" i="2"/>
  <c r="G1239" i="2"/>
  <c r="F1239" i="2"/>
  <c r="E1239" i="2"/>
  <c r="D1239" i="2"/>
  <c r="Y1239" i="2" s="1"/>
  <c r="C1239" i="2"/>
  <c r="B1239" i="2"/>
  <c r="A1239" i="2"/>
  <c r="S1239" i="2" s="1"/>
  <c r="U1238" i="2" a="1"/>
  <c r="U1238" i="2" s="1"/>
  <c r="R1238" i="2"/>
  <c r="Q1238" i="2"/>
  <c r="P1238" i="2"/>
  <c r="X1238" i="2" s="1" a="1"/>
  <c r="X1238" i="2" s="1"/>
  <c r="O1238" i="2"/>
  <c r="M1238" i="2"/>
  <c r="L1238" i="2"/>
  <c r="N1238" i="2" s="1"/>
  <c r="K1238" i="2"/>
  <c r="V1238" i="2" s="1"/>
  <c r="J1238" i="2"/>
  <c r="I1238" i="2"/>
  <c r="H1238" i="2"/>
  <c r="G1238" i="2"/>
  <c r="F1238" i="2"/>
  <c r="E1238" i="2"/>
  <c r="D1238" i="2"/>
  <c r="Y1238" i="2" s="1"/>
  <c r="C1238" i="2"/>
  <c r="B1238" i="2"/>
  <c r="A1238" i="2"/>
  <c r="S1238" i="2" s="1"/>
  <c r="V1237" i="2"/>
  <c r="R1237" i="2"/>
  <c r="Q1237" i="2"/>
  <c r="P1237" i="2"/>
  <c r="X1237" i="2" s="1" a="1"/>
  <c r="X1237" i="2" s="1"/>
  <c r="O1237" i="2"/>
  <c r="N1237" i="2"/>
  <c r="T1237" i="2" s="1"/>
  <c r="M1237" i="2"/>
  <c r="L1237" i="2"/>
  <c r="K1237" i="2"/>
  <c r="J1237" i="2"/>
  <c r="I1237" i="2"/>
  <c r="H1237" i="2"/>
  <c r="G1237" i="2"/>
  <c r="F1237" i="2"/>
  <c r="E1237" i="2"/>
  <c r="D1237" i="2"/>
  <c r="Y1237" i="2" s="1"/>
  <c r="C1237" i="2"/>
  <c r="B1237" i="2"/>
  <c r="A1237" i="2"/>
  <c r="S1237" i="2" s="1"/>
  <c r="Y1236" i="2"/>
  <c r="X1236" i="2"/>
  <c r="R1236" i="2"/>
  <c r="Q1236" i="2"/>
  <c r="P1236" i="2"/>
  <c r="X1236" i="2" s="1" a="1"/>
  <c r="O1236" i="2"/>
  <c r="M1236" i="2"/>
  <c r="L1236" i="2"/>
  <c r="K1236" i="2"/>
  <c r="V1236" i="2" s="1"/>
  <c r="J1236" i="2"/>
  <c r="I1236" i="2"/>
  <c r="H1236" i="2"/>
  <c r="G1236" i="2"/>
  <c r="F1236" i="2"/>
  <c r="E1236" i="2"/>
  <c r="D1236" i="2"/>
  <c r="C1236" i="2"/>
  <c r="B1236" i="2"/>
  <c r="A1236" i="2"/>
  <c r="S1236" i="2" s="1"/>
  <c r="T1235" i="2"/>
  <c r="R1235" i="2"/>
  <c r="Q1235" i="2"/>
  <c r="P1235" i="2"/>
  <c r="X1235" i="2" s="1" a="1"/>
  <c r="X1235" i="2" s="1"/>
  <c r="O1235" i="2"/>
  <c r="M1235" i="2"/>
  <c r="L1235" i="2"/>
  <c r="N1235" i="2" s="1"/>
  <c r="K1235" i="2"/>
  <c r="V1235" i="2" s="1"/>
  <c r="J1235" i="2"/>
  <c r="I1235" i="2"/>
  <c r="H1235" i="2"/>
  <c r="G1235" i="2"/>
  <c r="F1235" i="2"/>
  <c r="E1235" i="2"/>
  <c r="D1235" i="2"/>
  <c r="Y1235" i="2" s="1"/>
  <c r="C1235" i="2"/>
  <c r="B1235" i="2"/>
  <c r="A1235" i="2"/>
  <c r="S1235" i="2" s="1"/>
  <c r="V1234" i="2"/>
  <c r="R1234" i="2"/>
  <c r="Q1234" i="2"/>
  <c r="P1234" i="2"/>
  <c r="X1234" i="2" s="1" a="1"/>
  <c r="X1234" i="2" s="1"/>
  <c r="O1234" i="2"/>
  <c r="M1234" i="2"/>
  <c r="N1234" i="2" s="1"/>
  <c r="T1234" i="2" s="1"/>
  <c r="L1234" i="2"/>
  <c r="K1234" i="2"/>
  <c r="J1234" i="2"/>
  <c r="U1234" i="2" s="1" a="1"/>
  <c r="U1234" i="2" s="1"/>
  <c r="I1234" i="2"/>
  <c r="H1234" i="2"/>
  <c r="G1234" i="2"/>
  <c r="F1234" i="2"/>
  <c r="E1234" i="2"/>
  <c r="D1234" i="2"/>
  <c r="Y1234" i="2" s="1"/>
  <c r="C1234" i="2"/>
  <c r="B1234" i="2"/>
  <c r="A1234" i="2"/>
  <c r="S1234" i="2" s="1"/>
  <c r="X1233" i="2" a="1"/>
  <c r="X1233" i="2" s="1"/>
  <c r="R1233" i="2"/>
  <c r="Q1233" i="2"/>
  <c r="P1233" i="2"/>
  <c r="O1233" i="2"/>
  <c r="M1233" i="2"/>
  <c r="N1233" i="2" s="1"/>
  <c r="L1233" i="2"/>
  <c r="K1233" i="2"/>
  <c r="V1233" i="2" s="1"/>
  <c r="J1233" i="2"/>
  <c r="I1233" i="2"/>
  <c r="H1233" i="2"/>
  <c r="G1233" i="2"/>
  <c r="F1233" i="2"/>
  <c r="E1233" i="2"/>
  <c r="D1233" i="2"/>
  <c r="Y1233" i="2" s="1"/>
  <c r="C1233" i="2"/>
  <c r="B1233" i="2"/>
  <c r="A1233" i="2"/>
  <c r="S1233" i="2" s="1"/>
  <c r="T1232" i="2"/>
  <c r="R1232" i="2"/>
  <c r="Q1232" i="2"/>
  <c r="P1232" i="2"/>
  <c r="X1232" i="2" s="1" a="1"/>
  <c r="X1232" i="2" s="1"/>
  <c r="O1232" i="2"/>
  <c r="M1232" i="2"/>
  <c r="L1232" i="2"/>
  <c r="N1232" i="2" s="1"/>
  <c r="K1232" i="2"/>
  <c r="V1232" i="2" s="1"/>
  <c r="J1232" i="2"/>
  <c r="U1232" i="2" s="1" a="1"/>
  <c r="U1232" i="2" s="1"/>
  <c r="I1232" i="2"/>
  <c r="H1232" i="2"/>
  <c r="G1232" i="2"/>
  <c r="F1232" i="2"/>
  <c r="E1232" i="2"/>
  <c r="D1232" i="2"/>
  <c r="Y1232" i="2" s="1"/>
  <c r="C1232" i="2"/>
  <c r="B1232" i="2"/>
  <c r="A1232" i="2"/>
  <c r="S1232" i="2" s="1"/>
  <c r="X1231" i="2"/>
  <c r="X1231" i="2" a="1"/>
  <c r="R1231" i="2"/>
  <c r="Q1231" i="2"/>
  <c r="P1231" i="2"/>
  <c r="O1231" i="2"/>
  <c r="M1231" i="2"/>
  <c r="L1231" i="2"/>
  <c r="K1231" i="2"/>
  <c r="V1231" i="2" s="1"/>
  <c r="J1231" i="2"/>
  <c r="U1231" i="2" s="1" a="1"/>
  <c r="U1231" i="2" s="1"/>
  <c r="I1231" i="2"/>
  <c r="H1231" i="2"/>
  <c r="G1231" i="2"/>
  <c r="F1231" i="2"/>
  <c r="E1231" i="2"/>
  <c r="D1231" i="2"/>
  <c r="Y1231" i="2" s="1"/>
  <c r="C1231" i="2"/>
  <c r="B1231" i="2"/>
  <c r="A1231" i="2"/>
  <c r="S1231" i="2" s="1"/>
  <c r="U1230" i="2"/>
  <c r="R1230" i="2"/>
  <c r="Q1230" i="2"/>
  <c r="P1230" i="2"/>
  <c r="X1230" i="2" s="1" a="1"/>
  <c r="X1230" i="2" s="1"/>
  <c r="O1230" i="2"/>
  <c r="N1230" i="2"/>
  <c r="M1230" i="2"/>
  <c r="L1230" i="2"/>
  <c r="K1230" i="2"/>
  <c r="V1230" i="2" s="1"/>
  <c r="J1230" i="2"/>
  <c r="U1230" i="2" s="1" a="1"/>
  <c r="I1230" i="2"/>
  <c r="H1230" i="2"/>
  <c r="G1230" i="2"/>
  <c r="F1230" i="2"/>
  <c r="E1230" i="2"/>
  <c r="D1230" i="2"/>
  <c r="Y1230" i="2" s="1"/>
  <c r="C1230" i="2"/>
  <c r="B1230" i="2"/>
  <c r="A1230" i="2"/>
  <c r="S1230" i="2" s="1"/>
  <c r="X1229" i="2" a="1"/>
  <c r="X1229" i="2" s="1"/>
  <c r="R1229" i="2"/>
  <c r="Q1229" i="2"/>
  <c r="P1229" i="2"/>
  <c r="O1229" i="2"/>
  <c r="M1229" i="2"/>
  <c r="L1229" i="2"/>
  <c r="K1229" i="2"/>
  <c r="V1229" i="2" s="1"/>
  <c r="J1229" i="2"/>
  <c r="I1229" i="2"/>
  <c r="H1229" i="2"/>
  <c r="G1229" i="2"/>
  <c r="F1229" i="2"/>
  <c r="E1229" i="2"/>
  <c r="D1229" i="2"/>
  <c r="Y1229" i="2" s="1"/>
  <c r="C1229" i="2"/>
  <c r="B1229" i="2"/>
  <c r="A1229" i="2"/>
  <c r="S1229" i="2" s="1"/>
  <c r="V1228" i="2"/>
  <c r="R1228" i="2"/>
  <c r="Q1228" i="2"/>
  <c r="P1228" i="2"/>
  <c r="X1228" i="2" s="1" a="1"/>
  <c r="X1228" i="2" s="1"/>
  <c r="O1228" i="2"/>
  <c r="M1228" i="2"/>
  <c r="L1228" i="2"/>
  <c r="K1228" i="2"/>
  <c r="J1228" i="2"/>
  <c r="U1228" i="2" s="1" a="1"/>
  <c r="U1228" i="2" s="1"/>
  <c r="I1228" i="2"/>
  <c r="H1228" i="2"/>
  <c r="G1228" i="2"/>
  <c r="F1228" i="2"/>
  <c r="E1228" i="2"/>
  <c r="D1228" i="2"/>
  <c r="Y1228" i="2" s="1"/>
  <c r="C1228" i="2"/>
  <c r="B1228" i="2"/>
  <c r="A1228" i="2"/>
  <c r="S1228" i="2" s="1"/>
  <c r="R1227" i="2"/>
  <c r="Q1227" i="2"/>
  <c r="P1227" i="2"/>
  <c r="X1227" i="2" s="1" a="1"/>
  <c r="X1227" i="2" s="1"/>
  <c r="O1227" i="2"/>
  <c r="M1227" i="2"/>
  <c r="L1227" i="2"/>
  <c r="K1227" i="2"/>
  <c r="V1227" i="2" s="1"/>
  <c r="J1227" i="2"/>
  <c r="U1227" i="2" s="1" a="1"/>
  <c r="U1227" i="2" s="1"/>
  <c r="I1227" i="2"/>
  <c r="H1227" i="2"/>
  <c r="G1227" i="2"/>
  <c r="F1227" i="2"/>
  <c r="E1227" i="2"/>
  <c r="D1227" i="2"/>
  <c r="Y1227" i="2" s="1"/>
  <c r="C1227" i="2"/>
  <c r="B1227" i="2"/>
  <c r="A1227" i="2"/>
  <c r="S1227" i="2" s="1"/>
  <c r="V1226" i="2"/>
  <c r="R1226" i="2"/>
  <c r="Q1226" i="2"/>
  <c r="P1226" i="2"/>
  <c r="X1226" i="2" s="1" a="1"/>
  <c r="X1226" i="2" s="1"/>
  <c r="O1226" i="2"/>
  <c r="M1226" i="2"/>
  <c r="L1226" i="2"/>
  <c r="K1226" i="2"/>
  <c r="J1226" i="2"/>
  <c r="I1226" i="2"/>
  <c r="H1226" i="2"/>
  <c r="G1226" i="2"/>
  <c r="F1226" i="2"/>
  <c r="E1226" i="2"/>
  <c r="D1226" i="2"/>
  <c r="Y1226" i="2" s="1"/>
  <c r="C1226" i="2"/>
  <c r="B1226" i="2"/>
  <c r="A1226" i="2"/>
  <c r="S1226" i="2" s="1"/>
  <c r="X1225" i="2"/>
  <c r="R1225" i="2"/>
  <c r="Q1225" i="2"/>
  <c r="P1225" i="2"/>
  <c r="X1225" i="2" s="1" a="1"/>
  <c r="O1225" i="2"/>
  <c r="M1225" i="2"/>
  <c r="L1225" i="2"/>
  <c r="N1225" i="2" s="1"/>
  <c r="T1225" i="2" s="1"/>
  <c r="K1225" i="2"/>
  <c r="V1225" i="2" s="1"/>
  <c r="J1225" i="2"/>
  <c r="I1225" i="2"/>
  <c r="H1225" i="2"/>
  <c r="G1225" i="2"/>
  <c r="F1225" i="2"/>
  <c r="E1225" i="2"/>
  <c r="D1225" i="2"/>
  <c r="Y1225" i="2" s="1"/>
  <c r="C1225" i="2"/>
  <c r="B1225" i="2"/>
  <c r="A1225" i="2"/>
  <c r="S1225" i="2" s="1"/>
  <c r="Y1224" i="2"/>
  <c r="X1224" i="2"/>
  <c r="R1224" i="2"/>
  <c r="Q1224" i="2"/>
  <c r="P1224" i="2"/>
  <c r="X1224" i="2" s="1" a="1"/>
  <c r="O1224" i="2"/>
  <c r="M1224" i="2"/>
  <c r="L1224" i="2"/>
  <c r="K1224" i="2"/>
  <c r="V1224" i="2" s="1"/>
  <c r="J1224" i="2"/>
  <c r="I1224" i="2"/>
  <c r="H1224" i="2"/>
  <c r="G1224" i="2"/>
  <c r="F1224" i="2"/>
  <c r="E1224" i="2"/>
  <c r="D1224" i="2"/>
  <c r="C1224" i="2"/>
  <c r="B1224" i="2"/>
  <c r="A1224" i="2"/>
  <c r="S1224" i="2" s="1"/>
  <c r="X1223" i="2" a="1"/>
  <c r="X1223" i="2" s="1"/>
  <c r="R1223" i="2"/>
  <c r="Q1223" i="2"/>
  <c r="P1223" i="2"/>
  <c r="O1223" i="2"/>
  <c r="M1223" i="2"/>
  <c r="L1223" i="2"/>
  <c r="K1223" i="2"/>
  <c r="V1223" i="2" s="1"/>
  <c r="J1223" i="2"/>
  <c r="I1223" i="2"/>
  <c r="H1223" i="2"/>
  <c r="G1223" i="2"/>
  <c r="F1223" i="2"/>
  <c r="E1223" i="2"/>
  <c r="D1223" i="2"/>
  <c r="Y1223" i="2" s="1"/>
  <c r="C1223" i="2"/>
  <c r="B1223" i="2"/>
  <c r="A1223" i="2"/>
  <c r="S1223" i="2" s="1"/>
  <c r="U1222" i="2" a="1"/>
  <c r="U1222" i="2" s="1"/>
  <c r="R1222" i="2"/>
  <c r="Q1222" i="2"/>
  <c r="P1222" i="2"/>
  <c r="X1222" i="2" s="1" a="1"/>
  <c r="X1222" i="2" s="1"/>
  <c r="O1222" i="2"/>
  <c r="M1222" i="2"/>
  <c r="L1222" i="2"/>
  <c r="K1222" i="2"/>
  <c r="V1222" i="2" s="1"/>
  <c r="J1222" i="2"/>
  <c r="I1222" i="2"/>
  <c r="H1222" i="2"/>
  <c r="G1222" i="2"/>
  <c r="F1222" i="2"/>
  <c r="E1222" i="2"/>
  <c r="D1222" i="2"/>
  <c r="Y1222" i="2" s="1"/>
  <c r="C1222" i="2"/>
  <c r="B1222" i="2"/>
  <c r="A1222" i="2"/>
  <c r="S1222" i="2" s="1"/>
  <c r="Y1221" i="2"/>
  <c r="R1221" i="2"/>
  <c r="Q1221" i="2"/>
  <c r="P1221" i="2"/>
  <c r="X1221" i="2" s="1" a="1"/>
  <c r="X1221" i="2" s="1"/>
  <c r="O1221" i="2"/>
  <c r="M1221" i="2"/>
  <c r="L1221" i="2"/>
  <c r="N1221" i="2" s="1"/>
  <c r="T1221" i="2" s="1"/>
  <c r="K1221" i="2"/>
  <c r="V1221" i="2" s="1"/>
  <c r="J1221" i="2"/>
  <c r="U1221" i="2" s="1" a="1"/>
  <c r="U1221" i="2" s="1"/>
  <c r="I1221" i="2"/>
  <c r="H1221" i="2"/>
  <c r="G1221" i="2"/>
  <c r="F1221" i="2"/>
  <c r="E1221" i="2"/>
  <c r="D1221" i="2"/>
  <c r="C1221" i="2"/>
  <c r="B1221" i="2"/>
  <c r="A1221" i="2"/>
  <c r="S1221" i="2" s="1"/>
  <c r="Y1220" i="2"/>
  <c r="X1220" i="2" a="1"/>
  <c r="X1220" i="2" s="1"/>
  <c r="R1220" i="2"/>
  <c r="Q1220" i="2"/>
  <c r="P1220" i="2"/>
  <c r="O1220" i="2"/>
  <c r="M1220" i="2"/>
  <c r="N1220" i="2" s="1"/>
  <c r="T1220" i="2" s="1"/>
  <c r="L1220" i="2"/>
  <c r="K1220" i="2"/>
  <c r="V1220" i="2" s="1"/>
  <c r="J1220" i="2"/>
  <c r="I1220" i="2"/>
  <c r="H1220" i="2"/>
  <c r="G1220" i="2"/>
  <c r="F1220" i="2"/>
  <c r="E1220" i="2"/>
  <c r="D1220" i="2"/>
  <c r="C1220" i="2"/>
  <c r="B1220" i="2"/>
  <c r="A1220" i="2"/>
  <c r="S1220" i="2" s="1"/>
  <c r="W1219" i="2"/>
  <c r="V1219" i="2"/>
  <c r="R1219" i="2"/>
  <c r="Q1219" i="2"/>
  <c r="P1219" i="2"/>
  <c r="X1219" i="2" s="1" a="1"/>
  <c r="X1219" i="2" s="1"/>
  <c r="O1219" i="2"/>
  <c r="M1219" i="2"/>
  <c r="L1219" i="2"/>
  <c r="N1219" i="2" s="1"/>
  <c r="T1219" i="2" s="1"/>
  <c r="K1219" i="2"/>
  <c r="J1219" i="2"/>
  <c r="I1219" i="2"/>
  <c r="H1219" i="2"/>
  <c r="G1219" i="2"/>
  <c r="F1219" i="2"/>
  <c r="E1219" i="2"/>
  <c r="D1219" i="2"/>
  <c r="Y1219" i="2" s="1"/>
  <c r="C1219" i="2"/>
  <c r="B1219" i="2"/>
  <c r="A1219" i="2"/>
  <c r="S1219" i="2" s="1"/>
  <c r="Y1218" i="2"/>
  <c r="R1218" i="2"/>
  <c r="Q1218" i="2"/>
  <c r="P1218" i="2"/>
  <c r="X1218" i="2" s="1" a="1"/>
  <c r="X1218" i="2" s="1"/>
  <c r="O1218" i="2"/>
  <c r="M1218" i="2"/>
  <c r="L1218" i="2"/>
  <c r="K1218" i="2"/>
  <c r="V1218" i="2" s="1"/>
  <c r="J1218" i="2"/>
  <c r="I1218" i="2"/>
  <c r="H1218" i="2"/>
  <c r="G1218" i="2"/>
  <c r="F1218" i="2"/>
  <c r="E1218" i="2"/>
  <c r="D1218" i="2"/>
  <c r="C1218" i="2"/>
  <c r="B1218" i="2"/>
  <c r="A1218" i="2"/>
  <c r="S1218" i="2" s="1"/>
  <c r="X1217" i="2" a="1"/>
  <c r="X1217" i="2" s="1"/>
  <c r="R1217" i="2"/>
  <c r="Q1217" i="2"/>
  <c r="P1217" i="2"/>
  <c r="O1217" i="2"/>
  <c r="M1217" i="2"/>
  <c r="L1217" i="2"/>
  <c r="K1217" i="2"/>
  <c r="V1217" i="2" s="1"/>
  <c r="J1217" i="2"/>
  <c r="U1217" i="2" s="1" a="1"/>
  <c r="U1217" i="2" s="1"/>
  <c r="I1217" i="2"/>
  <c r="H1217" i="2"/>
  <c r="G1217" i="2"/>
  <c r="F1217" i="2"/>
  <c r="E1217" i="2"/>
  <c r="D1217" i="2"/>
  <c r="Y1217" i="2" s="1"/>
  <c r="C1217" i="2"/>
  <c r="B1217" i="2"/>
  <c r="A1217" i="2"/>
  <c r="S1217" i="2" s="1"/>
  <c r="V1216" i="2"/>
  <c r="S1216" i="2"/>
  <c r="R1216" i="2"/>
  <c r="Q1216" i="2"/>
  <c r="P1216" i="2"/>
  <c r="X1216" i="2" s="1" a="1"/>
  <c r="X1216" i="2" s="1"/>
  <c r="O1216" i="2"/>
  <c r="M1216" i="2"/>
  <c r="L1216" i="2"/>
  <c r="K1216" i="2"/>
  <c r="J1216" i="2"/>
  <c r="I1216" i="2"/>
  <c r="H1216" i="2"/>
  <c r="G1216" i="2"/>
  <c r="F1216" i="2"/>
  <c r="E1216" i="2"/>
  <c r="D1216" i="2"/>
  <c r="Y1216" i="2" s="1"/>
  <c r="C1216" i="2"/>
  <c r="B1216" i="2"/>
  <c r="A1216" i="2"/>
  <c r="Y1215" i="2"/>
  <c r="S1215" i="2"/>
  <c r="R1215" i="2"/>
  <c r="Q1215" i="2"/>
  <c r="P1215" i="2"/>
  <c r="X1215" i="2" s="1" a="1"/>
  <c r="X1215" i="2" s="1"/>
  <c r="O1215" i="2"/>
  <c r="M1215" i="2"/>
  <c r="L1215" i="2"/>
  <c r="N1215" i="2" s="1"/>
  <c r="T1215" i="2" s="1"/>
  <c r="K1215" i="2"/>
  <c r="V1215" i="2" s="1"/>
  <c r="J1215" i="2"/>
  <c r="I1215" i="2"/>
  <c r="H1215" i="2"/>
  <c r="G1215" i="2"/>
  <c r="F1215" i="2"/>
  <c r="E1215" i="2"/>
  <c r="D1215" i="2"/>
  <c r="C1215" i="2"/>
  <c r="B1215" i="2"/>
  <c r="A1215" i="2"/>
  <c r="Y1214" i="2"/>
  <c r="R1214" i="2"/>
  <c r="Q1214" i="2"/>
  <c r="P1214" i="2"/>
  <c r="X1214" i="2" s="1" a="1"/>
  <c r="X1214" i="2" s="1"/>
  <c r="O1214" i="2"/>
  <c r="M1214" i="2"/>
  <c r="N1214" i="2" s="1"/>
  <c r="T1214" i="2" s="1"/>
  <c r="L1214" i="2"/>
  <c r="K1214" i="2"/>
  <c r="V1214" i="2" s="1"/>
  <c r="J1214" i="2"/>
  <c r="U1214" i="2" s="1" a="1"/>
  <c r="U1214" i="2" s="1"/>
  <c r="I1214" i="2"/>
  <c r="H1214" i="2"/>
  <c r="G1214" i="2"/>
  <c r="F1214" i="2"/>
  <c r="E1214" i="2"/>
  <c r="D1214" i="2"/>
  <c r="C1214" i="2"/>
  <c r="B1214" i="2"/>
  <c r="A1214" i="2"/>
  <c r="S1214" i="2" s="1"/>
  <c r="Y1213" i="2"/>
  <c r="V1213" i="2"/>
  <c r="R1213" i="2"/>
  <c r="Q1213" i="2"/>
  <c r="P1213" i="2"/>
  <c r="X1213" i="2" s="1" a="1"/>
  <c r="X1213" i="2" s="1"/>
  <c r="O1213" i="2"/>
  <c r="M1213" i="2"/>
  <c r="L1213" i="2"/>
  <c r="N1213" i="2" s="1"/>
  <c r="T1213" i="2" s="1"/>
  <c r="K1213" i="2"/>
  <c r="J1213" i="2"/>
  <c r="U1213" i="2" s="1" a="1"/>
  <c r="U1213" i="2" s="1"/>
  <c r="I1213" i="2"/>
  <c r="H1213" i="2"/>
  <c r="G1213" i="2"/>
  <c r="F1213" i="2"/>
  <c r="E1213" i="2"/>
  <c r="D1213" i="2"/>
  <c r="C1213" i="2"/>
  <c r="B1213" i="2"/>
  <c r="A1213" i="2"/>
  <c r="S1213" i="2" s="1"/>
  <c r="S1212" i="2"/>
  <c r="R1212" i="2"/>
  <c r="Q1212" i="2"/>
  <c r="P1212" i="2"/>
  <c r="X1212" i="2" s="1" a="1"/>
  <c r="X1212" i="2" s="1"/>
  <c r="O1212" i="2"/>
  <c r="M1212" i="2"/>
  <c r="L1212" i="2"/>
  <c r="N1212" i="2" s="1"/>
  <c r="T1212" i="2" s="1"/>
  <c r="K1212" i="2"/>
  <c r="V1212" i="2" s="1"/>
  <c r="J1212" i="2"/>
  <c r="I1212" i="2"/>
  <c r="H1212" i="2"/>
  <c r="G1212" i="2"/>
  <c r="F1212" i="2"/>
  <c r="E1212" i="2"/>
  <c r="D1212" i="2"/>
  <c r="Y1212" i="2" s="1"/>
  <c r="C1212" i="2"/>
  <c r="B1212" i="2"/>
  <c r="A1212" i="2"/>
  <c r="Y1211" i="2"/>
  <c r="V1211" i="2"/>
  <c r="R1211" i="2"/>
  <c r="Q1211" i="2"/>
  <c r="P1211" i="2"/>
  <c r="X1211" i="2" s="1" a="1"/>
  <c r="X1211" i="2" s="1"/>
  <c r="O1211" i="2"/>
  <c r="M1211" i="2"/>
  <c r="N1211" i="2" s="1"/>
  <c r="T1211" i="2" s="1"/>
  <c r="L1211" i="2"/>
  <c r="K1211" i="2"/>
  <c r="J1211" i="2"/>
  <c r="U1211" i="2" s="1" a="1"/>
  <c r="U1211" i="2" s="1"/>
  <c r="I1211" i="2"/>
  <c r="H1211" i="2"/>
  <c r="G1211" i="2"/>
  <c r="F1211" i="2"/>
  <c r="E1211" i="2"/>
  <c r="D1211" i="2"/>
  <c r="C1211" i="2"/>
  <c r="B1211" i="2"/>
  <c r="A1211" i="2"/>
  <c r="S1211" i="2" s="1"/>
  <c r="X1210" i="2" a="1"/>
  <c r="X1210" i="2" s="1"/>
  <c r="R1210" i="2"/>
  <c r="Q1210" i="2"/>
  <c r="P1210" i="2"/>
  <c r="O1210" i="2"/>
  <c r="N1210" i="2"/>
  <c r="T1210" i="2" s="1"/>
  <c r="M1210" i="2"/>
  <c r="L1210" i="2"/>
  <c r="K1210" i="2"/>
  <c r="V1210" i="2" s="1"/>
  <c r="J1210" i="2"/>
  <c r="I1210" i="2"/>
  <c r="H1210" i="2"/>
  <c r="G1210" i="2"/>
  <c r="F1210" i="2"/>
  <c r="E1210" i="2"/>
  <c r="D1210" i="2"/>
  <c r="Y1210" i="2" s="1"/>
  <c r="C1210" i="2"/>
  <c r="B1210" i="2"/>
  <c r="A1210" i="2"/>
  <c r="S1210" i="2" s="1"/>
  <c r="U1209" i="2" a="1"/>
  <c r="U1209" i="2" s="1"/>
  <c r="R1209" i="2"/>
  <c r="Q1209" i="2"/>
  <c r="P1209" i="2"/>
  <c r="X1209" i="2" s="1" a="1"/>
  <c r="X1209" i="2" s="1"/>
  <c r="O1209" i="2"/>
  <c r="M1209" i="2"/>
  <c r="L1209" i="2"/>
  <c r="K1209" i="2"/>
  <c r="V1209" i="2" s="1"/>
  <c r="J1209" i="2"/>
  <c r="I1209" i="2"/>
  <c r="H1209" i="2"/>
  <c r="G1209" i="2"/>
  <c r="F1209" i="2"/>
  <c r="E1209" i="2"/>
  <c r="D1209" i="2"/>
  <c r="Y1209" i="2" s="1"/>
  <c r="C1209" i="2"/>
  <c r="B1209" i="2"/>
  <c r="A1209" i="2"/>
  <c r="S1209" i="2" s="1"/>
  <c r="U1208" i="2"/>
  <c r="R1208" i="2"/>
  <c r="Q1208" i="2"/>
  <c r="P1208" i="2"/>
  <c r="X1208" i="2" s="1" a="1"/>
  <c r="X1208" i="2" s="1"/>
  <c r="O1208" i="2"/>
  <c r="M1208" i="2"/>
  <c r="L1208" i="2"/>
  <c r="N1208" i="2" s="1"/>
  <c r="K1208" i="2"/>
  <c r="V1208" i="2" s="1"/>
  <c r="J1208" i="2"/>
  <c r="U1208" i="2" s="1" a="1"/>
  <c r="I1208" i="2"/>
  <c r="H1208" i="2"/>
  <c r="G1208" i="2"/>
  <c r="F1208" i="2"/>
  <c r="E1208" i="2"/>
  <c r="D1208" i="2"/>
  <c r="Y1208" i="2" s="1"/>
  <c r="C1208" i="2"/>
  <c r="B1208" i="2"/>
  <c r="A1208" i="2"/>
  <c r="S1208" i="2" s="1"/>
  <c r="V1207" i="2"/>
  <c r="R1207" i="2"/>
  <c r="Q1207" i="2"/>
  <c r="P1207" i="2"/>
  <c r="X1207" i="2" s="1" a="1"/>
  <c r="X1207" i="2" s="1"/>
  <c r="O1207" i="2"/>
  <c r="M1207" i="2"/>
  <c r="L1207" i="2"/>
  <c r="N1207" i="2" s="1"/>
  <c r="T1207" i="2" s="1"/>
  <c r="K1207" i="2"/>
  <c r="J1207" i="2"/>
  <c r="I1207" i="2"/>
  <c r="H1207" i="2"/>
  <c r="G1207" i="2"/>
  <c r="F1207" i="2"/>
  <c r="E1207" i="2"/>
  <c r="D1207" i="2"/>
  <c r="Y1207" i="2" s="1"/>
  <c r="C1207" i="2"/>
  <c r="B1207" i="2"/>
  <c r="A1207" i="2"/>
  <c r="S1207" i="2" s="1"/>
  <c r="R1206" i="2"/>
  <c r="Q1206" i="2"/>
  <c r="P1206" i="2"/>
  <c r="X1206" i="2" s="1" a="1"/>
  <c r="X1206" i="2" s="1"/>
  <c r="O1206" i="2"/>
  <c r="M1206" i="2"/>
  <c r="L1206" i="2"/>
  <c r="K1206" i="2"/>
  <c r="V1206" i="2" s="1"/>
  <c r="J1206" i="2"/>
  <c r="I1206" i="2"/>
  <c r="H1206" i="2"/>
  <c r="G1206" i="2"/>
  <c r="F1206" i="2"/>
  <c r="E1206" i="2"/>
  <c r="D1206" i="2"/>
  <c r="Y1206" i="2" s="1"/>
  <c r="C1206" i="2"/>
  <c r="B1206" i="2"/>
  <c r="A1206" i="2"/>
  <c r="S1206" i="2" s="1"/>
  <c r="Y1205" i="2"/>
  <c r="X1205" i="2" a="1"/>
  <c r="X1205" i="2" s="1"/>
  <c r="R1205" i="2"/>
  <c r="Q1205" i="2"/>
  <c r="P1205" i="2"/>
  <c r="O1205" i="2"/>
  <c r="N1205" i="2"/>
  <c r="T1205" i="2" s="1"/>
  <c r="M1205" i="2"/>
  <c r="L1205" i="2"/>
  <c r="K1205" i="2"/>
  <c r="V1205" i="2" s="1"/>
  <c r="J1205" i="2"/>
  <c r="I1205" i="2"/>
  <c r="H1205" i="2"/>
  <c r="G1205" i="2"/>
  <c r="F1205" i="2"/>
  <c r="E1205" i="2"/>
  <c r="D1205" i="2"/>
  <c r="C1205" i="2"/>
  <c r="B1205" i="2"/>
  <c r="A1205" i="2"/>
  <c r="S1205" i="2" s="1"/>
  <c r="U1204" i="2" a="1"/>
  <c r="U1204" i="2" s="1"/>
  <c r="R1204" i="2"/>
  <c r="Q1204" i="2"/>
  <c r="P1204" i="2"/>
  <c r="X1204" i="2" s="1" a="1"/>
  <c r="X1204" i="2" s="1"/>
  <c r="O1204" i="2"/>
  <c r="M1204" i="2"/>
  <c r="L1204" i="2"/>
  <c r="K1204" i="2"/>
  <c r="V1204" i="2" s="1"/>
  <c r="J1204" i="2"/>
  <c r="I1204" i="2"/>
  <c r="H1204" i="2"/>
  <c r="G1204" i="2"/>
  <c r="F1204" i="2"/>
  <c r="E1204" i="2"/>
  <c r="D1204" i="2"/>
  <c r="Y1204" i="2" s="1"/>
  <c r="C1204" i="2"/>
  <c r="B1204" i="2"/>
  <c r="A1204" i="2"/>
  <c r="S1204" i="2" s="1"/>
  <c r="Y1203" i="2"/>
  <c r="X1203" i="2" a="1"/>
  <c r="X1203" i="2" s="1"/>
  <c r="R1203" i="2"/>
  <c r="Q1203" i="2"/>
  <c r="P1203" i="2"/>
  <c r="O1203" i="2"/>
  <c r="M1203" i="2"/>
  <c r="L1203" i="2"/>
  <c r="K1203" i="2"/>
  <c r="J1203" i="2"/>
  <c r="U1203" i="2" s="1" a="1"/>
  <c r="U1203" i="2" s="1"/>
  <c r="I1203" i="2"/>
  <c r="H1203" i="2"/>
  <c r="G1203" i="2"/>
  <c r="F1203" i="2"/>
  <c r="E1203" i="2"/>
  <c r="D1203" i="2"/>
  <c r="C1203" i="2"/>
  <c r="B1203" i="2"/>
  <c r="A1203" i="2"/>
  <c r="S1203" i="2" s="1"/>
  <c r="X1202" i="2" a="1"/>
  <c r="X1202" i="2" s="1"/>
  <c r="R1202" i="2"/>
  <c r="Q1202" i="2"/>
  <c r="P1202" i="2"/>
  <c r="O1202" i="2"/>
  <c r="M1202" i="2"/>
  <c r="N1202" i="2" s="1"/>
  <c r="L1202" i="2"/>
  <c r="K1202" i="2"/>
  <c r="V1202" i="2" s="1"/>
  <c r="J1202" i="2"/>
  <c r="U1202" i="2" s="1" a="1"/>
  <c r="U1202" i="2" s="1"/>
  <c r="I1202" i="2"/>
  <c r="H1202" i="2"/>
  <c r="G1202" i="2"/>
  <c r="F1202" i="2"/>
  <c r="E1202" i="2"/>
  <c r="D1202" i="2"/>
  <c r="Y1202" i="2" s="1"/>
  <c r="C1202" i="2"/>
  <c r="B1202" i="2"/>
  <c r="A1202" i="2"/>
  <c r="S1202" i="2" s="1"/>
  <c r="V1201" i="2"/>
  <c r="R1201" i="2"/>
  <c r="Q1201" i="2"/>
  <c r="P1201" i="2"/>
  <c r="X1201" i="2" s="1" a="1"/>
  <c r="X1201" i="2" s="1"/>
  <c r="O1201" i="2"/>
  <c r="M1201" i="2"/>
  <c r="L1201" i="2"/>
  <c r="K1201" i="2"/>
  <c r="J1201" i="2"/>
  <c r="I1201" i="2"/>
  <c r="H1201" i="2"/>
  <c r="G1201" i="2"/>
  <c r="F1201" i="2"/>
  <c r="E1201" i="2"/>
  <c r="D1201" i="2"/>
  <c r="Y1201" i="2" s="1"/>
  <c r="C1201" i="2"/>
  <c r="B1201" i="2"/>
  <c r="A1201" i="2"/>
  <c r="S1201" i="2" s="1"/>
  <c r="X1200" i="2" a="1"/>
  <c r="X1200" i="2" s="1"/>
  <c r="R1200" i="2"/>
  <c r="Q1200" i="2"/>
  <c r="P1200" i="2"/>
  <c r="O1200" i="2"/>
  <c r="N1200" i="2"/>
  <c r="T1200" i="2" s="1"/>
  <c r="M1200" i="2"/>
  <c r="L1200" i="2"/>
  <c r="K1200" i="2"/>
  <c r="V1200" i="2" s="1"/>
  <c r="J1200" i="2"/>
  <c r="I1200" i="2"/>
  <c r="H1200" i="2"/>
  <c r="G1200" i="2"/>
  <c r="F1200" i="2"/>
  <c r="E1200" i="2"/>
  <c r="D1200" i="2"/>
  <c r="Y1200" i="2" s="1"/>
  <c r="C1200" i="2"/>
  <c r="B1200" i="2"/>
  <c r="A1200" i="2"/>
  <c r="S1200" i="2" s="1"/>
  <c r="Y1199" i="2"/>
  <c r="V1199" i="2"/>
  <c r="R1199" i="2"/>
  <c r="Q1199" i="2"/>
  <c r="P1199" i="2"/>
  <c r="X1199" i="2" s="1" a="1"/>
  <c r="X1199" i="2" s="1"/>
  <c r="O1199" i="2"/>
  <c r="M1199" i="2"/>
  <c r="L1199" i="2"/>
  <c r="K1199" i="2"/>
  <c r="J1199" i="2"/>
  <c r="I1199" i="2"/>
  <c r="H1199" i="2"/>
  <c r="G1199" i="2"/>
  <c r="F1199" i="2"/>
  <c r="E1199" i="2"/>
  <c r="D1199" i="2"/>
  <c r="C1199" i="2"/>
  <c r="B1199" i="2"/>
  <c r="A1199" i="2"/>
  <c r="S1199" i="2" s="1"/>
  <c r="V1198" i="2"/>
  <c r="U1198" i="2" a="1"/>
  <c r="U1198" i="2" s="1"/>
  <c r="R1198" i="2"/>
  <c r="Q1198" i="2"/>
  <c r="P1198" i="2"/>
  <c r="X1198" i="2" s="1" a="1"/>
  <c r="X1198" i="2" s="1"/>
  <c r="O1198" i="2"/>
  <c r="M1198" i="2"/>
  <c r="L1198" i="2"/>
  <c r="N1198" i="2" s="1"/>
  <c r="T1198" i="2" s="1"/>
  <c r="K1198" i="2"/>
  <c r="J1198" i="2"/>
  <c r="I1198" i="2"/>
  <c r="H1198" i="2"/>
  <c r="G1198" i="2"/>
  <c r="F1198" i="2"/>
  <c r="E1198" i="2"/>
  <c r="D1198" i="2"/>
  <c r="Y1198" i="2" s="1"/>
  <c r="C1198" i="2"/>
  <c r="B1198" i="2"/>
  <c r="A1198" i="2"/>
  <c r="S1198" i="2" s="1"/>
  <c r="R1197" i="2"/>
  <c r="Q1197" i="2"/>
  <c r="P1197" i="2"/>
  <c r="X1197" i="2" s="1" a="1"/>
  <c r="X1197" i="2" s="1"/>
  <c r="O1197" i="2"/>
  <c r="M1197" i="2"/>
  <c r="L1197" i="2"/>
  <c r="N1197" i="2" s="1"/>
  <c r="T1197" i="2" s="1"/>
  <c r="K1197" i="2"/>
  <c r="V1197" i="2" s="1"/>
  <c r="J1197" i="2"/>
  <c r="I1197" i="2"/>
  <c r="H1197" i="2"/>
  <c r="G1197" i="2"/>
  <c r="F1197" i="2"/>
  <c r="E1197" i="2"/>
  <c r="D1197" i="2"/>
  <c r="Y1197" i="2" s="1"/>
  <c r="C1197" i="2"/>
  <c r="B1197" i="2"/>
  <c r="A1197" i="2"/>
  <c r="S1197" i="2" s="1"/>
  <c r="X1196" i="2" a="1"/>
  <c r="X1196" i="2" s="1"/>
  <c r="V1196" i="2"/>
  <c r="R1196" i="2"/>
  <c r="Q1196" i="2"/>
  <c r="P1196" i="2"/>
  <c r="O1196" i="2"/>
  <c r="M1196" i="2"/>
  <c r="L1196" i="2"/>
  <c r="K1196" i="2"/>
  <c r="J1196" i="2"/>
  <c r="I1196" i="2"/>
  <c r="H1196" i="2"/>
  <c r="G1196" i="2"/>
  <c r="F1196" i="2"/>
  <c r="E1196" i="2"/>
  <c r="D1196" i="2"/>
  <c r="Y1196" i="2" s="1"/>
  <c r="C1196" i="2"/>
  <c r="B1196" i="2"/>
  <c r="A1196" i="2"/>
  <c r="S1196" i="2" s="1"/>
  <c r="X1195" i="2" a="1"/>
  <c r="X1195" i="2" s="1"/>
  <c r="S1195" i="2"/>
  <c r="R1195" i="2"/>
  <c r="Q1195" i="2"/>
  <c r="P1195" i="2"/>
  <c r="O1195" i="2"/>
  <c r="M1195" i="2"/>
  <c r="L1195" i="2"/>
  <c r="K1195" i="2"/>
  <c r="V1195" i="2" s="1"/>
  <c r="J1195" i="2"/>
  <c r="U1195" i="2" s="1" a="1"/>
  <c r="U1195" i="2" s="1"/>
  <c r="I1195" i="2"/>
  <c r="H1195" i="2"/>
  <c r="G1195" i="2"/>
  <c r="F1195" i="2"/>
  <c r="E1195" i="2"/>
  <c r="D1195" i="2"/>
  <c r="Y1195" i="2" s="1"/>
  <c r="C1195" i="2"/>
  <c r="B1195" i="2"/>
  <c r="A1195" i="2"/>
  <c r="X1194" i="2"/>
  <c r="T1194" i="2"/>
  <c r="S1194" i="2"/>
  <c r="R1194" i="2"/>
  <c r="Q1194" i="2"/>
  <c r="P1194" i="2"/>
  <c r="X1194" i="2" s="1" a="1"/>
  <c r="O1194" i="2"/>
  <c r="M1194" i="2"/>
  <c r="L1194" i="2"/>
  <c r="N1194" i="2" s="1"/>
  <c r="K1194" i="2"/>
  <c r="V1194" i="2" s="1"/>
  <c r="J1194" i="2"/>
  <c r="U1194" i="2" s="1" a="1"/>
  <c r="U1194" i="2" s="1"/>
  <c r="I1194" i="2"/>
  <c r="H1194" i="2"/>
  <c r="G1194" i="2"/>
  <c r="F1194" i="2"/>
  <c r="E1194" i="2"/>
  <c r="D1194" i="2"/>
  <c r="Y1194" i="2" s="1"/>
  <c r="C1194" i="2"/>
  <c r="B1194" i="2"/>
  <c r="A1194" i="2"/>
  <c r="U1193" i="2" a="1"/>
  <c r="U1193" i="2" s="1"/>
  <c r="S1193" i="2"/>
  <c r="R1193" i="2"/>
  <c r="Q1193" i="2"/>
  <c r="P1193" i="2"/>
  <c r="X1193" i="2" s="1" a="1"/>
  <c r="X1193" i="2" s="1"/>
  <c r="O1193" i="2"/>
  <c r="M1193" i="2"/>
  <c r="L1193" i="2"/>
  <c r="K1193" i="2"/>
  <c r="V1193" i="2" s="1"/>
  <c r="J1193" i="2"/>
  <c r="I1193" i="2"/>
  <c r="H1193" i="2"/>
  <c r="G1193" i="2"/>
  <c r="F1193" i="2"/>
  <c r="E1193" i="2"/>
  <c r="D1193" i="2"/>
  <c r="Y1193" i="2" s="1"/>
  <c r="C1193" i="2"/>
  <c r="B1193" i="2"/>
  <c r="A1193" i="2"/>
  <c r="X1192" i="2"/>
  <c r="X1192" i="2" a="1"/>
  <c r="R1192" i="2"/>
  <c r="Q1192" i="2"/>
  <c r="P1192" i="2"/>
  <c r="O1192" i="2"/>
  <c r="M1192" i="2"/>
  <c r="L1192" i="2"/>
  <c r="N1192" i="2" s="1"/>
  <c r="T1192" i="2" s="1"/>
  <c r="K1192" i="2"/>
  <c r="V1192" i="2" s="1"/>
  <c r="J1192" i="2"/>
  <c r="I1192" i="2"/>
  <c r="H1192" i="2"/>
  <c r="G1192" i="2"/>
  <c r="F1192" i="2"/>
  <c r="E1192" i="2"/>
  <c r="D1192" i="2"/>
  <c r="Y1192" i="2" s="1"/>
  <c r="C1192" i="2"/>
  <c r="B1192" i="2"/>
  <c r="A1192" i="2"/>
  <c r="S1192" i="2" s="1"/>
  <c r="U1191" i="2" a="1"/>
  <c r="U1191" i="2" s="1"/>
  <c r="R1191" i="2"/>
  <c r="Q1191" i="2"/>
  <c r="P1191" i="2"/>
  <c r="X1191" i="2" s="1" a="1"/>
  <c r="X1191" i="2" s="1"/>
  <c r="O1191" i="2"/>
  <c r="M1191" i="2"/>
  <c r="L1191" i="2"/>
  <c r="N1191" i="2" s="1"/>
  <c r="T1191" i="2" s="1"/>
  <c r="K1191" i="2"/>
  <c r="V1191" i="2" s="1"/>
  <c r="J1191" i="2"/>
  <c r="I1191" i="2"/>
  <c r="H1191" i="2"/>
  <c r="G1191" i="2"/>
  <c r="F1191" i="2"/>
  <c r="E1191" i="2"/>
  <c r="D1191" i="2"/>
  <c r="Y1191" i="2" s="1"/>
  <c r="C1191" i="2"/>
  <c r="B1191" i="2"/>
  <c r="A1191" i="2"/>
  <c r="S1191" i="2" s="1"/>
  <c r="U1190" i="2" a="1"/>
  <c r="U1190" i="2" s="1"/>
  <c r="R1190" i="2"/>
  <c r="Q1190" i="2"/>
  <c r="P1190" i="2"/>
  <c r="X1190" i="2" s="1" a="1"/>
  <c r="X1190" i="2" s="1"/>
  <c r="O1190" i="2"/>
  <c r="M1190" i="2"/>
  <c r="L1190" i="2"/>
  <c r="K1190" i="2"/>
  <c r="V1190" i="2" s="1"/>
  <c r="J1190" i="2"/>
  <c r="I1190" i="2"/>
  <c r="H1190" i="2"/>
  <c r="G1190" i="2"/>
  <c r="F1190" i="2"/>
  <c r="E1190" i="2"/>
  <c r="D1190" i="2"/>
  <c r="Y1190" i="2" s="1"/>
  <c r="C1190" i="2"/>
  <c r="B1190" i="2"/>
  <c r="A1190" i="2"/>
  <c r="S1190" i="2" s="1"/>
  <c r="Y1189" i="2"/>
  <c r="S1189" i="2"/>
  <c r="R1189" i="2"/>
  <c r="Q1189" i="2"/>
  <c r="P1189" i="2"/>
  <c r="X1189" i="2" s="1" a="1"/>
  <c r="X1189" i="2" s="1"/>
  <c r="O1189" i="2"/>
  <c r="M1189" i="2"/>
  <c r="N1189" i="2" s="1"/>
  <c r="T1189" i="2" s="1"/>
  <c r="L1189" i="2"/>
  <c r="K1189" i="2"/>
  <c r="V1189" i="2" s="1"/>
  <c r="J1189" i="2"/>
  <c r="I1189" i="2"/>
  <c r="H1189" i="2"/>
  <c r="G1189" i="2"/>
  <c r="F1189" i="2"/>
  <c r="E1189" i="2"/>
  <c r="D1189" i="2"/>
  <c r="C1189" i="2"/>
  <c r="B1189" i="2"/>
  <c r="A1189" i="2"/>
  <c r="R1188" i="2"/>
  <c r="Q1188" i="2"/>
  <c r="P1188" i="2"/>
  <c r="X1188" i="2" s="1" a="1"/>
  <c r="X1188" i="2" s="1"/>
  <c r="O1188" i="2"/>
  <c r="M1188" i="2"/>
  <c r="L1188" i="2"/>
  <c r="K1188" i="2"/>
  <c r="V1188" i="2" s="1"/>
  <c r="J1188" i="2"/>
  <c r="U1188" i="2" s="1" a="1"/>
  <c r="U1188" i="2" s="1"/>
  <c r="I1188" i="2"/>
  <c r="H1188" i="2"/>
  <c r="G1188" i="2"/>
  <c r="F1188" i="2"/>
  <c r="E1188" i="2"/>
  <c r="D1188" i="2"/>
  <c r="Y1188" i="2" s="1"/>
  <c r="C1188" i="2"/>
  <c r="B1188" i="2"/>
  <c r="A1188" i="2"/>
  <c r="S1188" i="2" s="1"/>
  <c r="V1187" i="2"/>
  <c r="R1187" i="2"/>
  <c r="Q1187" i="2"/>
  <c r="P1187" i="2"/>
  <c r="X1187" i="2" s="1" a="1"/>
  <c r="X1187" i="2" s="1"/>
  <c r="O1187" i="2"/>
  <c r="M1187" i="2"/>
  <c r="L1187" i="2"/>
  <c r="N1187" i="2" s="1"/>
  <c r="T1187" i="2" s="1"/>
  <c r="K1187" i="2"/>
  <c r="J1187" i="2"/>
  <c r="U1187" i="2" s="1" a="1"/>
  <c r="U1187" i="2" s="1"/>
  <c r="I1187" i="2"/>
  <c r="H1187" i="2"/>
  <c r="G1187" i="2"/>
  <c r="F1187" i="2"/>
  <c r="E1187" i="2"/>
  <c r="D1187" i="2"/>
  <c r="Y1187" i="2" s="1"/>
  <c r="C1187" i="2"/>
  <c r="B1187" i="2"/>
  <c r="A1187" i="2"/>
  <c r="S1187" i="2" s="1"/>
  <c r="X1186" i="2" a="1"/>
  <c r="X1186" i="2" s="1"/>
  <c r="U1186" i="2" a="1"/>
  <c r="U1186" i="2" s="1"/>
  <c r="T1186" i="2"/>
  <c r="R1186" i="2"/>
  <c r="Q1186" i="2"/>
  <c r="P1186" i="2"/>
  <c r="O1186" i="2"/>
  <c r="M1186" i="2"/>
  <c r="L1186" i="2"/>
  <c r="N1186" i="2" s="1"/>
  <c r="K1186" i="2"/>
  <c r="V1186" i="2" s="1"/>
  <c r="J1186" i="2"/>
  <c r="I1186" i="2"/>
  <c r="H1186" i="2"/>
  <c r="G1186" i="2"/>
  <c r="F1186" i="2"/>
  <c r="E1186" i="2"/>
  <c r="D1186" i="2"/>
  <c r="Y1186" i="2" s="1"/>
  <c r="C1186" i="2"/>
  <c r="B1186" i="2"/>
  <c r="A1186" i="2"/>
  <c r="S1186" i="2" s="1"/>
  <c r="X1185" i="2" a="1"/>
  <c r="X1185" i="2" s="1"/>
  <c r="R1185" i="2"/>
  <c r="Q1185" i="2"/>
  <c r="P1185" i="2"/>
  <c r="O1185" i="2"/>
  <c r="M1185" i="2"/>
  <c r="L1185" i="2"/>
  <c r="K1185" i="2"/>
  <c r="V1185" i="2" s="1"/>
  <c r="J1185" i="2"/>
  <c r="U1185" i="2" s="1" a="1"/>
  <c r="U1185" i="2" s="1"/>
  <c r="I1185" i="2"/>
  <c r="H1185" i="2"/>
  <c r="G1185" i="2"/>
  <c r="F1185" i="2"/>
  <c r="E1185" i="2"/>
  <c r="D1185" i="2"/>
  <c r="Y1185" i="2" s="1"/>
  <c r="C1185" i="2"/>
  <c r="B1185" i="2"/>
  <c r="A1185" i="2"/>
  <c r="S1185" i="2" s="1"/>
  <c r="V1184" i="2"/>
  <c r="R1184" i="2"/>
  <c r="Q1184" i="2"/>
  <c r="P1184" i="2"/>
  <c r="X1184" i="2" s="1" a="1"/>
  <c r="X1184" i="2" s="1"/>
  <c r="O1184" i="2"/>
  <c r="M1184" i="2"/>
  <c r="L1184" i="2"/>
  <c r="K1184" i="2"/>
  <c r="J1184" i="2"/>
  <c r="I1184" i="2"/>
  <c r="H1184" i="2"/>
  <c r="G1184" i="2"/>
  <c r="F1184" i="2"/>
  <c r="E1184" i="2"/>
  <c r="D1184" i="2"/>
  <c r="Y1184" i="2" s="1"/>
  <c r="C1184" i="2"/>
  <c r="B1184" i="2"/>
  <c r="A1184" i="2"/>
  <c r="S1184" i="2" s="1"/>
  <c r="X1183" i="2" a="1"/>
  <c r="X1183" i="2" s="1"/>
  <c r="V1183" i="2"/>
  <c r="R1183" i="2"/>
  <c r="Q1183" i="2"/>
  <c r="P1183" i="2"/>
  <c r="O1183" i="2"/>
  <c r="M1183" i="2"/>
  <c r="L1183" i="2"/>
  <c r="N1183" i="2" s="1"/>
  <c r="K1183" i="2"/>
  <c r="J1183" i="2"/>
  <c r="U1183" i="2" s="1" a="1"/>
  <c r="U1183" i="2" s="1"/>
  <c r="I1183" i="2"/>
  <c r="H1183" i="2"/>
  <c r="G1183" i="2"/>
  <c r="F1183" i="2"/>
  <c r="E1183" i="2"/>
  <c r="D1183" i="2"/>
  <c r="Y1183" i="2" s="1"/>
  <c r="C1183" i="2"/>
  <c r="B1183" i="2"/>
  <c r="A1183" i="2"/>
  <c r="S1183" i="2" s="1"/>
  <c r="U1182" i="2" a="1"/>
  <c r="U1182" i="2" s="1"/>
  <c r="R1182" i="2"/>
  <c r="Q1182" i="2"/>
  <c r="P1182" i="2"/>
  <c r="X1182" i="2" s="1" a="1"/>
  <c r="X1182" i="2" s="1"/>
  <c r="O1182" i="2"/>
  <c r="M1182" i="2"/>
  <c r="L1182" i="2"/>
  <c r="K1182" i="2"/>
  <c r="V1182" i="2" s="1"/>
  <c r="J1182" i="2"/>
  <c r="I1182" i="2"/>
  <c r="H1182" i="2"/>
  <c r="G1182" i="2"/>
  <c r="F1182" i="2"/>
  <c r="E1182" i="2"/>
  <c r="D1182" i="2"/>
  <c r="Y1182" i="2" s="1"/>
  <c r="C1182" i="2"/>
  <c r="B1182" i="2"/>
  <c r="A1182" i="2"/>
  <c r="S1182" i="2" s="1"/>
  <c r="U1181" i="2" a="1"/>
  <c r="U1181" i="2" s="1"/>
  <c r="R1181" i="2"/>
  <c r="Q1181" i="2"/>
  <c r="P1181" i="2"/>
  <c r="X1181" i="2" s="1" a="1"/>
  <c r="X1181" i="2" s="1"/>
  <c r="O1181" i="2"/>
  <c r="M1181" i="2"/>
  <c r="L1181" i="2"/>
  <c r="K1181" i="2"/>
  <c r="V1181" i="2" s="1"/>
  <c r="J1181" i="2"/>
  <c r="I1181" i="2"/>
  <c r="H1181" i="2"/>
  <c r="G1181" i="2"/>
  <c r="F1181" i="2"/>
  <c r="E1181" i="2"/>
  <c r="D1181" i="2"/>
  <c r="Y1181" i="2" s="1"/>
  <c r="C1181" i="2"/>
  <c r="B1181" i="2"/>
  <c r="A1181" i="2"/>
  <c r="S1181" i="2" s="1"/>
  <c r="V1180" i="2"/>
  <c r="R1180" i="2"/>
  <c r="Q1180" i="2"/>
  <c r="P1180" i="2"/>
  <c r="X1180" i="2" s="1" a="1"/>
  <c r="X1180" i="2" s="1"/>
  <c r="O1180" i="2"/>
  <c r="M1180" i="2"/>
  <c r="N1180" i="2" s="1"/>
  <c r="T1180" i="2" s="1"/>
  <c r="L1180" i="2"/>
  <c r="K1180" i="2"/>
  <c r="J1180" i="2"/>
  <c r="I1180" i="2"/>
  <c r="H1180" i="2"/>
  <c r="G1180" i="2"/>
  <c r="F1180" i="2"/>
  <c r="E1180" i="2"/>
  <c r="D1180" i="2"/>
  <c r="Y1180" i="2" s="1"/>
  <c r="C1180" i="2"/>
  <c r="B1180" i="2"/>
  <c r="A1180" i="2"/>
  <c r="S1180" i="2" s="1"/>
  <c r="X1179" i="2"/>
  <c r="U1179" i="2" a="1"/>
  <c r="U1179" i="2" s="1"/>
  <c r="R1179" i="2"/>
  <c r="Q1179" i="2"/>
  <c r="P1179" i="2"/>
  <c r="X1179" i="2" s="1" a="1"/>
  <c r="O1179" i="2"/>
  <c r="M1179" i="2"/>
  <c r="L1179" i="2"/>
  <c r="N1179" i="2" s="1"/>
  <c r="T1179" i="2" s="1"/>
  <c r="K1179" i="2"/>
  <c r="V1179" i="2" s="1"/>
  <c r="J1179" i="2"/>
  <c r="I1179" i="2"/>
  <c r="H1179" i="2"/>
  <c r="G1179" i="2"/>
  <c r="F1179" i="2"/>
  <c r="E1179" i="2"/>
  <c r="D1179" i="2"/>
  <c r="Y1179" i="2" s="1"/>
  <c r="C1179" i="2"/>
  <c r="B1179" i="2"/>
  <c r="A1179" i="2"/>
  <c r="S1179" i="2" s="1"/>
  <c r="Y1178" i="2"/>
  <c r="R1178" i="2"/>
  <c r="Q1178" i="2"/>
  <c r="P1178" i="2"/>
  <c r="X1178" i="2" s="1" a="1"/>
  <c r="X1178" i="2" s="1"/>
  <c r="O1178" i="2"/>
  <c r="M1178" i="2"/>
  <c r="L1178" i="2"/>
  <c r="K1178" i="2"/>
  <c r="V1178" i="2" s="1"/>
  <c r="J1178" i="2"/>
  <c r="U1178" i="2" s="1" a="1"/>
  <c r="U1178" i="2" s="1"/>
  <c r="I1178" i="2"/>
  <c r="H1178" i="2"/>
  <c r="G1178" i="2"/>
  <c r="F1178" i="2"/>
  <c r="E1178" i="2"/>
  <c r="D1178" i="2"/>
  <c r="C1178" i="2"/>
  <c r="B1178" i="2"/>
  <c r="A1178" i="2"/>
  <c r="S1178" i="2" s="1"/>
  <c r="T1177" i="2"/>
  <c r="R1177" i="2"/>
  <c r="Q1177" i="2"/>
  <c r="P1177" i="2"/>
  <c r="X1177" i="2" s="1" a="1"/>
  <c r="X1177" i="2" s="1"/>
  <c r="O1177" i="2"/>
  <c r="M1177" i="2"/>
  <c r="N1177" i="2" s="1"/>
  <c r="L1177" i="2"/>
  <c r="K1177" i="2"/>
  <c r="V1177" i="2" s="1"/>
  <c r="J1177" i="2"/>
  <c r="I1177" i="2"/>
  <c r="H1177" i="2"/>
  <c r="G1177" i="2"/>
  <c r="F1177" i="2"/>
  <c r="E1177" i="2"/>
  <c r="D1177" i="2"/>
  <c r="Y1177" i="2" s="1"/>
  <c r="C1177" i="2"/>
  <c r="B1177" i="2"/>
  <c r="A1177" i="2"/>
  <c r="S1177" i="2" s="1"/>
  <c r="Y1176" i="2"/>
  <c r="X1176" i="2"/>
  <c r="R1176" i="2"/>
  <c r="Q1176" i="2"/>
  <c r="P1176" i="2"/>
  <c r="X1176" i="2" s="1" a="1"/>
  <c r="O1176" i="2"/>
  <c r="M1176" i="2"/>
  <c r="N1176" i="2" s="1"/>
  <c r="L1176" i="2"/>
  <c r="K1176" i="2"/>
  <c r="V1176" i="2" s="1"/>
  <c r="J1176" i="2"/>
  <c r="U1176" i="2" s="1" a="1"/>
  <c r="U1176" i="2" s="1"/>
  <c r="I1176" i="2"/>
  <c r="H1176" i="2"/>
  <c r="G1176" i="2"/>
  <c r="F1176" i="2"/>
  <c r="E1176" i="2"/>
  <c r="D1176" i="2"/>
  <c r="C1176" i="2"/>
  <c r="B1176" i="2"/>
  <c r="A1176" i="2"/>
  <c r="S1176" i="2" s="1"/>
  <c r="X1175" i="2" a="1"/>
  <c r="X1175" i="2" s="1"/>
  <c r="R1175" i="2"/>
  <c r="Q1175" i="2"/>
  <c r="P1175" i="2"/>
  <c r="O1175" i="2"/>
  <c r="N1175" i="2"/>
  <c r="T1175" i="2" s="1"/>
  <c r="M1175" i="2"/>
  <c r="L1175" i="2"/>
  <c r="K1175" i="2"/>
  <c r="V1175" i="2" s="1"/>
  <c r="J1175" i="2"/>
  <c r="I1175" i="2"/>
  <c r="H1175" i="2"/>
  <c r="G1175" i="2"/>
  <c r="F1175" i="2"/>
  <c r="E1175" i="2"/>
  <c r="D1175" i="2"/>
  <c r="Y1175" i="2" s="1"/>
  <c r="C1175" i="2"/>
  <c r="B1175" i="2"/>
  <c r="A1175" i="2"/>
  <c r="S1175" i="2" s="1"/>
  <c r="X1174" i="2" a="1"/>
  <c r="X1174" i="2" s="1"/>
  <c r="U1174" i="2" a="1"/>
  <c r="U1174" i="2" s="1"/>
  <c r="S1174" i="2"/>
  <c r="R1174" i="2"/>
  <c r="Q1174" i="2"/>
  <c r="P1174" i="2"/>
  <c r="O1174" i="2"/>
  <c r="M1174" i="2"/>
  <c r="L1174" i="2"/>
  <c r="K1174" i="2"/>
  <c r="V1174" i="2" s="1"/>
  <c r="J1174" i="2"/>
  <c r="I1174" i="2"/>
  <c r="H1174" i="2"/>
  <c r="G1174" i="2"/>
  <c r="F1174" i="2"/>
  <c r="E1174" i="2"/>
  <c r="D1174" i="2"/>
  <c r="Y1174" i="2" s="1"/>
  <c r="C1174" i="2"/>
  <c r="B1174" i="2"/>
  <c r="A1174" i="2"/>
  <c r="U1173" i="2"/>
  <c r="U1173" i="2" a="1"/>
  <c r="R1173" i="2"/>
  <c r="Q1173" i="2"/>
  <c r="P1173" i="2"/>
  <c r="X1173" i="2" s="1" a="1"/>
  <c r="X1173" i="2" s="1"/>
  <c r="O1173" i="2"/>
  <c r="M1173" i="2"/>
  <c r="L1173" i="2"/>
  <c r="N1173" i="2" s="1"/>
  <c r="K1173" i="2"/>
  <c r="V1173" i="2" s="1"/>
  <c r="J1173" i="2"/>
  <c r="I1173" i="2"/>
  <c r="H1173" i="2"/>
  <c r="G1173" i="2"/>
  <c r="F1173" i="2"/>
  <c r="E1173" i="2"/>
  <c r="D1173" i="2"/>
  <c r="Y1173" i="2" s="1"/>
  <c r="C1173" i="2"/>
  <c r="B1173" i="2"/>
  <c r="A1173" i="2"/>
  <c r="S1173" i="2" s="1"/>
  <c r="U1172" i="2" a="1"/>
  <c r="U1172" i="2" s="1"/>
  <c r="R1172" i="2"/>
  <c r="Q1172" i="2"/>
  <c r="P1172" i="2"/>
  <c r="X1172" i="2" s="1" a="1"/>
  <c r="X1172" i="2" s="1"/>
  <c r="O1172" i="2"/>
  <c r="M1172" i="2"/>
  <c r="L1172" i="2"/>
  <c r="K1172" i="2"/>
  <c r="V1172" i="2" s="1"/>
  <c r="J1172" i="2"/>
  <c r="I1172" i="2"/>
  <c r="H1172" i="2"/>
  <c r="G1172" i="2"/>
  <c r="F1172" i="2"/>
  <c r="E1172" i="2"/>
  <c r="D1172" i="2"/>
  <c r="Y1172" i="2" s="1"/>
  <c r="C1172" i="2"/>
  <c r="B1172" i="2"/>
  <c r="A1172" i="2"/>
  <c r="S1172" i="2" s="1"/>
  <c r="Y1171" i="2"/>
  <c r="S1171" i="2"/>
  <c r="R1171" i="2"/>
  <c r="Q1171" i="2"/>
  <c r="P1171" i="2"/>
  <c r="X1171" i="2" s="1" a="1"/>
  <c r="X1171" i="2" s="1"/>
  <c r="O1171" i="2"/>
  <c r="M1171" i="2"/>
  <c r="L1171" i="2"/>
  <c r="N1171" i="2" s="1"/>
  <c r="T1171" i="2" s="1"/>
  <c r="K1171" i="2"/>
  <c r="V1171" i="2" s="1"/>
  <c r="J1171" i="2"/>
  <c r="U1171" i="2" s="1" a="1"/>
  <c r="U1171" i="2" s="1"/>
  <c r="I1171" i="2"/>
  <c r="H1171" i="2"/>
  <c r="G1171" i="2"/>
  <c r="F1171" i="2"/>
  <c r="E1171" i="2"/>
  <c r="D1171" i="2"/>
  <c r="C1171" i="2"/>
  <c r="B1171" i="2"/>
  <c r="A1171" i="2"/>
  <c r="R1170" i="2"/>
  <c r="Q1170" i="2"/>
  <c r="P1170" i="2"/>
  <c r="X1170" i="2" s="1" a="1"/>
  <c r="X1170" i="2" s="1"/>
  <c r="O1170" i="2"/>
  <c r="M1170" i="2"/>
  <c r="L1170" i="2"/>
  <c r="N1170" i="2" s="1"/>
  <c r="T1170" i="2" s="1"/>
  <c r="K1170" i="2"/>
  <c r="V1170" i="2" s="1"/>
  <c r="J1170" i="2"/>
  <c r="I1170" i="2"/>
  <c r="H1170" i="2"/>
  <c r="G1170" i="2"/>
  <c r="F1170" i="2"/>
  <c r="E1170" i="2"/>
  <c r="D1170" i="2"/>
  <c r="Y1170" i="2" s="1"/>
  <c r="C1170" i="2"/>
  <c r="B1170" i="2"/>
  <c r="A1170" i="2"/>
  <c r="S1170" i="2" s="1"/>
  <c r="V1169" i="2"/>
  <c r="R1169" i="2"/>
  <c r="Q1169" i="2"/>
  <c r="P1169" i="2"/>
  <c r="X1169" i="2" s="1" a="1"/>
  <c r="X1169" i="2" s="1"/>
  <c r="O1169" i="2"/>
  <c r="M1169" i="2"/>
  <c r="L1169" i="2"/>
  <c r="K1169" i="2"/>
  <c r="J1169" i="2"/>
  <c r="U1169" i="2" s="1" a="1"/>
  <c r="U1169" i="2" s="1"/>
  <c r="I1169" i="2"/>
  <c r="H1169" i="2"/>
  <c r="G1169" i="2"/>
  <c r="F1169" i="2"/>
  <c r="E1169" i="2"/>
  <c r="D1169" i="2"/>
  <c r="Y1169" i="2" s="1"/>
  <c r="C1169" i="2"/>
  <c r="B1169" i="2"/>
  <c r="A1169" i="2"/>
  <c r="S1169" i="2" s="1"/>
  <c r="Y1168" i="2"/>
  <c r="V1168" i="2"/>
  <c r="U1168" i="2"/>
  <c r="R1168" i="2"/>
  <c r="Q1168" i="2"/>
  <c r="P1168" i="2"/>
  <c r="X1168" i="2" s="1" a="1"/>
  <c r="X1168" i="2" s="1"/>
  <c r="O1168" i="2"/>
  <c r="M1168" i="2"/>
  <c r="L1168" i="2"/>
  <c r="N1168" i="2" s="1"/>
  <c r="T1168" i="2" s="1"/>
  <c r="K1168" i="2"/>
  <c r="J1168" i="2"/>
  <c r="U1168" i="2" s="1" a="1"/>
  <c r="I1168" i="2"/>
  <c r="H1168" i="2"/>
  <c r="G1168" i="2"/>
  <c r="F1168" i="2"/>
  <c r="E1168" i="2"/>
  <c r="D1168" i="2"/>
  <c r="C1168" i="2"/>
  <c r="B1168" i="2"/>
  <c r="A1168" i="2"/>
  <c r="S1168" i="2" s="1"/>
  <c r="U1167" i="2" a="1"/>
  <c r="U1167" i="2" s="1"/>
  <c r="R1167" i="2"/>
  <c r="Q1167" i="2"/>
  <c r="P1167" i="2"/>
  <c r="X1167" i="2" s="1" a="1"/>
  <c r="X1167" i="2" s="1"/>
  <c r="O1167" i="2"/>
  <c r="M1167" i="2"/>
  <c r="L1167" i="2"/>
  <c r="N1167" i="2" s="1"/>
  <c r="K1167" i="2"/>
  <c r="V1167" i="2" s="1"/>
  <c r="J1167" i="2"/>
  <c r="I1167" i="2"/>
  <c r="H1167" i="2"/>
  <c r="G1167" i="2"/>
  <c r="F1167" i="2"/>
  <c r="E1167" i="2"/>
  <c r="D1167" i="2"/>
  <c r="Y1167" i="2" s="1"/>
  <c r="C1167" i="2"/>
  <c r="B1167" i="2"/>
  <c r="A1167" i="2"/>
  <c r="S1167" i="2" s="1"/>
  <c r="V1166" i="2"/>
  <c r="R1166" i="2"/>
  <c r="Q1166" i="2"/>
  <c r="P1166" i="2"/>
  <c r="X1166" i="2" s="1" a="1"/>
  <c r="X1166" i="2" s="1"/>
  <c r="O1166" i="2"/>
  <c r="M1166" i="2"/>
  <c r="L1166" i="2"/>
  <c r="N1166" i="2" s="1"/>
  <c r="K1166" i="2"/>
  <c r="J1166" i="2"/>
  <c r="U1166" i="2" s="1" a="1"/>
  <c r="U1166" i="2" s="1"/>
  <c r="I1166" i="2"/>
  <c r="H1166" i="2"/>
  <c r="G1166" i="2"/>
  <c r="F1166" i="2"/>
  <c r="E1166" i="2"/>
  <c r="D1166" i="2"/>
  <c r="Y1166" i="2" s="1"/>
  <c r="C1166" i="2"/>
  <c r="B1166" i="2"/>
  <c r="A1166" i="2"/>
  <c r="S1166" i="2" s="1"/>
  <c r="V1165" i="2"/>
  <c r="R1165" i="2"/>
  <c r="Q1165" i="2"/>
  <c r="P1165" i="2"/>
  <c r="X1165" i="2" s="1" a="1"/>
  <c r="X1165" i="2" s="1"/>
  <c r="O1165" i="2"/>
  <c r="M1165" i="2"/>
  <c r="L1165" i="2"/>
  <c r="N1165" i="2" s="1"/>
  <c r="T1165" i="2" s="1"/>
  <c r="K1165" i="2"/>
  <c r="J1165" i="2"/>
  <c r="I1165" i="2"/>
  <c r="H1165" i="2"/>
  <c r="G1165" i="2"/>
  <c r="F1165" i="2"/>
  <c r="E1165" i="2"/>
  <c r="D1165" i="2"/>
  <c r="Y1165" i="2" s="1"/>
  <c r="C1165" i="2"/>
  <c r="B1165" i="2"/>
  <c r="A1165" i="2"/>
  <c r="S1165" i="2" s="1"/>
  <c r="X1164" i="2" a="1"/>
  <c r="X1164" i="2" s="1"/>
  <c r="R1164" i="2"/>
  <c r="Q1164" i="2"/>
  <c r="P1164" i="2"/>
  <c r="O1164" i="2"/>
  <c r="M1164" i="2"/>
  <c r="L1164" i="2"/>
  <c r="N1164" i="2" s="1"/>
  <c r="T1164" i="2" s="1"/>
  <c r="K1164" i="2"/>
  <c r="V1164" i="2" s="1"/>
  <c r="J1164" i="2"/>
  <c r="U1164" i="2" s="1" a="1"/>
  <c r="U1164" i="2" s="1"/>
  <c r="I1164" i="2"/>
  <c r="H1164" i="2"/>
  <c r="G1164" i="2"/>
  <c r="F1164" i="2"/>
  <c r="E1164" i="2"/>
  <c r="D1164" i="2"/>
  <c r="Y1164" i="2" s="1"/>
  <c r="C1164" i="2"/>
  <c r="B1164" i="2"/>
  <c r="A1164" i="2"/>
  <c r="S1164" i="2" s="1"/>
  <c r="X1163" i="2" a="1"/>
  <c r="X1163" i="2" s="1"/>
  <c r="V1163" i="2"/>
  <c r="U1163" i="2"/>
  <c r="T1163" i="2"/>
  <c r="R1163" i="2"/>
  <c r="Q1163" i="2"/>
  <c r="P1163" i="2"/>
  <c r="O1163" i="2"/>
  <c r="M1163" i="2"/>
  <c r="L1163" i="2"/>
  <c r="N1163" i="2" s="1"/>
  <c r="K1163" i="2"/>
  <c r="J1163" i="2"/>
  <c r="U1163" i="2" s="1" a="1"/>
  <c r="I1163" i="2"/>
  <c r="H1163" i="2"/>
  <c r="G1163" i="2"/>
  <c r="F1163" i="2"/>
  <c r="E1163" i="2"/>
  <c r="D1163" i="2"/>
  <c r="Y1163" i="2" s="1"/>
  <c r="C1163" i="2"/>
  <c r="B1163" i="2"/>
  <c r="A1163" i="2"/>
  <c r="S1163" i="2" s="1"/>
  <c r="X1162" i="2"/>
  <c r="V1162" i="2"/>
  <c r="U1162" i="2" a="1"/>
  <c r="U1162" i="2" s="1"/>
  <c r="R1162" i="2"/>
  <c r="Q1162" i="2"/>
  <c r="P1162" i="2"/>
  <c r="X1162" i="2" s="1" a="1"/>
  <c r="O1162" i="2"/>
  <c r="M1162" i="2"/>
  <c r="L1162" i="2"/>
  <c r="K1162" i="2"/>
  <c r="J1162" i="2"/>
  <c r="I1162" i="2"/>
  <c r="H1162" i="2"/>
  <c r="G1162" i="2"/>
  <c r="F1162" i="2"/>
  <c r="E1162" i="2"/>
  <c r="D1162" i="2"/>
  <c r="Y1162" i="2" s="1"/>
  <c r="C1162" i="2"/>
  <c r="B1162" i="2"/>
  <c r="A1162" i="2"/>
  <c r="S1162" i="2" s="1"/>
  <c r="X1161" i="2" a="1"/>
  <c r="X1161" i="2" s="1"/>
  <c r="R1161" i="2"/>
  <c r="Q1161" i="2"/>
  <c r="P1161" i="2"/>
  <c r="O1161" i="2"/>
  <c r="M1161" i="2"/>
  <c r="N1161" i="2" s="1"/>
  <c r="L1161" i="2"/>
  <c r="K1161" i="2"/>
  <c r="V1161" i="2" s="1"/>
  <c r="J1161" i="2"/>
  <c r="U1161" i="2" s="1" a="1"/>
  <c r="U1161" i="2" s="1"/>
  <c r="I1161" i="2"/>
  <c r="H1161" i="2"/>
  <c r="G1161" i="2"/>
  <c r="F1161" i="2"/>
  <c r="E1161" i="2"/>
  <c r="D1161" i="2"/>
  <c r="Y1161" i="2" s="1"/>
  <c r="C1161" i="2"/>
  <c r="B1161" i="2"/>
  <c r="A1161" i="2"/>
  <c r="S1161" i="2" s="1"/>
  <c r="R1160" i="2"/>
  <c r="Q1160" i="2"/>
  <c r="P1160" i="2"/>
  <c r="X1160" i="2" s="1" a="1"/>
  <c r="X1160" i="2" s="1"/>
  <c r="O1160" i="2"/>
  <c r="M1160" i="2"/>
  <c r="L1160" i="2"/>
  <c r="N1160" i="2" s="1"/>
  <c r="T1160" i="2" s="1"/>
  <c r="K1160" i="2"/>
  <c r="J1160" i="2"/>
  <c r="I1160" i="2"/>
  <c r="H1160" i="2"/>
  <c r="G1160" i="2"/>
  <c r="F1160" i="2"/>
  <c r="E1160" i="2"/>
  <c r="D1160" i="2"/>
  <c r="Y1160" i="2" s="1"/>
  <c r="C1160" i="2"/>
  <c r="B1160" i="2"/>
  <c r="A1160" i="2"/>
  <c r="S1160" i="2" s="1"/>
  <c r="X1159" i="2"/>
  <c r="V1159" i="2"/>
  <c r="R1159" i="2"/>
  <c r="Q1159" i="2"/>
  <c r="P1159" i="2"/>
  <c r="X1159" i="2" s="1" a="1"/>
  <c r="O1159" i="2"/>
  <c r="M1159" i="2"/>
  <c r="L1159" i="2"/>
  <c r="K1159" i="2"/>
  <c r="J1159" i="2"/>
  <c r="U1159" i="2" s="1" a="1"/>
  <c r="U1159" i="2" s="1"/>
  <c r="I1159" i="2"/>
  <c r="H1159" i="2"/>
  <c r="G1159" i="2"/>
  <c r="F1159" i="2"/>
  <c r="E1159" i="2"/>
  <c r="D1159" i="2"/>
  <c r="Y1159" i="2" s="1"/>
  <c r="C1159" i="2"/>
  <c r="B1159" i="2"/>
  <c r="A1159" i="2"/>
  <c r="S1159" i="2" s="1"/>
  <c r="R1158" i="2"/>
  <c r="Q1158" i="2"/>
  <c r="P1158" i="2"/>
  <c r="X1158" i="2" s="1" a="1"/>
  <c r="X1158" i="2" s="1"/>
  <c r="O1158" i="2"/>
  <c r="M1158" i="2"/>
  <c r="L1158" i="2"/>
  <c r="N1158" i="2" s="1"/>
  <c r="T1158" i="2" s="1"/>
  <c r="K1158" i="2"/>
  <c r="V1158" i="2" s="1"/>
  <c r="J1158" i="2"/>
  <c r="I1158" i="2"/>
  <c r="H1158" i="2"/>
  <c r="G1158" i="2"/>
  <c r="F1158" i="2"/>
  <c r="E1158" i="2"/>
  <c r="D1158" i="2"/>
  <c r="Y1158" i="2" s="1"/>
  <c r="C1158" i="2"/>
  <c r="B1158" i="2"/>
  <c r="A1158" i="2"/>
  <c r="S1158" i="2" s="1"/>
  <c r="U1157" i="2" a="1"/>
  <c r="U1157" i="2" s="1"/>
  <c r="R1157" i="2"/>
  <c r="Q1157" i="2"/>
  <c r="P1157" i="2"/>
  <c r="X1157" i="2" s="1" a="1"/>
  <c r="X1157" i="2" s="1"/>
  <c r="O1157" i="2"/>
  <c r="M1157" i="2"/>
  <c r="L1157" i="2"/>
  <c r="K1157" i="2"/>
  <c r="V1157" i="2" s="1"/>
  <c r="J1157" i="2"/>
  <c r="I1157" i="2"/>
  <c r="H1157" i="2"/>
  <c r="G1157" i="2"/>
  <c r="F1157" i="2"/>
  <c r="E1157" i="2"/>
  <c r="D1157" i="2"/>
  <c r="Y1157" i="2" s="1"/>
  <c r="C1157" i="2"/>
  <c r="B1157" i="2"/>
  <c r="A1157" i="2"/>
  <c r="S1157" i="2" s="1"/>
  <c r="R1156" i="2"/>
  <c r="Q1156" i="2"/>
  <c r="P1156" i="2"/>
  <c r="X1156" i="2" s="1" a="1"/>
  <c r="X1156" i="2" s="1"/>
  <c r="O1156" i="2"/>
  <c r="M1156" i="2"/>
  <c r="L1156" i="2"/>
  <c r="N1156" i="2" s="1"/>
  <c r="T1156" i="2" s="1"/>
  <c r="K1156" i="2"/>
  <c r="V1156" i="2" s="1"/>
  <c r="J1156" i="2"/>
  <c r="I1156" i="2"/>
  <c r="H1156" i="2"/>
  <c r="G1156" i="2"/>
  <c r="F1156" i="2"/>
  <c r="E1156" i="2"/>
  <c r="D1156" i="2"/>
  <c r="Y1156" i="2" s="1"/>
  <c r="C1156" i="2"/>
  <c r="B1156" i="2"/>
  <c r="A1156" i="2"/>
  <c r="S1156" i="2" s="1"/>
  <c r="S1155" i="2"/>
  <c r="R1155" i="2"/>
  <c r="Q1155" i="2"/>
  <c r="P1155" i="2"/>
  <c r="X1155" i="2" s="1" a="1"/>
  <c r="X1155" i="2" s="1"/>
  <c r="O1155" i="2"/>
  <c r="M1155" i="2"/>
  <c r="L1155" i="2"/>
  <c r="K1155" i="2"/>
  <c r="V1155" i="2" s="1"/>
  <c r="J1155" i="2"/>
  <c r="I1155" i="2"/>
  <c r="H1155" i="2"/>
  <c r="G1155" i="2"/>
  <c r="F1155" i="2"/>
  <c r="E1155" i="2"/>
  <c r="D1155" i="2"/>
  <c r="Y1155" i="2" s="1"/>
  <c r="C1155" i="2"/>
  <c r="B1155" i="2"/>
  <c r="A1155" i="2"/>
  <c r="R1154" i="2"/>
  <c r="Q1154" i="2"/>
  <c r="P1154" i="2"/>
  <c r="X1154" i="2" s="1" a="1"/>
  <c r="X1154" i="2" s="1"/>
  <c r="O1154" i="2"/>
  <c r="N1154" i="2"/>
  <c r="T1154" i="2" s="1"/>
  <c r="M1154" i="2"/>
  <c r="L1154" i="2"/>
  <c r="K1154" i="2"/>
  <c r="V1154" i="2" s="1"/>
  <c r="J1154" i="2"/>
  <c r="I1154" i="2"/>
  <c r="H1154" i="2"/>
  <c r="G1154" i="2"/>
  <c r="F1154" i="2"/>
  <c r="E1154" i="2"/>
  <c r="D1154" i="2"/>
  <c r="Y1154" i="2" s="1"/>
  <c r="C1154" i="2"/>
  <c r="B1154" i="2"/>
  <c r="A1154" i="2"/>
  <c r="S1154" i="2" s="1"/>
  <c r="X1153" i="2" a="1"/>
  <c r="X1153" i="2" s="1"/>
  <c r="V1153" i="2"/>
  <c r="R1153" i="2"/>
  <c r="Q1153" i="2"/>
  <c r="P1153" i="2"/>
  <c r="O1153" i="2"/>
  <c r="M1153" i="2"/>
  <c r="N1153" i="2" s="1"/>
  <c r="T1153" i="2" s="1"/>
  <c r="L1153" i="2"/>
  <c r="K1153" i="2"/>
  <c r="J1153" i="2"/>
  <c r="I1153" i="2"/>
  <c r="H1153" i="2"/>
  <c r="G1153" i="2"/>
  <c r="F1153" i="2"/>
  <c r="E1153" i="2"/>
  <c r="D1153" i="2"/>
  <c r="Y1153" i="2" s="1"/>
  <c r="C1153" i="2"/>
  <c r="B1153" i="2"/>
  <c r="A1153" i="2"/>
  <c r="S1153" i="2" s="1"/>
  <c r="R1152" i="2"/>
  <c r="Q1152" i="2"/>
  <c r="P1152" i="2"/>
  <c r="X1152" i="2" s="1" a="1"/>
  <c r="X1152" i="2" s="1"/>
  <c r="O1152" i="2"/>
  <c r="M1152" i="2"/>
  <c r="N1152" i="2" s="1"/>
  <c r="T1152" i="2" s="1"/>
  <c r="L1152" i="2"/>
  <c r="K1152" i="2"/>
  <c r="V1152" i="2" s="1"/>
  <c r="J1152" i="2"/>
  <c r="I1152" i="2"/>
  <c r="H1152" i="2"/>
  <c r="G1152" i="2"/>
  <c r="F1152" i="2"/>
  <c r="E1152" i="2"/>
  <c r="D1152" i="2"/>
  <c r="Y1152" i="2" s="1"/>
  <c r="C1152" i="2"/>
  <c r="B1152" i="2"/>
  <c r="A1152" i="2"/>
  <c r="S1152" i="2" s="1"/>
  <c r="V1151" i="2"/>
  <c r="U1151" i="2" a="1"/>
  <c r="U1151" i="2" s="1"/>
  <c r="R1151" i="2"/>
  <c r="Q1151" i="2"/>
  <c r="P1151" i="2"/>
  <c r="X1151" i="2" s="1" a="1"/>
  <c r="X1151" i="2" s="1"/>
  <c r="O1151" i="2"/>
  <c r="M1151" i="2"/>
  <c r="L1151" i="2"/>
  <c r="N1151" i="2" s="1"/>
  <c r="T1151" i="2" s="1"/>
  <c r="K1151" i="2"/>
  <c r="J1151" i="2"/>
  <c r="I1151" i="2"/>
  <c r="H1151" i="2"/>
  <c r="G1151" i="2"/>
  <c r="F1151" i="2"/>
  <c r="E1151" i="2"/>
  <c r="D1151" i="2"/>
  <c r="Y1151" i="2" s="1"/>
  <c r="C1151" i="2"/>
  <c r="B1151" i="2"/>
  <c r="A1151" i="2"/>
  <c r="S1151" i="2" s="1"/>
  <c r="Y1150" i="2"/>
  <c r="X1150" i="2" a="1"/>
  <c r="X1150" i="2" s="1"/>
  <c r="V1150" i="2"/>
  <c r="R1150" i="2"/>
  <c r="Q1150" i="2"/>
  <c r="P1150" i="2"/>
  <c r="O1150" i="2"/>
  <c r="M1150" i="2"/>
  <c r="N1150" i="2" s="1"/>
  <c r="T1150" i="2" s="1"/>
  <c r="L1150" i="2"/>
  <c r="K1150" i="2"/>
  <c r="J1150" i="2"/>
  <c r="I1150" i="2"/>
  <c r="H1150" i="2"/>
  <c r="G1150" i="2"/>
  <c r="F1150" i="2"/>
  <c r="E1150" i="2"/>
  <c r="D1150" i="2"/>
  <c r="C1150" i="2"/>
  <c r="B1150" i="2"/>
  <c r="A1150" i="2"/>
  <c r="S1150" i="2" s="1"/>
  <c r="R1149" i="2"/>
  <c r="Q1149" i="2"/>
  <c r="P1149" i="2"/>
  <c r="X1149" i="2" s="1" a="1"/>
  <c r="X1149" i="2" s="1"/>
  <c r="O1149" i="2"/>
  <c r="M1149" i="2"/>
  <c r="L1149" i="2"/>
  <c r="N1149" i="2" s="1"/>
  <c r="K1149" i="2"/>
  <c r="V1149" i="2" s="1"/>
  <c r="J1149" i="2"/>
  <c r="U1149" i="2" s="1" a="1"/>
  <c r="U1149" i="2" s="1"/>
  <c r="I1149" i="2"/>
  <c r="H1149" i="2"/>
  <c r="G1149" i="2"/>
  <c r="F1149" i="2"/>
  <c r="E1149" i="2"/>
  <c r="D1149" i="2"/>
  <c r="Y1149" i="2" s="1"/>
  <c r="C1149" i="2"/>
  <c r="B1149" i="2"/>
  <c r="A1149" i="2"/>
  <c r="S1149" i="2" s="1"/>
  <c r="X1148" i="2" a="1"/>
  <c r="X1148" i="2" s="1"/>
  <c r="R1148" i="2"/>
  <c r="Q1148" i="2"/>
  <c r="P1148" i="2"/>
  <c r="O1148" i="2"/>
  <c r="M1148" i="2"/>
  <c r="L1148" i="2"/>
  <c r="K1148" i="2"/>
  <c r="V1148" i="2" s="1"/>
  <c r="J1148" i="2"/>
  <c r="I1148" i="2"/>
  <c r="H1148" i="2"/>
  <c r="G1148" i="2"/>
  <c r="F1148" i="2"/>
  <c r="E1148" i="2"/>
  <c r="D1148" i="2"/>
  <c r="Y1148" i="2" s="1"/>
  <c r="C1148" i="2"/>
  <c r="B1148" i="2"/>
  <c r="A1148" i="2"/>
  <c r="S1148" i="2" s="1"/>
  <c r="U1147" i="2"/>
  <c r="U1147" i="2" a="1"/>
  <c r="R1147" i="2"/>
  <c r="Q1147" i="2"/>
  <c r="P1147" i="2"/>
  <c r="X1147" i="2" s="1" a="1"/>
  <c r="X1147" i="2" s="1"/>
  <c r="O1147" i="2"/>
  <c r="M1147" i="2"/>
  <c r="L1147" i="2"/>
  <c r="K1147" i="2"/>
  <c r="V1147" i="2" s="1"/>
  <c r="J1147" i="2"/>
  <c r="I1147" i="2"/>
  <c r="H1147" i="2"/>
  <c r="G1147" i="2"/>
  <c r="F1147" i="2"/>
  <c r="E1147" i="2"/>
  <c r="D1147" i="2"/>
  <c r="Y1147" i="2" s="1"/>
  <c r="C1147" i="2"/>
  <c r="B1147" i="2"/>
  <c r="A1147" i="2"/>
  <c r="S1147" i="2" s="1"/>
  <c r="R1146" i="2"/>
  <c r="Q1146" i="2"/>
  <c r="P1146" i="2"/>
  <c r="X1146" i="2" s="1" a="1"/>
  <c r="X1146" i="2" s="1"/>
  <c r="O1146" i="2"/>
  <c r="N1146" i="2"/>
  <c r="T1146" i="2" s="1"/>
  <c r="M1146" i="2"/>
  <c r="L1146" i="2"/>
  <c r="K1146" i="2"/>
  <c r="V1146" i="2" s="1"/>
  <c r="J1146" i="2"/>
  <c r="I1146" i="2"/>
  <c r="H1146" i="2"/>
  <c r="G1146" i="2"/>
  <c r="F1146" i="2"/>
  <c r="E1146" i="2"/>
  <c r="D1146" i="2"/>
  <c r="Y1146" i="2" s="1"/>
  <c r="C1146" i="2"/>
  <c r="B1146" i="2"/>
  <c r="A1146" i="2"/>
  <c r="S1146" i="2" s="1"/>
  <c r="U1145" i="2" a="1"/>
  <c r="U1145" i="2" s="1"/>
  <c r="R1145" i="2"/>
  <c r="Q1145" i="2"/>
  <c r="P1145" i="2"/>
  <c r="X1145" i="2" s="1" a="1"/>
  <c r="X1145" i="2" s="1"/>
  <c r="O1145" i="2"/>
  <c r="M1145" i="2"/>
  <c r="N1145" i="2" s="1"/>
  <c r="T1145" i="2" s="1"/>
  <c r="L1145" i="2"/>
  <c r="K1145" i="2"/>
  <c r="V1145" i="2" s="1"/>
  <c r="J1145" i="2"/>
  <c r="I1145" i="2"/>
  <c r="H1145" i="2"/>
  <c r="G1145" i="2"/>
  <c r="F1145" i="2"/>
  <c r="E1145" i="2"/>
  <c r="D1145" i="2"/>
  <c r="Y1145" i="2" s="1"/>
  <c r="C1145" i="2"/>
  <c r="B1145" i="2"/>
  <c r="A1145" i="2"/>
  <c r="S1145" i="2" s="1"/>
  <c r="V1144" i="2"/>
  <c r="R1144" i="2"/>
  <c r="Q1144" i="2"/>
  <c r="P1144" i="2"/>
  <c r="X1144" i="2" s="1" a="1"/>
  <c r="X1144" i="2" s="1"/>
  <c r="O1144" i="2"/>
  <c r="M1144" i="2"/>
  <c r="N1144" i="2" s="1"/>
  <c r="T1144" i="2" s="1"/>
  <c r="L1144" i="2"/>
  <c r="K1144" i="2"/>
  <c r="J1144" i="2"/>
  <c r="U1144" i="2" s="1" a="1"/>
  <c r="U1144" i="2" s="1"/>
  <c r="I1144" i="2"/>
  <c r="H1144" i="2"/>
  <c r="G1144" i="2"/>
  <c r="F1144" i="2"/>
  <c r="E1144" i="2"/>
  <c r="D1144" i="2"/>
  <c r="Y1144" i="2" s="1"/>
  <c r="C1144" i="2"/>
  <c r="B1144" i="2"/>
  <c r="A1144" i="2"/>
  <c r="S1144" i="2" s="1"/>
  <c r="Y1143" i="2"/>
  <c r="X1143" i="2"/>
  <c r="U1143" i="2"/>
  <c r="U1143" i="2" a="1"/>
  <c r="S1143" i="2"/>
  <c r="R1143" i="2"/>
  <c r="Q1143" i="2"/>
  <c r="P1143" i="2"/>
  <c r="X1143" i="2" s="1" a="1"/>
  <c r="O1143" i="2"/>
  <c r="M1143" i="2"/>
  <c r="L1143" i="2"/>
  <c r="N1143" i="2" s="1"/>
  <c r="T1143" i="2" s="1"/>
  <c r="K1143" i="2"/>
  <c r="V1143" i="2" s="1"/>
  <c r="J1143" i="2"/>
  <c r="I1143" i="2"/>
  <c r="H1143" i="2"/>
  <c r="G1143" i="2"/>
  <c r="F1143" i="2"/>
  <c r="E1143" i="2"/>
  <c r="D1143" i="2"/>
  <c r="C1143" i="2"/>
  <c r="B1143" i="2"/>
  <c r="A1143" i="2"/>
  <c r="R1142" i="2"/>
  <c r="Q1142" i="2"/>
  <c r="P1142" i="2"/>
  <c r="X1142" i="2" s="1" a="1"/>
  <c r="X1142" i="2" s="1"/>
  <c r="O1142" i="2"/>
  <c r="M1142" i="2"/>
  <c r="L1142" i="2"/>
  <c r="N1142" i="2" s="1"/>
  <c r="T1142" i="2" s="1"/>
  <c r="K1142" i="2"/>
  <c r="V1142" i="2" s="1"/>
  <c r="J1142" i="2"/>
  <c r="I1142" i="2"/>
  <c r="H1142" i="2"/>
  <c r="G1142" i="2"/>
  <c r="F1142" i="2"/>
  <c r="E1142" i="2"/>
  <c r="D1142" i="2"/>
  <c r="Y1142" i="2" s="1"/>
  <c r="C1142" i="2"/>
  <c r="B1142" i="2"/>
  <c r="A1142" i="2"/>
  <c r="S1142" i="2" s="1"/>
  <c r="V1141" i="2"/>
  <c r="R1141" i="2"/>
  <c r="Q1141" i="2"/>
  <c r="P1141" i="2"/>
  <c r="X1141" i="2" s="1" a="1"/>
  <c r="X1141" i="2" s="1"/>
  <c r="O1141" i="2"/>
  <c r="M1141" i="2"/>
  <c r="L1141" i="2"/>
  <c r="K1141" i="2"/>
  <c r="J1141" i="2"/>
  <c r="I1141" i="2"/>
  <c r="H1141" i="2"/>
  <c r="G1141" i="2"/>
  <c r="F1141" i="2"/>
  <c r="E1141" i="2"/>
  <c r="D1141" i="2"/>
  <c r="Y1141" i="2" s="1"/>
  <c r="C1141" i="2"/>
  <c r="B1141" i="2"/>
  <c r="A1141" i="2"/>
  <c r="S1141" i="2" s="1"/>
  <c r="X1140" i="2"/>
  <c r="R1140" i="2"/>
  <c r="Q1140" i="2"/>
  <c r="P1140" i="2"/>
  <c r="X1140" i="2" s="1" a="1"/>
  <c r="O1140" i="2"/>
  <c r="M1140" i="2"/>
  <c r="N1140" i="2" s="1"/>
  <c r="T1140" i="2" s="1"/>
  <c r="L1140" i="2"/>
  <c r="K1140" i="2"/>
  <c r="J1140" i="2"/>
  <c r="U1140" i="2" s="1" a="1"/>
  <c r="U1140" i="2" s="1"/>
  <c r="I1140" i="2"/>
  <c r="H1140" i="2"/>
  <c r="G1140" i="2"/>
  <c r="F1140" i="2"/>
  <c r="E1140" i="2"/>
  <c r="D1140" i="2"/>
  <c r="Y1140" i="2" s="1"/>
  <c r="C1140" i="2"/>
  <c r="B1140" i="2"/>
  <c r="A1140" i="2"/>
  <c r="S1140" i="2" s="1"/>
  <c r="S1139" i="2"/>
  <c r="R1139" i="2"/>
  <c r="Q1139" i="2"/>
  <c r="P1139" i="2"/>
  <c r="X1139" i="2" s="1" a="1"/>
  <c r="X1139" i="2" s="1"/>
  <c r="O1139" i="2"/>
  <c r="M1139" i="2"/>
  <c r="L1139" i="2"/>
  <c r="K1139" i="2"/>
  <c r="V1139" i="2" s="1"/>
  <c r="J1139" i="2"/>
  <c r="I1139" i="2"/>
  <c r="H1139" i="2"/>
  <c r="G1139" i="2"/>
  <c r="F1139" i="2"/>
  <c r="E1139" i="2"/>
  <c r="D1139" i="2"/>
  <c r="Y1139" i="2" s="1"/>
  <c r="C1139" i="2"/>
  <c r="B1139" i="2"/>
  <c r="A1139" i="2"/>
  <c r="R1138" i="2"/>
  <c r="Q1138" i="2"/>
  <c r="P1138" i="2"/>
  <c r="X1138" i="2" s="1" a="1"/>
  <c r="X1138" i="2" s="1"/>
  <c r="O1138" i="2"/>
  <c r="M1138" i="2"/>
  <c r="L1138" i="2"/>
  <c r="N1138" i="2" s="1"/>
  <c r="T1138" i="2" s="1"/>
  <c r="K1138" i="2"/>
  <c r="V1138" i="2" s="1"/>
  <c r="J1138" i="2"/>
  <c r="I1138" i="2"/>
  <c r="H1138" i="2"/>
  <c r="G1138" i="2"/>
  <c r="F1138" i="2"/>
  <c r="E1138" i="2"/>
  <c r="D1138" i="2"/>
  <c r="Y1138" i="2" s="1"/>
  <c r="C1138" i="2"/>
  <c r="B1138" i="2"/>
  <c r="A1138" i="2"/>
  <c r="S1138" i="2" s="1"/>
  <c r="R1137" i="2"/>
  <c r="Q1137" i="2"/>
  <c r="P1137" i="2"/>
  <c r="X1137" i="2" s="1" a="1"/>
  <c r="X1137" i="2" s="1"/>
  <c r="O1137" i="2"/>
  <c r="M1137" i="2"/>
  <c r="L1137" i="2"/>
  <c r="K1137" i="2"/>
  <c r="V1137" i="2" s="1"/>
  <c r="J1137" i="2"/>
  <c r="I1137" i="2"/>
  <c r="H1137" i="2"/>
  <c r="G1137" i="2"/>
  <c r="F1137" i="2"/>
  <c r="E1137" i="2"/>
  <c r="D1137" i="2"/>
  <c r="Y1137" i="2" s="1"/>
  <c r="C1137" i="2"/>
  <c r="B1137" i="2"/>
  <c r="A1137" i="2"/>
  <c r="S1137" i="2" s="1"/>
  <c r="X1136" i="2" a="1"/>
  <c r="X1136" i="2" s="1"/>
  <c r="V1136" i="2"/>
  <c r="R1136" i="2"/>
  <c r="Q1136" i="2"/>
  <c r="P1136" i="2"/>
  <c r="O1136" i="2"/>
  <c r="M1136" i="2"/>
  <c r="L1136" i="2"/>
  <c r="K1136" i="2"/>
  <c r="J1136" i="2"/>
  <c r="I1136" i="2"/>
  <c r="H1136" i="2"/>
  <c r="G1136" i="2"/>
  <c r="F1136" i="2"/>
  <c r="E1136" i="2"/>
  <c r="D1136" i="2"/>
  <c r="Y1136" i="2" s="1"/>
  <c r="C1136" i="2"/>
  <c r="B1136" i="2"/>
  <c r="A1136" i="2"/>
  <c r="S1136" i="2" s="1"/>
  <c r="V1135" i="2"/>
  <c r="R1135" i="2"/>
  <c r="Q1135" i="2"/>
  <c r="P1135" i="2"/>
  <c r="X1135" i="2" s="1" a="1"/>
  <c r="X1135" i="2" s="1"/>
  <c r="O1135" i="2"/>
  <c r="M1135" i="2"/>
  <c r="L1135" i="2"/>
  <c r="K1135" i="2"/>
  <c r="J1135" i="2"/>
  <c r="U1135" i="2" s="1" a="1"/>
  <c r="U1135" i="2" s="1"/>
  <c r="I1135" i="2"/>
  <c r="H1135" i="2"/>
  <c r="G1135" i="2"/>
  <c r="F1135" i="2"/>
  <c r="E1135" i="2"/>
  <c r="D1135" i="2"/>
  <c r="Y1135" i="2" s="1"/>
  <c r="C1135" i="2"/>
  <c r="B1135" i="2"/>
  <c r="A1135" i="2"/>
  <c r="S1135" i="2" s="1"/>
  <c r="U1134" i="2" a="1"/>
  <c r="U1134" i="2" s="1"/>
  <c r="Z1134" i="2" s="1"/>
  <c r="AA1134" i="2" s="1"/>
  <c r="R1134" i="2"/>
  <c r="Q1134" i="2"/>
  <c r="P1134" i="2"/>
  <c r="X1134" i="2" s="1" a="1"/>
  <c r="X1134" i="2" s="1"/>
  <c r="O1134" i="2"/>
  <c r="M1134" i="2"/>
  <c r="L1134" i="2"/>
  <c r="N1134" i="2" s="1"/>
  <c r="T1134" i="2" s="1"/>
  <c r="K1134" i="2"/>
  <c r="V1134" i="2" s="1"/>
  <c r="J1134" i="2"/>
  <c r="W1134" i="2" s="1"/>
  <c r="I1134" i="2"/>
  <c r="H1134" i="2"/>
  <c r="G1134" i="2"/>
  <c r="F1134" i="2"/>
  <c r="E1134" i="2"/>
  <c r="D1134" i="2"/>
  <c r="Y1134" i="2" s="1"/>
  <c r="C1134" i="2"/>
  <c r="B1134" i="2"/>
  <c r="A1134" i="2"/>
  <c r="S1134" i="2" s="1"/>
  <c r="Y1133" i="2"/>
  <c r="R1133" i="2"/>
  <c r="Q1133" i="2"/>
  <c r="P1133" i="2"/>
  <c r="X1133" i="2" s="1" a="1"/>
  <c r="X1133" i="2" s="1"/>
  <c r="O1133" i="2"/>
  <c r="N1133" i="2"/>
  <c r="M1133" i="2"/>
  <c r="L1133" i="2"/>
  <c r="K1133" i="2"/>
  <c r="V1133" i="2" s="1"/>
  <c r="J1133" i="2"/>
  <c r="I1133" i="2"/>
  <c r="H1133" i="2"/>
  <c r="G1133" i="2"/>
  <c r="F1133" i="2"/>
  <c r="E1133" i="2"/>
  <c r="D1133" i="2"/>
  <c r="C1133" i="2"/>
  <c r="B1133" i="2"/>
  <c r="A1133" i="2"/>
  <c r="S1133" i="2" s="1"/>
  <c r="V1132" i="2"/>
  <c r="R1132" i="2"/>
  <c r="Q1132" i="2"/>
  <c r="P1132" i="2"/>
  <c r="X1132" i="2" s="1" a="1"/>
  <c r="X1132" i="2" s="1"/>
  <c r="O1132" i="2"/>
  <c r="M1132" i="2"/>
  <c r="L1132" i="2"/>
  <c r="N1132" i="2" s="1"/>
  <c r="T1132" i="2" s="1"/>
  <c r="K1132" i="2"/>
  <c r="J1132" i="2"/>
  <c r="I1132" i="2"/>
  <c r="H1132" i="2"/>
  <c r="G1132" i="2"/>
  <c r="F1132" i="2"/>
  <c r="E1132" i="2"/>
  <c r="D1132" i="2"/>
  <c r="Y1132" i="2" s="1"/>
  <c r="C1132" i="2"/>
  <c r="B1132" i="2"/>
  <c r="A1132" i="2"/>
  <c r="S1132" i="2" s="1"/>
  <c r="U1131" i="2" a="1"/>
  <c r="U1131" i="2" s="1"/>
  <c r="S1131" i="2"/>
  <c r="R1131" i="2"/>
  <c r="Q1131" i="2"/>
  <c r="P1131" i="2"/>
  <c r="X1131" i="2" s="1" a="1"/>
  <c r="X1131" i="2" s="1"/>
  <c r="O1131" i="2"/>
  <c r="M1131" i="2"/>
  <c r="L1131" i="2"/>
  <c r="K1131" i="2"/>
  <c r="V1131" i="2" s="1"/>
  <c r="J1131" i="2"/>
  <c r="I1131" i="2"/>
  <c r="H1131" i="2"/>
  <c r="G1131" i="2"/>
  <c r="F1131" i="2"/>
  <c r="E1131" i="2"/>
  <c r="D1131" i="2"/>
  <c r="Y1131" i="2" s="1"/>
  <c r="C1131" i="2"/>
  <c r="B1131" i="2"/>
  <c r="A1131" i="2"/>
  <c r="X1130" i="2" a="1"/>
  <c r="X1130" i="2" s="1"/>
  <c r="R1130" i="2"/>
  <c r="Q1130" i="2"/>
  <c r="P1130" i="2"/>
  <c r="O1130" i="2"/>
  <c r="N1130" i="2"/>
  <c r="M1130" i="2"/>
  <c r="L1130" i="2"/>
  <c r="K1130" i="2"/>
  <c r="V1130" i="2" s="1"/>
  <c r="J1130" i="2"/>
  <c r="U1130" i="2" s="1" a="1"/>
  <c r="U1130" i="2" s="1"/>
  <c r="I1130" i="2"/>
  <c r="H1130" i="2"/>
  <c r="G1130" i="2"/>
  <c r="F1130" i="2"/>
  <c r="E1130" i="2"/>
  <c r="D1130" i="2"/>
  <c r="Y1130" i="2" s="1"/>
  <c r="C1130" i="2"/>
  <c r="B1130" i="2"/>
  <c r="A1130" i="2"/>
  <c r="S1130" i="2" s="1"/>
  <c r="R1129" i="2"/>
  <c r="Q1129" i="2"/>
  <c r="P1129" i="2"/>
  <c r="X1129" i="2" s="1" a="1"/>
  <c r="X1129" i="2" s="1"/>
  <c r="O1129" i="2"/>
  <c r="M1129" i="2"/>
  <c r="L1129" i="2"/>
  <c r="N1129" i="2" s="1"/>
  <c r="T1129" i="2" s="1"/>
  <c r="K1129" i="2"/>
  <c r="V1129" i="2" s="1"/>
  <c r="J1129" i="2"/>
  <c r="I1129" i="2"/>
  <c r="H1129" i="2"/>
  <c r="G1129" i="2"/>
  <c r="F1129" i="2"/>
  <c r="E1129" i="2"/>
  <c r="D1129" i="2"/>
  <c r="Y1129" i="2" s="1"/>
  <c r="C1129" i="2"/>
  <c r="B1129" i="2"/>
  <c r="A1129" i="2"/>
  <c r="S1129" i="2" s="1"/>
  <c r="S1128" i="2"/>
  <c r="R1128" i="2"/>
  <c r="Q1128" i="2"/>
  <c r="P1128" i="2"/>
  <c r="X1128" i="2" s="1" a="1"/>
  <c r="X1128" i="2" s="1"/>
  <c r="O1128" i="2"/>
  <c r="M1128" i="2"/>
  <c r="L1128" i="2"/>
  <c r="K1128" i="2"/>
  <c r="V1128" i="2" s="1"/>
  <c r="J1128" i="2"/>
  <c r="I1128" i="2"/>
  <c r="H1128" i="2"/>
  <c r="G1128" i="2"/>
  <c r="F1128" i="2"/>
  <c r="E1128" i="2"/>
  <c r="D1128" i="2"/>
  <c r="Y1128" i="2" s="1"/>
  <c r="C1128" i="2"/>
  <c r="B1128" i="2"/>
  <c r="A1128" i="2"/>
  <c r="Y1127" i="2"/>
  <c r="U1127" i="2"/>
  <c r="R1127" i="2"/>
  <c r="Q1127" i="2"/>
  <c r="P1127" i="2"/>
  <c r="X1127" i="2" s="1" a="1"/>
  <c r="X1127" i="2" s="1"/>
  <c r="O1127" i="2"/>
  <c r="M1127" i="2"/>
  <c r="L1127" i="2"/>
  <c r="N1127" i="2" s="1"/>
  <c r="K1127" i="2"/>
  <c r="V1127" i="2" s="1"/>
  <c r="J1127" i="2"/>
  <c r="U1127" i="2" s="1" a="1"/>
  <c r="I1127" i="2"/>
  <c r="H1127" i="2"/>
  <c r="G1127" i="2"/>
  <c r="F1127" i="2"/>
  <c r="E1127" i="2"/>
  <c r="D1127" i="2"/>
  <c r="C1127" i="2"/>
  <c r="B1127" i="2"/>
  <c r="A1127" i="2"/>
  <c r="S1127" i="2" s="1"/>
  <c r="R1126" i="2"/>
  <c r="Q1126" i="2"/>
  <c r="P1126" i="2"/>
  <c r="X1126" i="2" s="1" a="1"/>
  <c r="X1126" i="2" s="1"/>
  <c r="O1126" i="2"/>
  <c r="M1126" i="2"/>
  <c r="L1126" i="2"/>
  <c r="N1126" i="2" s="1"/>
  <c r="K1126" i="2"/>
  <c r="V1126" i="2" s="1"/>
  <c r="J1126" i="2"/>
  <c r="U1126" i="2" s="1" a="1"/>
  <c r="U1126" i="2" s="1"/>
  <c r="I1126" i="2"/>
  <c r="H1126" i="2"/>
  <c r="G1126" i="2"/>
  <c r="F1126" i="2"/>
  <c r="E1126" i="2"/>
  <c r="D1126" i="2"/>
  <c r="Y1126" i="2" s="1"/>
  <c r="C1126" i="2"/>
  <c r="B1126" i="2"/>
  <c r="A1126" i="2"/>
  <c r="S1126" i="2" s="1"/>
  <c r="X1125" i="2" a="1"/>
  <c r="X1125" i="2" s="1"/>
  <c r="R1125" i="2"/>
  <c r="Q1125" i="2"/>
  <c r="P1125" i="2"/>
  <c r="O1125" i="2"/>
  <c r="M1125" i="2"/>
  <c r="L1125" i="2"/>
  <c r="K1125" i="2"/>
  <c r="V1125" i="2" s="1"/>
  <c r="J1125" i="2"/>
  <c r="U1125" i="2" s="1" a="1"/>
  <c r="U1125" i="2" s="1"/>
  <c r="I1125" i="2"/>
  <c r="H1125" i="2"/>
  <c r="G1125" i="2"/>
  <c r="F1125" i="2"/>
  <c r="E1125" i="2"/>
  <c r="D1125" i="2"/>
  <c r="Y1125" i="2" s="1"/>
  <c r="C1125" i="2"/>
  <c r="B1125" i="2"/>
  <c r="A1125" i="2"/>
  <c r="S1125" i="2" s="1"/>
  <c r="V1124" i="2"/>
  <c r="R1124" i="2"/>
  <c r="Q1124" i="2"/>
  <c r="P1124" i="2"/>
  <c r="X1124" i="2" s="1" a="1"/>
  <c r="X1124" i="2" s="1"/>
  <c r="O1124" i="2"/>
  <c r="N1124" i="2"/>
  <c r="T1124" i="2" s="1"/>
  <c r="M1124" i="2"/>
  <c r="L1124" i="2"/>
  <c r="K1124" i="2"/>
  <c r="J1124" i="2"/>
  <c r="I1124" i="2"/>
  <c r="H1124" i="2"/>
  <c r="G1124" i="2"/>
  <c r="F1124" i="2"/>
  <c r="E1124" i="2"/>
  <c r="D1124" i="2"/>
  <c r="Y1124" i="2" s="1"/>
  <c r="C1124" i="2"/>
  <c r="B1124" i="2"/>
  <c r="A1124" i="2"/>
  <c r="S1124" i="2" s="1"/>
  <c r="U1123" i="2" a="1"/>
  <c r="U1123" i="2" s="1"/>
  <c r="S1123" i="2"/>
  <c r="R1123" i="2"/>
  <c r="Q1123" i="2"/>
  <c r="P1123" i="2"/>
  <c r="X1123" i="2" s="1" a="1"/>
  <c r="X1123" i="2" s="1"/>
  <c r="O1123" i="2"/>
  <c r="M1123" i="2"/>
  <c r="L1123" i="2"/>
  <c r="K1123" i="2"/>
  <c r="V1123" i="2" s="1"/>
  <c r="J1123" i="2"/>
  <c r="I1123" i="2"/>
  <c r="H1123" i="2"/>
  <c r="G1123" i="2"/>
  <c r="F1123" i="2"/>
  <c r="E1123" i="2"/>
  <c r="D1123" i="2"/>
  <c r="Y1123" i="2" s="1"/>
  <c r="C1123" i="2"/>
  <c r="B1123" i="2"/>
  <c r="A1123" i="2"/>
  <c r="Y1122" i="2"/>
  <c r="R1122" i="2"/>
  <c r="Q1122" i="2"/>
  <c r="P1122" i="2"/>
  <c r="X1122" i="2" s="1" a="1"/>
  <c r="X1122" i="2" s="1"/>
  <c r="O1122" i="2"/>
  <c r="M1122" i="2"/>
  <c r="N1122" i="2" s="1"/>
  <c r="L1122" i="2"/>
  <c r="K1122" i="2"/>
  <c r="V1122" i="2" s="1"/>
  <c r="J1122" i="2"/>
  <c r="U1122" i="2" s="1" a="1"/>
  <c r="U1122" i="2" s="1"/>
  <c r="I1122" i="2"/>
  <c r="H1122" i="2"/>
  <c r="G1122" i="2"/>
  <c r="F1122" i="2"/>
  <c r="E1122" i="2"/>
  <c r="D1122" i="2"/>
  <c r="C1122" i="2"/>
  <c r="B1122" i="2"/>
  <c r="A1122" i="2"/>
  <c r="S1122" i="2" s="1"/>
  <c r="X1121" i="2" a="1"/>
  <c r="X1121" i="2" s="1"/>
  <c r="S1121" i="2"/>
  <c r="R1121" i="2"/>
  <c r="Q1121" i="2"/>
  <c r="P1121" i="2"/>
  <c r="O1121" i="2"/>
  <c r="M1121" i="2"/>
  <c r="L1121" i="2"/>
  <c r="K1121" i="2"/>
  <c r="V1121" i="2" s="1"/>
  <c r="J1121" i="2"/>
  <c r="U1121" i="2" s="1" a="1"/>
  <c r="U1121" i="2" s="1"/>
  <c r="I1121" i="2"/>
  <c r="H1121" i="2"/>
  <c r="G1121" i="2"/>
  <c r="F1121" i="2"/>
  <c r="E1121" i="2"/>
  <c r="D1121" i="2"/>
  <c r="Y1121" i="2" s="1"/>
  <c r="C1121" i="2"/>
  <c r="B1121" i="2"/>
  <c r="A1121" i="2"/>
  <c r="X1120" i="2" a="1"/>
  <c r="X1120" i="2" s="1"/>
  <c r="V1120" i="2"/>
  <c r="R1120" i="2"/>
  <c r="Q1120" i="2"/>
  <c r="P1120" i="2"/>
  <c r="O1120" i="2"/>
  <c r="M1120" i="2"/>
  <c r="L1120" i="2"/>
  <c r="K1120" i="2"/>
  <c r="J1120" i="2"/>
  <c r="I1120" i="2"/>
  <c r="H1120" i="2"/>
  <c r="G1120" i="2"/>
  <c r="F1120" i="2"/>
  <c r="E1120" i="2"/>
  <c r="D1120" i="2"/>
  <c r="Y1120" i="2" s="1"/>
  <c r="C1120" i="2"/>
  <c r="B1120" i="2"/>
  <c r="A1120" i="2"/>
  <c r="S1120" i="2" s="1"/>
  <c r="R1119" i="2"/>
  <c r="Q1119" i="2"/>
  <c r="P1119" i="2"/>
  <c r="X1119" i="2" s="1" a="1"/>
  <c r="X1119" i="2" s="1"/>
  <c r="O1119" i="2"/>
  <c r="M1119" i="2"/>
  <c r="L1119" i="2"/>
  <c r="K1119" i="2"/>
  <c r="V1119" i="2" s="1"/>
  <c r="J1119" i="2"/>
  <c r="U1119" i="2" s="1" a="1"/>
  <c r="U1119" i="2" s="1"/>
  <c r="I1119" i="2"/>
  <c r="H1119" i="2"/>
  <c r="G1119" i="2"/>
  <c r="F1119" i="2"/>
  <c r="E1119" i="2"/>
  <c r="D1119" i="2"/>
  <c r="Y1119" i="2" s="1"/>
  <c r="C1119" i="2"/>
  <c r="B1119" i="2"/>
  <c r="A1119" i="2"/>
  <c r="S1119" i="2" s="1"/>
  <c r="R1118" i="2"/>
  <c r="Q1118" i="2"/>
  <c r="P1118" i="2"/>
  <c r="X1118" i="2" s="1" a="1"/>
  <c r="X1118" i="2" s="1"/>
  <c r="O1118" i="2"/>
  <c r="M1118" i="2"/>
  <c r="L1118" i="2"/>
  <c r="K1118" i="2"/>
  <c r="V1118" i="2" s="1"/>
  <c r="J1118" i="2"/>
  <c r="U1118" i="2" s="1" a="1"/>
  <c r="U1118" i="2" s="1"/>
  <c r="I1118" i="2"/>
  <c r="H1118" i="2"/>
  <c r="G1118" i="2"/>
  <c r="F1118" i="2"/>
  <c r="E1118" i="2"/>
  <c r="D1118" i="2"/>
  <c r="Y1118" i="2" s="1"/>
  <c r="C1118" i="2"/>
  <c r="B1118" i="2"/>
  <c r="A1118" i="2"/>
  <c r="S1118" i="2" s="1"/>
  <c r="U1117" i="2" a="1"/>
  <c r="U1117" i="2" s="1"/>
  <c r="R1117" i="2"/>
  <c r="Q1117" i="2"/>
  <c r="P1117" i="2"/>
  <c r="X1117" i="2" s="1" a="1"/>
  <c r="X1117" i="2" s="1"/>
  <c r="O1117" i="2"/>
  <c r="M1117" i="2"/>
  <c r="L1117" i="2"/>
  <c r="K1117" i="2"/>
  <c r="V1117" i="2" s="1"/>
  <c r="J1117" i="2"/>
  <c r="I1117" i="2"/>
  <c r="H1117" i="2"/>
  <c r="G1117" i="2"/>
  <c r="F1117" i="2"/>
  <c r="E1117" i="2"/>
  <c r="D1117" i="2"/>
  <c r="Y1117" i="2" s="1"/>
  <c r="C1117" i="2"/>
  <c r="B1117" i="2"/>
  <c r="A1117" i="2"/>
  <c r="S1117" i="2" s="1"/>
  <c r="Y1116" i="2"/>
  <c r="U1116" i="2"/>
  <c r="S1116" i="2"/>
  <c r="R1116" i="2"/>
  <c r="Q1116" i="2"/>
  <c r="P1116" i="2"/>
  <c r="X1116" i="2" s="1" a="1"/>
  <c r="X1116" i="2" s="1"/>
  <c r="O1116" i="2"/>
  <c r="M1116" i="2"/>
  <c r="L1116" i="2"/>
  <c r="K1116" i="2"/>
  <c r="V1116" i="2" s="1"/>
  <c r="J1116" i="2"/>
  <c r="U1116" i="2" s="1" a="1"/>
  <c r="I1116" i="2"/>
  <c r="H1116" i="2"/>
  <c r="G1116" i="2"/>
  <c r="F1116" i="2"/>
  <c r="E1116" i="2"/>
  <c r="D1116" i="2"/>
  <c r="C1116" i="2"/>
  <c r="B1116" i="2"/>
  <c r="A1116" i="2"/>
  <c r="Y1115" i="2"/>
  <c r="V1115" i="2"/>
  <c r="R1115" i="2"/>
  <c r="Q1115" i="2"/>
  <c r="P1115" i="2"/>
  <c r="X1115" i="2" s="1" a="1"/>
  <c r="X1115" i="2" s="1"/>
  <c r="O1115" i="2"/>
  <c r="M1115" i="2"/>
  <c r="L1115" i="2"/>
  <c r="N1115" i="2" s="1"/>
  <c r="T1115" i="2" s="1"/>
  <c r="K1115" i="2"/>
  <c r="J1115" i="2"/>
  <c r="I1115" i="2"/>
  <c r="H1115" i="2"/>
  <c r="G1115" i="2"/>
  <c r="F1115" i="2"/>
  <c r="E1115" i="2"/>
  <c r="D1115" i="2"/>
  <c r="C1115" i="2"/>
  <c r="B1115" i="2"/>
  <c r="A1115" i="2"/>
  <c r="S1115" i="2" s="1"/>
  <c r="U1114" i="2" a="1"/>
  <c r="U1114" i="2" s="1"/>
  <c r="R1114" i="2"/>
  <c r="Q1114" i="2"/>
  <c r="P1114" i="2"/>
  <c r="X1114" i="2" s="1" a="1"/>
  <c r="X1114" i="2" s="1"/>
  <c r="O1114" i="2"/>
  <c r="M1114" i="2"/>
  <c r="L1114" i="2"/>
  <c r="K1114" i="2"/>
  <c r="V1114" i="2" s="1"/>
  <c r="J1114" i="2"/>
  <c r="I1114" i="2"/>
  <c r="H1114" i="2"/>
  <c r="G1114" i="2"/>
  <c r="F1114" i="2"/>
  <c r="E1114" i="2"/>
  <c r="D1114" i="2"/>
  <c r="Y1114" i="2" s="1"/>
  <c r="C1114" i="2"/>
  <c r="B1114" i="2"/>
  <c r="A1114" i="2"/>
  <c r="S1114" i="2" s="1"/>
  <c r="Y1113" i="2"/>
  <c r="R1113" i="2"/>
  <c r="Q1113" i="2"/>
  <c r="P1113" i="2"/>
  <c r="X1113" i="2" s="1" a="1"/>
  <c r="X1113" i="2" s="1"/>
  <c r="O1113" i="2"/>
  <c r="M1113" i="2"/>
  <c r="N1113" i="2" s="1"/>
  <c r="T1113" i="2" s="1"/>
  <c r="L1113" i="2"/>
  <c r="K1113" i="2"/>
  <c r="V1113" i="2" s="1"/>
  <c r="J1113" i="2"/>
  <c r="I1113" i="2"/>
  <c r="H1113" i="2"/>
  <c r="G1113" i="2"/>
  <c r="F1113" i="2"/>
  <c r="E1113" i="2"/>
  <c r="D1113" i="2"/>
  <c r="C1113" i="2"/>
  <c r="B1113" i="2"/>
  <c r="A1113" i="2"/>
  <c r="S1113" i="2" s="1"/>
  <c r="R1112" i="2"/>
  <c r="Q1112" i="2"/>
  <c r="P1112" i="2"/>
  <c r="X1112" i="2" s="1" a="1"/>
  <c r="X1112" i="2" s="1"/>
  <c r="O1112" i="2"/>
  <c r="M1112" i="2"/>
  <c r="L1112" i="2"/>
  <c r="K1112" i="2"/>
  <c r="V1112" i="2" s="1"/>
  <c r="J1112" i="2"/>
  <c r="U1112" i="2" s="1" a="1"/>
  <c r="U1112" i="2" s="1"/>
  <c r="I1112" i="2"/>
  <c r="H1112" i="2"/>
  <c r="G1112" i="2"/>
  <c r="F1112" i="2"/>
  <c r="E1112" i="2"/>
  <c r="D1112" i="2"/>
  <c r="Y1112" i="2" s="1"/>
  <c r="C1112" i="2"/>
  <c r="B1112" i="2"/>
  <c r="A1112" i="2"/>
  <c r="S1112" i="2" s="1"/>
  <c r="R1111" i="2"/>
  <c r="Q1111" i="2"/>
  <c r="P1111" i="2"/>
  <c r="X1111" i="2" s="1" a="1"/>
  <c r="X1111" i="2" s="1"/>
  <c r="O1111" i="2"/>
  <c r="N1111" i="2"/>
  <c r="T1111" i="2" s="1"/>
  <c r="M1111" i="2"/>
  <c r="L1111" i="2"/>
  <c r="K1111" i="2"/>
  <c r="V1111" i="2" s="1"/>
  <c r="J1111" i="2"/>
  <c r="I1111" i="2"/>
  <c r="H1111" i="2"/>
  <c r="G1111" i="2"/>
  <c r="F1111" i="2"/>
  <c r="E1111" i="2"/>
  <c r="D1111" i="2"/>
  <c r="Y1111" i="2" s="1"/>
  <c r="C1111" i="2"/>
  <c r="B1111" i="2"/>
  <c r="A1111" i="2"/>
  <c r="S1111" i="2" s="1"/>
  <c r="V1110" i="2"/>
  <c r="U1110" i="2" a="1"/>
  <c r="U1110" i="2" s="1"/>
  <c r="R1110" i="2"/>
  <c r="Q1110" i="2"/>
  <c r="P1110" i="2"/>
  <c r="X1110" i="2" s="1" a="1"/>
  <c r="X1110" i="2" s="1"/>
  <c r="O1110" i="2"/>
  <c r="M1110" i="2"/>
  <c r="L1110" i="2"/>
  <c r="N1110" i="2" s="1"/>
  <c r="T1110" i="2" s="1"/>
  <c r="K1110" i="2"/>
  <c r="J1110" i="2"/>
  <c r="I1110" i="2"/>
  <c r="H1110" i="2"/>
  <c r="G1110" i="2"/>
  <c r="F1110" i="2"/>
  <c r="E1110" i="2"/>
  <c r="D1110" i="2"/>
  <c r="Y1110" i="2" s="1"/>
  <c r="C1110" i="2"/>
  <c r="B1110" i="2"/>
  <c r="A1110" i="2"/>
  <c r="S1110" i="2" s="1"/>
  <c r="Y1109" i="2"/>
  <c r="S1109" i="2"/>
  <c r="R1109" i="2"/>
  <c r="Q1109" i="2"/>
  <c r="P1109" i="2"/>
  <c r="X1109" i="2" s="1" a="1"/>
  <c r="X1109" i="2" s="1"/>
  <c r="O1109" i="2"/>
  <c r="M1109" i="2"/>
  <c r="L1109" i="2"/>
  <c r="N1109" i="2" s="1"/>
  <c r="K1109" i="2"/>
  <c r="V1109" i="2" s="1"/>
  <c r="J1109" i="2"/>
  <c r="I1109" i="2"/>
  <c r="H1109" i="2"/>
  <c r="G1109" i="2"/>
  <c r="F1109" i="2"/>
  <c r="E1109" i="2"/>
  <c r="D1109" i="2"/>
  <c r="C1109" i="2"/>
  <c r="B1109" i="2"/>
  <c r="A1109" i="2"/>
  <c r="V1108" i="2"/>
  <c r="R1108" i="2"/>
  <c r="Q1108" i="2"/>
  <c r="P1108" i="2"/>
  <c r="X1108" i="2" s="1" a="1"/>
  <c r="X1108" i="2" s="1"/>
  <c r="O1108" i="2"/>
  <c r="M1108" i="2"/>
  <c r="L1108" i="2"/>
  <c r="K1108" i="2"/>
  <c r="J1108" i="2"/>
  <c r="I1108" i="2"/>
  <c r="H1108" i="2"/>
  <c r="G1108" i="2"/>
  <c r="F1108" i="2"/>
  <c r="E1108" i="2"/>
  <c r="D1108" i="2"/>
  <c r="Y1108" i="2" s="1"/>
  <c r="C1108" i="2"/>
  <c r="B1108" i="2"/>
  <c r="A1108" i="2"/>
  <c r="S1108" i="2" s="1"/>
  <c r="X1107" i="2" a="1"/>
  <c r="X1107" i="2" s="1"/>
  <c r="R1107" i="2"/>
  <c r="Q1107" i="2"/>
  <c r="P1107" i="2"/>
  <c r="O1107" i="2"/>
  <c r="M1107" i="2"/>
  <c r="L1107" i="2"/>
  <c r="K1107" i="2"/>
  <c r="V1107" i="2" s="1"/>
  <c r="J1107" i="2"/>
  <c r="U1107" i="2" s="1" a="1"/>
  <c r="U1107" i="2" s="1"/>
  <c r="I1107" i="2"/>
  <c r="H1107" i="2"/>
  <c r="G1107" i="2"/>
  <c r="F1107" i="2"/>
  <c r="E1107" i="2"/>
  <c r="D1107" i="2"/>
  <c r="Y1107" i="2" s="1"/>
  <c r="C1107" i="2"/>
  <c r="B1107" i="2"/>
  <c r="A1107" i="2"/>
  <c r="S1107" i="2" s="1"/>
  <c r="V1106" i="2"/>
  <c r="U1106" i="2"/>
  <c r="R1106" i="2"/>
  <c r="Q1106" i="2"/>
  <c r="P1106" i="2"/>
  <c r="X1106" i="2" s="1" a="1"/>
  <c r="X1106" i="2" s="1"/>
  <c r="O1106" i="2"/>
  <c r="M1106" i="2"/>
  <c r="L1106" i="2"/>
  <c r="K1106" i="2"/>
  <c r="J1106" i="2"/>
  <c r="U1106" i="2" s="1" a="1"/>
  <c r="I1106" i="2"/>
  <c r="H1106" i="2"/>
  <c r="G1106" i="2"/>
  <c r="F1106" i="2"/>
  <c r="E1106" i="2"/>
  <c r="D1106" i="2"/>
  <c r="Y1106" i="2" s="1"/>
  <c r="C1106" i="2"/>
  <c r="B1106" i="2"/>
  <c r="A1106" i="2"/>
  <c r="S1106" i="2" s="1"/>
  <c r="R1105" i="2"/>
  <c r="Q1105" i="2"/>
  <c r="P1105" i="2"/>
  <c r="X1105" i="2" s="1" a="1"/>
  <c r="X1105" i="2" s="1"/>
  <c r="O1105" i="2"/>
  <c r="M1105" i="2"/>
  <c r="L1105" i="2"/>
  <c r="K1105" i="2"/>
  <c r="V1105" i="2" s="1"/>
  <c r="J1105" i="2"/>
  <c r="I1105" i="2"/>
  <c r="H1105" i="2"/>
  <c r="G1105" i="2"/>
  <c r="F1105" i="2"/>
  <c r="E1105" i="2"/>
  <c r="D1105" i="2"/>
  <c r="Y1105" i="2" s="1"/>
  <c r="C1105" i="2"/>
  <c r="B1105" i="2"/>
  <c r="A1105" i="2"/>
  <c r="S1105" i="2" s="1"/>
  <c r="R1104" i="2"/>
  <c r="Q1104" i="2"/>
  <c r="P1104" i="2"/>
  <c r="X1104" i="2" s="1" a="1"/>
  <c r="X1104" i="2" s="1"/>
  <c r="O1104" i="2"/>
  <c r="M1104" i="2"/>
  <c r="N1104" i="2" s="1"/>
  <c r="T1104" i="2" s="1"/>
  <c r="L1104" i="2"/>
  <c r="K1104" i="2"/>
  <c r="V1104" i="2" s="1"/>
  <c r="J1104" i="2"/>
  <c r="I1104" i="2"/>
  <c r="H1104" i="2"/>
  <c r="G1104" i="2"/>
  <c r="F1104" i="2"/>
  <c r="E1104" i="2"/>
  <c r="D1104" i="2"/>
  <c r="Y1104" i="2" s="1"/>
  <c r="C1104" i="2"/>
  <c r="B1104" i="2"/>
  <c r="A1104" i="2"/>
  <c r="S1104" i="2" s="1"/>
  <c r="U1103" i="2" a="1"/>
  <c r="U1103" i="2" s="1"/>
  <c r="R1103" i="2"/>
  <c r="Q1103" i="2"/>
  <c r="P1103" i="2"/>
  <c r="X1103" i="2" s="1" a="1"/>
  <c r="X1103" i="2" s="1"/>
  <c r="O1103" i="2"/>
  <c r="M1103" i="2"/>
  <c r="L1103" i="2"/>
  <c r="K1103" i="2"/>
  <c r="V1103" i="2" s="1"/>
  <c r="J1103" i="2"/>
  <c r="I1103" i="2"/>
  <c r="H1103" i="2"/>
  <c r="G1103" i="2"/>
  <c r="F1103" i="2"/>
  <c r="E1103" i="2"/>
  <c r="D1103" i="2"/>
  <c r="Y1103" i="2" s="1"/>
  <c r="C1103" i="2"/>
  <c r="B1103" i="2"/>
  <c r="A1103" i="2"/>
  <c r="S1103" i="2" s="1"/>
  <c r="V1102" i="2"/>
  <c r="R1102" i="2"/>
  <c r="Q1102" i="2"/>
  <c r="P1102" i="2"/>
  <c r="X1102" i="2" s="1" a="1"/>
  <c r="X1102" i="2" s="1"/>
  <c r="O1102" i="2"/>
  <c r="N1102" i="2"/>
  <c r="T1102" i="2" s="1"/>
  <c r="M1102" i="2"/>
  <c r="L1102" i="2"/>
  <c r="K1102" i="2"/>
  <c r="J1102" i="2"/>
  <c r="I1102" i="2"/>
  <c r="H1102" i="2"/>
  <c r="G1102" i="2"/>
  <c r="F1102" i="2"/>
  <c r="E1102" i="2"/>
  <c r="D1102" i="2"/>
  <c r="Y1102" i="2" s="1"/>
  <c r="C1102" i="2"/>
  <c r="B1102" i="2"/>
  <c r="A1102" i="2"/>
  <c r="S1102" i="2" s="1"/>
  <c r="Y1101" i="2"/>
  <c r="X1101" i="2" a="1"/>
  <c r="X1101" i="2" s="1"/>
  <c r="R1101" i="2"/>
  <c r="Q1101" i="2"/>
  <c r="P1101" i="2"/>
  <c r="O1101" i="2"/>
  <c r="M1101" i="2"/>
  <c r="L1101" i="2"/>
  <c r="K1101" i="2"/>
  <c r="V1101" i="2" s="1"/>
  <c r="J1101" i="2"/>
  <c r="I1101" i="2"/>
  <c r="H1101" i="2"/>
  <c r="G1101" i="2"/>
  <c r="F1101" i="2"/>
  <c r="E1101" i="2"/>
  <c r="D1101" i="2"/>
  <c r="C1101" i="2"/>
  <c r="B1101" i="2"/>
  <c r="A1101" i="2"/>
  <c r="S1101" i="2" s="1"/>
  <c r="Y1100" i="2"/>
  <c r="R1100" i="2"/>
  <c r="Q1100" i="2"/>
  <c r="P1100" i="2"/>
  <c r="X1100" i="2" s="1" a="1"/>
  <c r="X1100" i="2" s="1"/>
  <c r="O1100" i="2"/>
  <c r="M1100" i="2"/>
  <c r="L1100" i="2"/>
  <c r="N1100" i="2" s="1"/>
  <c r="K1100" i="2"/>
  <c r="V1100" i="2" s="1"/>
  <c r="J1100" i="2"/>
  <c r="I1100" i="2"/>
  <c r="H1100" i="2"/>
  <c r="G1100" i="2"/>
  <c r="F1100" i="2"/>
  <c r="E1100" i="2"/>
  <c r="D1100" i="2"/>
  <c r="C1100" i="2"/>
  <c r="B1100" i="2"/>
  <c r="A1100" i="2"/>
  <c r="S1100" i="2" s="1"/>
  <c r="X1099" i="2" a="1"/>
  <c r="X1099" i="2" s="1"/>
  <c r="V1099" i="2"/>
  <c r="T1099" i="2"/>
  <c r="R1099" i="2"/>
  <c r="Q1099" i="2"/>
  <c r="P1099" i="2"/>
  <c r="O1099" i="2"/>
  <c r="N1099" i="2"/>
  <c r="M1099" i="2"/>
  <c r="L1099" i="2"/>
  <c r="K1099" i="2"/>
  <c r="J1099" i="2"/>
  <c r="I1099" i="2"/>
  <c r="H1099" i="2"/>
  <c r="G1099" i="2"/>
  <c r="F1099" i="2"/>
  <c r="E1099" i="2"/>
  <c r="D1099" i="2"/>
  <c r="Y1099" i="2" s="1"/>
  <c r="C1099" i="2"/>
  <c r="B1099" i="2"/>
  <c r="A1099" i="2"/>
  <c r="S1099" i="2" s="1"/>
  <c r="Y1098" i="2"/>
  <c r="S1098" i="2"/>
  <c r="R1098" i="2"/>
  <c r="Q1098" i="2"/>
  <c r="P1098" i="2"/>
  <c r="X1098" i="2" s="1" a="1"/>
  <c r="X1098" i="2" s="1"/>
  <c r="O1098" i="2"/>
  <c r="M1098" i="2"/>
  <c r="L1098" i="2"/>
  <c r="K1098" i="2"/>
  <c r="V1098" i="2" s="1"/>
  <c r="J1098" i="2"/>
  <c r="U1098" i="2" s="1" a="1"/>
  <c r="U1098" i="2" s="1"/>
  <c r="I1098" i="2"/>
  <c r="H1098" i="2"/>
  <c r="G1098" i="2"/>
  <c r="F1098" i="2"/>
  <c r="E1098" i="2"/>
  <c r="D1098" i="2"/>
  <c r="C1098" i="2"/>
  <c r="B1098" i="2"/>
  <c r="A1098" i="2"/>
  <c r="V1097" i="2"/>
  <c r="R1097" i="2"/>
  <c r="Q1097" i="2"/>
  <c r="P1097" i="2"/>
  <c r="X1097" i="2" s="1" a="1"/>
  <c r="X1097" i="2" s="1"/>
  <c r="O1097" i="2"/>
  <c r="M1097" i="2"/>
  <c r="L1097" i="2"/>
  <c r="K1097" i="2"/>
  <c r="J1097" i="2"/>
  <c r="U1097" i="2" s="1" a="1"/>
  <c r="U1097" i="2" s="1"/>
  <c r="I1097" i="2"/>
  <c r="H1097" i="2"/>
  <c r="G1097" i="2"/>
  <c r="F1097" i="2"/>
  <c r="E1097" i="2"/>
  <c r="D1097" i="2"/>
  <c r="Y1097" i="2" s="1"/>
  <c r="C1097" i="2"/>
  <c r="B1097" i="2"/>
  <c r="A1097" i="2"/>
  <c r="S1097" i="2" s="1"/>
  <c r="V1096" i="2"/>
  <c r="R1096" i="2"/>
  <c r="Q1096" i="2"/>
  <c r="P1096" i="2"/>
  <c r="X1096" i="2" s="1" a="1"/>
  <c r="X1096" i="2" s="1"/>
  <c r="O1096" i="2"/>
  <c r="M1096" i="2"/>
  <c r="N1096" i="2" s="1"/>
  <c r="T1096" i="2" s="1"/>
  <c r="L1096" i="2"/>
  <c r="K1096" i="2"/>
  <c r="J1096" i="2"/>
  <c r="I1096" i="2"/>
  <c r="H1096" i="2"/>
  <c r="G1096" i="2"/>
  <c r="F1096" i="2"/>
  <c r="E1096" i="2"/>
  <c r="D1096" i="2"/>
  <c r="Y1096" i="2" s="1"/>
  <c r="C1096" i="2"/>
  <c r="B1096" i="2"/>
  <c r="A1096" i="2"/>
  <c r="S1096" i="2" s="1"/>
  <c r="Y1095" i="2"/>
  <c r="R1095" i="2"/>
  <c r="Q1095" i="2"/>
  <c r="P1095" i="2"/>
  <c r="X1095" i="2" s="1" a="1"/>
  <c r="X1095" i="2" s="1"/>
  <c r="O1095" i="2"/>
  <c r="M1095" i="2"/>
  <c r="N1095" i="2" s="1"/>
  <c r="T1095" i="2" s="1"/>
  <c r="L1095" i="2"/>
  <c r="K1095" i="2"/>
  <c r="V1095" i="2" s="1"/>
  <c r="J1095" i="2"/>
  <c r="U1095" i="2" s="1" a="1"/>
  <c r="U1095" i="2" s="1"/>
  <c r="I1095" i="2"/>
  <c r="H1095" i="2"/>
  <c r="G1095" i="2"/>
  <c r="F1095" i="2"/>
  <c r="E1095" i="2"/>
  <c r="D1095" i="2"/>
  <c r="C1095" i="2"/>
  <c r="B1095" i="2"/>
  <c r="A1095" i="2"/>
  <c r="S1095" i="2" s="1"/>
  <c r="U1094" i="2"/>
  <c r="R1094" i="2"/>
  <c r="Q1094" i="2"/>
  <c r="P1094" i="2"/>
  <c r="X1094" i="2" s="1" a="1"/>
  <c r="X1094" i="2" s="1"/>
  <c r="O1094" i="2"/>
  <c r="N1094" i="2"/>
  <c r="M1094" i="2"/>
  <c r="L1094" i="2"/>
  <c r="K1094" i="2"/>
  <c r="V1094" i="2" s="1"/>
  <c r="J1094" i="2"/>
  <c r="U1094" i="2" s="1" a="1"/>
  <c r="I1094" i="2"/>
  <c r="H1094" i="2"/>
  <c r="G1094" i="2"/>
  <c r="F1094" i="2"/>
  <c r="E1094" i="2"/>
  <c r="D1094" i="2"/>
  <c r="Y1094" i="2" s="1"/>
  <c r="C1094" i="2"/>
  <c r="B1094" i="2"/>
  <c r="A1094" i="2"/>
  <c r="S1094" i="2" s="1"/>
  <c r="X1093" i="2" a="1"/>
  <c r="X1093" i="2" s="1"/>
  <c r="R1093" i="2"/>
  <c r="Q1093" i="2"/>
  <c r="P1093" i="2"/>
  <c r="O1093" i="2"/>
  <c r="M1093" i="2"/>
  <c r="L1093" i="2"/>
  <c r="K1093" i="2"/>
  <c r="V1093" i="2" s="1"/>
  <c r="J1093" i="2"/>
  <c r="U1093" i="2" s="1" a="1"/>
  <c r="U1093" i="2" s="1"/>
  <c r="I1093" i="2"/>
  <c r="H1093" i="2"/>
  <c r="G1093" i="2"/>
  <c r="F1093" i="2"/>
  <c r="E1093" i="2"/>
  <c r="D1093" i="2"/>
  <c r="Y1093" i="2" s="1"/>
  <c r="C1093" i="2"/>
  <c r="B1093" i="2"/>
  <c r="A1093" i="2"/>
  <c r="S1093" i="2" s="1"/>
  <c r="X1092" i="2" a="1"/>
  <c r="X1092" i="2" s="1"/>
  <c r="R1092" i="2"/>
  <c r="Q1092" i="2"/>
  <c r="P1092" i="2"/>
  <c r="O1092" i="2"/>
  <c r="M1092" i="2"/>
  <c r="N1092" i="2" s="1"/>
  <c r="T1092" i="2" s="1"/>
  <c r="L1092" i="2"/>
  <c r="K1092" i="2"/>
  <c r="V1092" i="2" s="1"/>
  <c r="J1092" i="2"/>
  <c r="I1092" i="2"/>
  <c r="H1092" i="2"/>
  <c r="G1092" i="2"/>
  <c r="F1092" i="2"/>
  <c r="E1092" i="2"/>
  <c r="D1092" i="2"/>
  <c r="Y1092" i="2" s="1"/>
  <c r="C1092" i="2"/>
  <c r="B1092" i="2"/>
  <c r="A1092" i="2"/>
  <c r="S1092" i="2" s="1"/>
  <c r="U1091" i="2" a="1"/>
  <c r="U1091" i="2" s="1"/>
  <c r="R1091" i="2"/>
  <c r="Q1091" i="2"/>
  <c r="P1091" i="2"/>
  <c r="X1091" i="2" s="1" a="1"/>
  <c r="X1091" i="2" s="1"/>
  <c r="O1091" i="2"/>
  <c r="M1091" i="2"/>
  <c r="L1091" i="2"/>
  <c r="K1091" i="2"/>
  <c r="V1091" i="2" s="1"/>
  <c r="J1091" i="2"/>
  <c r="I1091" i="2"/>
  <c r="H1091" i="2"/>
  <c r="G1091" i="2"/>
  <c r="F1091" i="2"/>
  <c r="E1091" i="2"/>
  <c r="D1091" i="2"/>
  <c r="Y1091" i="2" s="1"/>
  <c r="C1091" i="2"/>
  <c r="B1091" i="2"/>
  <c r="A1091" i="2"/>
  <c r="S1091" i="2" s="1"/>
  <c r="R1090" i="2"/>
  <c r="Q1090" i="2"/>
  <c r="P1090" i="2"/>
  <c r="X1090" i="2" s="1" a="1"/>
  <c r="X1090" i="2" s="1"/>
  <c r="O1090" i="2"/>
  <c r="M1090" i="2"/>
  <c r="L1090" i="2"/>
  <c r="K1090" i="2"/>
  <c r="V1090" i="2" s="1"/>
  <c r="J1090" i="2"/>
  <c r="I1090" i="2"/>
  <c r="H1090" i="2"/>
  <c r="G1090" i="2"/>
  <c r="F1090" i="2"/>
  <c r="E1090" i="2"/>
  <c r="D1090" i="2"/>
  <c r="Y1090" i="2" s="1"/>
  <c r="C1090" i="2"/>
  <c r="B1090" i="2"/>
  <c r="A1090" i="2"/>
  <c r="S1090" i="2" s="1"/>
  <c r="R1089" i="2"/>
  <c r="Q1089" i="2"/>
  <c r="P1089" i="2"/>
  <c r="X1089" i="2" s="1" a="1"/>
  <c r="X1089" i="2" s="1"/>
  <c r="O1089" i="2"/>
  <c r="M1089" i="2"/>
  <c r="L1089" i="2"/>
  <c r="K1089" i="2"/>
  <c r="V1089" i="2" s="1"/>
  <c r="J1089" i="2"/>
  <c r="U1089" i="2" s="1" a="1"/>
  <c r="U1089" i="2" s="1"/>
  <c r="I1089" i="2"/>
  <c r="H1089" i="2"/>
  <c r="G1089" i="2"/>
  <c r="F1089" i="2"/>
  <c r="E1089" i="2"/>
  <c r="D1089" i="2"/>
  <c r="Y1089" i="2" s="1"/>
  <c r="C1089" i="2"/>
  <c r="B1089" i="2"/>
  <c r="A1089" i="2"/>
  <c r="S1089" i="2" s="1"/>
  <c r="Y1088" i="2"/>
  <c r="R1088" i="2"/>
  <c r="Q1088" i="2"/>
  <c r="P1088" i="2"/>
  <c r="X1088" i="2" s="1" a="1"/>
  <c r="X1088" i="2" s="1"/>
  <c r="O1088" i="2"/>
  <c r="M1088" i="2"/>
  <c r="L1088" i="2"/>
  <c r="N1088" i="2" s="1"/>
  <c r="T1088" i="2" s="1"/>
  <c r="K1088" i="2"/>
  <c r="V1088" i="2" s="1"/>
  <c r="J1088" i="2"/>
  <c r="W1088" i="2" s="1"/>
  <c r="I1088" i="2"/>
  <c r="H1088" i="2"/>
  <c r="G1088" i="2"/>
  <c r="F1088" i="2"/>
  <c r="E1088" i="2"/>
  <c r="D1088" i="2"/>
  <c r="C1088" i="2"/>
  <c r="B1088" i="2"/>
  <c r="A1088" i="2"/>
  <c r="S1088" i="2" s="1"/>
  <c r="U1087" i="2" a="1"/>
  <c r="U1087" i="2" s="1"/>
  <c r="R1087" i="2"/>
  <c r="Q1087" i="2"/>
  <c r="P1087" i="2"/>
  <c r="X1087" i="2" s="1" a="1"/>
  <c r="X1087" i="2" s="1"/>
  <c r="O1087" i="2"/>
  <c r="M1087" i="2"/>
  <c r="L1087" i="2"/>
  <c r="N1087" i="2" s="1"/>
  <c r="T1087" i="2" s="1"/>
  <c r="K1087" i="2"/>
  <c r="J1087" i="2"/>
  <c r="I1087" i="2"/>
  <c r="H1087" i="2"/>
  <c r="G1087" i="2"/>
  <c r="F1087" i="2"/>
  <c r="E1087" i="2"/>
  <c r="D1087" i="2"/>
  <c r="Y1087" i="2" s="1"/>
  <c r="C1087" i="2"/>
  <c r="B1087" i="2"/>
  <c r="A1087" i="2"/>
  <c r="S1087" i="2" s="1"/>
  <c r="R1086" i="2"/>
  <c r="Q1086" i="2"/>
  <c r="P1086" i="2"/>
  <c r="X1086" i="2" s="1" a="1"/>
  <c r="X1086" i="2" s="1"/>
  <c r="O1086" i="2"/>
  <c r="M1086" i="2"/>
  <c r="L1086" i="2"/>
  <c r="K1086" i="2"/>
  <c r="V1086" i="2" s="1"/>
  <c r="J1086" i="2"/>
  <c r="U1086" i="2" s="1" a="1"/>
  <c r="U1086" i="2" s="1"/>
  <c r="I1086" i="2"/>
  <c r="H1086" i="2"/>
  <c r="G1086" i="2"/>
  <c r="F1086" i="2"/>
  <c r="E1086" i="2"/>
  <c r="D1086" i="2"/>
  <c r="Y1086" i="2" s="1"/>
  <c r="C1086" i="2"/>
  <c r="B1086" i="2"/>
  <c r="A1086" i="2"/>
  <c r="S1086" i="2" s="1"/>
  <c r="U1085" i="2" a="1"/>
  <c r="U1085" i="2" s="1"/>
  <c r="R1085" i="2"/>
  <c r="Q1085" i="2"/>
  <c r="P1085" i="2"/>
  <c r="X1085" i="2" s="1" a="1"/>
  <c r="X1085" i="2" s="1"/>
  <c r="O1085" i="2"/>
  <c r="M1085" i="2"/>
  <c r="L1085" i="2"/>
  <c r="N1085" i="2" s="1"/>
  <c r="T1085" i="2" s="1"/>
  <c r="K1085" i="2"/>
  <c r="V1085" i="2" s="1"/>
  <c r="J1085" i="2"/>
  <c r="I1085" i="2"/>
  <c r="H1085" i="2"/>
  <c r="G1085" i="2"/>
  <c r="F1085" i="2"/>
  <c r="E1085" i="2"/>
  <c r="D1085" i="2"/>
  <c r="Y1085" i="2" s="1"/>
  <c r="C1085" i="2"/>
  <c r="B1085" i="2"/>
  <c r="A1085" i="2"/>
  <c r="S1085" i="2" s="1"/>
  <c r="X1084" i="2"/>
  <c r="V1084" i="2"/>
  <c r="U1084" i="2"/>
  <c r="U1084" i="2" a="1"/>
  <c r="S1084" i="2"/>
  <c r="R1084" i="2"/>
  <c r="Q1084" i="2"/>
  <c r="P1084" i="2"/>
  <c r="X1084" i="2" s="1" a="1"/>
  <c r="O1084" i="2"/>
  <c r="M1084" i="2"/>
  <c r="N1084" i="2" s="1"/>
  <c r="L1084" i="2"/>
  <c r="K1084" i="2"/>
  <c r="J1084" i="2"/>
  <c r="I1084" i="2"/>
  <c r="H1084" i="2"/>
  <c r="G1084" i="2"/>
  <c r="F1084" i="2"/>
  <c r="E1084" i="2"/>
  <c r="D1084" i="2"/>
  <c r="Y1084" i="2" s="1"/>
  <c r="C1084" i="2"/>
  <c r="B1084" i="2"/>
  <c r="A1084" i="2"/>
  <c r="Y1083" i="2"/>
  <c r="R1083" i="2"/>
  <c r="Q1083" i="2"/>
  <c r="P1083" i="2"/>
  <c r="X1083" i="2" s="1" a="1"/>
  <c r="X1083" i="2" s="1"/>
  <c r="O1083" i="2"/>
  <c r="M1083" i="2"/>
  <c r="L1083" i="2"/>
  <c r="K1083" i="2"/>
  <c r="V1083" i="2" s="1"/>
  <c r="J1083" i="2"/>
  <c r="U1083" i="2" s="1" a="1"/>
  <c r="U1083" i="2" s="1"/>
  <c r="I1083" i="2"/>
  <c r="H1083" i="2"/>
  <c r="G1083" i="2"/>
  <c r="F1083" i="2"/>
  <c r="E1083" i="2"/>
  <c r="D1083" i="2"/>
  <c r="C1083" i="2"/>
  <c r="B1083" i="2"/>
  <c r="A1083" i="2"/>
  <c r="S1083" i="2" s="1"/>
  <c r="Y1082" i="2"/>
  <c r="R1082" i="2"/>
  <c r="Q1082" i="2"/>
  <c r="P1082" i="2"/>
  <c r="X1082" i="2" s="1" a="1"/>
  <c r="X1082" i="2" s="1"/>
  <c r="O1082" i="2"/>
  <c r="M1082" i="2"/>
  <c r="L1082" i="2"/>
  <c r="K1082" i="2"/>
  <c r="V1082" i="2" s="1"/>
  <c r="J1082" i="2"/>
  <c r="U1082" i="2" s="1" a="1"/>
  <c r="U1082" i="2" s="1"/>
  <c r="I1082" i="2"/>
  <c r="H1082" i="2"/>
  <c r="G1082" i="2"/>
  <c r="F1082" i="2"/>
  <c r="E1082" i="2"/>
  <c r="D1082" i="2"/>
  <c r="C1082" i="2"/>
  <c r="B1082" i="2"/>
  <c r="A1082" i="2"/>
  <c r="S1082" i="2" s="1"/>
  <c r="T1081" i="2"/>
  <c r="R1081" i="2"/>
  <c r="Q1081" i="2"/>
  <c r="P1081" i="2"/>
  <c r="X1081" i="2" s="1" a="1"/>
  <c r="X1081" i="2" s="1"/>
  <c r="O1081" i="2"/>
  <c r="M1081" i="2"/>
  <c r="N1081" i="2" s="1"/>
  <c r="L1081" i="2"/>
  <c r="K1081" i="2"/>
  <c r="V1081" i="2" s="1"/>
  <c r="J1081" i="2"/>
  <c r="I1081" i="2"/>
  <c r="H1081" i="2"/>
  <c r="G1081" i="2"/>
  <c r="F1081" i="2"/>
  <c r="E1081" i="2"/>
  <c r="D1081" i="2"/>
  <c r="Y1081" i="2" s="1"/>
  <c r="C1081" i="2"/>
  <c r="B1081" i="2"/>
  <c r="A1081" i="2"/>
  <c r="S1081" i="2" s="1"/>
  <c r="Y1080" i="2"/>
  <c r="R1080" i="2"/>
  <c r="Q1080" i="2"/>
  <c r="P1080" i="2"/>
  <c r="X1080" i="2" s="1" a="1"/>
  <c r="X1080" i="2" s="1"/>
  <c r="O1080" i="2"/>
  <c r="N1080" i="2"/>
  <c r="T1080" i="2" s="1"/>
  <c r="M1080" i="2"/>
  <c r="L1080" i="2"/>
  <c r="K1080" i="2"/>
  <c r="V1080" i="2" s="1"/>
  <c r="J1080" i="2"/>
  <c r="I1080" i="2"/>
  <c r="H1080" i="2"/>
  <c r="G1080" i="2"/>
  <c r="F1080" i="2"/>
  <c r="E1080" i="2"/>
  <c r="D1080" i="2"/>
  <c r="C1080" i="2"/>
  <c r="B1080" i="2"/>
  <c r="A1080" i="2"/>
  <c r="S1080" i="2" s="1"/>
  <c r="U1079" i="2"/>
  <c r="R1079" i="2"/>
  <c r="Q1079" i="2"/>
  <c r="P1079" i="2"/>
  <c r="X1079" i="2" s="1" a="1"/>
  <c r="X1079" i="2" s="1"/>
  <c r="O1079" i="2"/>
  <c r="M1079" i="2"/>
  <c r="L1079" i="2"/>
  <c r="K1079" i="2"/>
  <c r="V1079" i="2" s="1"/>
  <c r="J1079" i="2"/>
  <c r="U1079" i="2" s="1" a="1"/>
  <c r="I1079" i="2"/>
  <c r="H1079" i="2"/>
  <c r="G1079" i="2"/>
  <c r="F1079" i="2"/>
  <c r="E1079" i="2"/>
  <c r="D1079" i="2"/>
  <c r="Y1079" i="2" s="1"/>
  <c r="C1079" i="2"/>
  <c r="B1079" i="2"/>
  <c r="A1079" i="2"/>
  <c r="S1079" i="2" s="1"/>
  <c r="Y1078" i="2"/>
  <c r="U1078" i="2"/>
  <c r="U1078" i="2" a="1"/>
  <c r="R1078" i="2"/>
  <c r="Q1078" i="2"/>
  <c r="P1078" i="2"/>
  <c r="X1078" i="2" s="1" a="1"/>
  <c r="X1078" i="2" s="1"/>
  <c r="O1078" i="2"/>
  <c r="M1078" i="2"/>
  <c r="N1078" i="2" s="1"/>
  <c r="T1078" i="2" s="1"/>
  <c r="L1078" i="2"/>
  <c r="K1078" i="2"/>
  <c r="J1078" i="2"/>
  <c r="I1078" i="2"/>
  <c r="H1078" i="2"/>
  <c r="G1078" i="2"/>
  <c r="F1078" i="2"/>
  <c r="E1078" i="2"/>
  <c r="D1078" i="2"/>
  <c r="C1078" i="2"/>
  <c r="B1078" i="2"/>
  <c r="A1078" i="2"/>
  <c r="S1078" i="2" s="1"/>
  <c r="V1077" i="2"/>
  <c r="R1077" i="2"/>
  <c r="Q1077" i="2"/>
  <c r="P1077" i="2"/>
  <c r="X1077" i="2" s="1" a="1"/>
  <c r="X1077" i="2" s="1"/>
  <c r="O1077" i="2"/>
  <c r="N1077" i="2"/>
  <c r="T1077" i="2" s="1"/>
  <c r="M1077" i="2"/>
  <c r="L1077" i="2"/>
  <c r="K1077" i="2"/>
  <c r="J1077" i="2"/>
  <c r="I1077" i="2"/>
  <c r="H1077" i="2"/>
  <c r="G1077" i="2"/>
  <c r="F1077" i="2"/>
  <c r="E1077" i="2"/>
  <c r="D1077" i="2"/>
  <c r="Y1077" i="2" s="1"/>
  <c r="C1077" i="2"/>
  <c r="B1077" i="2"/>
  <c r="A1077" i="2"/>
  <c r="S1077" i="2" s="1"/>
  <c r="Y1076" i="2"/>
  <c r="X1076" i="2"/>
  <c r="X1076" i="2" a="1"/>
  <c r="U1076" i="2"/>
  <c r="R1076" i="2"/>
  <c r="Q1076" i="2"/>
  <c r="P1076" i="2"/>
  <c r="O1076" i="2"/>
  <c r="M1076" i="2"/>
  <c r="L1076" i="2"/>
  <c r="K1076" i="2"/>
  <c r="V1076" i="2" s="1"/>
  <c r="J1076" i="2"/>
  <c r="U1076" i="2" s="1" a="1"/>
  <c r="I1076" i="2"/>
  <c r="H1076" i="2"/>
  <c r="G1076" i="2"/>
  <c r="F1076" i="2"/>
  <c r="E1076" i="2"/>
  <c r="D1076" i="2"/>
  <c r="C1076" i="2"/>
  <c r="B1076" i="2"/>
  <c r="A1076" i="2"/>
  <c r="S1076" i="2" s="1"/>
  <c r="V1075" i="2"/>
  <c r="R1075" i="2"/>
  <c r="Q1075" i="2"/>
  <c r="P1075" i="2"/>
  <c r="X1075" i="2" s="1" a="1"/>
  <c r="X1075" i="2" s="1"/>
  <c r="O1075" i="2"/>
  <c r="M1075" i="2"/>
  <c r="L1075" i="2"/>
  <c r="K1075" i="2"/>
  <c r="J1075" i="2"/>
  <c r="I1075" i="2"/>
  <c r="H1075" i="2"/>
  <c r="G1075" i="2"/>
  <c r="F1075" i="2"/>
  <c r="E1075" i="2"/>
  <c r="D1075" i="2"/>
  <c r="Y1075" i="2" s="1"/>
  <c r="C1075" i="2"/>
  <c r="B1075" i="2"/>
  <c r="A1075" i="2"/>
  <c r="S1075" i="2" s="1"/>
  <c r="X1074" i="2" a="1"/>
  <c r="X1074" i="2" s="1"/>
  <c r="R1074" i="2"/>
  <c r="Q1074" i="2"/>
  <c r="P1074" i="2"/>
  <c r="O1074" i="2"/>
  <c r="M1074" i="2"/>
  <c r="L1074" i="2"/>
  <c r="N1074" i="2" s="1"/>
  <c r="T1074" i="2" s="1"/>
  <c r="K1074" i="2"/>
  <c r="V1074" i="2" s="1"/>
  <c r="J1074" i="2"/>
  <c r="U1074" i="2" s="1" a="1"/>
  <c r="U1074" i="2" s="1"/>
  <c r="I1074" i="2"/>
  <c r="H1074" i="2"/>
  <c r="G1074" i="2"/>
  <c r="F1074" i="2"/>
  <c r="E1074" i="2"/>
  <c r="D1074" i="2"/>
  <c r="Y1074" i="2" s="1"/>
  <c r="C1074" i="2"/>
  <c r="B1074" i="2"/>
  <c r="A1074" i="2"/>
  <c r="S1074" i="2" s="1"/>
  <c r="R1073" i="2"/>
  <c r="Q1073" i="2"/>
  <c r="P1073" i="2"/>
  <c r="X1073" i="2" s="1" a="1"/>
  <c r="X1073" i="2" s="1"/>
  <c r="O1073" i="2"/>
  <c r="M1073" i="2"/>
  <c r="L1073" i="2"/>
  <c r="K1073" i="2"/>
  <c r="V1073" i="2" s="1"/>
  <c r="J1073" i="2"/>
  <c r="U1073" i="2" s="1" a="1"/>
  <c r="U1073" i="2" s="1"/>
  <c r="I1073" i="2"/>
  <c r="H1073" i="2"/>
  <c r="G1073" i="2"/>
  <c r="F1073" i="2"/>
  <c r="E1073" i="2"/>
  <c r="D1073" i="2"/>
  <c r="Y1073" i="2" s="1"/>
  <c r="C1073" i="2"/>
  <c r="B1073" i="2"/>
  <c r="A1073" i="2"/>
  <c r="S1073" i="2" s="1"/>
  <c r="V1072" i="2"/>
  <c r="R1072" i="2"/>
  <c r="Q1072" i="2"/>
  <c r="P1072" i="2"/>
  <c r="X1072" i="2" s="1" a="1"/>
  <c r="X1072" i="2" s="1"/>
  <c r="O1072" i="2"/>
  <c r="M1072" i="2"/>
  <c r="N1072" i="2" s="1"/>
  <c r="L1072" i="2"/>
  <c r="K1072" i="2"/>
  <c r="J1072" i="2"/>
  <c r="I1072" i="2"/>
  <c r="H1072" i="2"/>
  <c r="G1072" i="2"/>
  <c r="F1072" i="2"/>
  <c r="E1072" i="2"/>
  <c r="D1072" i="2"/>
  <c r="Y1072" i="2" s="1"/>
  <c r="C1072" i="2"/>
  <c r="B1072" i="2"/>
  <c r="A1072" i="2"/>
  <c r="S1072" i="2" s="1"/>
  <c r="Y1071" i="2"/>
  <c r="X1071" i="2"/>
  <c r="U1071" i="2" a="1"/>
  <c r="U1071" i="2" s="1"/>
  <c r="R1071" i="2"/>
  <c r="Q1071" i="2"/>
  <c r="P1071" i="2"/>
  <c r="X1071" i="2" s="1" a="1"/>
  <c r="O1071" i="2"/>
  <c r="M1071" i="2"/>
  <c r="L1071" i="2"/>
  <c r="K1071" i="2"/>
  <c r="V1071" i="2" s="1"/>
  <c r="J1071" i="2"/>
  <c r="I1071" i="2"/>
  <c r="H1071" i="2"/>
  <c r="G1071" i="2"/>
  <c r="F1071" i="2"/>
  <c r="E1071" i="2"/>
  <c r="D1071" i="2"/>
  <c r="C1071" i="2"/>
  <c r="B1071" i="2"/>
  <c r="A1071" i="2"/>
  <c r="S1071" i="2" s="1"/>
  <c r="R1070" i="2"/>
  <c r="Q1070" i="2"/>
  <c r="P1070" i="2"/>
  <c r="X1070" i="2" s="1" a="1"/>
  <c r="X1070" i="2" s="1"/>
  <c r="O1070" i="2"/>
  <c r="M1070" i="2"/>
  <c r="L1070" i="2"/>
  <c r="K1070" i="2"/>
  <c r="V1070" i="2" s="1"/>
  <c r="J1070" i="2"/>
  <c r="U1070" i="2" s="1" a="1"/>
  <c r="U1070" i="2" s="1"/>
  <c r="I1070" i="2"/>
  <c r="H1070" i="2"/>
  <c r="G1070" i="2"/>
  <c r="F1070" i="2"/>
  <c r="E1070" i="2"/>
  <c r="D1070" i="2"/>
  <c r="Y1070" i="2" s="1"/>
  <c r="C1070" i="2"/>
  <c r="B1070" i="2"/>
  <c r="A1070" i="2"/>
  <c r="S1070" i="2" s="1"/>
  <c r="X1069" i="2" a="1"/>
  <c r="X1069" i="2" s="1"/>
  <c r="R1069" i="2"/>
  <c r="Q1069" i="2"/>
  <c r="P1069" i="2"/>
  <c r="O1069" i="2"/>
  <c r="M1069" i="2"/>
  <c r="L1069" i="2"/>
  <c r="K1069" i="2"/>
  <c r="V1069" i="2" s="1"/>
  <c r="J1069" i="2"/>
  <c r="I1069" i="2"/>
  <c r="H1069" i="2"/>
  <c r="G1069" i="2"/>
  <c r="F1069" i="2"/>
  <c r="E1069" i="2"/>
  <c r="D1069" i="2"/>
  <c r="Y1069" i="2" s="1"/>
  <c r="C1069" i="2"/>
  <c r="B1069" i="2"/>
  <c r="A1069" i="2"/>
  <c r="S1069" i="2" s="1"/>
  <c r="X1068" i="2" a="1"/>
  <c r="X1068" i="2" s="1"/>
  <c r="R1068" i="2"/>
  <c r="Q1068" i="2"/>
  <c r="P1068" i="2"/>
  <c r="O1068" i="2"/>
  <c r="M1068" i="2"/>
  <c r="L1068" i="2"/>
  <c r="K1068" i="2"/>
  <c r="V1068" i="2" s="1"/>
  <c r="J1068" i="2"/>
  <c r="U1068" i="2" s="1" a="1"/>
  <c r="U1068" i="2" s="1"/>
  <c r="I1068" i="2"/>
  <c r="H1068" i="2"/>
  <c r="G1068" i="2"/>
  <c r="F1068" i="2"/>
  <c r="E1068" i="2"/>
  <c r="D1068" i="2"/>
  <c r="Y1068" i="2" s="1"/>
  <c r="C1068" i="2"/>
  <c r="B1068" i="2"/>
  <c r="A1068" i="2"/>
  <c r="S1068" i="2" s="1"/>
  <c r="V1067" i="2"/>
  <c r="R1067" i="2"/>
  <c r="Q1067" i="2"/>
  <c r="P1067" i="2"/>
  <c r="X1067" i="2" s="1" a="1"/>
  <c r="X1067" i="2" s="1"/>
  <c r="O1067" i="2"/>
  <c r="M1067" i="2"/>
  <c r="L1067" i="2"/>
  <c r="K1067" i="2"/>
  <c r="J1067" i="2"/>
  <c r="I1067" i="2"/>
  <c r="H1067" i="2"/>
  <c r="G1067" i="2"/>
  <c r="F1067" i="2"/>
  <c r="E1067" i="2"/>
  <c r="D1067" i="2"/>
  <c r="Y1067" i="2" s="1"/>
  <c r="C1067" i="2"/>
  <c r="B1067" i="2"/>
  <c r="A1067" i="2"/>
  <c r="S1067" i="2" s="1"/>
  <c r="S1066" i="2"/>
  <c r="R1066" i="2"/>
  <c r="Q1066" i="2"/>
  <c r="P1066" i="2"/>
  <c r="X1066" i="2" s="1" a="1"/>
  <c r="X1066" i="2" s="1"/>
  <c r="O1066" i="2"/>
  <c r="M1066" i="2"/>
  <c r="N1066" i="2" s="1"/>
  <c r="L1066" i="2"/>
  <c r="K1066" i="2"/>
  <c r="V1066" i="2" s="1"/>
  <c r="J1066" i="2"/>
  <c r="U1066" i="2" s="1" a="1"/>
  <c r="U1066" i="2" s="1"/>
  <c r="I1066" i="2"/>
  <c r="H1066" i="2"/>
  <c r="G1066" i="2"/>
  <c r="F1066" i="2"/>
  <c r="E1066" i="2"/>
  <c r="D1066" i="2"/>
  <c r="Y1066" i="2" s="1"/>
  <c r="C1066" i="2"/>
  <c r="B1066" i="2"/>
  <c r="A1066" i="2"/>
  <c r="R1065" i="2"/>
  <c r="Q1065" i="2"/>
  <c r="P1065" i="2"/>
  <c r="X1065" i="2" s="1" a="1"/>
  <c r="X1065" i="2" s="1"/>
  <c r="O1065" i="2"/>
  <c r="N1065" i="2"/>
  <c r="T1065" i="2" s="1"/>
  <c r="M1065" i="2"/>
  <c r="L1065" i="2"/>
  <c r="K1065" i="2"/>
  <c r="V1065" i="2" s="1"/>
  <c r="J1065" i="2"/>
  <c r="I1065" i="2"/>
  <c r="H1065" i="2"/>
  <c r="G1065" i="2"/>
  <c r="F1065" i="2"/>
  <c r="E1065" i="2"/>
  <c r="D1065" i="2"/>
  <c r="Y1065" i="2" s="1"/>
  <c r="C1065" i="2"/>
  <c r="B1065" i="2"/>
  <c r="A1065" i="2"/>
  <c r="S1065" i="2" s="1"/>
  <c r="R1064" i="2"/>
  <c r="Q1064" i="2"/>
  <c r="P1064" i="2"/>
  <c r="X1064" i="2" s="1" a="1"/>
  <c r="X1064" i="2" s="1"/>
  <c r="O1064" i="2"/>
  <c r="M1064" i="2"/>
  <c r="L1064" i="2"/>
  <c r="N1064" i="2" s="1"/>
  <c r="K1064" i="2"/>
  <c r="V1064" i="2" s="1"/>
  <c r="J1064" i="2"/>
  <c r="I1064" i="2"/>
  <c r="H1064" i="2"/>
  <c r="G1064" i="2"/>
  <c r="F1064" i="2"/>
  <c r="E1064" i="2"/>
  <c r="D1064" i="2"/>
  <c r="Y1064" i="2" s="1"/>
  <c r="C1064" i="2"/>
  <c r="B1064" i="2"/>
  <c r="A1064" i="2"/>
  <c r="S1064" i="2" s="1"/>
  <c r="R1063" i="2"/>
  <c r="Q1063" i="2"/>
  <c r="P1063" i="2"/>
  <c r="X1063" i="2" s="1" a="1"/>
  <c r="X1063" i="2" s="1"/>
  <c r="O1063" i="2"/>
  <c r="M1063" i="2"/>
  <c r="L1063" i="2"/>
  <c r="K1063" i="2"/>
  <c r="V1063" i="2" s="1"/>
  <c r="J1063" i="2"/>
  <c r="I1063" i="2"/>
  <c r="H1063" i="2"/>
  <c r="G1063" i="2"/>
  <c r="F1063" i="2"/>
  <c r="E1063" i="2"/>
  <c r="D1063" i="2"/>
  <c r="Y1063" i="2" s="1"/>
  <c r="C1063" i="2"/>
  <c r="B1063" i="2"/>
  <c r="A1063" i="2"/>
  <c r="S1063" i="2" s="1"/>
  <c r="R1062" i="2"/>
  <c r="Q1062" i="2"/>
  <c r="P1062" i="2"/>
  <c r="X1062" i="2" s="1" a="1"/>
  <c r="X1062" i="2" s="1"/>
  <c r="O1062" i="2"/>
  <c r="M1062" i="2"/>
  <c r="L1062" i="2"/>
  <c r="N1062" i="2" s="1"/>
  <c r="T1062" i="2" s="1"/>
  <c r="K1062" i="2"/>
  <c r="V1062" i="2" s="1"/>
  <c r="J1062" i="2"/>
  <c r="I1062" i="2"/>
  <c r="H1062" i="2"/>
  <c r="G1062" i="2"/>
  <c r="F1062" i="2"/>
  <c r="E1062" i="2"/>
  <c r="D1062" i="2"/>
  <c r="Y1062" i="2" s="1"/>
  <c r="C1062" i="2"/>
  <c r="B1062" i="2"/>
  <c r="A1062" i="2"/>
  <c r="S1062" i="2" s="1"/>
  <c r="V1061" i="2"/>
  <c r="R1061" i="2"/>
  <c r="Q1061" i="2"/>
  <c r="P1061" i="2"/>
  <c r="X1061" i="2" s="1" a="1"/>
  <c r="X1061" i="2" s="1"/>
  <c r="O1061" i="2"/>
  <c r="N1061" i="2"/>
  <c r="T1061" i="2" s="1"/>
  <c r="M1061" i="2"/>
  <c r="L1061" i="2"/>
  <c r="K1061" i="2"/>
  <c r="J1061" i="2"/>
  <c r="U1061" i="2" s="1" a="1"/>
  <c r="U1061" i="2" s="1"/>
  <c r="I1061" i="2"/>
  <c r="H1061" i="2"/>
  <c r="G1061" i="2"/>
  <c r="F1061" i="2"/>
  <c r="E1061" i="2"/>
  <c r="D1061" i="2"/>
  <c r="Y1061" i="2" s="1"/>
  <c r="C1061" i="2"/>
  <c r="B1061" i="2"/>
  <c r="A1061" i="2"/>
  <c r="S1061" i="2" s="1"/>
  <c r="X1060" i="2" a="1"/>
  <c r="X1060" i="2" s="1"/>
  <c r="W1060" i="2"/>
  <c r="V1060" i="2"/>
  <c r="U1060" i="2" a="1"/>
  <c r="U1060" i="2" s="1"/>
  <c r="S1060" i="2"/>
  <c r="R1060" i="2"/>
  <c r="Q1060" i="2"/>
  <c r="P1060" i="2"/>
  <c r="O1060" i="2"/>
  <c r="M1060" i="2"/>
  <c r="N1060" i="2" s="1"/>
  <c r="T1060" i="2" s="1"/>
  <c r="L1060" i="2"/>
  <c r="K1060" i="2"/>
  <c r="J1060" i="2"/>
  <c r="I1060" i="2"/>
  <c r="H1060" i="2"/>
  <c r="G1060" i="2"/>
  <c r="F1060" i="2"/>
  <c r="E1060" i="2"/>
  <c r="D1060" i="2"/>
  <c r="Y1060" i="2" s="1"/>
  <c r="C1060" i="2"/>
  <c r="B1060" i="2"/>
  <c r="A1060" i="2"/>
  <c r="Y1059" i="2"/>
  <c r="R1059" i="2"/>
  <c r="Q1059" i="2"/>
  <c r="P1059" i="2"/>
  <c r="X1059" i="2" s="1" a="1"/>
  <c r="X1059" i="2" s="1"/>
  <c r="O1059" i="2"/>
  <c r="M1059" i="2"/>
  <c r="L1059" i="2"/>
  <c r="K1059" i="2"/>
  <c r="V1059" i="2" s="1"/>
  <c r="J1059" i="2"/>
  <c r="U1059" i="2" s="1" a="1"/>
  <c r="U1059" i="2" s="1"/>
  <c r="I1059" i="2"/>
  <c r="H1059" i="2"/>
  <c r="G1059" i="2"/>
  <c r="F1059" i="2"/>
  <c r="E1059" i="2"/>
  <c r="D1059" i="2"/>
  <c r="C1059" i="2"/>
  <c r="B1059" i="2"/>
  <c r="A1059" i="2"/>
  <c r="S1059" i="2" s="1"/>
  <c r="X1058" i="2" a="1"/>
  <c r="X1058" i="2" s="1"/>
  <c r="R1058" i="2"/>
  <c r="Q1058" i="2"/>
  <c r="P1058" i="2"/>
  <c r="O1058" i="2"/>
  <c r="M1058" i="2"/>
  <c r="L1058" i="2"/>
  <c r="K1058" i="2"/>
  <c r="V1058" i="2" s="1"/>
  <c r="J1058" i="2"/>
  <c r="U1058" i="2" s="1" a="1"/>
  <c r="U1058" i="2" s="1"/>
  <c r="I1058" i="2"/>
  <c r="H1058" i="2"/>
  <c r="G1058" i="2"/>
  <c r="F1058" i="2"/>
  <c r="E1058" i="2"/>
  <c r="D1058" i="2"/>
  <c r="Y1058" i="2" s="1"/>
  <c r="C1058" i="2"/>
  <c r="B1058" i="2"/>
  <c r="A1058" i="2"/>
  <c r="S1058" i="2" s="1"/>
  <c r="R1057" i="2"/>
  <c r="Q1057" i="2"/>
  <c r="P1057" i="2"/>
  <c r="X1057" i="2" s="1" a="1"/>
  <c r="X1057" i="2" s="1"/>
  <c r="O1057" i="2"/>
  <c r="N1057" i="2"/>
  <c r="T1057" i="2" s="1"/>
  <c r="M1057" i="2"/>
  <c r="L1057" i="2"/>
  <c r="K1057" i="2"/>
  <c r="V1057" i="2" s="1"/>
  <c r="J1057" i="2"/>
  <c r="I1057" i="2"/>
  <c r="H1057" i="2"/>
  <c r="G1057" i="2"/>
  <c r="F1057" i="2"/>
  <c r="E1057" i="2"/>
  <c r="D1057" i="2"/>
  <c r="Y1057" i="2" s="1"/>
  <c r="C1057" i="2"/>
  <c r="B1057" i="2"/>
  <c r="A1057" i="2"/>
  <c r="S1057" i="2" s="1"/>
  <c r="R1056" i="2"/>
  <c r="Q1056" i="2"/>
  <c r="P1056" i="2"/>
  <c r="X1056" i="2" s="1" a="1"/>
  <c r="X1056" i="2" s="1"/>
  <c r="O1056" i="2"/>
  <c r="N1056" i="2"/>
  <c r="T1056" i="2" s="1"/>
  <c r="M1056" i="2"/>
  <c r="L1056" i="2"/>
  <c r="K1056" i="2"/>
  <c r="V1056" i="2" s="1"/>
  <c r="J1056" i="2"/>
  <c r="U1056" i="2" s="1" a="1"/>
  <c r="U1056" i="2" s="1"/>
  <c r="I1056" i="2"/>
  <c r="H1056" i="2"/>
  <c r="G1056" i="2"/>
  <c r="F1056" i="2"/>
  <c r="E1056" i="2"/>
  <c r="D1056" i="2"/>
  <c r="Y1056" i="2" s="1"/>
  <c r="C1056" i="2"/>
  <c r="B1056" i="2"/>
  <c r="A1056" i="2"/>
  <c r="S1056" i="2" s="1"/>
  <c r="X1055" i="2" a="1"/>
  <c r="X1055" i="2" s="1"/>
  <c r="R1055" i="2"/>
  <c r="Q1055" i="2"/>
  <c r="P1055" i="2"/>
  <c r="O1055" i="2"/>
  <c r="M1055" i="2"/>
  <c r="L1055" i="2"/>
  <c r="K1055" i="2"/>
  <c r="V1055" i="2" s="1"/>
  <c r="J1055" i="2"/>
  <c r="U1055" i="2" s="1" a="1"/>
  <c r="U1055" i="2" s="1"/>
  <c r="I1055" i="2"/>
  <c r="H1055" i="2"/>
  <c r="G1055" i="2"/>
  <c r="F1055" i="2"/>
  <c r="E1055" i="2"/>
  <c r="D1055" i="2"/>
  <c r="Y1055" i="2" s="1"/>
  <c r="C1055" i="2"/>
  <c r="B1055" i="2"/>
  <c r="A1055" i="2"/>
  <c r="S1055" i="2" s="1"/>
  <c r="X1054" i="2"/>
  <c r="W1054" i="2"/>
  <c r="V1054" i="2"/>
  <c r="U1054" i="2" a="1"/>
  <c r="U1054" i="2" s="1"/>
  <c r="R1054" i="2"/>
  <c r="Q1054" i="2"/>
  <c r="P1054" i="2"/>
  <c r="X1054" i="2" s="1" a="1"/>
  <c r="O1054" i="2"/>
  <c r="N1054" i="2"/>
  <c r="T1054" i="2" s="1"/>
  <c r="M1054" i="2"/>
  <c r="L1054" i="2"/>
  <c r="K1054" i="2"/>
  <c r="J1054" i="2"/>
  <c r="I1054" i="2"/>
  <c r="H1054" i="2"/>
  <c r="G1054" i="2"/>
  <c r="F1054" i="2"/>
  <c r="E1054" i="2"/>
  <c r="D1054" i="2"/>
  <c r="Y1054" i="2" s="1"/>
  <c r="C1054" i="2"/>
  <c r="B1054" i="2"/>
  <c r="A1054" i="2"/>
  <c r="S1054" i="2" s="1"/>
  <c r="X1053" i="2"/>
  <c r="U1053" i="2" a="1"/>
  <c r="U1053" i="2" s="1"/>
  <c r="R1053" i="2"/>
  <c r="Q1053" i="2"/>
  <c r="P1053" i="2"/>
  <c r="X1053" i="2" s="1" a="1"/>
  <c r="O1053" i="2"/>
  <c r="M1053" i="2"/>
  <c r="L1053" i="2"/>
  <c r="K1053" i="2"/>
  <c r="V1053" i="2" s="1"/>
  <c r="J1053" i="2"/>
  <c r="I1053" i="2"/>
  <c r="H1053" i="2"/>
  <c r="G1053" i="2"/>
  <c r="F1053" i="2"/>
  <c r="E1053" i="2"/>
  <c r="D1053" i="2"/>
  <c r="Y1053" i="2" s="1"/>
  <c r="C1053" i="2"/>
  <c r="B1053" i="2"/>
  <c r="A1053" i="2"/>
  <c r="S1053" i="2" s="1"/>
  <c r="Y1052" i="2"/>
  <c r="U1052" i="2" a="1"/>
  <c r="U1052" i="2" s="1"/>
  <c r="R1052" i="2"/>
  <c r="Q1052" i="2"/>
  <c r="P1052" i="2"/>
  <c r="X1052" i="2" s="1" a="1"/>
  <c r="X1052" i="2" s="1"/>
  <c r="O1052" i="2"/>
  <c r="M1052" i="2"/>
  <c r="N1052" i="2" s="1"/>
  <c r="T1052" i="2" s="1"/>
  <c r="L1052" i="2"/>
  <c r="K1052" i="2"/>
  <c r="V1052" i="2" s="1"/>
  <c r="J1052" i="2"/>
  <c r="I1052" i="2"/>
  <c r="H1052" i="2"/>
  <c r="G1052" i="2"/>
  <c r="F1052" i="2"/>
  <c r="E1052" i="2"/>
  <c r="D1052" i="2"/>
  <c r="C1052" i="2"/>
  <c r="B1052" i="2"/>
  <c r="A1052" i="2"/>
  <c r="S1052" i="2" s="1"/>
  <c r="X1051" i="2"/>
  <c r="R1051" i="2"/>
  <c r="Q1051" i="2"/>
  <c r="P1051" i="2"/>
  <c r="X1051" i="2" s="1" a="1"/>
  <c r="O1051" i="2"/>
  <c r="M1051" i="2"/>
  <c r="L1051" i="2"/>
  <c r="K1051" i="2"/>
  <c r="V1051" i="2" s="1"/>
  <c r="J1051" i="2"/>
  <c r="I1051" i="2"/>
  <c r="H1051" i="2"/>
  <c r="G1051" i="2"/>
  <c r="F1051" i="2"/>
  <c r="E1051" i="2"/>
  <c r="D1051" i="2"/>
  <c r="Y1051" i="2" s="1"/>
  <c r="C1051" i="2"/>
  <c r="B1051" i="2"/>
  <c r="A1051" i="2"/>
  <c r="S1051" i="2" s="1"/>
  <c r="Y1050" i="2"/>
  <c r="R1050" i="2"/>
  <c r="Q1050" i="2"/>
  <c r="P1050" i="2"/>
  <c r="X1050" i="2" s="1" a="1"/>
  <c r="X1050" i="2" s="1"/>
  <c r="O1050" i="2"/>
  <c r="M1050" i="2"/>
  <c r="L1050" i="2"/>
  <c r="K1050" i="2"/>
  <c r="V1050" i="2" s="1"/>
  <c r="J1050" i="2"/>
  <c r="U1050" i="2" s="1" a="1"/>
  <c r="U1050" i="2" s="1"/>
  <c r="I1050" i="2"/>
  <c r="H1050" i="2"/>
  <c r="G1050" i="2"/>
  <c r="F1050" i="2"/>
  <c r="E1050" i="2"/>
  <c r="D1050" i="2"/>
  <c r="C1050" i="2"/>
  <c r="B1050" i="2"/>
  <c r="A1050" i="2"/>
  <c r="S1050" i="2" s="1"/>
  <c r="R1049" i="2"/>
  <c r="Q1049" i="2"/>
  <c r="P1049" i="2"/>
  <c r="X1049" i="2" s="1" a="1"/>
  <c r="X1049" i="2" s="1"/>
  <c r="O1049" i="2"/>
  <c r="M1049" i="2"/>
  <c r="L1049" i="2"/>
  <c r="K1049" i="2"/>
  <c r="V1049" i="2" s="1"/>
  <c r="J1049" i="2"/>
  <c r="I1049" i="2"/>
  <c r="H1049" i="2"/>
  <c r="G1049" i="2"/>
  <c r="F1049" i="2"/>
  <c r="E1049" i="2"/>
  <c r="D1049" i="2"/>
  <c r="Y1049" i="2" s="1"/>
  <c r="C1049" i="2"/>
  <c r="B1049" i="2"/>
  <c r="A1049" i="2"/>
  <c r="S1049" i="2" s="1"/>
  <c r="R1048" i="2"/>
  <c r="Q1048" i="2"/>
  <c r="P1048" i="2"/>
  <c r="X1048" i="2" s="1" a="1"/>
  <c r="X1048" i="2" s="1"/>
  <c r="O1048" i="2"/>
  <c r="M1048" i="2"/>
  <c r="L1048" i="2"/>
  <c r="K1048" i="2"/>
  <c r="V1048" i="2" s="1"/>
  <c r="J1048" i="2"/>
  <c r="I1048" i="2"/>
  <c r="H1048" i="2"/>
  <c r="G1048" i="2"/>
  <c r="F1048" i="2"/>
  <c r="E1048" i="2"/>
  <c r="D1048" i="2"/>
  <c r="Y1048" i="2" s="1"/>
  <c r="C1048" i="2"/>
  <c r="B1048" i="2"/>
  <c r="A1048" i="2"/>
  <c r="S1048" i="2" s="1"/>
  <c r="X1047" i="2" a="1"/>
  <c r="X1047" i="2" s="1"/>
  <c r="V1047" i="2"/>
  <c r="S1047" i="2"/>
  <c r="R1047" i="2"/>
  <c r="Q1047" i="2"/>
  <c r="P1047" i="2"/>
  <c r="O1047" i="2"/>
  <c r="M1047" i="2"/>
  <c r="L1047" i="2"/>
  <c r="K1047" i="2"/>
  <c r="J1047" i="2"/>
  <c r="I1047" i="2"/>
  <c r="H1047" i="2"/>
  <c r="G1047" i="2"/>
  <c r="F1047" i="2"/>
  <c r="E1047" i="2"/>
  <c r="D1047" i="2"/>
  <c r="Y1047" i="2" s="1"/>
  <c r="C1047" i="2"/>
  <c r="B1047" i="2"/>
  <c r="A1047" i="2"/>
  <c r="X1046" i="2" a="1"/>
  <c r="X1046" i="2" s="1"/>
  <c r="U1046" i="2" a="1"/>
  <c r="U1046" i="2" s="1"/>
  <c r="R1046" i="2"/>
  <c r="Q1046" i="2"/>
  <c r="P1046" i="2"/>
  <c r="O1046" i="2"/>
  <c r="N1046" i="2"/>
  <c r="T1046" i="2" s="1"/>
  <c r="M1046" i="2"/>
  <c r="L1046" i="2"/>
  <c r="K1046" i="2"/>
  <c r="V1046" i="2" s="1"/>
  <c r="J1046" i="2"/>
  <c r="I1046" i="2"/>
  <c r="H1046" i="2"/>
  <c r="G1046" i="2"/>
  <c r="F1046" i="2"/>
  <c r="E1046" i="2"/>
  <c r="D1046" i="2"/>
  <c r="Y1046" i="2" s="1"/>
  <c r="C1046" i="2"/>
  <c r="B1046" i="2"/>
  <c r="A1046" i="2"/>
  <c r="S1046" i="2" s="1"/>
  <c r="R1045" i="2"/>
  <c r="Q1045" i="2"/>
  <c r="P1045" i="2"/>
  <c r="X1045" i="2" s="1" a="1"/>
  <c r="X1045" i="2" s="1"/>
  <c r="O1045" i="2"/>
  <c r="M1045" i="2"/>
  <c r="L1045" i="2"/>
  <c r="K1045" i="2"/>
  <c r="V1045" i="2" s="1"/>
  <c r="J1045" i="2"/>
  <c r="I1045" i="2"/>
  <c r="H1045" i="2"/>
  <c r="G1045" i="2"/>
  <c r="F1045" i="2"/>
  <c r="E1045" i="2"/>
  <c r="D1045" i="2"/>
  <c r="Y1045" i="2" s="1"/>
  <c r="C1045" i="2"/>
  <c r="B1045" i="2"/>
  <c r="A1045" i="2"/>
  <c r="S1045" i="2" s="1"/>
  <c r="X1044" i="2"/>
  <c r="T1044" i="2"/>
  <c r="R1044" i="2"/>
  <c r="Q1044" i="2"/>
  <c r="P1044" i="2"/>
  <c r="X1044" i="2" s="1" a="1"/>
  <c r="O1044" i="2"/>
  <c r="M1044" i="2"/>
  <c r="N1044" i="2" s="1"/>
  <c r="L1044" i="2"/>
  <c r="K1044" i="2"/>
  <c r="V1044" i="2" s="1"/>
  <c r="J1044" i="2"/>
  <c r="I1044" i="2"/>
  <c r="H1044" i="2"/>
  <c r="G1044" i="2"/>
  <c r="F1044" i="2"/>
  <c r="E1044" i="2"/>
  <c r="D1044" i="2"/>
  <c r="Y1044" i="2" s="1"/>
  <c r="C1044" i="2"/>
  <c r="B1044" i="2"/>
  <c r="A1044" i="2"/>
  <c r="S1044" i="2" s="1"/>
  <c r="U1043" i="2" a="1"/>
  <c r="U1043" i="2" s="1"/>
  <c r="R1043" i="2"/>
  <c r="Q1043" i="2"/>
  <c r="P1043" i="2"/>
  <c r="X1043" i="2" s="1" a="1"/>
  <c r="X1043" i="2" s="1"/>
  <c r="O1043" i="2"/>
  <c r="M1043" i="2"/>
  <c r="L1043" i="2"/>
  <c r="K1043" i="2"/>
  <c r="V1043" i="2" s="1"/>
  <c r="J1043" i="2"/>
  <c r="I1043" i="2"/>
  <c r="H1043" i="2"/>
  <c r="G1043" i="2"/>
  <c r="F1043" i="2"/>
  <c r="E1043" i="2"/>
  <c r="D1043" i="2"/>
  <c r="Y1043" i="2" s="1"/>
  <c r="C1043" i="2"/>
  <c r="B1043" i="2"/>
  <c r="A1043" i="2"/>
  <c r="S1043" i="2" s="1"/>
  <c r="R1042" i="2"/>
  <c r="Q1042" i="2"/>
  <c r="P1042" i="2"/>
  <c r="X1042" i="2" s="1" a="1"/>
  <c r="X1042" i="2" s="1"/>
  <c r="O1042" i="2"/>
  <c r="M1042" i="2"/>
  <c r="L1042" i="2"/>
  <c r="K1042" i="2"/>
  <c r="V1042" i="2" s="1"/>
  <c r="J1042" i="2"/>
  <c r="U1042" i="2" s="1" a="1"/>
  <c r="U1042" i="2" s="1"/>
  <c r="I1042" i="2"/>
  <c r="H1042" i="2"/>
  <c r="G1042" i="2"/>
  <c r="F1042" i="2"/>
  <c r="E1042" i="2"/>
  <c r="D1042" i="2"/>
  <c r="Y1042" i="2" s="1"/>
  <c r="C1042" i="2"/>
  <c r="B1042" i="2"/>
  <c r="A1042" i="2"/>
  <c r="S1042" i="2" s="1"/>
  <c r="X1041" i="2"/>
  <c r="V1041" i="2"/>
  <c r="R1041" i="2"/>
  <c r="Q1041" i="2"/>
  <c r="P1041" i="2"/>
  <c r="X1041" i="2" s="1" a="1"/>
  <c r="O1041" i="2"/>
  <c r="M1041" i="2"/>
  <c r="L1041" i="2"/>
  <c r="N1041" i="2" s="1"/>
  <c r="T1041" i="2" s="1"/>
  <c r="K1041" i="2"/>
  <c r="J1041" i="2"/>
  <c r="U1041" i="2" s="1" a="1"/>
  <c r="U1041" i="2" s="1"/>
  <c r="I1041" i="2"/>
  <c r="H1041" i="2"/>
  <c r="G1041" i="2"/>
  <c r="F1041" i="2"/>
  <c r="E1041" i="2"/>
  <c r="D1041" i="2"/>
  <c r="Y1041" i="2" s="1"/>
  <c r="C1041" i="2"/>
  <c r="B1041" i="2"/>
  <c r="A1041" i="2"/>
  <c r="S1041" i="2" s="1"/>
  <c r="R1040" i="2"/>
  <c r="Q1040" i="2"/>
  <c r="P1040" i="2"/>
  <c r="X1040" i="2" s="1" a="1"/>
  <c r="X1040" i="2" s="1"/>
  <c r="O1040" i="2"/>
  <c r="M1040" i="2"/>
  <c r="L1040" i="2"/>
  <c r="K1040" i="2"/>
  <c r="V1040" i="2" s="1"/>
  <c r="J1040" i="2"/>
  <c r="U1040" i="2" s="1" a="1"/>
  <c r="U1040" i="2" s="1"/>
  <c r="I1040" i="2"/>
  <c r="H1040" i="2"/>
  <c r="G1040" i="2"/>
  <c r="F1040" i="2"/>
  <c r="E1040" i="2"/>
  <c r="D1040" i="2"/>
  <c r="Y1040" i="2" s="1"/>
  <c r="C1040" i="2"/>
  <c r="B1040" i="2"/>
  <c r="A1040" i="2"/>
  <c r="S1040" i="2" s="1"/>
  <c r="R1039" i="2"/>
  <c r="Q1039" i="2"/>
  <c r="P1039" i="2"/>
  <c r="X1039" i="2" s="1" a="1"/>
  <c r="X1039" i="2" s="1"/>
  <c r="O1039" i="2"/>
  <c r="M1039" i="2"/>
  <c r="L1039" i="2"/>
  <c r="N1039" i="2" s="1"/>
  <c r="K1039" i="2"/>
  <c r="V1039" i="2" s="1"/>
  <c r="J1039" i="2"/>
  <c r="I1039" i="2"/>
  <c r="H1039" i="2"/>
  <c r="G1039" i="2"/>
  <c r="F1039" i="2"/>
  <c r="E1039" i="2"/>
  <c r="D1039" i="2"/>
  <c r="Y1039" i="2" s="1"/>
  <c r="C1039" i="2"/>
  <c r="B1039" i="2"/>
  <c r="A1039" i="2"/>
  <c r="S1039" i="2" s="1"/>
  <c r="U1038" i="2" a="1"/>
  <c r="U1038" i="2" s="1"/>
  <c r="T1038" i="2"/>
  <c r="R1038" i="2"/>
  <c r="Q1038" i="2"/>
  <c r="P1038" i="2"/>
  <c r="X1038" i="2" s="1" a="1"/>
  <c r="X1038" i="2" s="1"/>
  <c r="O1038" i="2"/>
  <c r="N1038" i="2"/>
  <c r="M1038" i="2"/>
  <c r="L1038" i="2"/>
  <c r="K1038" i="2"/>
  <c r="V1038" i="2" s="1"/>
  <c r="J1038" i="2"/>
  <c r="I1038" i="2"/>
  <c r="H1038" i="2"/>
  <c r="G1038" i="2"/>
  <c r="F1038" i="2"/>
  <c r="E1038" i="2"/>
  <c r="D1038" i="2"/>
  <c r="Y1038" i="2" s="1"/>
  <c r="C1038" i="2"/>
  <c r="B1038" i="2"/>
  <c r="A1038" i="2"/>
  <c r="S1038" i="2" s="1"/>
  <c r="X1037" i="2"/>
  <c r="V1037" i="2"/>
  <c r="R1037" i="2"/>
  <c r="Q1037" i="2"/>
  <c r="P1037" i="2"/>
  <c r="X1037" i="2" s="1" a="1"/>
  <c r="O1037" i="2"/>
  <c r="M1037" i="2"/>
  <c r="N1037" i="2" s="1"/>
  <c r="T1037" i="2" s="1"/>
  <c r="L1037" i="2"/>
  <c r="K1037" i="2"/>
  <c r="J1037" i="2"/>
  <c r="I1037" i="2"/>
  <c r="H1037" i="2"/>
  <c r="G1037" i="2"/>
  <c r="F1037" i="2"/>
  <c r="E1037" i="2"/>
  <c r="D1037" i="2"/>
  <c r="Y1037" i="2" s="1"/>
  <c r="C1037" i="2"/>
  <c r="B1037" i="2"/>
  <c r="A1037" i="2"/>
  <c r="S1037" i="2" s="1"/>
  <c r="R1036" i="2"/>
  <c r="Q1036" i="2"/>
  <c r="P1036" i="2"/>
  <c r="X1036" i="2" s="1" a="1"/>
  <c r="X1036" i="2" s="1"/>
  <c r="O1036" i="2"/>
  <c r="M1036" i="2"/>
  <c r="L1036" i="2"/>
  <c r="N1036" i="2" s="1"/>
  <c r="K1036" i="2"/>
  <c r="V1036" i="2" s="1"/>
  <c r="J1036" i="2"/>
  <c r="U1036" i="2" s="1" a="1"/>
  <c r="U1036" i="2" s="1"/>
  <c r="I1036" i="2"/>
  <c r="H1036" i="2"/>
  <c r="G1036" i="2"/>
  <c r="F1036" i="2"/>
  <c r="E1036" i="2"/>
  <c r="D1036" i="2"/>
  <c r="Y1036" i="2" s="1"/>
  <c r="C1036" i="2"/>
  <c r="B1036" i="2"/>
  <c r="A1036" i="2"/>
  <c r="S1036" i="2" s="1"/>
  <c r="U1035" i="2" a="1"/>
  <c r="U1035" i="2" s="1"/>
  <c r="S1035" i="2"/>
  <c r="R1035" i="2"/>
  <c r="Q1035" i="2"/>
  <c r="P1035" i="2"/>
  <c r="X1035" i="2" s="1" a="1"/>
  <c r="X1035" i="2" s="1"/>
  <c r="O1035" i="2"/>
  <c r="M1035" i="2"/>
  <c r="L1035" i="2"/>
  <c r="K1035" i="2"/>
  <c r="V1035" i="2" s="1"/>
  <c r="J1035" i="2"/>
  <c r="I1035" i="2"/>
  <c r="H1035" i="2"/>
  <c r="G1035" i="2"/>
  <c r="F1035" i="2"/>
  <c r="E1035" i="2"/>
  <c r="D1035" i="2"/>
  <c r="Y1035" i="2" s="1"/>
  <c r="C1035" i="2"/>
  <c r="B1035" i="2"/>
  <c r="A1035" i="2"/>
  <c r="Y1034" i="2"/>
  <c r="R1034" i="2"/>
  <c r="Q1034" i="2"/>
  <c r="P1034" i="2"/>
  <c r="X1034" i="2" s="1" a="1"/>
  <c r="X1034" i="2" s="1"/>
  <c r="O1034" i="2"/>
  <c r="M1034" i="2"/>
  <c r="L1034" i="2"/>
  <c r="N1034" i="2" s="1"/>
  <c r="T1034" i="2" s="1"/>
  <c r="K1034" i="2"/>
  <c r="V1034" i="2" s="1"/>
  <c r="J1034" i="2"/>
  <c r="I1034" i="2"/>
  <c r="H1034" i="2"/>
  <c r="G1034" i="2"/>
  <c r="F1034" i="2"/>
  <c r="E1034" i="2"/>
  <c r="D1034" i="2"/>
  <c r="C1034" i="2"/>
  <c r="B1034" i="2"/>
  <c r="A1034" i="2"/>
  <c r="S1034" i="2" s="1"/>
  <c r="Y1033" i="2"/>
  <c r="R1033" i="2"/>
  <c r="Q1033" i="2"/>
  <c r="P1033" i="2"/>
  <c r="X1033" i="2" s="1" a="1"/>
  <c r="X1033" i="2" s="1"/>
  <c r="O1033" i="2"/>
  <c r="M1033" i="2"/>
  <c r="L1033" i="2"/>
  <c r="K1033" i="2"/>
  <c r="V1033" i="2" s="1"/>
  <c r="J1033" i="2"/>
  <c r="I1033" i="2"/>
  <c r="H1033" i="2"/>
  <c r="G1033" i="2"/>
  <c r="F1033" i="2"/>
  <c r="E1033" i="2"/>
  <c r="D1033" i="2"/>
  <c r="C1033" i="2"/>
  <c r="B1033" i="2"/>
  <c r="A1033" i="2"/>
  <c r="S1033" i="2" s="1"/>
  <c r="V1032" i="2"/>
  <c r="R1032" i="2"/>
  <c r="Q1032" i="2"/>
  <c r="P1032" i="2"/>
  <c r="X1032" i="2" s="1" a="1"/>
  <c r="X1032" i="2" s="1"/>
  <c r="O1032" i="2"/>
  <c r="M1032" i="2"/>
  <c r="L1032" i="2"/>
  <c r="N1032" i="2" s="1"/>
  <c r="T1032" i="2" s="1"/>
  <c r="K1032" i="2"/>
  <c r="J1032" i="2"/>
  <c r="U1032" i="2" s="1" a="1"/>
  <c r="U1032" i="2" s="1"/>
  <c r="I1032" i="2"/>
  <c r="H1032" i="2"/>
  <c r="G1032" i="2"/>
  <c r="F1032" i="2"/>
  <c r="E1032" i="2"/>
  <c r="D1032" i="2"/>
  <c r="Y1032" i="2" s="1"/>
  <c r="C1032" i="2"/>
  <c r="B1032" i="2"/>
  <c r="A1032" i="2"/>
  <c r="S1032" i="2" s="1"/>
  <c r="X1031" i="2" a="1"/>
  <c r="X1031" i="2" s="1"/>
  <c r="R1031" i="2"/>
  <c r="Q1031" i="2"/>
  <c r="P1031" i="2"/>
  <c r="O1031" i="2"/>
  <c r="M1031" i="2"/>
  <c r="N1031" i="2" s="1"/>
  <c r="L1031" i="2"/>
  <c r="K1031" i="2"/>
  <c r="V1031" i="2" s="1"/>
  <c r="J1031" i="2"/>
  <c r="I1031" i="2"/>
  <c r="H1031" i="2"/>
  <c r="G1031" i="2"/>
  <c r="F1031" i="2"/>
  <c r="E1031" i="2"/>
  <c r="D1031" i="2"/>
  <c r="Y1031" i="2" s="1"/>
  <c r="C1031" i="2"/>
  <c r="B1031" i="2"/>
  <c r="A1031" i="2"/>
  <c r="S1031" i="2" s="1"/>
  <c r="X1030" i="2"/>
  <c r="U1030" i="2"/>
  <c r="R1030" i="2"/>
  <c r="Q1030" i="2"/>
  <c r="P1030" i="2"/>
  <c r="X1030" i="2" s="1" a="1"/>
  <c r="O1030" i="2"/>
  <c r="M1030" i="2"/>
  <c r="L1030" i="2"/>
  <c r="K1030" i="2"/>
  <c r="J1030" i="2"/>
  <c r="U1030" i="2" s="1" a="1"/>
  <c r="I1030" i="2"/>
  <c r="H1030" i="2"/>
  <c r="G1030" i="2"/>
  <c r="F1030" i="2"/>
  <c r="E1030" i="2"/>
  <c r="D1030" i="2"/>
  <c r="Y1030" i="2" s="1"/>
  <c r="C1030" i="2"/>
  <c r="B1030" i="2"/>
  <c r="A1030" i="2"/>
  <c r="S1030" i="2" s="1"/>
  <c r="V1029" i="2"/>
  <c r="U1029" i="2"/>
  <c r="U1029" i="2" a="1"/>
  <c r="R1029" i="2"/>
  <c r="Q1029" i="2"/>
  <c r="P1029" i="2"/>
  <c r="X1029" i="2" s="1" a="1"/>
  <c r="X1029" i="2" s="1"/>
  <c r="O1029" i="2"/>
  <c r="M1029" i="2"/>
  <c r="L1029" i="2"/>
  <c r="K1029" i="2"/>
  <c r="J1029" i="2"/>
  <c r="I1029" i="2"/>
  <c r="H1029" i="2"/>
  <c r="G1029" i="2"/>
  <c r="F1029" i="2"/>
  <c r="E1029" i="2"/>
  <c r="D1029" i="2"/>
  <c r="Y1029" i="2" s="1"/>
  <c r="C1029" i="2"/>
  <c r="B1029" i="2"/>
  <c r="A1029" i="2"/>
  <c r="S1029" i="2" s="1"/>
  <c r="R1028" i="2"/>
  <c r="Q1028" i="2"/>
  <c r="P1028" i="2"/>
  <c r="X1028" i="2" s="1" a="1"/>
  <c r="X1028" i="2" s="1"/>
  <c r="O1028" i="2"/>
  <c r="M1028" i="2"/>
  <c r="L1028" i="2"/>
  <c r="K1028" i="2"/>
  <c r="V1028" i="2" s="1"/>
  <c r="J1028" i="2"/>
  <c r="I1028" i="2"/>
  <c r="H1028" i="2"/>
  <c r="G1028" i="2"/>
  <c r="F1028" i="2"/>
  <c r="E1028" i="2"/>
  <c r="D1028" i="2"/>
  <c r="Y1028" i="2" s="1"/>
  <c r="C1028" i="2"/>
  <c r="B1028" i="2"/>
  <c r="A1028" i="2"/>
  <c r="S1028" i="2" s="1"/>
  <c r="W1027" i="2"/>
  <c r="V1027" i="2"/>
  <c r="R1027" i="2"/>
  <c r="Q1027" i="2"/>
  <c r="P1027" i="2"/>
  <c r="X1027" i="2" s="1" a="1"/>
  <c r="X1027" i="2" s="1"/>
  <c r="O1027" i="2"/>
  <c r="N1027" i="2"/>
  <c r="T1027" i="2" s="1"/>
  <c r="M1027" i="2"/>
  <c r="L1027" i="2"/>
  <c r="K1027" i="2"/>
  <c r="J1027" i="2"/>
  <c r="I1027" i="2"/>
  <c r="H1027" i="2"/>
  <c r="G1027" i="2"/>
  <c r="F1027" i="2"/>
  <c r="E1027" i="2"/>
  <c r="D1027" i="2"/>
  <c r="Y1027" i="2" s="1"/>
  <c r="C1027" i="2"/>
  <c r="B1027" i="2"/>
  <c r="A1027" i="2"/>
  <c r="S1027" i="2" s="1"/>
  <c r="S1026" i="2"/>
  <c r="R1026" i="2"/>
  <c r="Q1026" i="2"/>
  <c r="P1026" i="2"/>
  <c r="X1026" i="2" s="1" a="1"/>
  <c r="X1026" i="2" s="1"/>
  <c r="O1026" i="2"/>
  <c r="M1026" i="2"/>
  <c r="L1026" i="2"/>
  <c r="K1026" i="2"/>
  <c r="V1026" i="2" s="1"/>
  <c r="J1026" i="2"/>
  <c r="I1026" i="2"/>
  <c r="H1026" i="2"/>
  <c r="G1026" i="2"/>
  <c r="F1026" i="2"/>
  <c r="E1026" i="2"/>
  <c r="D1026" i="2"/>
  <c r="Y1026" i="2" s="1"/>
  <c r="C1026" i="2"/>
  <c r="B1026" i="2"/>
  <c r="A1026" i="2"/>
  <c r="X1025" i="2" a="1"/>
  <c r="X1025" i="2" s="1"/>
  <c r="R1025" i="2"/>
  <c r="Q1025" i="2"/>
  <c r="P1025" i="2"/>
  <c r="O1025" i="2"/>
  <c r="M1025" i="2"/>
  <c r="L1025" i="2"/>
  <c r="K1025" i="2"/>
  <c r="V1025" i="2" s="1"/>
  <c r="J1025" i="2"/>
  <c r="I1025" i="2"/>
  <c r="H1025" i="2"/>
  <c r="G1025" i="2"/>
  <c r="F1025" i="2"/>
  <c r="E1025" i="2"/>
  <c r="D1025" i="2"/>
  <c r="Y1025" i="2" s="1"/>
  <c r="C1025" i="2"/>
  <c r="B1025" i="2"/>
  <c r="A1025" i="2"/>
  <c r="S1025" i="2" s="1"/>
  <c r="Y1024" i="2"/>
  <c r="S1024" i="2"/>
  <c r="R1024" i="2"/>
  <c r="Q1024" i="2"/>
  <c r="P1024" i="2"/>
  <c r="X1024" i="2" s="1" a="1"/>
  <c r="X1024" i="2" s="1"/>
  <c r="O1024" i="2"/>
  <c r="M1024" i="2"/>
  <c r="L1024" i="2"/>
  <c r="K1024" i="2"/>
  <c r="V1024" i="2" s="1"/>
  <c r="J1024" i="2"/>
  <c r="U1024" i="2" s="1" a="1"/>
  <c r="U1024" i="2" s="1"/>
  <c r="I1024" i="2"/>
  <c r="H1024" i="2"/>
  <c r="G1024" i="2"/>
  <c r="F1024" i="2"/>
  <c r="E1024" i="2"/>
  <c r="D1024" i="2"/>
  <c r="C1024" i="2"/>
  <c r="B1024" i="2"/>
  <c r="A1024" i="2"/>
  <c r="Y1023" i="2"/>
  <c r="S1023" i="2"/>
  <c r="R1023" i="2"/>
  <c r="Q1023" i="2"/>
  <c r="P1023" i="2"/>
  <c r="X1023" i="2" s="1" a="1"/>
  <c r="X1023" i="2" s="1"/>
  <c r="O1023" i="2"/>
  <c r="M1023" i="2"/>
  <c r="L1023" i="2"/>
  <c r="K1023" i="2"/>
  <c r="V1023" i="2" s="1"/>
  <c r="J1023" i="2"/>
  <c r="I1023" i="2"/>
  <c r="H1023" i="2"/>
  <c r="G1023" i="2"/>
  <c r="F1023" i="2"/>
  <c r="E1023" i="2"/>
  <c r="D1023" i="2"/>
  <c r="C1023" i="2"/>
  <c r="B1023" i="2"/>
  <c r="A1023" i="2"/>
  <c r="T1022" i="2"/>
  <c r="R1022" i="2"/>
  <c r="Q1022" i="2"/>
  <c r="P1022" i="2"/>
  <c r="X1022" i="2" s="1" a="1"/>
  <c r="X1022" i="2" s="1"/>
  <c r="O1022" i="2"/>
  <c r="M1022" i="2"/>
  <c r="L1022" i="2"/>
  <c r="N1022" i="2" s="1"/>
  <c r="K1022" i="2"/>
  <c r="V1022" i="2" s="1"/>
  <c r="J1022" i="2"/>
  <c r="U1022" i="2" s="1" a="1"/>
  <c r="U1022" i="2" s="1"/>
  <c r="I1022" i="2"/>
  <c r="H1022" i="2"/>
  <c r="G1022" i="2"/>
  <c r="F1022" i="2"/>
  <c r="E1022" i="2"/>
  <c r="D1022" i="2"/>
  <c r="Y1022" i="2" s="1"/>
  <c r="C1022" i="2"/>
  <c r="B1022" i="2"/>
  <c r="A1022" i="2"/>
  <c r="S1022" i="2" s="1"/>
  <c r="R1021" i="2"/>
  <c r="Q1021" i="2"/>
  <c r="P1021" i="2"/>
  <c r="X1021" i="2" s="1" a="1"/>
  <c r="X1021" i="2" s="1"/>
  <c r="O1021" i="2"/>
  <c r="M1021" i="2"/>
  <c r="N1021" i="2" s="1"/>
  <c r="T1021" i="2" s="1"/>
  <c r="L1021" i="2"/>
  <c r="K1021" i="2"/>
  <c r="V1021" i="2" s="1"/>
  <c r="J1021" i="2"/>
  <c r="I1021" i="2"/>
  <c r="H1021" i="2"/>
  <c r="G1021" i="2"/>
  <c r="F1021" i="2"/>
  <c r="E1021" i="2"/>
  <c r="D1021" i="2"/>
  <c r="Y1021" i="2" s="1"/>
  <c r="C1021" i="2"/>
  <c r="B1021" i="2"/>
  <c r="A1021" i="2"/>
  <c r="S1021" i="2" s="1"/>
  <c r="R1020" i="2"/>
  <c r="Q1020" i="2"/>
  <c r="P1020" i="2"/>
  <c r="X1020" i="2" s="1" a="1"/>
  <c r="X1020" i="2" s="1"/>
  <c r="O1020" i="2"/>
  <c r="M1020" i="2"/>
  <c r="L1020" i="2"/>
  <c r="N1020" i="2" s="1"/>
  <c r="T1020" i="2" s="1"/>
  <c r="K1020" i="2"/>
  <c r="V1020" i="2" s="1"/>
  <c r="J1020" i="2"/>
  <c r="I1020" i="2"/>
  <c r="H1020" i="2"/>
  <c r="G1020" i="2"/>
  <c r="F1020" i="2"/>
  <c r="E1020" i="2"/>
  <c r="D1020" i="2"/>
  <c r="Y1020" i="2" s="1"/>
  <c r="C1020" i="2"/>
  <c r="B1020" i="2"/>
  <c r="A1020" i="2"/>
  <c r="S1020" i="2" s="1"/>
  <c r="Y1019" i="2"/>
  <c r="U1019" i="2" a="1"/>
  <c r="U1019" i="2" s="1"/>
  <c r="R1019" i="2"/>
  <c r="Q1019" i="2"/>
  <c r="P1019" i="2"/>
  <c r="X1019" i="2" s="1" a="1"/>
  <c r="X1019" i="2" s="1"/>
  <c r="O1019" i="2"/>
  <c r="N1019" i="2"/>
  <c r="T1019" i="2" s="1"/>
  <c r="M1019" i="2"/>
  <c r="L1019" i="2"/>
  <c r="K1019" i="2"/>
  <c r="V1019" i="2" s="1"/>
  <c r="J1019" i="2"/>
  <c r="I1019" i="2"/>
  <c r="H1019" i="2"/>
  <c r="G1019" i="2"/>
  <c r="F1019" i="2"/>
  <c r="E1019" i="2"/>
  <c r="D1019" i="2"/>
  <c r="C1019" i="2"/>
  <c r="B1019" i="2"/>
  <c r="A1019" i="2"/>
  <c r="S1019" i="2" s="1"/>
  <c r="X1018" i="2" a="1"/>
  <c r="X1018" i="2" s="1"/>
  <c r="U1018" i="2" a="1"/>
  <c r="U1018" i="2" s="1"/>
  <c r="T1018" i="2"/>
  <c r="R1018" i="2"/>
  <c r="Q1018" i="2"/>
  <c r="P1018" i="2"/>
  <c r="O1018" i="2"/>
  <c r="M1018" i="2"/>
  <c r="N1018" i="2" s="1"/>
  <c r="L1018" i="2"/>
  <c r="K1018" i="2"/>
  <c r="V1018" i="2" s="1"/>
  <c r="J1018" i="2"/>
  <c r="I1018" i="2"/>
  <c r="H1018" i="2"/>
  <c r="G1018" i="2"/>
  <c r="F1018" i="2"/>
  <c r="E1018" i="2"/>
  <c r="D1018" i="2"/>
  <c r="Y1018" i="2" s="1"/>
  <c r="C1018" i="2"/>
  <c r="B1018" i="2"/>
  <c r="A1018" i="2"/>
  <c r="S1018" i="2" s="1"/>
  <c r="R1017" i="2"/>
  <c r="Q1017" i="2"/>
  <c r="P1017" i="2"/>
  <c r="X1017" i="2" s="1" a="1"/>
  <c r="X1017" i="2" s="1"/>
  <c r="O1017" i="2"/>
  <c r="M1017" i="2"/>
  <c r="L1017" i="2"/>
  <c r="N1017" i="2" s="1"/>
  <c r="T1017" i="2" s="1"/>
  <c r="K1017" i="2"/>
  <c r="V1017" i="2" s="1"/>
  <c r="J1017" i="2"/>
  <c r="I1017" i="2"/>
  <c r="H1017" i="2"/>
  <c r="G1017" i="2"/>
  <c r="F1017" i="2"/>
  <c r="E1017" i="2"/>
  <c r="D1017" i="2"/>
  <c r="Y1017" i="2" s="1"/>
  <c r="C1017" i="2"/>
  <c r="B1017" i="2"/>
  <c r="A1017" i="2"/>
  <c r="S1017" i="2" s="1"/>
  <c r="X1016" i="2" a="1"/>
  <c r="X1016" i="2" s="1"/>
  <c r="V1016" i="2"/>
  <c r="U1016" i="2"/>
  <c r="R1016" i="2"/>
  <c r="Q1016" i="2"/>
  <c r="P1016" i="2"/>
  <c r="O1016" i="2"/>
  <c r="M1016" i="2"/>
  <c r="L1016" i="2"/>
  <c r="K1016" i="2"/>
  <c r="J1016" i="2"/>
  <c r="U1016" i="2" s="1" a="1"/>
  <c r="I1016" i="2"/>
  <c r="H1016" i="2"/>
  <c r="G1016" i="2"/>
  <c r="F1016" i="2"/>
  <c r="E1016" i="2"/>
  <c r="D1016" i="2"/>
  <c r="Y1016" i="2" s="1"/>
  <c r="C1016" i="2"/>
  <c r="B1016" i="2"/>
  <c r="A1016" i="2"/>
  <c r="S1016" i="2" s="1"/>
  <c r="Y1015" i="2"/>
  <c r="R1015" i="2"/>
  <c r="Q1015" i="2"/>
  <c r="P1015" i="2"/>
  <c r="X1015" i="2" s="1" a="1"/>
  <c r="X1015" i="2" s="1"/>
  <c r="O1015" i="2"/>
  <c r="M1015" i="2"/>
  <c r="L1015" i="2"/>
  <c r="K1015" i="2"/>
  <c r="V1015" i="2" s="1"/>
  <c r="J1015" i="2"/>
  <c r="U1015" i="2" s="1" a="1"/>
  <c r="U1015" i="2" s="1"/>
  <c r="I1015" i="2"/>
  <c r="H1015" i="2"/>
  <c r="G1015" i="2"/>
  <c r="F1015" i="2"/>
  <c r="E1015" i="2"/>
  <c r="D1015" i="2"/>
  <c r="C1015" i="2"/>
  <c r="B1015" i="2"/>
  <c r="A1015" i="2"/>
  <c r="S1015" i="2" s="1"/>
  <c r="U1014" i="2" a="1"/>
  <c r="U1014" i="2" s="1"/>
  <c r="R1014" i="2"/>
  <c r="Q1014" i="2"/>
  <c r="P1014" i="2"/>
  <c r="X1014" i="2" s="1" a="1"/>
  <c r="X1014" i="2" s="1"/>
  <c r="O1014" i="2"/>
  <c r="M1014" i="2"/>
  <c r="L1014" i="2"/>
  <c r="N1014" i="2" s="1"/>
  <c r="T1014" i="2" s="1"/>
  <c r="K1014" i="2"/>
  <c r="V1014" i="2" s="1"/>
  <c r="J1014" i="2"/>
  <c r="I1014" i="2"/>
  <c r="H1014" i="2"/>
  <c r="G1014" i="2"/>
  <c r="F1014" i="2"/>
  <c r="E1014" i="2"/>
  <c r="D1014" i="2"/>
  <c r="Y1014" i="2" s="1"/>
  <c r="C1014" i="2"/>
  <c r="B1014" i="2"/>
  <c r="A1014" i="2"/>
  <c r="S1014" i="2" s="1"/>
  <c r="R1013" i="2"/>
  <c r="Q1013" i="2"/>
  <c r="P1013" i="2"/>
  <c r="X1013" i="2" s="1" a="1"/>
  <c r="X1013" i="2" s="1"/>
  <c r="O1013" i="2"/>
  <c r="M1013" i="2"/>
  <c r="N1013" i="2" s="1"/>
  <c r="L1013" i="2"/>
  <c r="K1013" i="2"/>
  <c r="V1013" i="2" s="1"/>
  <c r="J1013" i="2"/>
  <c r="U1013" i="2" s="1" a="1"/>
  <c r="U1013" i="2" s="1"/>
  <c r="I1013" i="2"/>
  <c r="H1013" i="2"/>
  <c r="G1013" i="2"/>
  <c r="F1013" i="2"/>
  <c r="E1013" i="2"/>
  <c r="D1013" i="2"/>
  <c r="Y1013" i="2" s="1"/>
  <c r="C1013" i="2"/>
  <c r="B1013" i="2"/>
  <c r="A1013" i="2"/>
  <c r="S1013" i="2" s="1"/>
  <c r="Y1012" i="2"/>
  <c r="S1012" i="2"/>
  <c r="R1012" i="2"/>
  <c r="Q1012" i="2"/>
  <c r="P1012" i="2"/>
  <c r="X1012" i="2" s="1" a="1"/>
  <c r="X1012" i="2" s="1"/>
  <c r="O1012" i="2"/>
  <c r="M1012" i="2"/>
  <c r="L1012" i="2"/>
  <c r="K1012" i="2"/>
  <c r="V1012" i="2" s="1"/>
  <c r="J1012" i="2"/>
  <c r="I1012" i="2"/>
  <c r="H1012" i="2"/>
  <c r="G1012" i="2"/>
  <c r="F1012" i="2"/>
  <c r="E1012" i="2"/>
  <c r="D1012" i="2"/>
  <c r="C1012" i="2"/>
  <c r="B1012" i="2"/>
  <c r="A1012" i="2"/>
  <c r="X1011" i="2" a="1"/>
  <c r="X1011" i="2" s="1"/>
  <c r="R1011" i="2"/>
  <c r="Q1011" i="2"/>
  <c r="P1011" i="2"/>
  <c r="O1011" i="2"/>
  <c r="N1011" i="2"/>
  <c r="T1011" i="2" s="1"/>
  <c r="M1011" i="2"/>
  <c r="L1011" i="2"/>
  <c r="K1011" i="2"/>
  <c r="V1011" i="2" s="1"/>
  <c r="J1011" i="2"/>
  <c r="U1011" i="2" s="1" a="1"/>
  <c r="U1011" i="2" s="1"/>
  <c r="I1011" i="2"/>
  <c r="H1011" i="2"/>
  <c r="G1011" i="2"/>
  <c r="F1011" i="2"/>
  <c r="E1011" i="2"/>
  <c r="D1011" i="2"/>
  <c r="Y1011" i="2" s="1"/>
  <c r="C1011" i="2"/>
  <c r="B1011" i="2"/>
  <c r="A1011" i="2"/>
  <c r="S1011" i="2" s="1"/>
  <c r="U1010" i="2" a="1"/>
  <c r="U1010" i="2" s="1"/>
  <c r="R1010" i="2"/>
  <c r="Q1010" i="2"/>
  <c r="P1010" i="2"/>
  <c r="X1010" i="2" s="1" a="1"/>
  <c r="X1010" i="2" s="1"/>
  <c r="O1010" i="2"/>
  <c r="M1010" i="2"/>
  <c r="L1010" i="2"/>
  <c r="N1010" i="2" s="1"/>
  <c r="T1010" i="2" s="1"/>
  <c r="K1010" i="2"/>
  <c r="V1010" i="2" s="1"/>
  <c r="J1010" i="2"/>
  <c r="I1010" i="2"/>
  <c r="H1010" i="2"/>
  <c r="G1010" i="2"/>
  <c r="F1010" i="2"/>
  <c r="E1010" i="2"/>
  <c r="D1010" i="2"/>
  <c r="Y1010" i="2" s="1"/>
  <c r="C1010" i="2"/>
  <c r="B1010" i="2"/>
  <c r="A1010" i="2"/>
  <c r="S1010" i="2" s="1"/>
  <c r="U1009" i="2" a="1"/>
  <c r="U1009" i="2" s="1"/>
  <c r="T1009" i="2"/>
  <c r="R1009" i="2"/>
  <c r="Q1009" i="2"/>
  <c r="P1009" i="2"/>
  <c r="X1009" i="2" s="1" a="1"/>
  <c r="X1009" i="2" s="1"/>
  <c r="O1009" i="2"/>
  <c r="N1009" i="2"/>
  <c r="M1009" i="2"/>
  <c r="L1009" i="2"/>
  <c r="K1009" i="2"/>
  <c r="J1009" i="2"/>
  <c r="I1009" i="2"/>
  <c r="H1009" i="2"/>
  <c r="G1009" i="2"/>
  <c r="F1009" i="2"/>
  <c r="E1009" i="2"/>
  <c r="D1009" i="2"/>
  <c r="Y1009" i="2" s="1"/>
  <c r="C1009" i="2"/>
  <c r="B1009" i="2"/>
  <c r="A1009" i="2"/>
  <c r="S1009" i="2" s="1"/>
  <c r="U1008" i="2" a="1"/>
  <c r="U1008" i="2" s="1"/>
  <c r="R1008" i="2"/>
  <c r="Q1008" i="2"/>
  <c r="P1008" i="2"/>
  <c r="X1008" i="2" s="1" a="1"/>
  <c r="X1008" i="2" s="1"/>
  <c r="O1008" i="2"/>
  <c r="M1008" i="2"/>
  <c r="L1008" i="2"/>
  <c r="K1008" i="2"/>
  <c r="V1008" i="2" s="1"/>
  <c r="J1008" i="2"/>
  <c r="I1008" i="2"/>
  <c r="H1008" i="2"/>
  <c r="G1008" i="2"/>
  <c r="F1008" i="2"/>
  <c r="E1008" i="2"/>
  <c r="D1008" i="2"/>
  <c r="Y1008" i="2" s="1"/>
  <c r="C1008" i="2"/>
  <c r="B1008" i="2"/>
  <c r="A1008" i="2"/>
  <c r="S1008" i="2" s="1"/>
  <c r="Y1007" i="2"/>
  <c r="X1007" i="2" a="1"/>
  <c r="X1007" i="2" s="1"/>
  <c r="R1007" i="2"/>
  <c r="Q1007" i="2"/>
  <c r="P1007" i="2"/>
  <c r="O1007" i="2"/>
  <c r="M1007" i="2"/>
  <c r="N1007" i="2" s="1"/>
  <c r="L1007" i="2"/>
  <c r="K1007" i="2"/>
  <c r="V1007" i="2" s="1"/>
  <c r="J1007" i="2"/>
  <c r="U1007" i="2" s="1" a="1"/>
  <c r="U1007" i="2" s="1"/>
  <c r="I1007" i="2"/>
  <c r="H1007" i="2"/>
  <c r="G1007" i="2"/>
  <c r="F1007" i="2"/>
  <c r="E1007" i="2"/>
  <c r="D1007" i="2"/>
  <c r="C1007" i="2"/>
  <c r="B1007" i="2"/>
  <c r="A1007" i="2"/>
  <c r="S1007" i="2" s="1"/>
  <c r="X1006" i="2"/>
  <c r="V1006" i="2"/>
  <c r="R1006" i="2"/>
  <c r="Q1006" i="2"/>
  <c r="P1006" i="2"/>
  <c r="X1006" i="2" s="1" a="1"/>
  <c r="O1006" i="2"/>
  <c r="M1006" i="2"/>
  <c r="L1006" i="2"/>
  <c r="N1006" i="2" s="1"/>
  <c r="T1006" i="2" s="1"/>
  <c r="K1006" i="2"/>
  <c r="J1006" i="2"/>
  <c r="I1006" i="2"/>
  <c r="H1006" i="2"/>
  <c r="G1006" i="2"/>
  <c r="F1006" i="2"/>
  <c r="E1006" i="2"/>
  <c r="D1006" i="2"/>
  <c r="Y1006" i="2" s="1"/>
  <c r="C1006" i="2"/>
  <c r="B1006" i="2"/>
  <c r="A1006" i="2"/>
  <c r="S1006" i="2" s="1"/>
  <c r="Y1005" i="2"/>
  <c r="X1005" i="2" a="1"/>
  <c r="X1005" i="2" s="1"/>
  <c r="V1005" i="2"/>
  <c r="R1005" i="2"/>
  <c r="Q1005" i="2"/>
  <c r="P1005" i="2"/>
  <c r="O1005" i="2"/>
  <c r="M1005" i="2"/>
  <c r="L1005" i="2"/>
  <c r="N1005" i="2" s="1"/>
  <c r="T1005" i="2" s="1"/>
  <c r="K1005" i="2"/>
  <c r="J1005" i="2"/>
  <c r="I1005" i="2"/>
  <c r="H1005" i="2"/>
  <c r="G1005" i="2"/>
  <c r="F1005" i="2"/>
  <c r="E1005" i="2"/>
  <c r="D1005" i="2"/>
  <c r="C1005" i="2"/>
  <c r="B1005" i="2"/>
  <c r="A1005" i="2"/>
  <c r="S1005" i="2" s="1"/>
  <c r="R1004" i="2"/>
  <c r="Q1004" i="2"/>
  <c r="P1004" i="2"/>
  <c r="X1004" i="2" s="1" a="1"/>
  <c r="X1004" i="2" s="1"/>
  <c r="O1004" i="2"/>
  <c r="M1004" i="2"/>
  <c r="L1004" i="2"/>
  <c r="K1004" i="2"/>
  <c r="V1004" i="2" s="1"/>
  <c r="J1004" i="2"/>
  <c r="U1004" i="2" s="1" a="1"/>
  <c r="U1004" i="2" s="1"/>
  <c r="I1004" i="2"/>
  <c r="H1004" i="2"/>
  <c r="G1004" i="2"/>
  <c r="F1004" i="2"/>
  <c r="E1004" i="2"/>
  <c r="D1004" i="2"/>
  <c r="Y1004" i="2" s="1"/>
  <c r="C1004" i="2"/>
  <c r="B1004" i="2"/>
  <c r="A1004" i="2"/>
  <c r="S1004" i="2" s="1"/>
  <c r="X1003" i="2" a="1"/>
  <c r="X1003" i="2" s="1"/>
  <c r="R1003" i="2"/>
  <c r="Q1003" i="2"/>
  <c r="P1003" i="2"/>
  <c r="O1003" i="2"/>
  <c r="M1003" i="2"/>
  <c r="L1003" i="2"/>
  <c r="K1003" i="2"/>
  <c r="V1003" i="2" s="1"/>
  <c r="J1003" i="2"/>
  <c r="U1003" i="2" s="1" a="1"/>
  <c r="U1003" i="2" s="1"/>
  <c r="I1003" i="2"/>
  <c r="H1003" i="2"/>
  <c r="G1003" i="2"/>
  <c r="F1003" i="2"/>
  <c r="E1003" i="2"/>
  <c r="D1003" i="2"/>
  <c r="Y1003" i="2" s="1"/>
  <c r="C1003" i="2"/>
  <c r="B1003" i="2"/>
  <c r="A1003" i="2"/>
  <c r="S1003" i="2" s="1"/>
  <c r="Y1002" i="2"/>
  <c r="R1002" i="2"/>
  <c r="Q1002" i="2"/>
  <c r="P1002" i="2"/>
  <c r="X1002" i="2" s="1" a="1"/>
  <c r="X1002" i="2" s="1"/>
  <c r="O1002" i="2"/>
  <c r="M1002" i="2"/>
  <c r="L1002" i="2"/>
  <c r="K1002" i="2"/>
  <c r="V1002" i="2" s="1"/>
  <c r="J1002" i="2"/>
  <c r="I1002" i="2"/>
  <c r="H1002" i="2"/>
  <c r="G1002" i="2"/>
  <c r="F1002" i="2"/>
  <c r="E1002" i="2"/>
  <c r="D1002" i="2"/>
  <c r="C1002" i="2"/>
  <c r="B1002" i="2"/>
  <c r="A1002" i="2"/>
  <c r="S1002" i="2" s="1"/>
  <c r="S1001" i="2"/>
  <c r="R1001" i="2"/>
  <c r="Q1001" i="2"/>
  <c r="P1001" i="2"/>
  <c r="X1001" i="2" s="1" a="1"/>
  <c r="X1001" i="2" s="1"/>
  <c r="O1001" i="2"/>
  <c r="M1001" i="2"/>
  <c r="L1001" i="2"/>
  <c r="K1001" i="2"/>
  <c r="V1001" i="2" s="1"/>
  <c r="J1001" i="2"/>
  <c r="I1001" i="2"/>
  <c r="H1001" i="2"/>
  <c r="G1001" i="2"/>
  <c r="F1001" i="2"/>
  <c r="E1001" i="2"/>
  <c r="D1001" i="2"/>
  <c r="Y1001" i="2" s="1"/>
  <c r="C1001" i="2"/>
  <c r="B1001" i="2"/>
  <c r="A1001" i="2"/>
  <c r="V1000" i="2"/>
  <c r="U1000" i="2"/>
  <c r="U1000" i="2" a="1"/>
  <c r="R1000" i="2"/>
  <c r="Q1000" i="2"/>
  <c r="P1000" i="2"/>
  <c r="X1000" i="2" s="1" a="1"/>
  <c r="X1000" i="2" s="1"/>
  <c r="O1000" i="2"/>
  <c r="M1000" i="2"/>
  <c r="L1000" i="2"/>
  <c r="K1000" i="2"/>
  <c r="J1000" i="2"/>
  <c r="I1000" i="2"/>
  <c r="H1000" i="2"/>
  <c r="G1000" i="2"/>
  <c r="F1000" i="2"/>
  <c r="E1000" i="2"/>
  <c r="D1000" i="2"/>
  <c r="Y1000" i="2" s="1"/>
  <c r="C1000" i="2"/>
  <c r="B1000" i="2"/>
  <c r="A1000" i="2"/>
  <c r="S1000" i="2" s="1"/>
  <c r="R999" i="2"/>
  <c r="Q999" i="2"/>
  <c r="P999" i="2"/>
  <c r="X999" i="2" s="1" a="1"/>
  <c r="X999" i="2" s="1"/>
  <c r="O999" i="2"/>
  <c r="M999" i="2"/>
  <c r="L999" i="2"/>
  <c r="N999" i="2" s="1"/>
  <c r="T999" i="2" s="1"/>
  <c r="K999" i="2"/>
  <c r="V999" i="2" s="1"/>
  <c r="J999" i="2"/>
  <c r="I999" i="2"/>
  <c r="H999" i="2"/>
  <c r="G999" i="2"/>
  <c r="F999" i="2"/>
  <c r="E999" i="2"/>
  <c r="D999" i="2"/>
  <c r="Y999" i="2" s="1"/>
  <c r="C999" i="2"/>
  <c r="B999" i="2"/>
  <c r="A999" i="2"/>
  <c r="S999" i="2" s="1"/>
  <c r="R998" i="2"/>
  <c r="Q998" i="2"/>
  <c r="P998" i="2"/>
  <c r="X998" i="2" s="1" a="1"/>
  <c r="X998" i="2" s="1"/>
  <c r="O998" i="2"/>
  <c r="M998" i="2"/>
  <c r="N998" i="2" s="1"/>
  <c r="T998" i="2" s="1"/>
  <c r="L998" i="2"/>
  <c r="K998" i="2"/>
  <c r="V998" i="2" s="1"/>
  <c r="J998" i="2"/>
  <c r="I998" i="2"/>
  <c r="H998" i="2"/>
  <c r="G998" i="2"/>
  <c r="F998" i="2"/>
  <c r="E998" i="2"/>
  <c r="D998" i="2"/>
  <c r="Y998" i="2" s="1"/>
  <c r="C998" i="2"/>
  <c r="B998" i="2"/>
  <c r="A998" i="2"/>
  <c r="S998" i="2" s="1"/>
  <c r="T997" i="2"/>
  <c r="R997" i="2"/>
  <c r="Q997" i="2"/>
  <c r="P997" i="2"/>
  <c r="X997" i="2" s="1" a="1"/>
  <c r="X997" i="2" s="1"/>
  <c r="O997" i="2"/>
  <c r="N997" i="2"/>
  <c r="M997" i="2"/>
  <c r="L997" i="2"/>
  <c r="K997" i="2"/>
  <c r="V997" i="2" s="1"/>
  <c r="J997" i="2"/>
  <c r="U997" i="2" s="1" a="1"/>
  <c r="U997" i="2" s="1"/>
  <c r="I997" i="2"/>
  <c r="H997" i="2"/>
  <c r="G997" i="2"/>
  <c r="F997" i="2"/>
  <c r="E997" i="2"/>
  <c r="D997" i="2"/>
  <c r="Y997" i="2" s="1"/>
  <c r="C997" i="2"/>
  <c r="B997" i="2"/>
  <c r="A997" i="2"/>
  <c r="S997" i="2" s="1"/>
  <c r="Y996" i="2"/>
  <c r="R996" i="2"/>
  <c r="Q996" i="2"/>
  <c r="P996" i="2"/>
  <c r="X996" i="2" s="1" a="1"/>
  <c r="X996" i="2" s="1"/>
  <c r="O996" i="2"/>
  <c r="M996" i="2"/>
  <c r="L996" i="2"/>
  <c r="N996" i="2" s="1"/>
  <c r="T996" i="2" s="1"/>
  <c r="K996" i="2"/>
  <c r="V996" i="2" s="1"/>
  <c r="J996" i="2"/>
  <c r="I996" i="2"/>
  <c r="H996" i="2"/>
  <c r="G996" i="2"/>
  <c r="F996" i="2"/>
  <c r="E996" i="2"/>
  <c r="D996" i="2"/>
  <c r="C996" i="2"/>
  <c r="B996" i="2"/>
  <c r="A996" i="2"/>
  <c r="S996" i="2" s="1"/>
  <c r="U995" i="2"/>
  <c r="U995" i="2" a="1"/>
  <c r="R995" i="2"/>
  <c r="Q995" i="2"/>
  <c r="P995" i="2"/>
  <c r="X995" i="2" s="1" a="1"/>
  <c r="X995" i="2" s="1"/>
  <c r="O995" i="2"/>
  <c r="M995" i="2"/>
  <c r="L995" i="2"/>
  <c r="N995" i="2" s="1"/>
  <c r="K995" i="2"/>
  <c r="V995" i="2" s="1"/>
  <c r="J995" i="2"/>
  <c r="I995" i="2"/>
  <c r="H995" i="2"/>
  <c r="G995" i="2"/>
  <c r="F995" i="2"/>
  <c r="E995" i="2"/>
  <c r="D995" i="2"/>
  <c r="Y995" i="2" s="1"/>
  <c r="C995" i="2"/>
  <c r="B995" i="2"/>
  <c r="A995" i="2"/>
  <c r="S995" i="2" s="1"/>
  <c r="R994" i="2"/>
  <c r="Q994" i="2"/>
  <c r="P994" i="2"/>
  <c r="X994" i="2" s="1" a="1"/>
  <c r="X994" i="2" s="1"/>
  <c r="O994" i="2"/>
  <c r="M994" i="2"/>
  <c r="N994" i="2" s="1"/>
  <c r="T994" i="2" s="1"/>
  <c r="L994" i="2"/>
  <c r="K994" i="2"/>
  <c r="V994" i="2" s="1"/>
  <c r="J994" i="2"/>
  <c r="I994" i="2"/>
  <c r="H994" i="2"/>
  <c r="G994" i="2"/>
  <c r="F994" i="2"/>
  <c r="E994" i="2"/>
  <c r="D994" i="2"/>
  <c r="Y994" i="2" s="1"/>
  <c r="C994" i="2"/>
  <c r="B994" i="2"/>
  <c r="A994" i="2"/>
  <c r="S994" i="2" s="1"/>
  <c r="U993" i="2" a="1"/>
  <c r="U993" i="2" s="1"/>
  <c r="R993" i="2"/>
  <c r="Q993" i="2"/>
  <c r="P993" i="2"/>
  <c r="X993" i="2" s="1" a="1"/>
  <c r="X993" i="2" s="1"/>
  <c r="O993" i="2"/>
  <c r="M993" i="2"/>
  <c r="L993" i="2"/>
  <c r="K993" i="2"/>
  <c r="V993" i="2" s="1"/>
  <c r="J993" i="2"/>
  <c r="I993" i="2"/>
  <c r="H993" i="2"/>
  <c r="G993" i="2"/>
  <c r="F993" i="2"/>
  <c r="E993" i="2"/>
  <c r="D993" i="2"/>
  <c r="Y993" i="2" s="1"/>
  <c r="C993" i="2"/>
  <c r="B993" i="2"/>
  <c r="A993" i="2"/>
  <c r="S993" i="2" s="1"/>
  <c r="U992" i="2" a="1"/>
  <c r="U992" i="2" s="1"/>
  <c r="R992" i="2"/>
  <c r="Q992" i="2"/>
  <c r="P992" i="2"/>
  <c r="X992" i="2" s="1" a="1"/>
  <c r="X992" i="2" s="1"/>
  <c r="O992" i="2"/>
  <c r="M992" i="2"/>
  <c r="L992" i="2"/>
  <c r="N992" i="2" s="1"/>
  <c r="T992" i="2" s="1"/>
  <c r="K992" i="2"/>
  <c r="V992" i="2" s="1"/>
  <c r="J992" i="2"/>
  <c r="I992" i="2"/>
  <c r="H992" i="2"/>
  <c r="G992" i="2"/>
  <c r="F992" i="2"/>
  <c r="E992" i="2"/>
  <c r="D992" i="2"/>
  <c r="Y992" i="2" s="1"/>
  <c r="C992" i="2"/>
  <c r="B992" i="2"/>
  <c r="A992" i="2"/>
  <c r="S992" i="2" s="1"/>
  <c r="R991" i="2"/>
  <c r="Q991" i="2"/>
  <c r="P991" i="2"/>
  <c r="X991" i="2" s="1" a="1"/>
  <c r="X991" i="2" s="1"/>
  <c r="O991" i="2"/>
  <c r="M991" i="2"/>
  <c r="L991" i="2"/>
  <c r="N991" i="2" s="1"/>
  <c r="K991" i="2"/>
  <c r="V991" i="2" s="1"/>
  <c r="J991" i="2"/>
  <c r="U991" i="2" s="1" a="1"/>
  <c r="U991" i="2" s="1"/>
  <c r="I991" i="2"/>
  <c r="H991" i="2"/>
  <c r="G991" i="2"/>
  <c r="F991" i="2"/>
  <c r="E991" i="2"/>
  <c r="D991" i="2"/>
  <c r="Y991" i="2" s="1"/>
  <c r="C991" i="2"/>
  <c r="B991" i="2"/>
  <c r="A991" i="2"/>
  <c r="S991" i="2" s="1"/>
  <c r="X990" i="2" a="1"/>
  <c r="X990" i="2" s="1"/>
  <c r="U990" i="2" a="1"/>
  <c r="U990" i="2" s="1"/>
  <c r="R990" i="2"/>
  <c r="Q990" i="2"/>
  <c r="P990" i="2"/>
  <c r="O990" i="2"/>
  <c r="N990" i="2"/>
  <c r="T990" i="2" s="1"/>
  <c r="M990" i="2"/>
  <c r="L990" i="2"/>
  <c r="K990" i="2"/>
  <c r="V990" i="2" s="1"/>
  <c r="J990" i="2"/>
  <c r="I990" i="2"/>
  <c r="H990" i="2"/>
  <c r="G990" i="2"/>
  <c r="F990" i="2"/>
  <c r="E990" i="2"/>
  <c r="D990" i="2"/>
  <c r="Y990" i="2" s="1"/>
  <c r="C990" i="2"/>
  <c r="B990" i="2"/>
  <c r="A990" i="2"/>
  <c r="S990" i="2" s="1"/>
  <c r="Y989" i="2"/>
  <c r="X989" i="2"/>
  <c r="R989" i="2"/>
  <c r="Q989" i="2"/>
  <c r="P989" i="2"/>
  <c r="X989" i="2" s="1" a="1"/>
  <c r="O989" i="2"/>
  <c r="M989" i="2"/>
  <c r="L989" i="2"/>
  <c r="K989" i="2"/>
  <c r="V989" i="2" s="1"/>
  <c r="J989" i="2"/>
  <c r="I989" i="2"/>
  <c r="H989" i="2"/>
  <c r="G989" i="2"/>
  <c r="F989" i="2"/>
  <c r="E989" i="2"/>
  <c r="D989" i="2"/>
  <c r="C989" i="2"/>
  <c r="B989" i="2"/>
  <c r="A989" i="2"/>
  <c r="S989" i="2" s="1"/>
  <c r="R988" i="2"/>
  <c r="Q988" i="2"/>
  <c r="P988" i="2"/>
  <c r="X988" i="2" s="1" a="1"/>
  <c r="X988" i="2" s="1"/>
  <c r="O988" i="2"/>
  <c r="M988" i="2"/>
  <c r="N988" i="2" s="1"/>
  <c r="T988" i="2" s="1"/>
  <c r="L988" i="2"/>
  <c r="K988" i="2"/>
  <c r="V988" i="2" s="1"/>
  <c r="J988" i="2"/>
  <c r="I988" i="2"/>
  <c r="H988" i="2"/>
  <c r="G988" i="2"/>
  <c r="F988" i="2"/>
  <c r="E988" i="2"/>
  <c r="D988" i="2"/>
  <c r="Y988" i="2" s="1"/>
  <c r="C988" i="2"/>
  <c r="B988" i="2"/>
  <c r="A988" i="2"/>
  <c r="S988" i="2" s="1"/>
  <c r="R987" i="2"/>
  <c r="Q987" i="2"/>
  <c r="P987" i="2"/>
  <c r="X987" i="2" s="1" a="1"/>
  <c r="X987" i="2" s="1"/>
  <c r="O987" i="2"/>
  <c r="M987" i="2"/>
  <c r="L987" i="2"/>
  <c r="K987" i="2"/>
  <c r="V987" i="2" s="1"/>
  <c r="J987" i="2"/>
  <c r="U987" i="2" s="1" a="1"/>
  <c r="U987" i="2" s="1"/>
  <c r="I987" i="2"/>
  <c r="H987" i="2"/>
  <c r="G987" i="2"/>
  <c r="F987" i="2"/>
  <c r="E987" i="2"/>
  <c r="D987" i="2"/>
  <c r="Y987" i="2" s="1"/>
  <c r="C987" i="2"/>
  <c r="B987" i="2"/>
  <c r="A987" i="2"/>
  <c r="S987" i="2" s="1"/>
  <c r="R986" i="2"/>
  <c r="Q986" i="2"/>
  <c r="P986" i="2"/>
  <c r="X986" i="2" s="1" a="1"/>
  <c r="X986" i="2" s="1"/>
  <c r="O986" i="2"/>
  <c r="M986" i="2"/>
  <c r="L986" i="2"/>
  <c r="N986" i="2" s="1"/>
  <c r="T986" i="2" s="1"/>
  <c r="K986" i="2"/>
  <c r="V986" i="2" s="1"/>
  <c r="J986" i="2"/>
  <c r="I986" i="2"/>
  <c r="H986" i="2"/>
  <c r="G986" i="2"/>
  <c r="F986" i="2"/>
  <c r="E986" i="2"/>
  <c r="D986" i="2"/>
  <c r="Y986" i="2" s="1"/>
  <c r="C986" i="2"/>
  <c r="B986" i="2"/>
  <c r="A986" i="2"/>
  <c r="S986" i="2" s="1"/>
  <c r="U985" i="2" a="1"/>
  <c r="U985" i="2" s="1"/>
  <c r="R985" i="2"/>
  <c r="Q985" i="2"/>
  <c r="P985" i="2"/>
  <c r="X985" i="2" s="1" a="1"/>
  <c r="X985" i="2" s="1"/>
  <c r="O985" i="2"/>
  <c r="M985" i="2"/>
  <c r="L985" i="2"/>
  <c r="N985" i="2" s="1"/>
  <c r="T985" i="2" s="1"/>
  <c r="K985" i="2"/>
  <c r="V985" i="2" s="1"/>
  <c r="J985" i="2"/>
  <c r="I985" i="2"/>
  <c r="H985" i="2"/>
  <c r="G985" i="2"/>
  <c r="F985" i="2"/>
  <c r="E985" i="2"/>
  <c r="D985" i="2"/>
  <c r="Y985" i="2" s="1"/>
  <c r="C985" i="2"/>
  <c r="B985" i="2"/>
  <c r="A985" i="2"/>
  <c r="S985" i="2" s="1"/>
  <c r="Y984" i="2"/>
  <c r="R984" i="2"/>
  <c r="Q984" i="2"/>
  <c r="P984" i="2"/>
  <c r="X984" i="2" s="1" a="1"/>
  <c r="X984" i="2" s="1"/>
  <c r="O984" i="2"/>
  <c r="M984" i="2"/>
  <c r="N984" i="2" s="1"/>
  <c r="T984" i="2" s="1"/>
  <c r="L984" i="2"/>
  <c r="K984" i="2"/>
  <c r="V984" i="2" s="1"/>
  <c r="J984" i="2"/>
  <c r="I984" i="2"/>
  <c r="H984" i="2"/>
  <c r="G984" i="2"/>
  <c r="F984" i="2"/>
  <c r="E984" i="2"/>
  <c r="D984" i="2"/>
  <c r="C984" i="2"/>
  <c r="B984" i="2"/>
  <c r="A984" i="2"/>
  <c r="S984" i="2" s="1"/>
  <c r="U983" i="2" a="1"/>
  <c r="U983" i="2" s="1"/>
  <c r="T983" i="2"/>
  <c r="R983" i="2"/>
  <c r="Q983" i="2"/>
  <c r="P983" i="2"/>
  <c r="X983" i="2" s="1" a="1"/>
  <c r="X983" i="2" s="1"/>
  <c r="O983" i="2"/>
  <c r="N983" i="2"/>
  <c r="M983" i="2"/>
  <c r="L983" i="2"/>
  <c r="K983" i="2"/>
  <c r="V983" i="2" s="1"/>
  <c r="J983" i="2"/>
  <c r="I983" i="2"/>
  <c r="H983" i="2"/>
  <c r="G983" i="2"/>
  <c r="F983" i="2"/>
  <c r="E983" i="2"/>
  <c r="D983" i="2"/>
  <c r="Y983" i="2" s="1"/>
  <c r="C983" i="2"/>
  <c r="B983" i="2"/>
  <c r="A983" i="2"/>
  <c r="S983" i="2" s="1"/>
  <c r="Y982" i="2"/>
  <c r="R982" i="2"/>
  <c r="Q982" i="2"/>
  <c r="P982" i="2"/>
  <c r="X982" i="2" s="1" a="1"/>
  <c r="X982" i="2" s="1"/>
  <c r="O982" i="2"/>
  <c r="M982" i="2"/>
  <c r="L982" i="2"/>
  <c r="N982" i="2" s="1"/>
  <c r="T982" i="2" s="1"/>
  <c r="K982" i="2"/>
  <c r="V982" i="2" s="1"/>
  <c r="J982" i="2"/>
  <c r="I982" i="2"/>
  <c r="H982" i="2"/>
  <c r="G982" i="2"/>
  <c r="F982" i="2"/>
  <c r="E982" i="2"/>
  <c r="D982" i="2"/>
  <c r="C982" i="2"/>
  <c r="B982" i="2"/>
  <c r="A982" i="2"/>
  <c r="S982" i="2" s="1"/>
  <c r="X981" i="2"/>
  <c r="R981" i="2"/>
  <c r="Q981" i="2"/>
  <c r="P981" i="2"/>
  <c r="X981" i="2" s="1" a="1"/>
  <c r="O981" i="2"/>
  <c r="M981" i="2"/>
  <c r="L981" i="2"/>
  <c r="N981" i="2" s="1"/>
  <c r="T981" i="2" s="1"/>
  <c r="K981" i="2"/>
  <c r="V981" i="2" s="1"/>
  <c r="J981" i="2"/>
  <c r="I981" i="2"/>
  <c r="H981" i="2"/>
  <c r="G981" i="2"/>
  <c r="F981" i="2"/>
  <c r="E981" i="2"/>
  <c r="D981" i="2"/>
  <c r="Y981" i="2" s="1"/>
  <c r="C981" i="2"/>
  <c r="B981" i="2"/>
  <c r="A981" i="2"/>
  <c r="S981" i="2" s="1"/>
  <c r="R980" i="2"/>
  <c r="Q980" i="2"/>
  <c r="P980" i="2"/>
  <c r="X980" i="2" s="1" a="1"/>
  <c r="X980" i="2" s="1"/>
  <c r="O980" i="2"/>
  <c r="M980" i="2"/>
  <c r="L980" i="2"/>
  <c r="N980" i="2" s="1"/>
  <c r="T980" i="2" s="1"/>
  <c r="K980" i="2"/>
  <c r="V980" i="2" s="1"/>
  <c r="J980" i="2"/>
  <c r="I980" i="2"/>
  <c r="H980" i="2"/>
  <c r="G980" i="2"/>
  <c r="F980" i="2"/>
  <c r="E980" i="2"/>
  <c r="D980" i="2"/>
  <c r="Y980" i="2" s="1"/>
  <c r="C980" i="2"/>
  <c r="B980" i="2"/>
  <c r="A980" i="2"/>
  <c r="S980" i="2" s="1"/>
  <c r="Y979" i="2"/>
  <c r="R979" i="2"/>
  <c r="Q979" i="2"/>
  <c r="P979" i="2"/>
  <c r="X979" i="2" s="1" a="1"/>
  <c r="X979" i="2" s="1"/>
  <c r="O979" i="2"/>
  <c r="M979" i="2"/>
  <c r="L979" i="2"/>
  <c r="N979" i="2" s="1"/>
  <c r="T979" i="2" s="1"/>
  <c r="K979" i="2"/>
  <c r="V979" i="2" s="1"/>
  <c r="J979" i="2"/>
  <c r="I979" i="2"/>
  <c r="H979" i="2"/>
  <c r="G979" i="2"/>
  <c r="F979" i="2"/>
  <c r="E979" i="2"/>
  <c r="D979" i="2"/>
  <c r="C979" i="2"/>
  <c r="B979" i="2"/>
  <c r="A979" i="2"/>
  <c r="S979" i="2" s="1"/>
  <c r="X978" i="2"/>
  <c r="X978" i="2" a="1"/>
  <c r="R978" i="2"/>
  <c r="Q978" i="2"/>
  <c r="P978" i="2"/>
  <c r="O978" i="2"/>
  <c r="M978" i="2"/>
  <c r="L978" i="2"/>
  <c r="K978" i="2"/>
  <c r="V978" i="2" s="1"/>
  <c r="J978" i="2"/>
  <c r="I978" i="2"/>
  <c r="H978" i="2"/>
  <c r="G978" i="2"/>
  <c r="F978" i="2"/>
  <c r="E978" i="2"/>
  <c r="D978" i="2"/>
  <c r="Y978" i="2" s="1"/>
  <c r="C978" i="2"/>
  <c r="B978" i="2"/>
  <c r="A978" i="2"/>
  <c r="S978" i="2" s="1"/>
  <c r="X977" i="2" a="1"/>
  <c r="X977" i="2" s="1"/>
  <c r="R977" i="2"/>
  <c r="Q977" i="2"/>
  <c r="P977" i="2"/>
  <c r="O977" i="2"/>
  <c r="M977" i="2"/>
  <c r="L977" i="2"/>
  <c r="N977" i="2" s="1"/>
  <c r="T977" i="2" s="1"/>
  <c r="K977" i="2"/>
  <c r="V977" i="2" s="1"/>
  <c r="J977" i="2"/>
  <c r="I977" i="2"/>
  <c r="H977" i="2"/>
  <c r="G977" i="2"/>
  <c r="F977" i="2"/>
  <c r="E977" i="2"/>
  <c r="D977" i="2"/>
  <c r="Y977" i="2" s="1"/>
  <c r="C977" i="2"/>
  <c r="B977" i="2"/>
  <c r="A977" i="2"/>
  <c r="S977" i="2" s="1"/>
  <c r="U976" i="2"/>
  <c r="R976" i="2"/>
  <c r="Q976" i="2"/>
  <c r="P976" i="2"/>
  <c r="X976" i="2" s="1" a="1"/>
  <c r="X976" i="2" s="1"/>
  <c r="O976" i="2"/>
  <c r="M976" i="2"/>
  <c r="L976" i="2"/>
  <c r="N976" i="2" s="1"/>
  <c r="K976" i="2"/>
  <c r="V976" i="2" s="1"/>
  <c r="J976" i="2"/>
  <c r="U976" i="2" s="1" a="1"/>
  <c r="I976" i="2"/>
  <c r="H976" i="2"/>
  <c r="G976" i="2"/>
  <c r="F976" i="2"/>
  <c r="E976" i="2"/>
  <c r="D976" i="2"/>
  <c r="Y976" i="2" s="1"/>
  <c r="C976" i="2"/>
  <c r="B976" i="2"/>
  <c r="A976" i="2"/>
  <c r="S976" i="2" s="1"/>
  <c r="Y975" i="2"/>
  <c r="R975" i="2"/>
  <c r="Q975" i="2"/>
  <c r="P975" i="2"/>
  <c r="X975" i="2" s="1" a="1"/>
  <c r="X975" i="2" s="1"/>
  <c r="O975" i="2"/>
  <c r="M975" i="2"/>
  <c r="N975" i="2" s="1"/>
  <c r="T975" i="2" s="1"/>
  <c r="L975" i="2"/>
  <c r="K975" i="2"/>
  <c r="V975" i="2" s="1"/>
  <c r="J975" i="2"/>
  <c r="I975" i="2"/>
  <c r="H975" i="2"/>
  <c r="G975" i="2"/>
  <c r="F975" i="2"/>
  <c r="E975" i="2"/>
  <c r="D975" i="2"/>
  <c r="C975" i="2"/>
  <c r="B975" i="2"/>
  <c r="A975" i="2"/>
  <c r="S975" i="2" s="1"/>
  <c r="V974" i="2"/>
  <c r="R974" i="2"/>
  <c r="Q974" i="2"/>
  <c r="P974" i="2"/>
  <c r="X974" i="2" s="1" a="1"/>
  <c r="X974" i="2" s="1"/>
  <c r="O974" i="2"/>
  <c r="M974" i="2"/>
  <c r="L974" i="2"/>
  <c r="K974" i="2"/>
  <c r="J974" i="2"/>
  <c r="I974" i="2"/>
  <c r="H974" i="2"/>
  <c r="G974" i="2"/>
  <c r="F974" i="2"/>
  <c r="E974" i="2"/>
  <c r="D974" i="2"/>
  <c r="Y974" i="2" s="1"/>
  <c r="C974" i="2"/>
  <c r="B974" i="2"/>
  <c r="A974" i="2"/>
  <c r="S974" i="2" s="1"/>
  <c r="X973" i="2" a="1"/>
  <c r="X973" i="2" s="1"/>
  <c r="R973" i="2"/>
  <c r="Q973" i="2"/>
  <c r="P973" i="2"/>
  <c r="O973" i="2"/>
  <c r="M973" i="2"/>
  <c r="L973" i="2"/>
  <c r="N973" i="2" s="1"/>
  <c r="T973" i="2" s="1"/>
  <c r="K973" i="2"/>
  <c r="J973" i="2"/>
  <c r="U973" i="2" s="1" a="1"/>
  <c r="U973" i="2" s="1"/>
  <c r="I973" i="2"/>
  <c r="H973" i="2"/>
  <c r="G973" i="2"/>
  <c r="F973" i="2"/>
  <c r="E973" i="2"/>
  <c r="D973" i="2"/>
  <c r="Y973" i="2" s="1"/>
  <c r="C973" i="2"/>
  <c r="B973" i="2"/>
  <c r="A973" i="2"/>
  <c r="S973" i="2" s="1"/>
  <c r="X972" i="2"/>
  <c r="R972" i="2"/>
  <c r="Q972" i="2"/>
  <c r="P972" i="2"/>
  <c r="X972" i="2" s="1" a="1"/>
  <c r="O972" i="2"/>
  <c r="M972" i="2"/>
  <c r="L972" i="2"/>
  <c r="N972" i="2" s="1"/>
  <c r="T972" i="2" s="1"/>
  <c r="K972" i="2"/>
  <c r="V972" i="2" s="1"/>
  <c r="J972" i="2"/>
  <c r="I972" i="2"/>
  <c r="H972" i="2"/>
  <c r="G972" i="2"/>
  <c r="F972" i="2"/>
  <c r="E972" i="2"/>
  <c r="D972" i="2"/>
  <c r="Y972" i="2" s="1"/>
  <c r="C972" i="2"/>
  <c r="B972" i="2"/>
  <c r="A972" i="2"/>
  <c r="S972" i="2" s="1"/>
  <c r="R971" i="2"/>
  <c r="Q971" i="2"/>
  <c r="P971" i="2"/>
  <c r="X971" i="2" s="1" a="1"/>
  <c r="X971" i="2" s="1"/>
  <c r="O971" i="2"/>
  <c r="M971" i="2"/>
  <c r="L971" i="2"/>
  <c r="N971" i="2" s="1"/>
  <c r="T971" i="2" s="1"/>
  <c r="K971" i="2"/>
  <c r="V971" i="2" s="1"/>
  <c r="J971" i="2"/>
  <c r="U971" i="2" s="1" a="1"/>
  <c r="U971" i="2" s="1"/>
  <c r="I971" i="2"/>
  <c r="H971" i="2"/>
  <c r="G971" i="2"/>
  <c r="F971" i="2"/>
  <c r="E971" i="2"/>
  <c r="D971" i="2"/>
  <c r="Y971" i="2" s="1"/>
  <c r="C971" i="2"/>
  <c r="B971" i="2"/>
  <c r="A971" i="2"/>
  <c r="S971" i="2" s="1"/>
  <c r="Y970" i="2"/>
  <c r="X970" i="2" a="1"/>
  <c r="X970" i="2" s="1"/>
  <c r="R970" i="2"/>
  <c r="Q970" i="2"/>
  <c r="P970" i="2"/>
  <c r="O970" i="2"/>
  <c r="M970" i="2"/>
  <c r="N970" i="2" s="1"/>
  <c r="T970" i="2" s="1"/>
  <c r="L970" i="2"/>
  <c r="K970" i="2"/>
  <c r="V970" i="2" s="1"/>
  <c r="J970" i="2"/>
  <c r="I970" i="2"/>
  <c r="H970" i="2"/>
  <c r="G970" i="2"/>
  <c r="F970" i="2"/>
  <c r="E970" i="2"/>
  <c r="D970" i="2"/>
  <c r="C970" i="2"/>
  <c r="B970" i="2"/>
  <c r="A970" i="2"/>
  <c r="S970" i="2" s="1"/>
  <c r="V969" i="2"/>
  <c r="U969" i="2"/>
  <c r="U969" i="2" a="1"/>
  <c r="T969" i="2"/>
  <c r="R969" i="2"/>
  <c r="Q969" i="2"/>
  <c r="P969" i="2"/>
  <c r="X969" i="2" s="1" a="1"/>
  <c r="X969" i="2" s="1"/>
  <c r="O969" i="2"/>
  <c r="M969" i="2"/>
  <c r="L969" i="2"/>
  <c r="N969" i="2" s="1"/>
  <c r="W969" i="2" s="1"/>
  <c r="K969" i="2"/>
  <c r="J969" i="2"/>
  <c r="I969" i="2"/>
  <c r="H969" i="2"/>
  <c r="G969" i="2"/>
  <c r="F969" i="2"/>
  <c r="E969" i="2"/>
  <c r="D969" i="2"/>
  <c r="Y969" i="2" s="1"/>
  <c r="C969" i="2"/>
  <c r="B969" i="2"/>
  <c r="A969" i="2"/>
  <c r="S969" i="2" s="1"/>
  <c r="X968" i="2" a="1"/>
  <c r="X968" i="2" s="1"/>
  <c r="R968" i="2"/>
  <c r="Q968" i="2"/>
  <c r="P968" i="2"/>
  <c r="O968" i="2"/>
  <c r="M968" i="2"/>
  <c r="L968" i="2"/>
  <c r="N968" i="2" s="1"/>
  <c r="T968" i="2" s="1"/>
  <c r="K968" i="2"/>
  <c r="V968" i="2" s="1"/>
  <c r="J968" i="2"/>
  <c r="I968" i="2"/>
  <c r="H968" i="2"/>
  <c r="G968" i="2"/>
  <c r="F968" i="2"/>
  <c r="E968" i="2"/>
  <c r="D968" i="2"/>
  <c r="Y968" i="2" s="1"/>
  <c r="C968" i="2"/>
  <c r="B968" i="2"/>
  <c r="A968" i="2"/>
  <c r="S968" i="2" s="1"/>
  <c r="Y967" i="2"/>
  <c r="X967" i="2"/>
  <c r="U967" i="2" a="1"/>
  <c r="U967" i="2" s="1"/>
  <c r="R967" i="2"/>
  <c r="Q967" i="2"/>
  <c r="P967" i="2"/>
  <c r="X967" i="2" s="1" a="1"/>
  <c r="O967" i="2"/>
  <c r="M967" i="2"/>
  <c r="L967" i="2"/>
  <c r="K967" i="2"/>
  <c r="V967" i="2" s="1"/>
  <c r="J967" i="2"/>
  <c r="I967" i="2"/>
  <c r="H967" i="2"/>
  <c r="G967" i="2"/>
  <c r="F967" i="2"/>
  <c r="E967" i="2"/>
  <c r="D967" i="2"/>
  <c r="C967" i="2"/>
  <c r="B967" i="2"/>
  <c r="A967" i="2"/>
  <c r="S967" i="2" s="1"/>
  <c r="X966" i="2" a="1"/>
  <c r="X966" i="2" s="1"/>
  <c r="R966" i="2"/>
  <c r="Q966" i="2"/>
  <c r="P966" i="2"/>
  <c r="O966" i="2"/>
  <c r="M966" i="2"/>
  <c r="L966" i="2"/>
  <c r="N966" i="2" s="1"/>
  <c r="T966" i="2" s="1"/>
  <c r="K966" i="2"/>
  <c r="V966" i="2" s="1"/>
  <c r="J966" i="2"/>
  <c r="U966" i="2" s="1" a="1"/>
  <c r="U966" i="2" s="1"/>
  <c r="I966" i="2"/>
  <c r="H966" i="2"/>
  <c r="G966" i="2"/>
  <c r="F966" i="2"/>
  <c r="E966" i="2"/>
  <c r="D966" i="2"/>
  <c r="Y966" i="2" s="1"/>
  <c r="C966" i="2"/>
  <c r="B966" i="2"/>
  <c r="A966" i="2"/>
  <c r="S966" i="2" s="1"/>
  <c r="R965" i="2"/>
  <c r="Q965" i="2"/>
  <c r="P965" i="2"/>
  <c r="X965" i="2" s="1" a="1"/>
  <c r="X965" i="2" s="1"/>
  <c r="O965" i="2"/>
  <c r="M965" i="2"/>
  <c r="L965" i="2"/>
  <c r="N965" i="2" s="1"/>
  <c r="T965" i="2" s="1"/>
  <c r="K965" i="2"/>
  <c r="V965" i="2" s="1"/>
  <c r="J965" i="2"/>
  <c r="I965" i="2"/>
  <c r="H965" i="2"/>
  <c r="G965" i="2"/>
  <c r="F965" i="2"/>
  <c r="E965" i="2"/>
  <c r="D965" i="2"/>
  <c r="Y965" i="2" s="1"/>
  <c r="C965" i="2"/>
  <c r="B965" i="2"/>
  <c r="A965" i="2"/>
  <c r="S965" i="2" s="1"/>
  <c r="R964" i="2"/>
  <c r="Q964" i="2"/>
  <c r="P964" i="2"/>
  <c r="X964" i="2" s="1" a="1"/>
  <c r="X964" i="2" s="1"/>
  <c r="O964" i="2"/>
  <c r="M964" i="2"/>
  <c r="L964" i="2"/>
  <c r="N964" i="2" s="1"/>
  <c r="T964" i="2" s="1"/>
  <c r="K964" i="2"/>
  <c r="V964" i="2" s="1"/>
  <c r="J964" i="2"/>
  <c r="I964" i="2"/>
  <c r="H964" i="2"/>
  <c r="G964" i="2"/>
  <c r="F964" i="2"/>
  <c r="E964" i="2"/>
  <c r="D964" i="2"/>
  <c r="Y964" i="2" s="1"/>
  <c r="C964" i="2"/>
  <c r="B964" i="2"/>
  <c r="A964" i="2"/>
  <c r="S964" i="2" s="1"/>
  <c r="X963" i="2" a="1"/>
  <c r="X963" i="2" s="1"/>
  <c r="R963" i="2"/>
  <c r="Q963" i="2"/>
  <c r="P963" i="2"/>
  <c r="O963" i="2"/>
  <c r="M963" i="2"/>
  <c r="L963" i="2"/>
  <c r="N963" i="2" s="1"/>
  <c r="T963" i="2" s="1"/>
  <c r="K963" i="2"/>
  <c r="V963" i="2" s="1"/>
  <c r="J963" i="2"/>
  <c r="I963" i="2"/>
  <c r="H963" i="2"/>
  <c r="G963" i="2"/>
  <c r="F963" i="2"/>
  <c r="E963" i="2"/>
  <c r="D963" i="2"/>
  <c r="Y963" i="2" s="1"/>
  <c r="C963" i="2"/>
  <c r="B963" i="2"/>
  <c r="A963" i="2"/>
  <c r="S963" i="2" s="1"/>
  <c r="V962" i="2"/>
  <c r="S962" i="2"/>
  <c r="R962" i="2"/>
  <c r="Q962" i="2"/>
  <c r="P962" i="2"/>
  <c r="X962" i="2" s="1" a="1"/>
  <c r="X962" i="2" s="1"/>
  <c r="O962" i="2"/>
  <c r="M962" i="2"/>
  <c r="L962" i="2"/>
  <c r="N962" i="2" s="1"/>
  <c r="T962" i="2" s="1"/>
  <c r="K962" i="2"/>
  <c r="J962" i="2"/>
  <c r="U962" i="2" s="1" a="1"/>
  <c r="U962" i="2" s="1"/>
  <c r="I962" i="2"/>
  <c r="H962" i="2"/>
  <c r="G962" i="2"/>
  <c r="F962" i="2"/>
  <c r="E962" i="2"/>
  <c r="D962" i="2"/>
  <c r="Y962" i="2" s="1"/>
  <c r="C962" i="2"/>
  <c r="B962" i="2"/>
  <c r="A962" i="2"/>
  <c r="Y961" i="2"/>
  <c r="R961" i="2"/>
  <c r="Q961" i="2"/>
  <c r="P961" i="2"/>
  <c r="X961" i="2" s="1" a="1"/>
  <c r="X961" i="2" s="1"/>
  <c r="O961" i="2"/>
  <c r="M961" i="2"/>
  <c r="L961" i="2"/>
  <c r="N961" i="2" s="1"/>
  <c r="T961" i="2" s="1"/>
  <c r="K961" i="2"/>
  <c r="V961" i="2" s="1"/>
  <c r="J961" i="2"/>
  <c r="I961" i="2"/>
  <c r="H961" i="2"/>
  <c r="G961" i="2"/>
  <c r="F961" i="2"/>
  <c r="E961" i="2"/>
  <c r="D961" i="2"/>
  <c r="C961" i="2"/>
  <c r="B961" i="2"/>
  <c r="A961" i="2"/>
  <c r="S961" i="2" s="1"/>
  <c r="X960" i="2" a="1"/>
  <c r="X960" i="2" s="1"/>
  <c r="W960" i="2"/>
  <c r="R960" i="2"/>
  <c r="Q960" i="2"/>
  <c r="P960" i="2"/>
  <c r="O960" i="2"/>
  <c r="N960" i="2"/>
  <c r="T960" i="2" s="1"/>
  <c r="M960" i="2"/>
  <c r="L960" i="2"/>
  <c r="K960" i="2"/>
  <c r="V960" i="2" s="1"/>
  <c r="J960" i="2"/>
  <c r="I960" i="2"/>
  <c r="H960" i="2"/>
  <c r="G960" i="2"/>
  <c r="F960" i="2"/>
  <c r="E960" i="2"/>
  <c r="D960" i="2"/>
  <c r="Y960" i="2" s="1"/>
  <c r="C960" i="2"/>
  <c r="B960" i="2"/>
  <c r="A960" i="2"/>
  <c r="S960" i="2" s="1"/>
  <c r="Y959" i="2"/>
  <c r="R959" i="2"/>
  <c r="Q959" i="2"/>
  <c r="P959" i="2"/>
  <c r="X959" i="2" s="1" a="1"/>
  <c r="X959" i="2" s="1"/>
  <c r="O959" i="2"/>
  <c r="M959" i="2"/>
  <c r="L959" i="2"/>
  <c r="K959" i="2"/>
  <c r="V959" i="2" s="1"/>
  <c r="J959" i="2"/>
  <c r="I959" i="2"/>
  <c r="H959" i="2"/>
  <c r="G959" i="2"/>
  <c r="F959" i="2"/>
  <c r="E959" i="2"/>
  <c r="D959" i="2"/>
  <c r="C959" i="2"/>
  <c r="B959" i="2"/>
  <c r="A959" i="2"/>
  <c r="S959" i="2" s="1"/>
  <c r="X958" i="2" a="1"/>
  <c r="X958" i="2" s="1"/>
  <c r="U958" i="2"/>
  <c r="U958" i="2" a="1"/>
  <c r="R958" i="2"/>
  <c r="Q958" i="2"/>
  <c r="P958" i="2"/>
  <c r="O958" i="2"/>
  <c r="M958" i="2"/>
  <c r="L958" i="2"/>
  <c r="N958" i="2" s="1"/>
  <c r="K958" i="2"/>
  <c r="V958" i="2" s="1"/>
  <c r="J958" i="2"/>
  <c r="I958" i="2"/>
  <c r="H958" i="2"/>
  <c r="G958" i="2"/>
  <c r="F958" i="2"/>
  <c r="E958" i="2"/>
  <c r="D958" i="2"/>
  <c r="Y958" i="2" s="1"/>
  <c r="C958" i="2"/>
  <c r="B958" i="2"/>
  <c r="A958" i="2"/>
  <c r="S958" i="2" s="1"/>
  <c r="R957" i="2"/>
  <c r="Q957" i="2"/>
  <c r="P957" i="2"/>
  <c r="X957" i="2" s="1" a="1"/>
  <c r="X957" i="2" s="1"/>
  <c r="O957" i="2"/>
  <c r="M957" i="2"/>
  <c r="L957" i="2"/>
  <c r="N957" i="2" s="1"/>
  <c r="T957" i="2" s="1"/>
  <c r="K957" i="2"/>
  <c r="V957" i="2" s="1"/>
  <c r="J957" i="2"/>
  <c r="U957" i="2" s="1" a="1"/>
  <c r="U957" i="2" s="1"/>
  <c r="I957" i="2"/>
  <c r="H957" i="2"/>
  <c r="G957" i="2"/>
  <c r="F957" i="2"/>
  <c r="E957" i="2"/>
  <c r="D957" i="2"/>
  <c r="Y957" i="2" s="1"/>
  <c r="C957" i="2"/>
  <c r="B957" i="2"/>
  <c r="A957" i="2"/>
  <c r="S957" i="2" s="1"/>
  <c r="Y956" i="2"/>
  <c r="V956" i="2"/>
  <c r="S956" i="2"/>
  <c r="R956" i="2"/>
  <c r="Q956" i="2"/>
  <c r="P956" i="2"/>
  <c r="X956" i="2" s="1" a="1"/>
  <c r="X956" i="2" s="1"/>
  <c r="O956" i="2"/>
  <c r="M956" i="2"/>
  <c r="L956" i="2"/>
  <c r="K956" i="2"/>
  <c r="J956" i="2"/>
  <c r="I956" i="2"/>
  <c r="H956" i="2"/>
  <c r="G956" i="2"/>
  <c r="F956" i="2"/>
  <c r="E956" i="2"/>
  <c r="D956" i="2"/>
  <c r="C956" i="2"/>
  <c r="B956" i="2"/>
  <c r="A956" i="2"/>
  <c r="X955" i="2"/>
  <c r="V955" i="2"/>
  <c r="U955" i="2" a="1"/>
  <c r="U955" i="2" s="1"/>
  <c r="R955" i="2"/>
  <c r="Q955" i="2"/>
  <c r="P955" i="2"/>
  <c r="X955" i="2" s="1" a="1"/>
  <c r="O955" i="2"/>
  <c r="N955" i="2"/>
  <c r="T955" i="2" s="1"/>
  <c r="M955" i="2"/>
  <c r="L955" i="2"/>
  <c r="K955" i="2"/>
  <c r="J955" i="2"/>
  <c r="I955" i="2"/>
  <c r="H955" i="2"/>
  <c r="G955" i="2"/>
  <c r="F955" i="2"/>
  <c r="E955" i="2"/>
  <c r="D955" i="2"/>
  <c r="Y955" i="2" s="1"/>
  <c r="C955" i="2"/>
  <c r="B955" i="2"/>
  <c r="A955" i="2"/>
  <c r="S955" i="2" s="1"/>
  <c r="R954" i="2"/>
  <c r="Q954" i="2"/>
  <c r="P954" i="2"/>
  <c r="X954" i="2" s="1" a="1"/>
  <c r="X954" i="2" s="1"/>
  <c r="O954" i="2"/>
  <c r="M954" i="2"/>
  <c r="N954" i="2" s="1"/>
  <c r="T954" i="2" s="1"/>
  <c r="L954" i="2"/>
  <c r="K954" i="2"/>
  <c r="V954" i="2" s="1"/>
  <c r="J954" i="2"/>
  <c r="U954" i="2" s="1" a="1"/>
  <c r="U954" i="2" s="1"/>
  <c r="I954" i="2"/>
  <c r="H954" i="2"/>
  <c r="G954" i="2"/>
  <c r="F954" i="2"/>
  <c r="E954" i="2"/>
  <c r="D954" i="2"/>
  <c r="Y954" i="2" s="1"/>
  <c r="C954" i="2"/>
  <c r="B954" i="2"/>
  <c r="A954" i="2"/>
  <c r="S954" i="2" s="1"/>
  <c r="R953" i="2"/>
  <c r="Q953" i="2"/>
  <c r="P953" i="2"/>
  <c r="X953" i="2" s="1" a="1"/>
  <c r="X953" i="2" s="1"/>
  <c r="O953" i="2"/>
  <c r="N953" i="2"/>
  <c r="T953" i="2" s="1"/>
  <c r="M953" i="2"/>
  <c r="L953" i="2"/>
  <c r="K953" i="2"/>
  <c r="V953" i="2" s="1"/>
  <c r="J953" i="2"/>
  <c r="I953" i="2"/>
  <c r="H953" i="2"/>
  <c r="G953" i="2"/>
  <c r="F953" i="2"/>
  <c r="E953" i="2"/>
  <c r="D953" i="2"/>
  <c r="Y953" i="2" s="1"/>
  <c r="C953" i="2"/>
  <c r="B953" i="2"/>
  <c r="A953" i="2"/>
  <c r="S953" i="2" s="1"/>
  <c r="X952" i="2" a="1"/>
  <c r="X952" i="2" s="1"/>
  <c r="R952" i="2"/>
  <c r="Q952" i="2"/>
  <c r="P952" i="2"/>
  <c r="O952" i="2"/>
  <c r="M952" i="2"/>
  <c r="L952" i="2"/>
  <c r="N952" i="2" s="1"/>
  <c r="T952" i="2" s="1"/>
  <c r="K952" i="2"/>
  <c r="V952" i="2" s="1"/>
  <c r="J952" i="2"/>
  <c r="I952" i="2"/>
  <c r="H952" i="2"/>
  <c r="G952" i="2"/>
  <c r="F952" i="2"/>
  <c r="E952" i="2"/>
  <c r="D952" i="2"/>
  <c r="Y952" i="2" s="1"/>
  <c r="C952" i="2"/>
  <c r="B952" i="2"/>
  <c r="A952" i="2"/>
  <c r="S952" i="2" s="1"/>
  <c r="V951" i="2"/>
  <c r="R951" i="2"/>
  <c r="Q951" i="2"/>
  <c r="P951" i="2"/>
  <c r="X951" i="2" s="1" a="1"/>
  <c r="X951" i="2" s="1"/>
  <c r="O951" i="2"/>
  <c r="M951" i="2"/>
  <c r="N951" i="2" s="1"/>
  <c r="L951" i="2"/>
  <c r="K951" i="2"/>
  <c r="J951" i="2"/>
  <c r="I951" i="2"/>
  <c r="H951" i="2"/>
  <c r="G951" i="2"/>
  <c r="F951" i="2"/>
  <c r="E951" i="2"/>
  <c r="D951" i="2"/>
  <c r="Y951" i="2" s="1"/>
  <c r="C951" i="2"/>
  <c r="B951" i="2"/>
  <c r="A951" i="2"/>
  <c r="S951" i="2" s="1"/>
  <c r="S950" i="2"/>
  <c r="R950" i="2"/>
  <c r="Q950" i="2"/>
  <c r="P950" i="2"/>
  <c r="X950" i="2" s="1" a="1"/>
  <c r="X950" i="2" s="1"/>
  <c r="O950" i="2"/>
  <c r="M950" i="2"/>
  <c r="L950" i="2"/>
  <c r="K950" i="2"/>
  <c r="V950" i="2" s="1"/>
  <c r="J950" i="2"/>
  <c r="U950" i="2" s="1" a="1"/>
  <c r="U950" i="2" s="1"/>
  <c r="I950" i="2"/>
  <c r="H950" i="2"/>
  <c r="G950" i="2"/>
  <c r="F950" i="2"/>
  <c r="E950" i="2"/>
  <c r="D950" i="2"/>
  <c r="Y950" i="2" s="1"/>
  <c r="C950" i="2"/>
  <c r="B950" i="2"/>
  <c r="A950" i="2"/>
  <c r="Y949" i="2"/>
  <c r="V949" i="2"/>
  <c r="R949" i="2"/>
  <c r="Q949" i="2"/>
  <c r="P949" i="2"/>
  <c r="X949" i="2" s="1" a="1"/>
  <c r="X949" i="2" s="1"/>
  <c r="O949" i="2"/>
  <c r="M949" i="2"/>
  <c r="L949" i="2"/>
  <c r="K949" i="2"/>
  <c r="J949" i="2"/>
  <c r="I949" i="2"/>
  <c r="H949" i="2"/>
  <c r="G949" i="2"/>
  <c r="F949" i="2"/>
  <c r="E949" i="2"/>
  <c r="D949" i="2"/>
  <c r="C949" i="2"/>
  <c r="B949" i="2"/>
  <c r="A949" i="2"/>
  <c r="S949" i="2" s="1"/>
  <c r="Y948" i="2"/>
  <c r="V948" i="2"/>
  <c r="U948" i="2" a="1"/>
  <c r="U948" i="2" s="1"/>
  <c r="T948" i="2"/>
  <c r="R948" i="2"/>
  <c r="Q948" i="2"/>
  <c r="P948" i="2"/>
  <c r="X948" i="2" s="1" a="1"/>
  <c r="X948" i="2" s="1"/>
  <c r="O948" i="2"/>
  <c r="M948" i="2"/>
  <c r="N948" i="2" s="1"/>
  <c r="L948" i="2"/>
  <c r="K948" i="2"/>
  <c r="J948" i="2"/>
  <c r="I948" i="2"/>
  <c r="H948" i="2"/>
  <c r="G948" i="2"/>
  <c r="F948" i="2"/>
  <c r="E948" i="2"/>
  <c r="D948" i="2"/>
  <c r="C948" i="2"/>
  <c r="B948" i="2"/>
  <c r="A948" i="2"/>
  <c r="S948" i="2" s="1"/>
  <c r="X947" i="2" a="1"/>
  <c r="X947" i="2" s="1"/>
  <c r="R947" i="2"/>
  <c r="Q947" i="2"/>
  <c r="P947" i="2"/>
  <c r="O947" i="2"/>
  <c r="M947" i="2"/>
  <c r="L947" i="2"/>
  <c r="K947" i="2"/>
  <c r="V947" i="2" s="1"/>
  <c r="J947" i="2"/>
  <c r="I947" i="2"/>
  <c r="H947" i="2"/>
  <c r="G947" i="2"/>
  <c r="F947" i="2"/>
  <c r="E947" i="2"/>
  <c r="D947" i="2"/>
  <c r="Y947" i="2" s="1"/>
  <c r="C947" i="2"/>
  <c r="B947" i="2"/>
  <c r="A947" i="2"/>
  <c r="S947" i="2" s="1"/>
  <c r="U946" i="2" a="1"/>
  <c r="U946" i="2" s="1"/>
  <c r="R946" i="2"/>
  <c r="Q946" i="2"/>
  <c r="P946" i="2"/>
  <c r="X946" i="2" s="1" a="1"/>
  <c r="X946" i="2" s="1"/>
  <c r="O946" i="2"/>
  <c r="M946" i="2"/>
  <c r="L946" i="2"/>
  <c r="K946" i="2"/>
  <c r="V946" i="2" s="1"/>
  <c r="J946" i="2"/>
  <c r="I946" i="2"/>
  <c r="H946" i="2"/>
  <c r="G946" i="2"/>
  <c r="F946" i="2"/>
  <c r="E946" i="2"/>
  <c r="D946" i="2"/>
  <c r="Y946" i="2" s="1"/>
  <c r="C946" i="2"/>
  <c r="B946" i="2"/>
  <c r="A946" i="2"/>
  <c r="S946" i="2" s="1"/>
  <c r="R945" i="2"/>
  <c r="Q945" i="2"/>
  <c r="P945" i="2"/>
  <c r="X945" i="2" s="1" a="1"/>
  <c r="X945" i="2" s="1"/>
  <c r="O945" i="2"/>
  <c r="M945" i="2"/>
  <c r="L945" i="2"/>
  <c r="K945" i="2"/>
  <c r="J945" i="2"/>
  <c r="I945" i="2"/>
  <c r="H945" i="2"/>
  <c r="G945" i="2"/>
  <c r="F945" i="2"/>
  <c r="E945" i="2"/>
  <c r="D945" i="2"/>
  <c r="Y945" i="2" s="1"/>
  <c r="C945" i="2"/>
  <c r="B945" i="2"/>
  <c r="A945" i="2"/>
  <c r="S945" i="2" s="1"/>
  <c r="R944" i="2"/>
  <c r="Q944" i="2"/>
  <c r="P944" i="2"/>
  <c r="X944" i="2" s="1" a="1"/>
  <c r="X944" i="2" s="1"/>
  <c r="O944" i="2"/>
  <c r="M944" i="2"/>
  <c r="L944" i="2"/>
  <c r="K944" i="2"/>
  <c r="V944" i="2" s="1"/>
  <c r="J944" i="2"/>
  <c r="U944" i="2" s="1" a="1"/>
  <c r="U944" i="2" s="1"/>
  <c r="I944" i="2"/>
  <c r="H944" i="2"/>
  <c r="G944" i="2"/>
  <c r="F944" i="2"/>
  <c r="E944" i="2"/>
  <c r="D944" i="2"/>
  <c r="Y944" i="2" s="1"/>
  <c r="C944" i="2"/>
  <c r="B944" i="2"/>
  <c r="A944" i="2"/>
  <c r="S944" i="2" s="1"/>
  <c r="V943" i="2"/>
  <c r="R943" i="2"/>
  <c r="Q943" i="2"/>
  <c r="P943" i="2"/>
  <c r="X943" i="2" s="1" a="1"/>
  <c r="X943" i="2" s="1"/>
  <c r="O943" i="2"/>
  <c r="M943" i="2"/>
  <c r="L943" i="2"/>
  <c r="K943" i="2"/>
  <c r="J943" i="2"/>
  <c r="I943" i="2"/>
  <c r="H943" i="2"/>
  <c r="G943" i="2"/>
  <c r="F943" i="2"/>
  <c r="E943" i="2"/>
  <c r="D943" i="2"/>
  <c r="Y943" i="2" s="1"/>
  <c r="C943" i="2"/>
  <c r="B943" i="2"/>
  <c r="A943" i="2"/>
  <c r="S943" i="2" s="1"/>
  <c r="R942" i="2"/>
  <c r="Q942" i="2"/>
  <c r="P942" i="2"/>
  <c r="X942" i="2" s="1" a="1"/>
  <c r="X942" i="2" s="1"/>
  <c r="O942" i="2"/>
  <c r="M942" i="2"/>
  <c r="L942" i="2"/>
  <c r="N942" i="2" s="1"/>
  <c r="K942" i="2"/>
  <c r="V942" i="2" s="1"/>
  <c r="J942" i="2"/>
  <c r="U942" i="2" s="1" a="1"/>
  <c r="U942" i="2" s="1"/>
  <c r="I942" i="2"/>
  <c r="H942" i="2"/>
  <c r="G942" i="2"/>
  <c r="F942" i="2"/>
  <c r="E942" i="2"/>
  <c r="D942" i="2"/>
  <c r="Y942" i="2" s="1"/>
  <c r="C942" i="2"/>
  <c r="B942" i="2"/>
  <c r="A942" i="2"/>
  <c r="S942" i="2" s="1"/>
  <c r="Y941" i="2"/>
  <c r="X941" i="2"/>
  <c r="R941" i="2"/>
  <c r="Q941" i="2"/>
  <c r="P941" i="2"/>
  <c r="X941" i="2" s="1" a="1"/>
  <c r="O941" i="2"/>
  <c r="M941" i="2"/>
  <c r="L941" i="2"/>
  <c r="N941" i="2" s="1"/>
  <c r="T941" i="2" s="1"/>
  <c r="K941" i="2"/>
  <c r="V941" i="2" s="1"/>
  <c r="J941" i="2"/>
  <c r="I941" i="2"/>
  <c r="H941" i="2"/>
  <c r="G941" i="2"/>
  <c r="F941" i="2"/>
  <c r="E941" i="2"/>
  <c r="D941" i="2"/>
  <c r="C941" i="2"/>
  <c r="B941" i="2"/>
  <c r="A941" i="2"/>
  <c r="S941" i="2" s="1"/>
  <c r="R940" i="2"/>
  <c r="Q940" i="2"/>
  <c r="P940" i="2"/>
  <c r="X940" i="2" s="1" a="1"/>
  <c r="X940" i="2" s="1"/>
  <c r="O940" i="2"/>
  <c r="M940" i="2"/>
  <c r="L940" i="2"/>
  <c r="N940" i="2" s="1"/>
  <c r="T940" i="2" s="1"/>
  <c r="K940" i="2"/>
  <c r="V940" i="2" s="1"/>
  <c r="J940" i="2"/>
  <c r="I940" i="2"/>
  <c r="H940" i="2"/>
  <c r="G940" i="2"/>
  <c r="F940" i="2"/>
  <c r="E940" i="2"/>
  <c r="D940" i="2"/>
  <c r="Y940" i="2" s="1"/>
  <c r="C940" i="2"/>
  <c r="B940" i="2"/>
  <c r="A940" i="2"/>
  <c r="S940" i="2" s="1"/>
  <c r="S939" i="2"/>
  <c r="R939" i="2"/>
  <c r="Q939" i="2"/>
  <c r="P939" i="2"/>
  <c r="X939" i="2" s="1" a="1"/>
  <c r="X939" i="2" s="1"/>
  <c r="O939" i="2"/>
  <c r="M939" i="2"/>
  <c r="L939" i="2"/>
  <c r="K939" i="2"/>
  <c r="V939" i="2" s="1"/>
  <c r="J939" i="2"/>
  <c r="I939" i="2"/>
  <c r="H939" i="2"/>
  <c r="G939" i="2"/>
  <c r="F939" i="2"/>
  <c r="E939" i="2"/>
  <c r="D939" i="2"/>
  <c r="Y939" i="2" s="1"/>
  <c r="C939" i="2"/>
  <c r="B939" i="2"/>
  <c r="A939" i="2"/>
  <c r="Y938" i="2"/>
  <c r="R938" i="2"/>
  <c r="Q938" i="2"/>
  <c r="P938" i="2"/>
  <c r="X938" i="2" s="1" a="1"/>
  <c r="X938" i="2" s="1"/>
  <c r="O938" i="2"/>
  <c r="M938" i="2"/>
  <c r="L938" i="2"/>
  <c r="K938" i="2"/>
  <c r="V938" i="2" s="1"/>
  <c r="J938" i="2"/>
  <c r="U938" i="2" s="1" a="1"/>
  <c r="U938" i="2" s="1"/>
  <c r="I938" i="2"/>
  <c r="H938" i="2"/>
  <c r="G938" i="2"/>
  <c r="F938" i="2"/>
  <c r="E938" i="2"/>
  <c r="D938" i="2"/>
  <c r="C938" i="2"/>
  <c r="B938" i="2"/>
  <c r="A938" i="2"/>
  <c r="S938" i="2" s="1"/>
  <c r="V937" i="2"/>
  <c r="U937" i="2"/>
  <c r="T937" i="2"/>
  <c r="R937" i="2"/>
  <c r="Q937" i="2"/>
  <c r="P937" i="2"/>
  <c r="X937" i="2" s="1" a="1"/>
  <c r="X937" i="2" s="1"/>
  <c r="O937" i="2"/>
  <c r="M937" i="2"/>
  <c r="L937" i="2"/>
  <c r="N937" i="2" s="1"/>
  <c r="K937" i="2"/>
  <c r="J937" i="2"/>
  <c r="U937" i="2" s="1" a="1"/>
  <c r="I937" i="2"/>
  <c r="H937" i="2"/>
  <c r="G937" i="2"/>
  <c r="F937" i="2"/>
  <c r="E937" i="2"/>
  <c r="D937" i="2"/>
  <c r="Y937" i="2" s="1"/>
  <c r="C937" i="2"/>
  <c r="B937" i="2"/>
  <c r="A937" i="2"/>
  <c r="S937" i="2" s="1"/>
  <c r="X936" i="2"/>
  <c r="V936" i="2"/>
  <c r="U936" i="2" a="1"/>
  <c r="U936" i="2" s="1"/>
  <c r="R936" i="2"/>
  <c r="Q936" i="2"/>
  <c r="P936" i="2"/>
  <c r="X936" i="2" s="1" a="1"/>
  <c r="O936" i="2"/>
  <c r="M936" i="2"/>
  <c r="L936" i="2"/>
  <c r="N936" i="2" s="1"/>
  <c r="T936" i="2" s="1"/>
  <c r="K936" i="2"/>
  <c r="J936" i="2"/>
  <c r="I936" i="2"/>
  <c r="H936" i="2"/>
  <c r="G936" i="2"/>
  <c r="F936" i="2"/>
  <c r="E936" i="2"/>
  <c r="D936" i="2"/>
  <c r="Y936" i="2" s="1"/>
  <c r="C936" i="2"/>
  <c r="B936" i="2"/>
  <c r="A936" i="2"/>
  <c r="S936" i="2" s="1"/>
  <c r="V935" i="2"/>
  <c r="U935" i="2" a="1"/>
  <c r="U935" i="2" s="1"/>
  <c r="R935" i="2"/>
  <c r="Q935" i="2"/>
  <c r="P935" i="2"/>
  <c r="X935" i="2" s="1" a="1"/>
  <c r="X935" i="2" s="1"/>
  <c r="O935" i="2"/>
  <c r="N935" i="2"/>
  <c r="T935" i="2" s="1"/>
  <c r="M935" i="2"/>
  <c r="L935" i="2"/>
  <c r="K935" i="2"/>
  <c r="J935" i="2"/>
  <c r="I935" i="2"/>
  <c r="H935" i="2"/>
  <c r="G935" i="2"/>
  <c r="F935" i="2"/>
  <c r="E935" i="2"/>
  <c r="D935" i="2"/>
  <c r="Y935" i="2" s="1"/>
  <c r="C935" i="2"/>
  <c r="B935" i="2"/>
  <c r="A935" i="2"/>
  <c r="S935" i="2" s="1"/>
  <c r="R934" i="2"/>
  <c r="Q934" i="2"/>
  <c r="P934" i="2"/>
  <c r="X934" i="2" s="1" a="1"/>
  <c r="X934" i="2" s="1"/>
  <c r="O934" i="2"/>
  <c r="N934" i="2"/>
  <c r="T934" i="2" s="1"/>
  <c r="M934" i="2"/>
  <c r="L934" i="2"/>
  <c r="K934" i="2"/>
  <c r="V934" i="2" s="1"/>
  <c r="J934" i="2"/>
  <c r="U934" i="2" s="1" a="1"/>
  <c r="U934" i="2" s="1"/>
  <c r="I934" i="2"/>
  <c r="H934" i="2"/>
  <c r="G934" i="2"/>
  <c r="F934" i="2"/>
  <c r="E934" i="2"/>
  <c r="D934" i="2"/>
  <c r="Y934" i="2" s="1"/>
  <c r="C934" i="2"/>
  <c r="B934" i="2"/>
  <c r="A934" i="2"/>
  <c r="S934" i="2" s="1"/>
  <c r="Y933" i="2"/>
  <c r="R933" i="2"/>
  <c r="Q933" i="2"/>
  <c r="P933" i="2"/>
  <c r="X933" i="2" s="1" a="1"/>
  <c r="X933" i="2" s="1"/>
  <c r="O933" i="2"/>
  <c r="M933" i="2"/>
  <c r="L933" i="2"/>
  <c r="K933" i="2"/>
  <c r="J933" i="2"/>
  <c r="I933" i="2"/>
  <c r="H933" i="2"/>
  <c r="G933" i="2"/>
  <c r="F933" i="2"/>
  <c r="E933" i="2"/>
  <c r="D933" i="2"/>
  <c r="C933" i="2"/>
  <c r="B933" i="2"/>
  <c r="A933" i="2"/>
  <c r="S933" i="2" s="1"/>
  <c r="V932" i="2"/>
  <c r="U932" i="2" a="1"/>
  <c r="U932" i="2" s="1"/>
  <c r="R932" i="2"/>
  <c r="Q932" i="2"/>
  <c r="P932" i="2"/>
  <c r="X932" i="2" s="1" a="1"/>
  <c r="X932" i="2" s="1"/>
  <c r="O932" i="2"/>
  <c r="M932" i="2"/>
  <c r="L932" i="2"/>
  <c r="N932" i="2" s="1"/>
  <c r="T932" i="2" s="1"/>
  <c r="K932" i="2"/>
  <c r="J932" i="2"/>
  <c r="I932" i="2"/>
  <c r="H932" i="2"/>
  <c r="G932" i="2"/>
  <c r="F932" i="2"/>
  <c r="E932" i="2"/>
  <c r="D932" i="2"/>
  <c r="Y932" i="2" s="1"/>
  <c r="C932" i="2"/>
  <c r="B932" i="2"/>
  <c r="A932" i="2"/>
  <c r="S932" i="2" s="1"/>
  <c r="R931" i="2"/>
  <c r="Q931" i="2"/>
  <c r="P931" i="2"/>
  <c r="X931" i="2" s="1" a="1"/>
  <c r="X931" i="2" s="1"/>
  <c r="O931" i="2"/>
  <c r="M931" i="2"/>
  <c r="L931" i="2"/>
  <c r="K931" i="2"/>
  <c r="V931" i="2" s="1"/>
  <c r="J931" i="2"/>
  <c r="I931" i="2"/>
  <c r="H931" i="2"/>
  <c r="G931" i="2"/>
  <c r="F931" i="2"/>
  <c r="E931" i="2"/>
  <c r="D931" i="2"/>
  <c r="Y931" i="2" s="1"/>
  <c r="C931" i="2"/>
  <c r="B931" i="2"/>
  <c r="A931" i="2"/>
  <c r="S931" i="2" s="1"/>
  <c r="V930" i="2"/>
  <c r="U930" i="2" a="1"/>
  <c r="U930" i="2" s="1"/>
  <c r="R930" i="2"/>
  <c r="Q930" i="2"/>
  <c r="P930" i="2"/>
  <c r="X930" i="2" s="1" a="1"/>
  <c r="X930" i="2" s="1"/>
  <c r="O930" i="2"/>
  <c r="M930" i="2"/>
  <c r="L930" i="2"/>
  <c r="K930" i="2"/>
  <c r="J930" i="2"/>
  <c r="I930" i="2"/>
  <c r="H930" i="2"/>
  <c r="G930" i="2"/>
  <c r="F930" i="2"/>
  <c r="E930" i="2"/>
  <c r="D930" i="2"/>
  <c r="Y930" i="2" s="1"/>
  <c r="C930" i="2"/>
  <c r="B930" i="2"/>
  <c r="A930" i="2"/>
  <c r="S930" i="2" s="1"/>
  <c r="Y929" i="2"/>
  <c r="X929" i="2" a="1"/>
  <c r="X929" i="2" s="1"/>
  <c r="U929" i="2" a="1"/>
  <c r="U929" i="2" s="1"/>
  <c r="R929" i="2"/>
  <c r="Q929" i="2"/>
  <c r="P929" i="2"/>
  <c r="O929" i="2"/>
  <c r="N929" i="2"/>
  <c r="T929" i="2" s="1"/>
  <c r="M929" i="2"/>
  <c r="L929" i="2"/>
  <c r="K929" i="2"/>
  <c r="V929" i="2" s="1"/>
  <c r="J929" i="2"/>
  <c r="I929" i="2"/>
  <c r="H929" i="2"/>
  <c r="G929" i="2"/>
  <c r="F929" i="2"/>
  <c r="E929" i="2"/>
  <c r="D929" i="2"/>
  <c r="C929" i="2"/>
  <c r="B929" i="2"/>
  <c r="A929" i="2"/>
  <c r="S929" i="2" s="1"/>
  <c r="Y928" i="2"/>
  <c r="R928" i="2"/>
  <c r="Q928" i="2"/>
  <c r="P928" i="2"/>
  <c r="X928" i="2" s="1" a="1"/>
  <c r="X928" i="2" s="1"/>
  <c r="O928" i="2"/>
  <c r="M928" i="2"/>
  <c r="L928" i="2"/>
  <c r="K928" i="2"/>
  <c r="V928" i="2" s="1"/>
  <c r="J928" i="2"/>
  <c r="I928" i="2"/>
  <c r="H928" i="2"/>
  <c r="G928" i="2"/>
  <c r="F928" i="2"/>
  <c r="E928" i="2"/>
  <c r="D928" i="2"/>
  <c r="C928" i="2"/>
  <c r="B928" i="2"/>
  <c r="A928" i="2"/>
  <c r="S928" i="2" s="1"/>
  <c r="X927" i="2" a="1"/>
  <c r="X927" i="2" s="1"/>
  <c r="W927" i="2"/>
  <c r="R927" i="2"/>
  <c r="Q927" i="2"/>
  <c r="P927" i="2"/>
  <c r="O927" i="2"/>
  <c r="N927" i="2"/>
  <c r="T927" i="2" s="1"/>
  <c r="M927" i="2"/>
  <c r="L927" i="2"/>
  <c r="K927" i="2"/>
  <c r="V927" i="2" s="1"/>
  <c r="J927" i="2"/>
  <c r="I927" i="2"/>
  <c r="H927" i="2"/>
  <c r="G927" i="2"/>
  <c r="F927" i="2"/>
  <c r="E927" i="2"/>
  <c r="D927" i="2"/>
  <c r="Y927" i="2" s="1"/>
  <c r="C927" i="2"/>
  <c r="B927" i="2"/>
  <c r="A927" i="2"/>
  <c r="S927" i="2" s="1"/>
  <c r="R926" i="2"/>
  <c r="Q926" i="2"/>
  <c r="P926" i="2"/>
  <c r="X926" i="2" s="1" a="1"/>
  <c r="X926" i="2" s="1"/>
  <c r="O926" i="2"/>
  <c r="M926" i="2"/>
  <c r="L926" i="2"/>
  <c r="N926" i="2" s="1"/>
  <c r="T926" i="2" s="1"/>
  <c r="K926" i="2"/>
  <c r="V926" i="2" s="1"/>
  <c r="J926" i="2"/>
  <c r="I926" i="2"/>
  <c r="H926" i="2"/>
  <c r="G926" i="2"/>
  <c r="F926" i="2"/>
  <c r="E926" i="2"/>
  <c r="D926" i="2"/>
  <c r="Y926" i="2" s="1"/>
  <c r="C926" i="2"/>
  <c r="B926" i="2"/>
  <c r="A926" i="2"/>
  <c r="S926" i="2" s="1"/>
  <c r="R925" i="2"/>
  <c r="Q925" i="2"/>
  <c r="P925" i="2"/>
  <c r="X925" i="2" s="1" a="1"/>
  <c r="X925" i="2" s="1"/>
  <c r="O925" i="2"/>
  <c r="M925" i="2"/>
  <c r="L925" i="2"/>
  <c r="N925" i="2" s="1"/>
  <c r="T925" i="2" s="1"/>
  <c r="K925" i="2"/>
  <c r="V925" i="2" s="1"/>
  <c r="J925" i="2"/>
  <c r="I925" i="2"/>
  <c r="H925" i="2"/>
  <c r="G925" i="2"/>
  <c r="F925" i="2"/>
  <c r="E925" i="2"/>
  <c r="D925" i="2"/>
  <c r="Y925" i="2" s="1"/>
  <c r="C925" i="2"/>
  <c r="B925" i="2"/>
  <c r="A925" i="2"/>
  <c r="S925" i="2" s="1"/>
  <c r="R924" i="2"/>
  <c r="Q924" i="2"/>
  <c r="P924" i="2"/>
  <c r="X924" i="2" s="1" a="1"/>
  <c r="X924" i="2" s="1"/>
  <c r="O924" i="2"/>
  <c r="M924" i="2"/>
  <c r="L924" i="2"/>
  <c r="N924" i="2" s="1"/>
  <c r="T924" i="2" s="1"/>
  <c r="K924" i="2"/>
  <c r="V924" i="2" s="1"/>
  <c r="J924" i="2"/>
  <c r="I924" i="2"/>
  <c r="H924" i="2"/>
  <c r="G924" i="2"/>
  <c r="F924" i="2"/>
  <c r="E924" i="2"/>
  <c r="D924" i="2"/>
  <c r="Y924" i="2" s="1"/>
  <c r="C924" i="2"/>
  <c r="B924" i="2"/>
  <c r="A924" i="2"/>
  <c r="S924" i="2" s="1"/>
  <c r="X923" i="2" a="1"/>
  <c r="X923" i="2" s="1"/>
  <c r="V923" i="2"/>
  <c r="U923" i="2"/>
  <c r="U923" i="2" a="1"/>
  <c r="R923" i="2"/>
  <c r="Q923" i="2"/>
  <c r="P923" i="2"/>
  <c r="O923" i="2"/>
  <c r="N923" i="2"/>
  <c r="T923" i="2" s="1"/>
  <c r="M923" i="2"/>
  <c r="L923" i="2"/>
  <c r="K923" i="2"/>
  <c r="J923" i="2"/>
  <c r="I923" i="2"/>
  <c r="H923" i="2"/>
  <c r="G923" i="2"/>
  <c r="F923" i="2"/>
  <c r="E923" i="2"/>
  <c r="D923" i="2"/>
  <c r="Y923" i="2" s="1"/>
  <c r="C923" i="2"/>
  <c r="B923" i="2"/>
  <c r="A923" i="2"/>
  <c r="S923" i="2" s="1"/>
  <c r="U922" i="2"/>
  <c r="R922" i="2"/>
  <c r="Q922" i="2"/>
  <c r="P922" i="2"/>
  <c r="X922" i="2" s="1" a="1"/>
  <c r="X922" i="2" s="1"/>
  <c r="O922" i="2"/>
  <c r="M922" i="2"/>
  <c r="N922" i="2" s="1"/>
  <c r="T922" i="2" s="1"/>
  <c r="L922" i="2"/>
  <c r="K922" i="2"/>
  <c r="J922" i="2"/>
  <c r="U922" i="2" s="1" a="1"/>
  <c r="I922" i="2"/>
  <c r="H922" i="2"/>
  <c r="G922" i="2"/>
  <c r="F922" i="2"/>
  <c r="E922" i="2"/>
  <c r="D922" i="2"/>
  <c r="Y922" i="2" s="1"/>
  <c r="C922" i="2"/>
  <c r="B922" i="2"/>
  <c r="A922" i="2"/>
  <c r="S922" i="2" s="1"/>
  <c r="Y921" i="2"/>
  <c r="X921" i="2" a="1"/>
  <c r="X921" i="2" s="1"/>
  <c r="S921" i="2"/>
  <c r="R921" i="2"/>
  <c r="Q921" i="2"/>
  <c r="P921" i="2"/>
  <c r="O921" i="2"/>
  <c r="M921" i="2"/>
  <c r="N921" i="2" s="1"/>
  <c r="T921" i="2" s="1"/>
  <c r="L921" i="2"/>
  <c r="K921" i="2"/>
  <c r="V921" i="2" s="1"/>
  <c r="J921" i="2"/>
  <c r="I921" i="2"/>
  <c r="H921" i="2"/>
  <c r="G921" i="2"/>
  <c r="F921" i="2"/>
  <c r="E921" i="2"/>
  <c r="D921" i="2"/>
  <c r="C921" i="2"/>
  <c r="B921" i="2"/>
  <c r="A921" i="2"/>
  <c r="R920" i="2"/>
  <c r="Q920" i="2"/>
  <c r="P920" i="2"/>
  <c r="X920" i="2" s="1" a="1"/>
  <c r="X920" i="2" s="1"/>
  <c r="O920" i="2"/>
  <c r="M920" i="2"/>
  <c r="L920" i="2"/>
  <c r="N920" i="2" s="1"/>
  <c r="T920" i="2" s="1"/>
  <c r="K920" i="2"/>
  <c r="V920" i="2" s="1"/>
  <c r="J920" i="2"/>
  <c r="I920" i="2"/>
  <c r="H920" i="2"/>
  <c r="G920" i="2"/>
  <c r="F920" i="2"/>
  <c r="E920" i="2"/>
  <c r="D920" i="2"/>
  <c r="Y920" i="2" s="1"/>
  <c r="C920" i="2"/>
  <c r="B920" i="2"/>
  <c r="A920" i="2"/>
  <c r="S920" i="2" s="1"/>
  <c r="X919" i="2"/>
  <c r="U919" i="2" a="1"/>
  <c r="U919" i="2" s="1"/>
  <c r="R919" i="2"/>
  <c r="Q919" i="2"/>
  <c r="P919" i="2"/>
  <c r="X919" i="2" s="1" a="1"/>
  <c r="O919" i="2"/>
  <c r="M919" i="2"/>
  <c r="L919" i="2"/>
  <c r="K919" i="2"/>
  <c r="V919" i="2" s="1"/>
  <c r="J919" i="2"/>
  <c r="I919" i="2"/>
  <c r="H919" i="2"/>
  <c r="G919" i="2"/>
  <c r="F919" i="2"/>
  <c r="E919" i="2"/>
  <c r="D919" i="2"/>
  <c r="Y919" i="2" s="1"/>
  <c r="C919" i="2"/>
  <c r="B919" i="2"/>
  <c r="A919" i="2"/>
  <c r="S919" i="2" s="1"/>
  <c r="X918" i="2"/>
  <c r="R918" i="2"/>
  <c r="Q918" i="2"/>
  <c r="P918" i="2"/>
  <c r="X918" i="2" s="1" a="1"/>
  <c r="O918" i="2"/>
  <c r="M918" i="2"/>
  <c r="N918" i="2" s="1"/>
  <c r="T918" i="2" s="1"/>
  <c r="L918" i="2"/>
  <c r="K918" i="2"/>
  <c r="V918" i="2" s="1"/>
  <c r="J918" i="2"/>
  <c r="I918" i="2"/>
  <c r="H918" i="2"/>
  <c r="G918" i="2"/>
  <c r="F918" i="2"/>
  <c r="E918" i="2"/>
  <c r="D918" i="2"/>
  <c r="Y918" i="2" s="1"/>
  <c r="C918" i="2"/>
  <c r="B918" i="2"/>
  <c r="A918" i="2"/>
  <c r="S918" i="2" s="1"/>
  <c r="X917" i="2" a="1"/>
  <c r="X917" i="2" s="1"/>
  <c r="U917" i="2"/>
  <c r="U917" i="2" a="1"/>
  <c r="R917" i="2"/>
  <c r="Q917" i="2"/>
  <c r="P917" i="2"/>
  <c r="O917" i="2"/>
  <c r="M917" i="2"/>
  <c r="L917" i="2"/>
  <c r="K917" i="2"/>
  <c r="V917" i="2" s="1"/>
  <c r="J917" i="2"/>
  <c r="I917" i="2"/>
  <c r="H917" i="2"/>
  <c r="G917" i="2"/>
  <c r="F917" i="2"/>
  <c r="E917" i="2"/>
  <c r="D917" i="2"/>
  <c r="Y917" i="2" s="1"/>
  <c r="C917" i="2"/>
  <c r="B917" i="2"/>
  <c r="A917" i="2"/>
  <c r="S917" i="2" s="1"/>
  <c r="V916" i="2"/>
  <c r="U916" i="2" a="1"/>
  <c r="U916" i="2" s="1"/>
  <c r="R916" i="2"/>
  <c r="Q916" i="2"/>
  <c r="P916" i="2"/>
  <c r="X916" i="2" s="1" a="1"/>
  <c r="X916" i="2" s="1"/>
  <c r="O916" i="2"/>
  <c r="M916" i="2"/>
  <c r="L916" i="2"/>
  <c r="K916" i="2"/>
  <c r="J916" i="2"/>
  <c r="I916" i="2"/>
  <c r="H916" i="2"/>
  <c r="G916" i="2"/>
  <c r="F916" i="2"/>
  <c r="E916" i="2"/>
  <c r="D916" i="2"/>
  <c r="Y916" i="2" s="1"/>
  <c r="C916" i="2"/>
  <c r="B916" i="2"/>
  <c r="A916" i="2"/>
  <c r="S916" i="2" s="1"/>
  <c r="Y915" i="2"/>
  <c r="X915" i="2" a="1"/>
  <c r="X915" i="2" s="1"/>
  <c r="V915" i="2"/>
  <c r="R915" i="2"/>
  <c r="Q915" i="2"/>
  <c r="P915" i="2"/>
  <c r="O915" i="2"/>
  <c r="M915" i="2"/>
  <c r="N915" i="2" s="1"/>
  <c r="L915" i="2"/>
  <c r="K915" i="2"/>
  <c r="J915" i="2"/>
  <c r="U915" i="2" s="1" a="1"/>
  <c r="U915" i="2" s="1"/>
  <c r="I915" i="2"/>
  <c r="H915" i="2"/>
  <c r="G915" i="2"/>
  <c r="F915" i="2"/>
  <c r="E915" i="2"/>
  <c r="D915" i="2"/>
  <c r="C915" i="2"/>
  <c r="B915" i="2"/>
  <c r="A915" i="2"/>
  <c r="S915" i="2" s="1"/>
  <c r="V914" i="2"/>
  <c r="R914" i="2"/>
  <c r="Q914" i="2"/>
  <c r="P914" i="2"/>
  <c r="X914" i="2" s="1" a="1"/>
  <c r="X914" i="2" s="1"/>
  <c r="O914" i="2"/>
  <c r="M914" i="2"/>
  <c r="L914" i="2"/>
  <c r="N914" i="2" s="1"/>
  <c r="T914" i="2" s="1"/>
  <c r="K914" i="2"/>
  <c r="J914" i="2"/>
  <c r="I914" i="2"/>
  <c r="H914" i="2"/>
  <c r="G914" i="2"/>
  <c r="F914" i="2"/>
  <c r="E914" i="2"/>
  <c r="D914" i="2"/>
  <c r="Y914" i="2" s="1"/>
  <c r="C914" i="2"/>
  <c r="B914" i="2"/>
  <c r="A914" i="2"/>
  <c r="S914" i="2" s="1"/>
  <c r="X913" i="2"/>
  <c r="R913" i="2"/>
  <c r="Q913" i="2"/>
  <c r="P913" i="2"/>
  <c r="X913" i="2" s="1" a="1"/>
  <c r="O913" i="2"/>
  <c r="M913" i="2"/>
  <c r="N913" i="2" s="1"/>
  <c r="L913" i="2"/>
  <c r="K913" i="2"/>
  <c r="V913" i="2" s="1"/>
  <c r="J913" i="2"/>
  <c r="U913" i="2" s="1" a="1"/>
  <c r="U913" i="2" s="1"/>
  <c r="I913" i="2"/>
  <c r="H913" i="2"/>
  <c r="G913" i="2"/>
  <c r="F913" i="2"/>
  <c r="E913" i="2"/>
  <c r="D913" i="2"/>
  <c r="Y913" i="2" s="1"/>
  <c r="C913" i="2"/>
  <c r="B913" i="2"/>
  <c r="A913" i="2"/>
  <c r="S913" i="2" s="1"/>
  <c r="Y912" i="2"/>
  <c r="S912" i="2"/>
  <c r="R912" i="2"/>
  <c r="Q912" i="2"/>
  <c r="P912" i="2"/>
  <c r="X912" i="2" s="1" a="1"/>
  <c r="X912" i="2" s="1"/>
  <c r="O912" i="2"/>
  <c r="M912" i="2"/>
  <c r="N912" i="2" s="1"/>
  <c r="T912" i="2" s="1"/>
  <c r="L912" i="2"/>
  <c r="K912" i="2"/>
  <c r="V912" i="2" s="1"/>
  <c r="J912" i="2"/>
  <c r="U912" i="2" s="1" a="1"/>
  <c r="U912" i="2" s="1"/>
  <c r="I912" i="2"/>
  <c r="H912" i="2"/>
  <c r="G912" i="2"/>
  <c r="F912" i="2"/>
  <c r="E912" i="2"/>
  <c r="D912" i="2"/>
  <c r="C912" i="2"/>
  <c r="B912" i="2"/>
  <c r="A912" i="2"/>
  <c r="R911" i="2"/>
  <c r="Q911" i="2"/>
  <c r="P911" i="2"/>
  <c r="X911" i="2" s="1" a="1"/>
  <c r="X911" i="2" s="1"/>
  <c r="O911" i="2"/>
  <c r="N911" i="2"/>
  <c r="T911" i="2" s="1"/>
  <c r="M911" i="2"/>
  <c r="L911" i="2"/>
  <c r="K911" i="2"/>
  <c r="V911" i="2" s="1"/>
  <c r="J911" i="2"/>
  <c r="I911" i="2"/>
  <c r="H911" i="2"/>
  <c r="G911" i="2"/>
  <c r="F911" i="2"/>
  <c r="E911" i="2"/>
  <c r="D911" i="2"/>
  <c r="Y911" i="2" s="1"/>
  <c r="C911" i="2"/>
  <c r="B911" i="2"/>
  <c r="A911" i="2"/>
  <c r="S911" i="2" s="1"/>
  <c r="X910" i="2"/>
  <c r="X910" i="2" a="1"/>
  <c r="V910" i="2"/>
  <c r="U910" i="2"/>
  <c r="R910" i="2"/>
  <c r="Q910" i="2"/>
  <c r="P910" i="2"/>
  <c r="O910" i="2"/>
  <c r="M910" i="2"/>
  <c r="N910" i="2" s="1"/>
  <c r="L910" i="2"/>
  <c r="K910" i="2"/>
  <c r="J910" i="2"/>
  <c r="U910" i="2" s="1" a="1"/>
  <c r="I910" i="2"/>
  <c r="H910" i="2"/>
  <c r="G910" i="2"/>
  <c r="F910" i="2"/>
  <c r="E910" i="2"/>
  <c r="D910" i="2"/>
  <c r="Y910" i="2" s="1"/>
  <c r="C910" i="2"/>
  <c r="B910" i="2"/>
  <c r="A910" i="2"/>
  <c r="S910" i="2" s="1"/>
  <c r="Y909" i="2"/>
  <c r="X909" i="2"/>
  <c r="R909" i="2"/>
  <c r="Q909" i="2"/>
  <c r="P909" i="2"/>
  <c r="X909" i="2" s="1" a="1"/>
  <c r="O909" i="2"/>
  <c r="M909" i="2"/>
  <c r="L909" i="2"/>
  <c r="N909" i="2" s="1"/>
  <c r="T909" i="2" s="1"/>
  <c r="K909" i="2"/>
  <c r="V909" i="2" s="1"/>
  <c r="J909" i="2"/>
  <c r="I909" i="2"/>
  <c r="H909" i="2"/>
  <c r="G909" i="2"/>
  <c r="F909" i="2"/>
  <c r="E909" i="2"/>
  <c r="D909" i="2"/>
  <c r="C909" i="2"/>
  <c r="B909" i="2"/>
  <c r="A909" i="2"/>
  <c r="S909" i="2" s="1"/>
  <c r="U908" i="2"/>
  <c r="U908" i="2" a="1"/>
  <c r="R908" i="2"/>
  <c r="Q908" i="2"/>
  <c r="P908" i="2"/>
  <c r="X908" i="2" s="1" a="1"/>
  <c r="X908" i="2" s="1"/>
  <c r="O908" i="2"/>
  <c r="M908" i="2"/>
  <c r="L908" i="2"/>
  <c r="K908" i="2"/>
  <c r="V908" i="2" s="1"/>
  <c r="J908" i="2"/>
  <c r="I908" i="2"/>
  <c r="H908" i="2"/>
  <c r="G908" i="2"/>
  <c r="F908" i="2"/>
  <c r="E908" i="2"/>
  <c r="D908" i="2"/>
  <c r="Y908" i="2" s="1"/>
  <c r="C908" i="2"/>
  <c r="B908" i="2"/>
  <c r="A908" i="2"/>
  <c r="S908" i="2" s="1"/>
  <c r="V907" i="2"/>
  <c r="R907" i="2"/>
  <c r="Q907" i="2"/>
  <c r="P907" i="2"/>
  <c r="X907" i="2" s="1" a="1"/>
  <c r="X907" i="2" s="1"/>
  <c r="O907" i="2"/>
  <c r="N907" i="2"/>
  <c r="T907" i="2" s="1"/>
  <c r="M907" i="2"/>
  <c r="L907" i="2"/>
  <c r="K907" i="2"/>
  <c r="J907" i="2"/>
  <c r="I907" i="2"/>
  <c r="H907" i="2"/>
  <c r="G907" i="2"/>
  <c r="F907" i="2"/>
  <c r="E907" i="2"/>
  <c r="D907" i="2"/>
  <c r="Y907" i="2" s="1"/>
  <c r="C907" i="2"/>
  <c r="B907" i="2"/>
  <c r="A907" i="2"/>
  <c r="S907" i="2" s="1"/>
  <c r="S906" i="2"/>
  <c r="R906" i="2"/>
  <c r="Q906" i="2"/>
  <c r="P906" i="2"/>
  <c r="X906" i="2" s="1" a="1"/>
  <c r="X906" i="2" s="1"/>
  <c r="O906" i="2"/>
  <c r="M906" i="2"/>
  <c r="L906" i="2"/>
  <c r="K906" i="2"/>
  <c r="V906" i="2" s="1"/>
  <c r="J906" i="2"/>
  <c r="U906" i="2" s="1" a="1"/>
  <c r="U906" i="2" s="1"/>
  <c r="I906" i="2"/>
  <c r="H906" i="2"/>
  <c r="G906" i="2"/>
  <c r="F906" i="2"/>
  <c r="E906" i="2"/>
  <c r="D906" i="2"/>
  <c r="Y906" i="2" s="1"/>
  <c r="C906" i="2"/>
  <c r="B906" i="2"/>
  <c r="A906" i="2"/>
  <c r="X905" i="2" a="1"/>
  <c r="X905" i="2" s="1"/>
  <c r="R905" i="2"/>
  <c r="Q905" i="2"/>
  <c r="P905" i="2"/>
  <c r="O905" i="2"/>
  <c r="M905" i="2"/>
  <c r="L905" i="2"/>
  <c r="K905" i="2"/>
  <c r="V905" i="2" s="1"/>
  <c r="J905" i="2"/>
  <c r="I905" i="2"/>
  <c r="H905" i="2"/>
  <c r="G905" i="2"/>
  <c r="F905" i="2"/>
  <c r="E905" i="2"/>
  <c r="D905" i="2"/>
  <c r="Y905" i="2" s="1"/>
  <c r="C905" i="2"/>
  <c r="B905" i="2"/>
  <c r="A905" i="2"/>
  <c r="S905" i="2" s="1"/>
  <c r="R904" i="2"/>
  <c r="Q904" i="2"/>
  <c r="P904" i="2"/>
  <c r="X904" i="2" s="1" a="1"/>
  <c r="X904" i="2" s="1"/>
  <c r="O904" i="2"/>
  <c r="M904" i="2"/>
  <c r="N904" i="2" s="1"/>
  <c r="T904" i="2" s="1"/>
  <c r="L904" i="2"/>
  <c r="K904" i="2"/>
  <c r="V904" i="2" s="1"/>
  <c r="J904" i="2"/>
  <c r="I904" i="2"/>
  <c r="H904" i="2"/>
  <c r="G904" i="2"/>
  <c r="F904" i="2"/>
  <c r="E904" i="2"/>
  <c r="D904" i="2"/>
  <c r="Y904" i="2" s="1"/>
  <c r="C904" i="2"/>
  <c r="B904" i="2"/>
  <c r="A904" i="2"/>
  <c r="S904" i="2" s="1"/>
  <c r="U903" i="2" a="1"/>
  <c r="U903" i="2" s="1"/>
  <c r="R903" i="2"/>
  <c r="Q903" i="2"/>
  <c r="P903" i="2"/>
  <c r="X903" i="2" s="1" a="1"/>
  <c r="X903" i="2" s="1"/>
  <c r="O903" i="2"/>
  <c r="N903" i="2"/>
  <c r="T903" i="2" s="1"/>
  <c r="M903" i="2"/>
  <c r="L903" i="2"/>
  <c r="K903" i="2"/>
  <c r="V903" i="2" s="1"/>
  <c r="J903" i="2"/>
  <c r="I903" i="2"/>
  <c r="H903" i="2"/>
  <c r="G903" i="2"/>
  <c r="F903" i="2"/>
  <c r="E903" i="2"/>
  <c r="D903" i="2"/>
  <c r="Y903" i="2" s="1"/>
  <c r="C903" i="2"/>
  <c r="B903" i="2"/>
  <c r="A903" i="2"/>
  <c r="S903" i="2" s="1"/>
  <c r="R902" i="2"/>
  <c r="Q902" i="2"/>
  <c r="P902" i="2"/>
  <c r="X902" i="2" s="1" a="1"/>
  <c r="X902" i="2" s="1"/>
  <c r="O902" i="2"/>
  <c r="M902" i="2"/>
  <c r="L902" i="2"/>
  <c r="N902" i="2" s="1"/>
  <c r="T902" i="2" s="1"/>
  <c r="K902" i="2"/>
  <c r="V902" i="2" s="1"/>
  <c r="J902" i="2"/>
  <c r="I902" i="2"/>
  <c r="H902" i="2"/>
  <c r="G902" i="2"/>
  <c r="F902" i="2"/>
  <c r="E902" i="2"/>
  <c r="D902" i="2"/>
  <c r="Y902" i="2" s="1"/>
  <c r="C902" i="2"/>
  <c r="B902" i="2"/>
  <c r="A902" i="2"/>
  <c r="S902" i="2" s="1"/>
  <c r="R901" i="2"/>
  <c r="Q901" i="2"/>
  <c r="P901" i="2"/>
  <c r="X901" i="2" s="1" a="1"/>
  <c r="X901" i="2" s="1"/>
  <c r="O901" i="2"/>
  <c r="N901" i="2"/>
  <c r="T901" i="2" s="1"/>
  <c r="M901" i="2"/>
  <c r="L901" i="2"/>
  <c r="K901" i="2"/>
  <c r="V901" i="2" s="1"/>
  <c r="J901" i="2"/>
  <c r="I901" i="2"/>
  <c r="H901" i="2"/>
  <c r="G901" i="2"/>
  <c r="F901" i="2"/>
  <c r="E901" i="2"/>
  <c r="D901" i="2"/>
  <c r="Y901" i="2" s="1"/>
  <c r="C901" i="2"/>
  <c r="B901" i="2"/>
  <c r="A901" i="2"/>
  <c r="S901" i="2" s="1"/>
  <c r="V900" i="2"/>
  <c r="U900" i="2" a="1"/>
  <c r="U900" i="2" s="1"/>
  <c r="R900" i="2"/>
  <c r="Q900" i="2"/>
  <c r="P900" i="2"/>
  <c r="X900" i="2" s="1" a="1"/>
  <c r="X900" i="2" s="1"/>
  <c r="O900" i="2"/>
  <c r="M900" i="2"/>
  <c r="N900" i="2" s="1"/>
  <c r="T900" i="2" s="1"/>
  <c r="L900" i="2"/>
  <c r="K900" i="2"/>
  <c r="J900" i="2"/>
  <c r="I900" i="2"/>
  <c r="H900" i="2"/>
  <c r="G900" i="2"/>
  <c r="F900" i="2"/>
  <c r="E900" i="2"/>
  <c r="D900" i="2"/>
  <c r="Y900" i="2" s="1"/>
  <c r="C900" i="2"/>
  <c r="B900" i="2"/>
  <c r="A900" i="2"/>
  <c r="S900" i="2" s="1"/>
  <c r="X899" i="2"/>
  <c r="U899" i="2" a="1"/>
  <c r="U899" i="2" s="1"/>
  <c r="R899" i="2"/>
  <c r="Q899" i="2"/>
  <c r="P899" i="2"/>
  <c r="X899" i="2" s="1" a="1"/>
  <c r="O899" i="2"/>
  <c r="M899" i="2"/>
  <c r="L899" i="2"/>
  <c r="K899" i="2"/>
  <c r="V899" i="2" s="1"/>
  <c r="J899" i="2"/>
  <c r="I899" i="2"/>
  <c r="H899" i="2"/>
  <c r="G899" i="2"/>
  <c r="F899" i="2"/>
  <c r="E899" i="2"/>
  <c r="D899" i="2"/>
  <c r="Y899" i="2" s="1"/>
  <c r="C899" i="2"/>
  <c r="B899" i="2"/>
  <c r="A899" i="2"/>
  <c r="S899" i="2" s="1"/>
  <c r="U898" i="2" a="1"/>
  <c r="U898" i="2" s="1"/>
  <c r="R898" i="2"/>
  <c r="Q898" i="2"/>
  <c r="P898" i="2"/>
  <c r="X898" i="2" s="1" a="1"/>
  <c r="X898" i="2" s="1"/>
  <c r="O898" i="2"/>
  <c r="M898" i="2"/>
  <c r="L898" i="2"/>
  <c r="N898" i="2" s="1"/>
  <c r="T898" i="2" s="1"/>
  <c r="K898" i="2"/>
  <c r="V898" i="2" s="1"/>
  <c r="J898" i="2"/>
  <c r="I898" i="2"/>
  <c r="H898" i="2"/>
  <c r="G898" i="2"/>
  <c r="F898" i="2"/>
  <c r="E898" i="2"/>
  <c r="D898" i="2"/>
  <c r="Y898" i="2" s="1"/>
  <c r="C898" i="2"/>
  <c r="B898" i="2"/>
  <c r="A898" i="2"/>
  <c r="S898" i="2" s="1"/>
  <c r="Y897" i="2"/>
  <c r="X897" i="2" a="1"/>
  <c r="X897" i="2" s="1"/>
  <c r="R897" i="2"/>
  <c r="Q897" i="2"/>
  <c r="P897" i="2"/>
  <c r="O897" i="2"/>
  <c r="M897" i="2"/>
  <c r="L897" i="2"/>
  <c r="K897" i="2"/>
  <c r="V897" i="2" s="1"/>
  <c r="J897" i="2"/>
  <c r="U897" i="2" s="1" a="1"/>
  <c r="U897" i="2" s="1"/>
  <c r="I897" i="2"/>
  <c r="H897" i="2"/>
  <c r="G897" i="2"/>
  <c r="F897" i="2"/>
  <c r="E897" i="2"/>
  <c r="D897" i="2"/>
  <c r="C897" i="2"/>
  <c r="B897" i="2"/>
  <c r="A897" i="2"/>
  <c r="S897" i="2" s="1"/>
  <c r="R896" i="2"/>
  <c r="Q896" i="2"/>
  <c r="P896" i="2"/>
  <c r="X896" i="2" s="1" a="1"/>
  <c r="X896" i="2" s="1"/>
  <c r="O896" i="2"/>
  <c r="M896" i="2"/>
  <c r="N896" i="2" s="1"/>
  <c r="T896" i="2" s="1"/>
  <c r="L896" i="2"/>
  <c r="K896" i="2"/>
  <c r="V896" i="2" s="1"/>
  <c r="J896" i="2"/>
  <c r="I896" i="2"/>
  <c r="H896" i="2"/>
  <c r="G896" i="2"/>
  <c r="F896" i="2"/>
  <c r="E896" i="2"/>
  <c r="D896" i="2"/>
  <c r="Y896" i="2" s="1"/>
  <c r="C896" i="2"/>
  <c r="B896" i="2"/>
  <c r="A896" i="2"/>
  <c r="S896" i="2" s="1"/>
  <c r="R895" i="2"/>
  <c r="Q895" i="2"/>
  <c r="P895" i="2"/>
  <c r="X895" i="2" s="1" a="1"/>
  <c r="X895" i="2" s="1"/>
  <c r="O895" i="2"/>
  <c r="M895" i="2"/>
  <c r="N895" i="2" s="1"/>
  <c r="T895" i="2" s="1"/>
  <c r="L895" i="2"/>
  <c r="K895" i="2"/>
  <c r="V895" i="2" s="1"/>
  <c r="J895" i="2"/>
  <c r="I895" i="2"/>
  <c r="H895" i="2"/>
  <c r="G895" i="2"/>
  <c r="F895" i="2"/>
  <c r="E895" i="2"/>
  <c r="D895" i="2"/>
  <c r="Y895" i="2" s="1"/>
  <c r="C895" i="2"/>
  <c r="B895" i="2"/>
  <c r="A895" i="2"/>
  <c r="S895" i="2" s="1"/>
  <c r="R894" i="2"/>
  <c r="Q894" i="2"/>
  <c r="P894" i="2"/>
  <c r="X894" i="2" s="1" a="1"/>
  <c r="X894" i="2" s="1"/>
  <c r="O894" i="2"/>
  <c r="M894" i="2"/>
  <c r="L894" i="2"/>
  <c r="K894" i="2"/>
  <c r="V894" i="2" s="1"/>
  <c r="J894" i="2"/>
  <c r="U894" i="2" s="1" a="1"/>
  <c r="U894" i="2" s="1"/>
  <c r="I894" i="2"/>
  <c r="H894" i="2"/>
  <c r="G894" i="2"/>
  <c r="F894" i="2"/>
  <c r="E894" i="2"/>
  <c r="D894" i="2"/>
  <c r="Y894" i="2" s="1"/>
  <c r="C894" i="2"/>
  <c r="B894" i="2"/>
  <c r="A894" i="2"/>
  <c r="S894" i="2" s="1"/>
  <c r="R893" i="2"/>
  <c r="Q893" i="2"/>
  <c r="P893" i="2"/>
  <c r="X893" i="2" s="1" a="1"/>
  <c r="X893" i="2" s="1"/>
  <c r="O893" i="2"/>
  <c r="M893" i="2"/>
  <c r="L893" i="2"/>
  <c r="K893" i="2"/>
  <c r="V893" i="2" s="1"/>
  <c r="J893" i="2"/>
  <c r="I893" i="2"/>
  <c r="H893" i="2"/>
  <c r="G893" i="2"/>
  <c r="F893" i="2"/>
  <c r="E893" i="2"/>
  <c r="D893" i="2"/>
  <c r="Y893" i="2" s="1"/>
  <c r="C893" i="2"/>
  <c r="B893" i="2"/>
  <c r="A893" i="2"/>
  <c r="S893" i="2" s="1"/>
  <c r="X892" i="2" a="1"/>
  <c r="X892" i="2" s="1"/>
  <c r="R892" i="2"/>
  <c r="Q892" i="2"/>
  <c r="P892" i="2"/>
  <c r="O892" i="2"/>
  <c r="M892" i="2"/>
  <c r="L892" i="2"/>
  <c r="K892" i="2"/>
  <c r="V892" i="2" s="1"/>
  <c r="J892" i="2"/>
  <c r="I892" i="2"/>
  <c r="H892" i="2"/>
  <c r="G892" i="2"/>
  <c r="F892" i="2"/>
  <c r="E892" i="2"/>
  <c r="D892" i="2"/>
  <c r="Y892" i="2" s="1"/>
  <c r="C892" i="2"/>
  <c r="B892" i="2"/>
  <c r="A892" i="2"/>
  <c r="S892" i="2" s="1"/>
  <c r="Y891" i="2"/>
  <c r="R891" i="2"/>
  <c r="Q891" i="2"/>
  <c r="P891" i="2"/>
  <c r="X891" i="2" s="1" a="1"/>
  <c r="X891" i="2" s="1"/>
  <c r="O891" i="2"/>
  <c r="M891" i="2"/>
  <c r="L891" i="2"/>
  <c r="K891" i="2"/>
  <c r="V891" i="2" s="1"/>
  <c r="J891" i="2"/>
  <c r="I891" i="2"/>
  <c r="H891" i="2"/>
  <c r="G891" i="2"/>
  <c r="F891" i="2"/>
  <c r="E891" i="2"/>
  <c r="D891" i="2"/>
  <c r="C891" i="2"/>
  <c r="B891" i="2"/>
  <c r="A891" i="2"/>
  <c r="S891" i="2" s="1"/>
  <c r="U890" i="2" a="1"/>
  <c r="U890" i="2" s="1"/>
  <c r="R890" i="2"/>
  <c r="Q890" i="2"/>
  <c r="P890" i="2"/>
  <c r="X890" i="2" s="1" a="1"/>
  <c r="X890" i="2" s="1"/>
  <c r="O890" i="2"/>
  <c r="M890" i="2"/>
  <c r="L890" i="2"/>
  <c r="N890" i="2" s="1"/>
  <c r="T890" i="2" s="1"/>
  <c r="K890" i="2"/>
  <c r="V890" i="2" s="1"/>
  <c r="J890" i="2"/>
  <c r="I890" i="2"/>
  <c r="H890" i="2"/>
  <c r="G890" i="2"/>
  <c r="F890" i="2"/>
  <c r="E890" i="2"/>
  <c r="D890" i="2"/>
  <c r="Y890" i="2" s="1"/>
  <c r="C890" i="2"/>
  <c r="B890" i="2"/>
  <c r="A890" i="2"/>
  <c r="S890" i="2" s="1"/>
  <c r="X889" i="2"/>
  <c r="V889" i="2"/>
  <c r="R889" i="2"/>
  <c r="Q889" i="2"/>
  <c r="P889" i="2"/>
  <c r="X889" i="2" s="1" a="1"/>
  <c r="O889" i="2"/>
  <c r="M889" i="2"/>
  <c r="L889" i="2"/>
  <c r="K889" i="2"/>
  <c r="J889" i="2"/>
  <c r="U889" i="2" s="1" a="1"/>
  <c r="U889" i="2" s="1"/>
  <c r="I889" i="2"/>
  <c r="H889" i="2"/>
  <c r="G889" i="2"/>
  <c r="F889" i="2"/>
  <c r="E889" i="2"/>
  <c r="D889" i="2"/>
  <c r="Y889" i="2" s="1"/>
  <c r="C889" i="2"/>
  <c r="B889" i="2"/>
  <c r="A889" i="2"/>
  <c r="S889" i="2" s="1"/>
  <c r="X888" i="2" a="1"/>
  <c r="X888" i="2" s="1"/>
  <c r="U888" i="2" a="1"/>
  <c r="U888" i="2" s="1"/>
  <c r="R888" i="2"/>
  <c r="Q888" i="2"/>
  <c r="P888" i="2"/>
  <c r="O888" i="2"/>
  <c r="M888" i="2"/>
  <c r="L888" i="2"/>
  <c r="N888" i="2" s="1"/>
  <c r="T888" i="2" s="1"/>
  <c r="K888" i="2"/>
  <c r="J888" i="2"/>
  <c r="I888" i="2"/>
  <c r="H888" i="2"/>
  <c r="G888" i="2"/>
  <c r="F888" i="2"/>
  <c r="E888" i="2"/>
  <c r="D888" i="2"/>
  <c r="Y888" i="2" s="1"/>
  <c r="C888" i="2"/>
  <c r="B888" i="2"/>
  <c r="A888" i="2"/>
  <c r="S888" i="2" s="1"/>
  <c r="Y887" i="2"/>
  <c r="R887" i="2"/>
  <c r="Q887" i="2"/>
  <c r="P887" i="2"/>
  <c r="X887" i="2" s="1" a="1"/>
  <c r="X887" i="2" s="1"/>
  <c r="O887" i="2"/>
  <c r="M887" i="2"/>
  <c r="L887" i="2"/>
  <c r="N887" i="2" s="1"/>
  <c r="T887" i="2" s="1"/>
  <c r="K887" i="2"/>
  <c r="V887" i="2" s="1"/>
  <c r="J887" i="2"/>
  <c r="I887" i="2"/>
  <c r="H887" i="2"/>
  <c r="G887" i="2"/>
  <c r="F887" i="2"/>
  <c r="E887" i="2"/>
  <c r="D887" i="2"/>
  <c r="C887" i="2"/>
  <c r="B887" i="2"/>
  <c r="A887" i="2"/>
  <c r="S887" i="2" s="1"/>
  <c r="R886" i="2"/>
  <c r="Q886" i="2"/>
  <c r="P886" i="2"/>
  <c r="X886" i="2" s="1" a="1"/>
  <c r="X886" i="2" s="1"/>
  <c r="O886" i="2"/>
  <c r="N886" i="2"/>
  <c r="T886" i="2" s="1"/>
  <c r="M886" i="2"/>
  <c r="L886" i="2"/>
  <c r="K886" i="2"/>
  <c r="V886" i="2" s="1"/>
  <c r="J886" i="2"/>
  <c r="I886" i="2"/>
  <c r="H886" i="2"/>
  <c r="G886" i="2"/>
  <c r="F886" i="2"/>
  <c r="E886" i="2"/>
  <c r="D886" i="2"/>
  <c r="Y886" i="2" s="1"/>
  <c r="C886" i="2"/>
  <c r="B886" i="2"/>
  <c r="A886" i="2"/>
  <c r="S886" i="2" s="1"/>
  <c r="R885" i="2"/>
  <c r="Q885" i="2"/>
  <c r="P885" i="2"/>
  <c r="X885" i="2" s="1" a="1"/>
  <c r="X885" i="2" s="1"/>
  <c r="O885" i="2"/>
  <c r="M885" i="2"/>
  <c r="L885" i="2"/>
  <c r="K885" i="2"/>
  <c r="V885" i="2" s="1"/>
  <c r="J885" i="2"/>
  <c r="I885" i="2"/>
  <c r="H885" i="2"/>
  <c r="G885" i="2"/>
  <c r="F885" i="2"/>
  <c r="E885" i="2"/>
  <c r="D885" i="2"/>
  <c r="Y885" i="2" s="1"/>
  <c r="C885" i="2"/>
  <c r="B885" i="2"/>
  <c r="A885" i="2"/>
  <c r="S885" i="2" s="1"/>
  <c r="Y884" i="2"/>
  <c r="X884" i="2" a="1"/>
  <c r="X884" i="2" s="1"/>
  <c r="R884" i="2"/>
  <c r="Q884" i="2"/>
  <c r="P884" i="2"/>
  <c r="O884" i="2"/>
  <c r="M884" i="2"/>
  <c r="L884" i="2"/>
  <c r="K884" i="2"/>
  <c r="V884" i="2" s="1"/>
  <c r="J884" i="2"/>
  <c r="I884" i="2"/>
  <c r="H884" i="2"/>
  <c r="G884" i="2"/>
  <c r="F884" i="2"/>
  <c r="E884" i="2"/>
  <c r="D884" i="2"/>
  <c r="C884" i="2"/>
  <c r="B884" i="2"/>
  <c r="A884" i="2"/>
  <c r="S884" i="2" s="1"/>
  <c r="R883" i="2"/>
  <c r="Q883" i="2"/>
  <c r="P883" i="2"/>
  <c r="X883" i="2" s="1" a="1"/>
  <c r="X883" i="2" s="1"/>
  <c r="O883" i="2"/>
  <c r="M883" i="2"/>
  <c r="L883" i="2"/>
  <c r="N883" i="2" s="1"/>
  <c r="T883" i="2" s="1"/>
  <c r="K883" i="2"/>
  <c r="J883" i="2"/>
  <c r="U883" i="2" s="1" a="1"/>
  <c r="U883" i="2" s="1"/>
  <c r="I883" i="2"/>
  <c r="H883" i="2"/>
  <c r="G883" i="2"/>
  <c r="F883" i="2"/>
  <c r="E883" i="2"/>
  <c r="D883" i="2"/>
  <c r="Y883" i="2" s="1"/>
  <c r="C883" i="2"/>
  <c r="B883" i="2"/>
  <c r="A883" i="2"/>
  <c r="S883" i="2" s="1"/>
  <c r="R882" i="2"/>
  <c r="Q882" i="2"/>
  <c r="P882" i="2"/>
  <c r="X882" i="2" s="1" a="1"/>
  <c r="X882" i="2" s="1"/>
  <c r="O882" i="2"/>
  <c r="M882" i="2"/>
  <c r="L882" i="2"/>
  <c r="K882" i="2"/>
  <c r="V882" i="2" s="1"/>
  <c r="J882" i="2"/>
  <c r="I882" i="2"/>
  <c r="H882" i="2"/>
  <c r="G882" i="2"/>
  <c r="F882" i="2"/>
  <c r="E882" i="2"/>
  <c r="D882" i="2"/>
  <c r="Y882" i="2" s="1"/>
  <c r="C882" i="2"/>
  <c r="B882" i="2"/>
  <c r="A882" i="2"/>
  <c r="S882" i="2" s="1"/>
  <c r="Y881" i="2"/>
  <c r="V881" i="2"/>
  <c r="R881" i="2"/>
  <c r="Q881" i="2"/>
  <c r="P881" i="2"/>
  <c r="X881" i="2" s="1" a="1"/>
  <c r="X881" i="2" s="1"/>
  <c r="O881" i="2"/>
  <c r="M881" i="2"/>
  <c r="N881" i="2" s="1"/>
  <c r="T881" i="2" s="1"/>
  <c r="L881" i="2"/>
  <c r="K881" i="2"/>
  <c r="J881" i="2"/>
  <c r="I881" i="2"/>
  <c r="H881" i="2"/>
  <c r="G881" i="2"/>
  <c r="F881" i="2"/>
  <c r="E881" i="2"/>
  <c r="D881" i="2"/>
  <c r="C881" i="2"/>
  <c r="B881" i="2"/>
  <c r="A881" i="2"/>
  <c r="S881" i="2" s="1"/>
  <c r="X880" i="2" a="1"/>
  <c r="X880" i="2" s="1"/>
  <c r="R880" i="2"/>
  <c r="Q880" i="2"/>
  <c r="P880" i="2"/>
  <c r="O880" i="2"/>
  <c r="N880" i="2"/>
  <c r="M880" i="2"/>
  <c r="L880" i="2"/>
  <c r="K880" i="2"/>
  <c r="V880" i="2" s="1"/>
  <c r="J880" i="2"/>
  <c r="I880" i="2"/>
  <c r="H880" i="2"/>
  <c r="G880" i="2"/>
  <c r="F880" i="2"/>
  <c r="E880" i="2"/>
  <c r="D880" i="2"/>
  <c r="Y880" i="2" s="1"/>
  <c r="C880" i="2"/>
  <c r="B880" i="2"/>
  <c r="A880" i="2"/>
  <c r="S880" i="2" s="1"/>
  <c r="X879" i="2" a="1"/>
  <c r="X879" i="2" s="1"/>
  <c r="W879" i="2"/>
  <c r="U879" i="2" a="1"/>
  <c r="U879" i="2" s="1"/>
  <c r="R879" i="2"/>
  <c r="Q879" i="2"/>
  <c r="P879" i="2"/>
  <c r="O879" i="2"/>
  <c r="M879" i="2"/>
  <c r="N879" i="2" s="1"/>
  <c r="T879" i="2" s="1"/>
  <c r="L879" i="2"/>
  <c r="K879" i="2"/>
  <c r="V879" i="2" s="1"/>
  <c r="J879" i="2"/>
  <c r="I879" i="2"/>
  <c r="H879" i="2"/>
  <c r="G879" i="2"/>
  <c r="F879" i="2"/>
  <c r="E879" i="2"/>
  <c r="D879" i="2"/>
  <c r="Y879" i="2" s="1"/>
  <c r="C879" i="2"/>
  <c r="B879" i="2"/>
  <c r="A879" i="2"/>
  <c r="S879" i="2" s="1"/>
  <c r="U878" i="2" a="1"/>
  <c r="U878" i="2" s="1"/>
  <c r="R878" i="2"/>
  <c r="Q878" i="2"/>
  <c r="P878" i="2"/>
  <c r="X878" i="2" s="1" a="1"/>
  <c r="X878" i="2" s="1"/>
  <c r="O878" i="2"/>
  <c r="M878" i="2"/>
  <c r="L878" i="2"/>
  <c r="K878" i="2"/>
  <c r="V878" i="2" s="1"/>
  <c r="J878" i="2"/>
  <c r="I878" i="2"/>
  <c r="H878" i="2"/>
  <c r="G878" i="2"/>
  <c r="F878" i="2"/>
  <c r="E878" i="2"/>
  <c r="D878" i="2"/>
  <c r="Y878" i="2" s="1"/>
  <c r="C878" i="2"/>
  <c r="B878" i="2"/>
  <c r="A878" i="2"/>
  <c r="S878" i="2" s="1"/>
  <c r="V877" i="2"/>
  <c r="R877" i="2"/>
  <c r="Q877" i="2"/>
  <c r="P877" i="2"/>
  <c r="X877" i="2" s="1" a="1"/>
  <c r="X877" i="2" s="1"/>
  <c r="O877" i="2"/>
  <c r="M877" i="2"/>
  <c r="L877" i="2"/>
  <c r="K877" i="2"/>
  <c r="J877" i="2"/>
  <c r="U877" i="2" s="1" a="1"/>
  <c r="U877" i="2" s="1"/>
  <c r="I877" i="2"/>
  <c r="H877" i="2"/>
  <c r="G877" i="2"/>
  <c r="F877" i="2"/>
  <c r="E877" i="2"/>
  <c r="D877" i="2"/>
  <c r="Y877" i="2" s="1"/>
  <c r="C877" i="2"/>
  <c r="B877" i="2"/>
  <c r="A877" i="2"/>
  <c r="S877" i="2" s="1"/>
  <c r="X876" i="2" a="1"/>
  <c r="X876" i="2" s="1"/>
  <c r="V876" i="2"/>
  <c r="R876" i="2"/>
  <c r="Q876" i="2"/>
  <c r="P876" i="2"/>
  <c r="O876" i="2"/>
  <c r="M876" i="2"/>
  <c r="L876" i="2"/>
  <c r="N876" i="2" s="1"/>
  <c r="T876" i="2" s="1"/>
  <c r="K876" i="2"/>
  <c r="J876" i="2"/>
  <c r="I876" i="2"/>
  <c r="H876" i="2"/>
  <c r="G876" i="2"/>
  <c r="F876" i="2"/>
  <c r="E876" i="2"/>
  <c r="D876" i="2"/>
  <c r="Y876" i="2" s="1"/>
  <c r="C876" i="2"/>
  <c r="B876" i="2"/>
  <c r="A876" i="2"/>
  <c r="S876" i="2" s="1"/>
  <c r="X875" i="2" a="1"/>
  <c r="X875" i="2" s="1"/>
  <c r="R875" i="2"/>
  <c r="Q875" i="2"/>
  <c r="P875" i="2"/>
  <c r="O875" i="2"/>
  <c r="N875" i="2"/>
  <c r="T875" i="2" s="1"/>
  <c r="M875" i="2"/>
  <c r="L875" i="2"/>
  <c r="K875" i="2"/>
  <c r="V875" i="2" s="1"/>
  <c r="J875" i="2"/>
  <c r="I875" i="2"/>
  <c r="H875" i="2"/>
  <c r="G875" i="2"/>
  <c r="F875" i="2"/>
  <c r="E875" i="2"/>
  <c r="D875" i="2"/>
  <c r="Y875" i="2" s="1"/>
  <c r="C875" i="2"/>
  <c r="B875" i="2"/>
  <c r="A875" i="2"/>
  <c r="S875" i="2" s="1"/>
  <c r="U874" i="2" a="1"/>
  <c r="U874" i="2" s="1"/>
  <c r="R874" i="2"/>
  <c r="Q874" i="2"/>
  <c r="P874" i="2"/>
  <c r="X874" i="2" s="1" a="1"/>
  <c r="X874" i="2" s="1"/>
  <c r="O874" i="2"/>
  <c r="N874" i="2"/>
  <c r="M874" i="2"/>
  <c r="L874" i="2"/>
  <c r="K874" i="2"/>
  <c r="V874" i="2" s="1"/>
  <c r="J874" i="2"/>
  <c r="I874" i="2"/>
  <c r="H874" i="2"/>
  <c r="G874" i="2"/>
  <c r="F874" i="2"/>
  <c r="E874" i="2"/>
  <c r="D874" i="2"/>
  <c r="Y874" i="2" s="1"/>
  <c r="C874" i="2"/>
  <c r="B874" i="2"/>
  <c r="A874" i="2"/>
  <c r="S874" i="2" s="1"/>
  <c r="R873" i="2"/>
  <c r="Q873" i="2"/>
  <c r="P873" i="2"/>
  <c r="X873" i="2" s="1" a="1"/>
  <c r="X873" i="2" s="1"/>
  <c r="O873" i="2"/>
  <c r="M873" i="2"/>
  <c r="N873" i="2" s="1"/>
  <c r="T873" i="2" s="1"/>
  <c r="L873" i="2"/>
  <c r="K873" i="2"/>
  <c r="V873" i="2" s="1"/>
  <c r="J873" i="2"/>
  <c r="I873" i="2"/>
  <c r="H873" i="2"/>
  <c r="G873" i="2"/>
  <c r="F873" i="2"/>
  <c r="E873" i="2"/>
  <c r="D873" i="2"/>
  <c r="Y873" i="2" s="1"/>
  <c r="C873" i="2"/>
  <c r="B873" i="2"/>
  <c r="A873" i="2"/>
  <c r="S873" i="2" s="1"/>
  <c r="U872" i="2" a="1"/>
  <c r="U872" i="2" s="1"/>
  <c r="T872" i="2"/>
  <c r="R872" i="2"/>
  <c r="Q872" i="2"/>
  <c r="P872" i="2"/>
  <c r="X872" i="2" s="1" a="1"/>
  <c r="X872" i="2" s="1"/>
  <c r="O872" i="2"/>
  <c r="M872" i="2"/>
  <c r="L872" i="2"/>
  <c r="N872" i="2" s="1"/>
  <c r="K872" i="2"/>
  <c r="V872" i="2" s="1"/>
  <c r="J872" i="2"/>
  <c r="I872" i="2"/>
  <c r="H872" i="2"/>
  <c r="G872" i="2"/>
  <c r="F872" i="2"/>
  <c r="E872" i="2"/>
  <c r="D872" i="2"/>
  <c r="Y872" i="2" s="1"/>
  <c r="C872" i="2"/>
  <c r="B872" i="2"/>
  <c r="A872" i="2"/>
  <c r="S872" i="2" s="1"/>
  <c r="V871" i="2"/>
  <c r="S871" i="2"/>
  <c r="R871" i="2"/>
  <c r="Q871" i="2"/>
  <c r="P871" i="2"/>
  <c r="X871" i="2" s="1" a="1"/>
  <c r="X871" i="2" s="1"/>
  <c r="O871" i="2"/>
  <c r="M871" i="2"/>
  <c r="L871" i="2"/>
  <c r="K871" i="2"/>
  <c r="J871" i="2"/>
  <c r="U871" i="2" s="1" a="1"/>
  <c r="U871" i="2" s="1"/>
  <c r="I871" i="2"/>
  <c r="H871" i="2"/>
  <c r="G871" i="2"/>
  <c r="F871" i="2"/>
  <c r="E871" i="2"/>
  <c r="D871" i="2"/>
  <c r="Y871" i="2" s="1"/>
  <c r="C871" i="2"/>
  <c r="B871" i="2"/>
  <c r="A871" i="2"/>
  <c r="R870" i="2"/>
  <c r="Q870" i="2"/>
  <c r="P870" i="2"/>
  <c r="X870" i="2" s="1" a="1"/>
  <c r="X870" i="2" s="1"/>
  <c r="O870" i="2"/>
  <c r="M870" i="2"/>
  <c r="L870" i="2"/>
  <c r="K870" i="2"/>
  <c r="V870" i="2" s="1"/>
  <c r="J870" i="2"/>
  <c r="U870" i="2" s="1" a="1"/>
  <c r="U870" i="2" s="1"/>
  <c r="I870" i="2"/>
  <c r="H870" i="2"/>
  <c r="G870" i="2"/>
  <c r="F870" i="2"/>
  <c r="E870" i="2"/>
  <c r="D870" i="2"/>
  <c r="Y870" i="2" s="1"/>
  <c r="C870" i="2"/>
  <c r="B870" i="2"/>
  <c r="A870" i="2"/>
  <c r="S870" i="2" s="1"/>
  <c r="R869" i="2"/>
  <c r="Q869" i="2"/>
  <c r="P869" i="2"/>
  <c r="X869" i="2" s="1" a="1"/>
  <c r="X869" i="2" s="1"/>
  <c r="O869" i="2"/>
  <c r="M869" i="2"/>
  <c r="L869" i="2"/>
  <c r="N869" i="2" s="1"/>
  <c r="K869" i="2"/>
  <c r="V869" i="2" s="1"/>
  <c r="J869" i="2"/>
  <c r="I869" i="2"/>
  <c r="H869" i="2"/>
  <c r="G869" i="2"/>
  <c r="F869" i="2"/>
  <c r="E869" i="2"/>
  <c r="D869" i="2"/>
  <c r="Y869" i="2" s="1"/>
  <c r="C869" i="2"/>
  <c r="B869" i="2"/>
  <c r="A869" i="2"/>
  <c r="S869" i="2" s="1"/>
  <c r="R868" i="2"/>
  <c r="Q868" i="2"/>
  <c r="P868" i="2"/>
  <c r="X868" i="2" s="1" a="1"/>
  <c r="X868" i="2" s="1"/>
  <c r="O868" i="2"/>
  <c r="M868" i="2"/>
  <c r="L868" i="2"/>
  <c r="N868" i="2" s="1"/>
  <c r="T868" i="2" s="1"/>
  <c r="K868" i="2"/>
  <c r="V868" i="2" s="1"/>
  <c r="J868" i="2"/>
  <c r="I868" i="2"/>
  <c r="H868" i="2"/>
  <c r="G868" i="2"/>
  <c r="F868" i="2"/>
  <c r="E868" i="2"/>
  <c r="D868" i="2"/>
  <c r="Y868" i="2" s="1"/>
  <c r="C868" i="2"/>
  <c r="B868" i="2"/>
  <c r="A868" i="2"/>
  <c r="S868" i="2" s="1"/>
  <c r="R867" i="2"/>
  <c r="Q867" i="2"/>
  <c r="P867" i="2"/>
  <c r="X867" i="2" s="1" a="1"/>
  <c r="X867" i="2" s="1"/>
  <c r="O867" i="2"/>
  <c r="M867" i="2"/>
  <c r="N867" i="2" s="1"/>
  <c r="T867" i="2" s="1"/>
  <c r="L867" i="2"/>
  <c r="K867" i="2"/>
  <c r="V867" i="2" s="1"/>
  <c r="J867" i="2"/>
  <c r="U867" i="2" s="1" a="1"/>
  <c r="U867" i="2" s="1"/>
  <c r="I867" i="2"/>
  <c r="H867" i="2"/>
  <c r="G867" i="2"/>
  <c r="F867" i="2"/>
  <c r="E867" i="2"/>
  <c r="D867" i="2"/>
  <c r="Y867" i="2" s="1"/>
  <c r="C867" i="2"/>
  <c r="B867" i="2"/>
  <c r="A867" i="2"/>
  <c r="S867" i="2" s="1"/>
  <c r="Y866" i="2"/>
  <c r="V866" i="2"/>
  <c r="U866" i="2" a="1"/>
  <c r="U866" i="2" s="1"/>
  <c r="R866" i="2"/>
  <c r="Q866" i="2"/>
  <c r="P866" i="2"/>
  <c r="X866" i="2" s="1" a="1"/>
  <c r="X866" i="2" s="1"/>
  <c r="O866" i="2"/>
  <c r="M866" i="2"/>
  <c r="N866" i="2" s="1"/>
  <c r="L866" i="2"/>
  <c r="K866" i="2"/>
  <c r="J866" i="2"/>
  <c r="I866" i="2"/>
  <c r="H866" i="2"/>
  <c r="G866" i="2"/>
  <c r="F866" i="2"/>
  <c r="E866" i="2"/>
  <c r="D866" i="2"/>
  <c r="C866" i="2"/>
  <c r="B866" i="2"/>
  <c r="A866" i="2"/>
  <c r="S866" i="2" s="1"/>
  <c r="V865" i="2"/>
  <c r="R865" i="2"/>
  <c r="Q865" i="2"/>
  <c r="P865" i="2"/>
  <c r="X865" i="2" s="1" a="1"/>
  <c r="X865" i="2" s="1"/>
  <c r="O865" i="2"/>
  <c r="M865" i="2"/>
  <c r="N865" i="2" s="1"/>
  <c r="T865" i="2" s="1"/>
  <c r="L865" i="2"/>
  <c r="K865" i="2"/>
  <c r="J865" i="2"/>
  <c r="I865" i="2"/>
  <c r="H865" i="2"/>
  <c r="G865" i="2"/>
  <c r="F865" i="2"/>
  <c r="E865" i="2"/>
  <c r="D865" i="2"/>
  <c r="Y865" i="2" s="1"/>
  <c r="C865" i="2"/>
  <c r="B865" i="2"/>
  <c r="A865" i="2"/>
  <c r="S865" i="2" s="1"/>
  <c r="R864" i="2"/>
  <c r="Q864" i="2"/>
  <c r="P864" i="2"/>
  <c r="X864" i="2" s="1" a="1"/>
  <c r="X864" i="2" s="1"/>
  <c r="O864" i="2"/>
  <c r="M864" i="2"/>
  <c r="L864" i="2"/>
  <c r="K864" i="2"/>
  <c r="V864" i="2" s="1"/>
  <c r="J864" i="2"/>
  <c r="I864" i="2"/>
  <c r="H864" i="2"/>
  <c r="G864" i="2"/>
  <c r="F864" i="2"/>
  <c r="E864" i="2"/>
  <c r="D864" i="2"/>
  <c r="Y864" i="2" s="1"/>
  <c r="C864" i="2"/>
  <c r="B864" i="2"/>
  <c r="A864" i="2"/>
  <c r="S864" i="2" s="1"/>
  <c r="X863" i="2"/>
  <c r="W863" i="2"/>
  <c r="U863" i="2" a="1"/>
  <c r="U863" i="2" s="1"/>
  <c r="T863" i="2"/>
  <c r="R863" i="2"/>
  <c r="Q863" i="2"/>
  <c r="P863" i="2"/>
  <c r="X863" i="2" s="1" a="1"/>
  <c r="O863" i="2"/>
  <c r="N863" i="2"/>
  <c r="M863" i="2"/>
  <c r="L863" i="2"/>
  <c r="K863" i="2"/>
  <c r="V863" i="2" s="1"/>
  <c r="J863" i="2"/>
  <c r="I863" i="2"/>
  <c r="H863" i="2"/>
  <c r="G863" i="2"/>
  <c r="F863" i="2"/>
  <c r="E863" i="2"/>
  <c r="D863" i="2"/>
  <c r="Y863" i="2" s="1"/>
  <c r="C863" i="2"/>
  <c r="B863" i="2"/>
  <c r="A863" i="2"/>
  <c r="S863" i="2" s="1"/>
  <c r="R862" i="2"/>
  <c r="Q862" i="2"/>
  <c r="P862" i="2"/>
  <c r="X862" i="2" s="1" a="1"/>
  <c r="X862" i="2" s="1"/>
  <c r="O862" i="2"/>
  <c r="N862" i="2"/>
  <c r="T862" i="2" s="1"/>
  <c r="M862" i="2"/>
  <c r="L862" i="2"/>
  <c r="K862" i="2"/>
  <c r="V862" i="2" s="1"/>
  <c r="J862" i="2"/>
  <c r="I862" i="2"/>
  <c r="H862" i="2"/>
  <c r="G862" i="2"/>
  <c r="F862" i="2"/>
  <c r="E862" i="2"/>
  <c r="D862" i="2"/>
  <c r="Y862" i="2" s="1"/>
  <c r="C862" i="2"/>
  <c r="B862" i="2"/>
  <c r="A862" i="2"/>
  <c r="S862" i="2" s="1"/>
  <c r="R861" i="2"/>
  <c r="Q861" i="2"/>
  <c r="P861" i="2"/>
  <c r="X861" i="2" s="1" a="1"/>
  <c r="X861" i="2" s="1"/>
  <c r="O861" i="2"/>
  <c r="M861" i="2"/>
  <c r="L861" i="2"/>
  <c r="N861" i="2" s="1"/>
  <c r="T861" i="2" s="1"/>
  <c r="K861" i="2"/>
  <c r="V861" i="2" s="1"/>
  <c r="J861" i="2"/>
  <c r="I861" i="2"/>
  <c r="H861" i="2"/>
  <c r="G861" i="2"/>
  <c r="F861" i="2"/>
  <c r="E861" i="2"/>
  <c r="D861" i="2"/>
  <c r="Y861" i="2" s="1"/>
  <c r="C861" i="2"/>
  <c r="B861" i="2"/>
  <c r="A861" i="2"/>
  <c r="S861" i="2" s="1"/>
  <c r="R860" i="2"/>
  <c r="Q860" i="2"/>
  <c r="P860" i="2"/>
  <c r="X860" i="2" s="1" a="1"/>
  <c r="X860" i="2" s="1"/>
  <c r="O860" i="2"/>
  <c r="M860" i="2"/>
  <c r="L860" i="2"/>
  <c r="K860" i="2"/>
  <c r="V860" i="2" s="1"/>
  <c r="J860" i="2"/>
  <c r="U860" i="2" s="1" a="1"/>
  <c r="U860" i="2" s="1"/>
  <c r="I860" i="2"/>
  <c r="H860" i="2"/>
  <c r="G860" i="2"/>
  <c r="F860" i="2"/>
  <c r="E860" i="2"/>
  <c r="D860" i="2"/>
  <c r="Y860" i="2" s="1"/>
  <c r="C860" i="2"/>
  <c r="B860" i="2"/>
  <c r="A860" i="2"/>
  <c r="S860" i="2" s="1"/>
  <c r="R859" i="2"/>
  <c r="Q859" i="2"/>
  <c r="P859" i="2"/>
  <c r="X859" i="2" s="1" a="1"/>
  <c r="X859" i="2" s="1"/>
  <c r="O859" i="2"/>
  <c r="M859" i="2"/>
  <c r="L859" i="2"/>
  <c r="K859" i="2"/>
  <c r="V859" i="2" s="1"/>
  <c r="J859" i="2"/>
  <c r="I859" i="2"/>
  <c r="H859" i="2"/>
  <c r="G859" i="2"/>
  <c r="F859" i="2"/>
  <c r="E859" i="2"/>
  <c r="D859" i="2"/>
  <c r="Y859" i="2" s="1"/>
  <c r="C859" i="2"/>
  <c r="B859" i="2"/>
  <c r="A859" i="2"/>
  <c r="S859" i="2" s="1"/>
  <c r="U858" i="2"/>
  <c r="S858" i="2"/>
  <c r="R858" i="2"/>
  <c r="Q858" i="2"/>
  <c r="P858" i="2"/>
  <c r="X858" i="2" s="1" a="1"/>
  <c r="X858" i="2" s="1"/>
  <c r="O858" i="2"/>
  <c r="M858" i="2"/>
  <c r="L858" i="2"/>
  <c r="N858" i="2" s="1"/>
  <c r="K858" i="2"/>
  <c r="V858" i="2" s="1"/>
  <c r="J858" i="2"/>
  <c r="U858" i="2" s="1" a="1"/>
  <c r="I858" i="2"/>
  <c r="H858" i="2"/>
  <c r="G858" i="2"/>
  <c r="F858" i="2"/>
  <c r="E858" i="2"/>
  <c r="D858" i="2"/>
  <c r="Y858" i="2" s="1"/>
  <c r="C858" i="2"/>
  <c r="B858" i="2"/>
  <c r="A858" i="2"/>
  <c r="X857" i="2"/>
  <c r="R857" i="2"/>
  <c r="Q857" i="2"/>
  <c r="P857" i="2"/>
  <c r="X857" i="2" s="1" a="1"/>
  <c r="O857" i="2"/>
  <c r="M857" i="2"/>
  <c r="L857" i="2"/>
  <c r="N857" i="2" s="1"/>
  <c r="T857" i="2" s="1"/>
  <c r="K857" i="2"/>
  <c r="V857" i="2" s="1"/>
  <c r="J857" i="2"/>
  <c r="I857" i="2"/>
  <c r="H857" i="2"/>
  <c r="G857" i="2"/>
  <c r="F857" i="2"/>
  <c r="E857" i="2"/>
  <c r="D857" i="2"/>
  <c r="Y857" i="2" s="1"/>
  <c r="C857" i="2"/>
  <c r="B857" i="2"/>
  <c r="A857" i="2"/>
  <c r="S857" i="2" s="1"/>
  <c r="R856" i="2"/>
  <c r="Q856" i="2"/>
  <c r="P856" i="2"/>
  <c r="X856" i="2" s="1" a="1"/>
  <c r="X856" i="2" s="1"/>
  <c r="O856" i="2"/>
  <c r="M856" i="2"/>
  <c r="L856" i="2"/>
  <c r="K856" i="2"/>
  <c r="V856" i="2" s="1"/>
  <c r="J856" i="2"/>
  <c r="U856" i="2" s="1" a="1"/>
  <c r="U856" i="2" s="1"/>
  <c r="I856" i="2"/>
  <c r="H856" i="2"/>
  <c r="G856" i="2"/>
  <c r="F856" i="2"/>
  <c r="E856" i="2"/>
  <c r="D856" i="2"/>
  <c r="Y856" i="2" s="1"/>
  <c r="C856" i="2"/>
  <c r="B856" i="2"/>
  <c r="A856" i="2"/>
  <c r="S856" i="2" s="1"/>
  <c r="Y855" i="2"/>
  <c r="R855" i="2"/>
  <c r="Q855" i="2"/>
  <c r="P855" i="2"/>
  <c r="X855" i="2" s="1" a="1"/>
  <c r="X855" i="2" s="1"/>
  <c r="O855" i="2"/>
  <c r="M855" i="2"/>
  <c r="L855" i="2"/>
  <c r="K855" i="2"/>
  <c r="V855" i="2" s="1"/>
  <c r="J855" i="2"/>
  <c r="I855" i="2"/>
  <c r="H855" i="2"/>
  <c r="G855" i="2"/>
  <c r="F855" i="2"/>
  <c r="E855" i="2"/>
  <c r="D855" i="2"/>
  <c r="C855" i="2"/>
  <c r="B855" i="2"/>
  <c r="A855" i="2"/>
  <c r="S855" i="2" s="1"/>
  <c r="X854" i="2" a="1"/>
  <c r="X854" i="2" s="1"/>
  <c r="U854" i="2"/>
  <c r="U854" i="2" a="1"/>
  <c r="R854" i="2"/>
  <c r="Q854" i="2"/>
  <c r="P854" i="2"/>
  <c r="O854" i="2"/>
  <c r="M854" i="2"/>
  <c r="L854" i="2"/>
  <c r="K854" i="2"/>
  <c r="V854" i="2" s="1"/>
  <c r="J854" i="2"/>
  <c r="I854" i="2"/>
  <c r="H854" i="2"/>
  <c r="G854" i="2"/>
  <c r="F854" i="2"/>
  <c r="E854" i="2"/>
  <c r="D854" i="2"/>
  <c r="Y854" i="2" s="1"/>
  <c r="C854" i="2"/>
  <c r="B854" i="2"/>
  <c r="A854" i="2"/>
  <c r="S854" i="2" s="1"/>
  <c r="R853" i="2"/>
  <c r="Q853" i="2"/>
  <c r="P853" i="2"/>
  <c r="X853" i="2" s="1" a="1"/>
  <c r="X853" i="2" s="1"/>
  <c r="O853" i="2"/>
  <c r="M853" i="2"/>
  <c r="N853" i="2" s="1"/>
  <c r="T853" i="2" s="1"/>
  <c r="L853" i="2"/>
  <c r="K853" i="2"/>
  <c r="J853" i="2"/>
  <c r="I853" i="2"/>
  <c r="H853" i="2"/>
  <c r="G853" i="2"/>
  <c r="F853" i="2"/>
  <c r="E853" i="2"/>
  <c r="D853" i="2"/>
  <c r="Y853" i="2" s="1"/>
  <c r="C853" i="2"/>
  <c r="B853" i="2"/>
  <c r="A853" i="2"/>
  <c r="S853" i="2" s="1"/>
  <c r="V852" i="2"/>
  <c r="U852" i="2"/>
  <c r="U852" i="2" a="1"/>
  <c r="S852" i="2"/>
  <c r="R852" i="2"/>
  <c r="Q852" i="2"/>
  <c r="P852" i="2"/>
  <c r="X852" i="2" s="1" a="1"/>
  <c r="X852" i="2" s="1"/>
  <c r="O852" i="2"/>
  <c r="M852" i="2"/>
  <c r="L852" i="2"/>
  <c r="K852" i="2"/>
  <c r="J852" i="2"/>
  <c r="I852" i="2"/>
  <c r="H852" i="2"/>
  <c r="G852" i="2"/>
  <c r="F852" i="2"/>
  <c r="E852" i="2"/>
  <c r="D852" i="2"/>
  <c r="Y852" i="2" s="1"/>
  <c r="C852" i="2"/>
  <c r="B852" i="2"/>
  <c r="A852" i="2"/>
  <c r="X851" i="2"/>
  <c r="R851" i="2"/>
  <c r="Q851" i="2"/>
  <c r="P851" i="2"/>
  <c r="X851" i="2" s="1" a="1"/>
  <c r="O851" i="2"/>
  <c r="M851" i="2"/>
  <c r="L851" i="2"/>
  <c r="K851" i="2"/>
  <c r="V851" i="2" s="1"/>
  <c r="J851" i="2"/>
  <c r="I851" i="2"/>
  <c r="H851" i="2"/>
  <c r="G851" i="2"/>
  <c r="F851" i="2"/>
  <c r="E851" i="2"/>
  <c r="D851" i="2"/>
  <c r="Y851" i="2" s="1"/>
  <c r="C851" i="2"/>
  <c r="B851" i="2"/>
  <c r="A851" i="2"/>
  <c r="S851" i="2" s="1"/>
  <c r="R850" i="2"/>
  <c r="Q850" i="2"/>
  <c r="P850" i="2"/>
  <c r="X850" i="2" s="1" a="1"/>
  <c r="X850" i="2" s="1"/>
  <c r="O850" i="2"/>
  <c r="M850" i="2"/>
  <c r="N850" i="2" s="1"/>
  <c r="L850" i="2"/>
  <c r="K850" i="2"/>
  <c r="V850" i="2" s="1"/>
  <c r="J850" i="2"/>
  <c r="U850" i="2" s="1" a="1"/>
  <c r="U850" i="2" s="1"/>
  <c r="I850" i="2"/>
  <c r="H850" i="2"/>
  <c r="G850" i="2"/>
  <c r="F850" i="2"/>
  <c r="E850" i="2"/>
  <c r="D850" i="2"/>
  <c r="Y850" i="2" s="1"/>
  <c r="C850" i="2"/>
  <c r="B850" i="2"/>
  <c r="A850" i="2"/>
  <c r="S850" i="2" s="1"/>
  <c r="R849" i="2"/>
  <c r="Q849" i="2"/>
  <c r="P849" i="2"/>
  <c r="X849" i="2" s="1" a="1"/>
  <c r="X849" i="2" s="1"/>
  <c r="O849" i="2"/>
  <c r="M849" i="2"/>
  <c r="L849" i="2"/>
  <c r="K849" i="2"/>
  <c r="V849" i="2" s="1"/>
  <c r="J849" i="2"/>
  <c r="U849" i="2" s="1" a="1"/>
  <c r="U849" i="2" s="1"/>
  <c r="I849" i="2"/>
  <c r="H849" i="2"/>
  <c r="G849" i="2"/>
  <c r="F849" i="2"/>
  <c r="E849" i="2"/>
  <c r="D849" i="2"/>
  <c r="Y849" i="2" s="1"/>
  <c r="C849" i="2"/>
  <c r="B849" i="2"/>
  <c r="A849" i="2"/>
  <c r="S849" i="2" s="1"/>
  <c r="R848" i="2"/>
  <c r="Q848" i="2"/>
  <c r="P848" i="2"/>
  <c r="X848" i="2" s="1" a="1"/>
  <c r="X848" i="2" s="1"/>
  <c r="O848" i="2"/>
  <c r="M848" i="2"/>
  <c r="N848" i="2" s="1"/>
  <c r="T848" i="2" s="1"/>
  <c r="L848" i="2"/>
  <c r="K848" i="2"/>
  <c r="V848" i="2" s="1"/>
  <c r="J848" i="2"/>
  <c r="I848" i="2"/>
  <c r="H848" i="2"/>
  <c r="G848" i="2"/>
  <c r="F848" i="2"/>
  <c r="E848" i="2"/>
  <c r="D848" i="2"/>
  <c r="Y848" i="2" s="1"/>
  <c r="C848" i="2"/>
  <c r="B848" i="2"/>
  <c r="A848" i="2"/>
  <c r="S848" i="2" s="1"/>
  <c r="X847" i="2" a="1"/>
  <c r="X847" i="2" s="1"/>
  <c r="U847" i="2"/>
  <c r="R847" i="2"/>
  <c r="Q847" i="2"/>
  <c r="P847" i="2"/>
  <c r="O847" i="2"/>
  <c r="M847" i="2"/>
  <c r="L847" i="2"/>
  <c r="K847" i="2"/>
  <c r="V847" i="2" s="1"/>
  <c r="J847" i="2"/>
  <c r="U847" i="2" s="1" a="1"/>
  <c r="I847" i="2"/>
  <c r="H847" i="2"/>
  <c r="G847" i="2"/>
  <c r="F847" i="2"/>
  <c r="E847" i="2"/>
  <c r="D847" i="2"/>
  <c r="Y847" i="2" s="1"/>
  <c r="C847" i="2"/>
  <c r="B847" i="2"/>
  <c r="A847" i="2"/>
  <c r="S847" i="2" s="1"/>
  <c r="R846" i="2"/>
  <c r="Q846" i="2"/>
  <c r="P846" i="2"/>
  <c r="X846" i="2" s="1" a="1"/>
  <c r="X846" i="2" s="1"/>
  <c r="O846" i="2"/>
  <c r="M846" i="2"/>
  <c r="L846" i="2"/>
  <c r="N846" i="2" s="1"/>
  <c r="K846" i="2"/>
  <c r="V846" i="2" s="1"/>
  <c r="J846" i="2"/>
  <c r="U846" i="2" s="1" a="1"/>
  <c r="U846" i="2" s="1"/>
  <c r="I846" i="2"/>
  <c r="H846" i="2"/>
  <c r="G846" i="2"/>
  <c r="F846" i="2"/>
  <c r="E846" i="2"/>
  <c r="D846" i="2"/>
  <c r="Y846" i="2" s="1"/>
  <c r="C846" i="2"/>
  <c r="B846" i="2"/>
  <c r="A846" i="2"/>
  <c r="S846" i="2" s="1"/>
  <c r="X845" i="2"/>
  <c r="V845" i="2"/>
  <c r="R845" i="2"/>
  <c r="Q845" i="2"/>
  <c r="P845" i="2"/>
  <c r="X845" i="2" s="1" a="1"/>
  <c r="O845" i="2"/>
  <c r="N845" i="2"/>
  <c r="T845" i="2" s="1"/>
  <c r="M845" i="2"/>
  <c r="L845" i="2"/>
  <c r="K845" i="2"/>
  <c r="J845" i="2"/>
  <c r="I845" i="2"/>
  <c r="H845" i="2"/>
  <c r="G845" i="2"/>
  <c r="F845" i="2"/>
  <c r="E845" i="2"/>
  <c r="D845" i="2"/>
  <c r="Y845" i="2" s="1"/>
  <c r="C845" i="2"/>
  <c r="B845" i="2"/>
  <c r="A845" i="2"/>
  <c r="S845" i="2" s="1"/>
  <c r="R844" i="2"/>
  <c r="Q844" i="2"/>
  <c r="P844" i="2"/>
  <c r="X844" i="2" s="1" a="1"/>
  <c r="X844" i="2" s="1"/>
  <c r="O844" i="2"/>
  <c r="M844" i="2"/>
  <c r="L844" i="2"/>
  <c r="N844" i="2" s="1"/>
  <c r="T844" i="2" s="1"/>
  <c r="K844" i="2"/>
  <c r="J844" i="2"/>
  <c r="U844" i="2" s="1" a="1"/>
  <c r="U844" i="2" s="1"/>
  <c r="I844" i="2"/>
  <c r="H844" i="2"/>
  <c r="G844" i="2"/>
  <c r="F844" i="2"/>
  <c r="E844" i="2"/>
  <c r="D844" i="2"/>
  <c r="Y844" i="2" s="1"/>
  <c r="C844" i="2"/>
  <c r="B844" i="2"/>
  <c r="A844" i="2"/>
  <c r="S844" i="2" s="1"/>
  <c r="S843" i="2"/>
  <c r="R843" i="2"/>
  <c r="Q843" i="2"/>
  <c r="P843" i="2"/>
  <c r="X843" i="2" s="1" a="1"/>
  <c r="X843" i="2" s="1"/>
  <c r="O843" i="2"/>
  <c r="M843" i="2"/>
  <c r="L843" i="2"/>
  <c r="K843" i="2"/>
  <c r="V843" i="2" s="1"/>
  <c r="J843" i="2"/>
  <c r="U843" i="2" s="1" a="1"/>
  <c r="U843" i="2" s="1"/>
  <c r="I843" i="2"/>
  <c r="H843" i="2"/>
  <c r="G843" i="2"/>
  <c r="F843" i="2"/>
  <c r="E843" i="2"/>
  <c r="D843" i="2"/>
  <c r="Y843" i="2" s="1"/>
  <c r="C843" i="2"/>
  <c r="B843" i="2"/>
  <c r="A843" i="2"/>
  <c r="X842" i="2" a="1"/>
  <c r="X842" i="2" s="1"/>
  <c r="V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/>
  <c r="D842" i="2"/>
  <c r="Y842" i="2" s="1"/>
  <c r="C842" i="2"/>
  <c r="B842" i="2"/>
  <c r="A842" i="2"/>
  <c r="S842" i="2" s="1"/>
  <c r="Y841" i="2"/>
  <c r="X841" i="2"/>
  <c r="R841" i="2"/>
  <c r="Q841" i="2"/>
  <c r="P841" i="2"/>
  <c r="X841" i="2" s="1" a="1"/>
  <c r="O841" i="2"/>
  <c r="M841" i="2"/>
  <c r="L841" i="2"/>
  <c r="N841" i="2" s="1"/>
  <c r="T841" i="2" s="1"/>
  <c r="K841" i="2"/>
  <c r="V841" i="2" s="1"/>
  <c r="J841" i="2"/>
  <c r="U841" i="2" s="1" a="1"/>
  <c r="U841" i="2" s="1"/>
  <c r="I841" i="2"/>
  <c r="H841" i="2"/>
  <c r="G841" i="2"/>
  <c r="F841" i="2"/>
  <c r="E841" i="2"/>
  <c r="D841" i="2"/>
  <c r="C841" i="2"/>
  <c r="B841" i="2"/>
  <c r="A841" i="2"/>
  <c r="S841" i="2" s="1"/>
  <c r="W840" i="2"/>
  <c r="R840" i="2"/>
  <c r="Q840" i="2"/>
  <c r="P840" i="2"/>
  <c r="X840" i="2" s="1" a="1"/>
  <c r="X840" i="2" s="1"/>
  <c r="O840" i="2"/>
  <c r="M840" i="2"/>
  <c r="N840" i="2" s="1"/>
  <c r="T840" i="2" s="1"/>
  <c r="L840" i="2"/>
  <c r="K840" i="2"/>
  <c r="V840" i="2" s="1"/>
  <c r="J840" i="2"/>
  <c r="U840" i="2" s="1" a="1"/>
  <c r="U840" i="2" s="1"/>
  <c r="I840" i="2"/>
  <c r="H840" i="2"/>
  <c r="G840" i="2"/>
  <c r="F840" i="2"/>
  <c r="E840" i="2"/>
  <c r="D840" i="2"/>
  <c r="Y840" i="2" s="1"/>
  <c r="C840" i="2"/>
  <c r="B840" i="2"/>
  <c r="A840" i="2"/>
  <c r="S840" i="2" s="1"/>
  <c r="V839" i="2"/>
  <c r="R839" i="2"/>
  <c r="Q839" i="2"/>
  <c r="P839" i="2"/>
  <c r="X839" i="2" s="1" a="1"/>
  <c r="X839" i="2" s="1"/>
  <c r="O839" i="2"/>
  <c r="M839" i="2"/>
  <c r="L839" i="2"/>
  <c r="K839" i="2"/>
  <c r="J839" i="2"/>
  <c r="U839" i="2" s="1" a="1"/>
  <c r="U839" i="2" s="1"/>
  <c r="I839" i="2"/>
  <c r="H839" i="2"/>
  <c r="G839" i="2"/>
  <c r="F839" i="2"/>
  <c r="E839" i="2"/>
  <c r="D839" i="2"/>
  <c r="Y839" i="2" s="1"/>
  <c r="C839" i="2"/>
  <c r="B839" i="2"/>
  <c r="A839" i="2"/>
  <c r="S839" i="2" s="1"/>
  <c r="Y838" i="2"/>
  <c r="X838" i="2"/>
  <c r="R838" i="2"/>
  <c r="Q838" i="2"/>
  <c r="P838" i="2"/>
  <c r="X838" i="2" s="1" a="1"/>
  <c r="O838" i="2"/>
  <c r="M838" i="2"/>
  <c r="L838" i="2"/>
  <c r="K838" i="2"/>
  <c r="V838" i="2" s="1"/>
  <c r="J838" i="2"/>
  <c r="I838" i="2"/>
  <c r="H838" i="2"/>
  <c r="G838" i="2"/>
  <c r="F838" i="2"/>
  <c r="E838" i="2"/>
  <c r="D838" i="2"/>
  <c r="C838" i="2"/>
  <c r="B838" i="2"/>
  <c r="A838" i="2"/>
  <c r="S838" i="2" s="1"/>
  <c r="S837" i="2"/>
  <c r="R837" i="2"/>
  <c r="Q837" i="2"/>
  <c r="P837" i="2"/>
  <c r="X837" i="2" s="1" a="1"/>
  <c r="X837" i="2" s="1"/>
  <c r="O837" i="2"/>
  <c r="M837" i="2"/>
  <c r="L837" i="2"/>
  <c r="K837" i="2"/>
  <c r="V837" i="2" s="1"/>
  <c r="J837" i="2"/>
  <c r="U837" i="2" s="1" a="1"/>
  <c r="U837" i="2" s="1"/>
  <c r="I837" i="2"/>
  <c r="H837" i="2"/>
  <c r="G837" i="2"/>
  <c r="F837" i="2"/>
  <c r="E837" i="2"/>
  <c r="D837" i="2"/>
  <c r="Y837" i="2" s="1"/>
  <c r="C837" i="2"/>
  <c r="B837" i="2"/>
  <c r="A837" i="2"/>
  <c r="V836" i="2"/>
  <c r="S836" i="2"/>
  <c r="R836" i="2"/>
  <c r="Q836" i="2"/>
  <c r="P836" i="2"/>
  <c r="X836" i="2" s="1" a="1"/>
  <c r="X836" i="2" s="1"/>
  <c r="O836" i="2"/>
  <c r="M836" i="2"/>
  <c r="L836" i="2"/>
  <c r="K836" i="2"/>
  <c r="J836" i="2"/>
  <c r="I836" i="2"/>
  <c r="H836" i="2"/>
  <c r="G836" i="2"/>
  <c r="F836" i="2"/>
  <c r="E836" i="2"/>
  <c r="D836" i="2"/>
  <c r="Y836" i="2" s="1"/>
  <c r="C836" i="2"/>
  <c r="B836" i="2"/>
  <c r="A836" i="2"/>
  <c r="R835" i="2"/>
  <c r="Q835" i="2"/>
  <c r="P835" i="2"/>
  <c r="X835" i="2" s="1" a="1"/>
  <c r="X835" i="2" s="1"/>
  <c r="O835" i="2"/>
  <c r="M835" i="2"/>
  <c r="L835" i="2"/>
  <c r="N835" i="2" s="1"/>
  <c r="T835" i="2" s="1"/>
  <c r="K835" i="2"/>
  <c r="V835" i="2" s="1"/>
  <c r="J835" i="2"/>
  <c r="I835" i="2"/>
  <c r="H835" i="2"/>
  <c r="G835" i="2"/>
  <c r="F835" i="2"/>
  <c r="E835" i="2"/>
  <c r="D835" i="2"/>
  <c r="Y835" i="2" s="1"/>
  <c r="C835" i="2"/>
  <c r="B835" i="2"/>
  <c r="A835" i="2"/>
  <c r="S835" i="2" s="1"/>
  <c r="X834" i="2" a="1"/>
  <c r="X834" i="2" s="1"/>
  <c r="W834" i="2"/>
  <c r="U834" i="2"/>
  <c r="U834" i="2" a="1"/>
  <c r="R834" i="2"/>
  <c r="Q834" i="2"/>
  <c r="P834" i="2"/>
  <c r="O834" i="2"/>
  <c r="N834" i="2"/>
  <c r="T834" i="2" s="1"/>
  <c r="M834" i="2"/>
  <c r="L834" i="2"/>
  <c r="K834" i="2"/>
  <c r="V834" i="2" s="1"/>
  <c r="J834" i="2"/>
  <c r="I834" i="2"/>
  <c r="H834" i="2"/>
  <c r="G834" i="2"/>
  <c r="F834" i="2"/>
  <c r="E834" i="2"/>
  <c r="D834" i="2"/>
  <c r="Y834" i="2" s="1"/>
  <c r="C834" i="2"/>
  <c r="B834" i="2"/>
  <c r="A834" i="2"/>
  <c r="S834" i="2" s="1"/>
  <c r="U833" i="2" a="1"/>
  <c r="U833" i="2" s="1"/>
  <c r="R833" i="2"/>
  <c r="Q833" i="2"/>
  <c r="P833" i="2"/>
  <c r="X833" i="2" s="1" a="1"/>
  <c r="X833" i="2" s="1"/>
  <c r="O833" i="2"/>
  <c r="M833" i="2"/>
  <c r="L833" i="2"/>
  <c r="K833" i="2"/>
  <c r="V833" i="2" s="1"/>
  <c r="J833" i="2"/>
  <c r="I833" i="2"/>
  <c r="H833" i="2"/>
  <c r="G833" i="2"/>
  <c r="F833" i="2"/>
  <c r="E833" i="2"/>
  <c r="D833" i="2"/>
  <c r="Y833" i="2" s="1"/>
  <c r="C833" i="2"/>
  <c r="B833" i="2"/>
  <c r="A833" i="2"/>
  <c r="S833" i="2" s="1"/>
  <c r="S832" i="2"/>
  <c r="R832" i="2"/>
  <c r="Q832" i="2"/>
  <c r="P832" i="2"/>
  <c r="X832" i="2" s="1" a="1"/>
  <c r="X832" i="2" s="1"/>
  <c r="O832" i="2"/>
  <c r="M832" i="2"/>
  <c r="L832" i="2"/>
  <c r="K832" i="2"/>
  <c r="V832" i="2" s="1"/>
  <c r="J832" i="2"/>
  <c r="I832" i="2"/>
  <c r="H832" i="2"/>
  <c r="G832" i="2"/>
  <c r="F832" i="2"/>
  <c r="E832" i="2"/>
  <c r="D832" i="2"/>
  <c r="Y832" i="2" s="1"/>
  <c r="C832" i="2"/>
  <c r="B832" i="2"/>
  <c r="A832" i="2"/>
  <c r="Y831" i="2"/>
  <c r="R831" i="2"/>
  <c r="Q831" i="2"/>
  <c r="P831" i="2"/>
  <c r="X831" i="2" s="1" a="1"/>
  <c r="X831" i="2" s="1"/>
  <c r="O831" i="2"/>
  <c r="M831" i="2"/>
  <c r="L831" i="2"/>
  <c r="K831" i="2"/>
  <c r="V831" i="2" s="1"/>
  <c r="J831" i="2"/>
  <c r="U831" i="2" s="1" a="1"/>
  <c r="U831" i="2" s="1"/>
  <c r="I831" i="2"/>
  <c r="H831" i="2"/>
  <c r="G831" i="2"/>
  <c r="F831" i="2"/>
  <c r="E831" i="2"/>
  <c r="D831" i="2"/>
  <c r="C831" i="2"/>
  <c r="B831" i="2"/>
  <c r="A831" i="2"/>
  <c r="S831" i="2" s="1"/>
  <c r="R830" i="2"/>
  <c r="Q830" i="2"/>
  <c r="P830" i="2"/>
  <c r="X830" i="2" s="1" a="1"/>
  <c r="X830" i="2" s="1"/>
  <c r="O830" i="2"/>
  <c r="M830" i="2"/>
  <c r="L830" i="2"/>
  <c r="N830" i="2" s="1"/>
  <c r="K830" i="2"/>
  <c r="V830" i="2" s="1"/>
  <c r="J830" i="2"/>
  <c r="U830" i="2" s="1" a="1"/>
  <c r="U830" i="2" s="1"/>
  <c r="I830" i="2"/>
  <c r="H830" i="2"/>
  <c r="G830" i="2"/>
  <c r="F830" i="2"/>
  <c r="E830" i="2"/>
  <c r="D830" i="2"/>
  <c r="Y830" i="2" s="1"/>
  <c r="C830" i="2"/>
  <c r="B830" i="2"/>
  <c r="A830" i="2"/>
  <c r="S830" i="2" s="1"/>
  <c r="R829" i="2"/>
  <c r="Q829" i="2"/>
  <c r="P829" i="2"/>
  <c r="X829" i="2" s="1" a="1"/>
  <c r="X829" i="2" s="1"/>
  <c r="O829" i="2"/>
  <c r="M829" i="2"/>
  <c r="L829" i="2"/>
  <c r="N829" i="2" s="1"/>
  <c r="K829" i="2"/>
  <c r="V829" i="2" s="1"/>
  <c r="J829" i="2"/>
  <c r="I829" i="2"/>
  <c r="H829" i="2"/>
  <c r="G829" i="2"/>
  <c r="F829" i="2"/>
  <c r="E829" i="2"/>
  <c r="D829" i="2"/>
  <c r="Y829" i="2" s="1"/>
  <c r="C829" i="2"/>
  <c r="B829" i="2"/>
  <c r="A829" i="2"/>
  <c r="S829" i="2" s="1"/>
  <c r="X828" i="2" a="1"/>
  <c r="X828" i="2" s="1"/>
  <c r="R828" i="2"/>
  <c r="Q828" i="2"/>
  <c r="P828" i="2"/>
  <c r="O828" i="2"/>
  <c r="M828" i="2"/>
  <c r="L828" i="2"/>
  <c r="N828" i="2" s="1"/>
  <c r="T828" i="2" s="1"/>
  <c r="K828" i="2"/>
  <c r="V828" i="2" s="1"/>
  <c r="J828" i="2"/>
  <c r="I828" i="2"/>
  <c r="H828" i="2"/>
  <c r="G828" i="2"/>
  <c r="F828" i="2"/>
  <c r="E828" i="2"/>
  <c r="D828" i="2"/>
  <c r="Y828" i="2" s="1"/>
  <c r="C828" i="2"/>
  <c r="B828" i="2"/>
  <c r="A828" i="2"/>
  <c r="S828" i="2" s="1"/>
  <c r="X827" i="2" a="1"/>
  <c r="X827" i="2" s="1"/>
  <c r="R827" i="2"/>
  <c r="Q827" i="2"/>
  <c r="P827" i="2"/>
  <c r="O827" i="2"/>
  <c r="M827" i="2"/>
  <c r="L827" i="2"/>
  <c r="K827" i="2"/>
  <c r="V827" i="2" s="1"/>
  <c r="J827" i="2"/>
  <c r="U827" i="2" s="1" a="1"/>
  <c r="U827" i="2" s="1"/>
  <c r="I827" i="2"/>
  <c r="H827" i="2"/>
  <c r="G827" i="2"/>
  <c r="F827" i="2"/>
  <c r="E827" i="2"/>
  <c r="D827" i="2"/>
  <c r="Y827" i="2" s="1"/>
  <c r="C827" i="2"/>
  <c r="B827" i="2"/>
  <c r="A827" i="2"/>
  <c r="S827" i="2" s="1"/>
  <c r="V826" i="2"/>
  <c r="R826" i="2"/>
  <c r="Q826" i="2"/>
  <c r="P826" i="2"/>
  <c r="X826" i="2" s="1" a="1"/>
  <c r="X826" i="2" s="1"/>
  <c r="O826" i="2"/>
  <c r="M826" i="2"/>
  <c r="N826" i="2" s="1"/>
  <c r="T826" i="2" s="1"/>
  <c r="L826" i="2"/>
  <c r="K826" i="2"/>
  <c r="J826" i="2"/>
  <c r="I826" i="2"/>
  <c r="H826" i="2"/>
  <c r="G826" i="2"/>
  <c r="F826" i="2"/>
  <c r="E826" i="2"/>
  <c r="D826" i="2"/>
  <c r="Y826" i="2" s="1"/>
  <c r="C826" i="2"/>
  <c r="B826" i="2"/>
  <c r="A826" i="2"/>
  <c r="S826" i="2" s="1"/>
  <c r="Y825" i="2"/>
  <c r="R825" i="2"/>
  <c r="Q825" i="2"/>
  <c r="P825" i="2"/>
  <c r="X825" i="2" s="1" a="1"/>
  <c r="X825" i="2" s="1"/>
  <c r="O825" i="2"/>
  <c r="M825" i="2"/>
  <c r="L825" i="2"/>
  <c r="K825" i="2"/>
  <c r="V825" i="2" s="1"/>
  <c r="J825" i="2"/>
  <c r="I825" i="2"/>
  <c r="H825" i="2"/>
  <c r="G825" i="2"/>
  <c r="F825" i="2"/>
  <c r="E825" i="2"/>
  <c r="D825" i="2"/>
  <c r="C825" i="2"/>
  <c r="B825" i="2"/>
  <c r="A825" i="2"/>
  <c r="S825" i="2" s="1"/>
  <c r="V824" i="2"/>
  <c r="U824" i="2" a="1"/>
  <c r="U824" i="2" s="1"/>
  <c r="S824" i="2"/>
  <c r="R824" i="2"/>
  <c r="Q824" i="2"/>
  <c r="P824" i="2"/>
  <c r="X824" i="2" s="1" a="1"/>
  <c r="X824" i="2" s="1"/>
  <c r="O824" i="2"/>
  <c r="M824" i="2"/>
  <c r="L824" i="2"/>
  <c r="K824" i="2"/>
  <c r="J824" i="2"/>
  <c r="I824" i="2"/>
  <c r="H824" i="2"/>
  <c r="G824" i="2"/>
  <c r="F824" i="2"/>
  <c r="E824" i="2"/>
  <c r="D824" i="2"/>
  <c r="Y824" i="2" s="1"/>
  <c r="C824" i="2"/>
  <c r="B824" i="2"/>
  <c r="A824" i="2"/>
  <c r="X823" i="2" a="1"/>
  <c r="X823" i="2" s="1"/>
  <c r="R823" i="2"/>
  <c r="Q823" i="2"/>
  <c r="P823" i="2"/>
  <c r="O823" i="2"/>
  <c r="M823" i="2"/>
  <c r="N823" i="2" s="1"/>
  <c r="T823" i="2" s="1"/>
  <c r="L823" i="2"/>
  <c r="K823" i="2"/>
  <c r="V823" i="2" s="1"/>
  <c r="J823" i="2"/>
  <c r="I823" i="2"/>
  <c r="H823" i="2"/>
  <c r="G823" i="2"/>
  <c r="F823" i="2"/>
  <c r="E823" i="2"/>
  <c r="D823" i="2"/>
  <c r="Y823" i="2" s="1"/>
  <c r="C823" i="2"/>
  <c r="B823" i="2"/>
  <c r="A823" i="2"/>
  <c r="S823" i="2" s="1"/>
  <c r="V822" i="2"/>
  <c r="U822" i="2"/>
  <c r="U822" i="2" a="1"/>
  <c r="R822" i="2"/>
  <c r="Q822" i="2"/>
  <c r="P822" i="2"/>
  <c r="X822" i="2" s="1" a="1"/>
  <c r="X822" i="2" s="1"/>
  <c r="O822" i="2"/>
  <c r="M822" i="2"/>
  <c r="L822" i="2"/>
  <c r="K822" i="2"/>
  <c r="J822" i="2"/>
  <c r="I822" i="2"/>
  <c r="H822" i="2"/>
  <c r="G822" i="2"/>
  <c r="F822" i="2"/>
  <c r="E822" i="2"/>
  <c r="D822" i="2"/>
  <c r="Y822" i="2" s="1"/>
  <c r="C822" i="2"/>
  <c r="B822" i="2"/>
  <c r="A822" i="2"/>
  <c r="S822" i="2" s="1"/>
  <c r="R821" i="2"/>
  <c r="Q821" i="2"/>
  <c r="P821" i="2"/>
  <c r="X821" i="2" s="1" a="1"/>
  <c r="X821" i="2" s="1"/>
  <c r="O821" i="2"/>
  <c r="M821" i="2"/>
  <c r="L821" i="2"/>
  <c r="K821" i="2"/>
  <c r="V821" i="2" s="1"/>
  <c r="J821" i="2"/>
  <c r="I821" i="2"/>
  <c r="H821" i="2"/>
  <c r="G821" i="2"/>
  <c r="F821" i="2"/>
  <c r="E821" i="2"/>
  <c r="D821" i="2"/>
  <c r="Y821" i="2" s="1"/>
  <c r="C821" i="2"/>
  <c r="B821" i="2"/>
  <c r="A821" i="2"/>
  <c r="S821" i="2" s="1"/>
  <c r="R820" i="2"/>
  <c r="Q820" i="2"/>
  <c r="P820" i="2"/>
  <c r="X820" i="2" s="1" a="1"/>
  <c r="X820" i="2" s="1"/>
  <c r="O820" i="2"/>
  <c r="M820" i="2"/>
  <c r="L820" i="2"/>
  <c r="K820" i="2"/>
  <c r="V820" i="2" s="1"/>
  <c r="J820" i="2"/>
  <c r="I820" i="2"/>
  <c r="H820" i="2"/>
  <c r="G820" i="2"/>
  <c r="F820" i="2"/>
  <c r="E820" i="2"/>
  <c r="D820" i="2"/>
  <c r="Y820" i="2" s="1"/>
  <c r="C820" i="2"/>
  <c r="B820" i="2"/>
  <c r="A820" i="2"/>
  <c r="S820" i="2" s="1"/>
  <c r="X819" i="2" a="1"/>
  <c r="X819" i="2" s="1"/>
  <c r="R819" i="2"/>
  <c r="Q819" i="2"/>
  <c r="P819" i="2"/>
  <c r="O819" i="2"/>
  <c r="N819" i="2"/>
  <c r="T819" i="2" s="1"/>
  <c r="M819" i="2"/>
  <c r="L819" i="2"/>
  <c r="K819" i="2"/>
  <c r="V819" i="2" s="1"/>
  <c r="J819" i="2"/>
  <c r="W819" i="2" s="1"/>
  <c r="I819" i="2"/>
  <c r="H819" i="2"/>
  <c r="G819" i="2"/>
  <c r="F819" i="2"/>
  <c r="E819" i="2"/>
  <c r="D819" i="2"/>
  <c r="Y819" i="2" s="1"/>
  <c r="C819" i="2"/>
  <c r="B819" i="2"/>
  <c r="A819" i="2"/>
  <c r="S819" i="2" s="1"/>
  <c r="R818" i="2"/>
  <c r="Q818" i="2"/>
  <c r="P818" i="2"/>
  <c r="X818" i="2" s="1" a="1"/>
  <c r="X818" i="2" s="1"/>
  <c r="O818" i="2"/>
  <c r="M818" i="2"/>
  <c r="L818" i="2"/>
  <c r="K818" i="2"/>
  <c r="V818" i="2" s="1"/>
  <c r="J818" i="2"/>
  <c r="U818" i="2" s="1" a="1"/>
  <c r="U818" i="2" s="1"/>
  <c r="I818" i="2"/>
  <c r="H818" i="2"/>
  <c r="G818" i="2"/>
  <c r="F818" i="2"/>
  <c r="E818" i="2"/>
  <c r="D818" i="2"/>
  <c r="Y818" i="2" s="1"/>
  <c r="C818" i="2"/>
  <c r="B818" i="2"/>
  <c r="A818" i="2"/>
  <c r="S818" i="2" s="1"/>
  <c r="R817" i="2"/>
  <c r="Q817" i="2"/>
  <c r="P817" i="2"/>
  <c r="X817" i="2" s="1" a="1"/>
  <c r="X817" i="2" s="1"/>
  <c r="O817" i="2"/>
  <c r="M817" i="2"/>
  <c r="L817" i="2"/>
  <c r="N817" i="2" s="1"/>
  <c r="T817" i="2" s="1"/>
  <c r="K817" i="2"/>
  <c r="V817" i="2" s="1"/>
  <c r="J817" i="2"/>
  <c r="I817" i="2"/>
  <c r="H817" i="2"/>
  <c r="G817" i="2"/>
  <c r="F817" i="2"/>
  <c r="E817" i="2"/>
  <c r="D817" i="2"/>
  <c r="Y817" i="2" s="1"/>
  <c r="C817" i="2"/>
  <c r="B817" i="2"/>
  <c r="A817" i="2"/>
  <c r="S817" i="2" s="1"/>
  <c r="U816" i="2"/>
  <c r="U816" i="2" a="1"/>
  <c r="S816" i="2"/>
  <c r="R816" i="2"/>
  <c r="Q816" i="2"/>
  <c r="P816" i="2"/>
  <c r="X816" i="2" s="1" a="1"/>
  <c r="X816" i="2" s="1"/>
  <c r="O816" i="2"/>
  <c r="M816" i="2"/>
  <c r="L816" i="2"/>
  <c r="K816" i="2"/>
  <c r="V816" i="2" s="1"/>
  <c r="J816" i="2"/>
  <c r="I816" i="2"/>
  <c r="H816" i="2"/>
  <c r="G816" i="2"/>
  <c r="F816" i="2"/>
  <c r="E816" i="2"/>
  <c r="D816" i="2"/>
  <c r="Y816" i="2" s="1"/>
  <c r="C816" i="2"/>
  <c r="B816" i="2"/>
  <c r="A816" i="2"/>
  <c r="R815" i="2"/>
  <c r="Q815" i="2"/>
  <c r="P815" i="2"/>
  <c r="X815" i="2" s="1" a="1"/>
  <c r="X815" i="2" s="1"/>
  <c r="O815" i="2"/>
  <c r="M815" i="2"/>
  <c r="L815" i="2"/>
  <c r="K815" i="2"/>
  <c r="V815" i="2" s="1"/>
  <c r="J815" i="2"/>
  <c r="I815" i="2"/>
  <c r="H815" i="2"/>
  <c r="G815" i="2"/>
  <c r="F815" i="2"/>
  <c r="E815" i="2"/>
  <c r="D815" i="2"/>
  <c r="Y815" i="2" s="1"/>
  <c r="C815" i="2"/>
  <c r="B815" i="2"/>
  <c r="A815" i="2"/>
  <c r="S815" i="2" s="1"/>
  <c r="U814" i="2"/>
  <c r="R814" i="2"/>
  <c r="Q814" i="2"/>
  <c r="P814" i="2"/>
  <c r="X814" i="2" s="1" a="1"/>
  <c r="X814" i="2" s="1"/>
  <c r="O814" i="2"/>
  <c r="M814" i="2"/>
  <c r="L814" i="2"/>
  <c r="K814" i="2"/>
  <c r="V814" i="2" s="1"/>
  <c r="J814" i="2"/>
  <c r="U814" i="2" s="1" a="1"/>
  <c r="I814" i="2"/>
  <c r="H814" i="2"/>
  <c r="G814" i="2"/>
  <c r="F814" i="2"/>
  <c r="E814" i="2"/>
  <c r="D814" i="2"/>
  <c r="Y814" i="2" s="1"/>
  <c r="C814" i="2"/>
  <c r="B814" i="2"/>
  <c r="A814" i="2"/>
  <c r="S814" i="2" s="1"/>
  <c r="X813" i="2"/>
  <c r="X813" i="2" a="1"/>
  <c r="V813" i="2"/>
  <c r="R813" i="2"/>
  <c r="Q813" i="2"/>
  <c r="P813" i="2"/>
  <c r="O813" i="2"/>
  <c r="M813" i="2"/>
  <c r="N813" i="2" s="1"/>
  <c r="T813" i="2" s="1"/>
  <c r="L813" i="2"/>
  <c r="K813" i="2"/>
  <c r="J813" i="2"/>
  <c r="U813" i="2" s="1" a="1"/>
  <c r="U813" i="2" s="1"/>
  <c r="I813" i="2"/>
  <c r="H813" i="2"/>
  <c r="G813" i="2"/>
  <c r="F813" i="2"/>
  <c r="E813" i="2"/>
  <c r="D813" i="2"/>
  <c r="Y813" i="2" s="1"/>
  <c r="C813" i="2"/>
  <c r="B813" i="2"/>
  <c r="A813" i="2"/>
  <c r="S813" i="2" s="1"/>
  <c r="X812" i="2" a="1"/>
  <c r="X812" i="2" s="1"/>
  <c r="R812" i="2"/>
  <c r="Q812" i="2"/>
  <c r="P812" i="2"/>
  <c r="O812" i="2"/>
  <c r="M812" i="2"/>
  <c r="L812" i="2"/>
  <c r="N812" i="2" s="1"/>
  <c r="T812" i="2" s="1"/>
  <c r="K812" i="2"/>
  <c r="V812" i="2" s="1"/>
  <c r="J812" i="2"/>
  <c r="U812" i="2" s="1" a="1"/>
  <c r="U812" i="2" s="1"/>
  <c r="I812" i="2"/>
  <c r="H812" i="2"/>
  <c r="G812" i="2"/>
  <c r="F812" i="2"/>
  <c r="E812" i="2"/>
  <c r="D812" i="2"/>
  <c r="Y812" i="2" s="1"/>
  <c r="C812" i="2"/>
  <c r="B812" i="2"/>
  <c r="A812" i="2"/>
  <c r="S812" i="2" s="1"/>
  <c r="R811" i="2"/>
  <c r="Q811" i="2"/>
  <c r="P811" i="2"/>
  <c r="X811" i="2" s="1" a="1"/>
  <c r="X811" i="2" s="1"/>
  <c r="O811" i="2"/>
  <c r="M811" i="2"/>
  <c r="N811" i="2" s="1"/>
  <c r="T811" i="2" s="1"/>
  <c r="L811" i="2"/>
  <c r="K811" i="2"/>
  <c r="V811" i="2" s="1"/>
  <c r="J811" i="2"/>
  <c r="I811" i="2"/>
  <c r="H811" i="2"/>
  <c r="G811" i="2"/>
  <c r="F811" i="2"/>
  <c r="E811" i="2"/>
  <c r="D811" i="2"/>
  <c r="Y811" i="2" s="1"/>
  <c r="C811" i="2"/>
  <c r="B811" i="2"/>
  <c r="A811" i="2"/>
  <c r="S811" i="2" s="1"/>
  <c r="Y810" i="2"/>
  <c r="R810" i="2"/>
  <c r="Q810" i="2"/>
  <c r="P810" i="2"/>
  <c r="X810" i="2" s="1" a="1"/>
  <c r="X810" i="2" s="1"/>
  <c r="O810" i="2"/>
  <c r="N810" i="2"/>
  <c r="M810" i="2"/>
  <c r="L810" i="2"/>
  <c r="K810" i="2"/>
  <c r="V810" i="2" s="1"/>
  <c r="J810" i="2"/>
  <c r="U810" i="2" s="1" a="1"/>
  <c r="U810" i="2" s="1"/>
  <c r="I810" i="2"/>
  <c r="H810" i="2"/>
  <c r="G810" i="2"/>
  <c r="F810" i="2"/>
  <c r="E810" i="2"/>
  <c r="D810" i="2"/>
  <c r="C810" i="2"/>
  <c r="B810" i="2"/>
  <c r="A810" i="2"/>
  <c r="S810" i="2" s="1"/>
  <c r="S809" i="2"/>
  <c r="R809" i="2"/>
  <c r="Q809" i="2"/>
  <c r="P809" i="2"/>
  <c r="X809" i="2" s="1" a="1"/>
  <c r="X809" i="2" s="1"/>
  <c r="O809" i="2"/>
  <c r="M809" i="2"/>
  <c r="L809" i="2"/>
  <c r="K809" i="2"/>
  <c r="V809" i="2" s="1"/>
  <c r="J809" i="2"/>
  <c r="U809" i="2" s="1" a="1"/>
  <c r="U809" i="2" s="1"/>
  <c r="I809" i="2"/>
  <c r="H809" i="2"/>
  <c r="G809" i="2"/>
  <c r="F809" i="2"/>
  <c r="E809" i="2"/>
  <c r="D809" i="2"/>
  <c r="Y809" i="2" s="1"/>
  <c r="C809" i="2"/>
  <c r="B809" i="2"/>
  <c r="A809" i="2"/>
  <c r="R808" i="2"/>
  <c r="Q808" i="2"/>
  <c r="P808" i="2"/>
  <c r="X808" i="2" s="1" a="1"/>
  <c r="X808" i="2" s="1"/>
  <c r="O808" i="2"/>
  <c r="M808" i="2"/>
  <c r="L808" i="2"/>
  <c r="K808" i="2"/>
  <c r="V808" i="2" s="1"/>
  <c r="J808" i="2"/>
  <c r="I808" i="2"/>
  <c r="H808" i="2"/>
  <c r="G808" i="2"/>
  <c r="F808" i="2"/>
  <c r="E808" i="2"/>
  <c r="D808" i="2"/>
  <c r="Y808" i="2" s="1"/>
  <c r="C808" i="2"/>
  <c r="B808" i="2"/>
  <c r="A808" i="2"/>
  <c r="S808" i="2" s="1"/>
  <c r="R807" i="2"/>
  <c r="Q807" i="2"/>
  <c r="P807" i="2"/>
  <c r="X807" i="2" s="1" a="1"/>
  <c r="X807" i="2" s="1"/>
  <c r="O807" i="2"/>
  <c r="M807" i="2"/>
  <c r="N807" i="2" s="1"/>
  <c r="T807" i="2" s="1"/>
  <c r="L807" i="2"/>
  <c r="K807" i="2"/>
  <c r="V807" i="2" s="1"/>
  <c r="J807" i="2"/>
  <c r="I807" i="2"/>
  <c r="H807" i="2"/>
  <c r="G807" i="2"/>
  <c r="F807" i="2"/>
  <c r="E807" i="2"/>
  <c r="D807" i="2"/>
  <c r="Y807" i="2" s="1"/>
  <c r="C807" i="2"/>
  <c r="B807" i="2"/>
  <c r="A807" i="2"/>
  <c r="S807" i="2" s="1"/>
  <c r="X806" i="2"/>
  <c r="X806" i="2" a="1"/>
  <c r="R806" i="2"/>
  <c r="Q806" i="2"/>
  <c r="P806" i="2"/>
  <c r="O806" i="2"/>
  <c r="M806" i="2"/>
  <c r="N806" i="2" s="1"/>
  <c r="T806" i="2" s="1"/>
  <c r="L806" i="2"/>
  <c r="K806" i="2"/>
  <c r="V806" i="2" s="1"/>
  <c r="J806" i="2"/>
  <c r="I806" i="2"/>
  <c r="H806" i="2"/>
  <c r="G806" i="2"/>
  <c r="F806" i="2"/>
  <c r="E806" i="2"/>
  <c r="D806" i="2"/>
  <c r="Y806" i="2" s="1"/>
  <c r="C806" i="2"/>
  <c r="B806" i="2"/>
  <c r="A806" i="2"/>
  <c r="S806" i="2" s="1"/>
  <c r="R805" i="2"/>
  <c r="Q805" i="2"/>
  <c r="P805" i="2"/>
  <c r="X805" i="2" s="1" a="1"/>
  <c r="X805" i="2" s="1"/>
  <c r="O805" i="2"/>
  <c r="M805" i="2"/>
  <c r="L805" i="2"/>
  <c r="N805" i="2" s="1"/>
  <c r="K805" i="2"/>
  <c r="V805" i="2" s="1"/>
  <c r="J805" i="2"/>
  <c r="I805" i="2"/>
  <c r="H805" i="2"/>
  <c r="G805" i="2"/>
  <c r="F805" i="2"/>
  <c r="E805" i="2"/>
  <c r="D805" i="2"/>
  <c r="Y805" i="2" s="1"/>
  <c r="C805" i="2"/>
  <c r="B805" i="2"/>
  <c r="A805" i="2"/>
  <c r="S805" i="2" s="1"/>
  <c r="Y804" i="2"/>
  <c r="U804" i="2"/>
  <c r="R804" i="2"/>
  <c r="Q804" i="2"/>
  <c r="P804" i="2"/>
  <c r="X804" i="2" s="1" a="1"/>
  <c r="X804" i="2" s="1"/>
  <c r="O804" i="2"/>
  <c r="M804" i="2"/>
  <c r="L804" i="2"/>
  <c r="K804" i="2"/>
  <c r="V804" i="2" s="1"/>
  <c r="J804" i="2"/>
  <c r="U804" i="2" s="1" a="1"/>
  <c r="I804" i="2"/>
  <c r="H804" i="2"/>
  <c r="G804" i="2"/>
  <c r="F804" i="2"/>
  <c r="E804" i="2"/>
  <c r="D804" i="2"/>
  <c r="C804" i="2"/>
  <c r="B804" i="2"/>
  <c r="A804" i="2"/>
  <c r="S804" i="2" s="1"/>
  <c r="R803" i="2"/>
  <c r="Q803" i="2"/>
  <c r="P803" i="2"/>
  <c r="X803" i="2" s="1" a="1"/>
  <c r="X803" i="2" s="1"/>
  <c r="O803" i="2"/>
  <c r="M803" i="2"/>
  <c r="L803" i="2"/>
  <c r="K803" i="2"/>
  <c r="V803" i="2" s="1"/>
  <c r="J803" i="2"/>
  <c r="I803" i="2"/>
  <c r="H803" i="2"/>
  <c r="G803" i="2"/>
  <c r="F803" i="2"/>
  <c r="E803" i="2"/>
  <c r="D803" i="2"/>
  <c r="Y803" i="2" s="1"/>
  <c r="C803" i="2"/>
  <c r="B803" i="2"/>
  <c r="A803" i="2"/>
  <c r="S803" i="2" s="1"/>
  <c r="V802" i="2"/>
  <c r="R802" i="2"/>
  <c r="Q802" i="2"/>
  <c r="P802" i="2"/>
  <c r="X802" i="2" s="1" a="1"/>
  <c r="X802" i="2" s="1"/>
  <c r="O802" i="2"/>
  <c r="N802" i="2"/>
  <c r="M802" i="2"/>
  <c r="L802" i="2"/>
  <c r="K802" i="2"/>
  <c r="J802" i="2"/>
  <c r="I802" i="2"/>
  <c r="H802" i="2"/>
  <c r="G802" i="2"/>
  <c r="F802" i="2"/>
  <c r="E802" i="2"/>
  <c r="D802" i="2"/>
  <c r="Y802" i="2" s="1"/>
  <c r="C802" i="2"/>
  <c r="B802" i="2"/>
  <c r="A802" i="2"/>
  <c r="S802" i="2" s="1"/>
  <c r="X801" i="2" a="1"/>
  <c r="X801" i="2" s="1"/>
  <c r="R801" i="2"/>
  <c r="Q801" i="2"/>
  <c r="P801" i="2"/>
  <c r="O801" i="2"/>
  <c r="M801" i="2"/>
  <c r="L801" i="2"/>
  <c r="K801" i="2"/>
  <c r="V801" i="2" s="1"/>
  <c r="J801" i="2"/>
  <c r="I801" i="2"/>
  <c r="H801" i="2"/>
  <c r="G801" i="2"/>
  <c r="F801" i="2"/>
  <c r="E801" i="2"/>
  <c r="D801" i="2"/>
  <c r="Y801" i="2" s="1"/>
  <c r="C801" i="2"/>
  <c r="B801" i="2"/>
  <c r="A801" i="2"/>
  <c r="S801" i="2" s="1"/>
  <c r="U800" i="2" a="1"/>
  <c r="U800" i="2" s="1"/>
  <c r="R800" i="2"/>
  <c r="Q800" i="2"/>
  <c r="P800" i="2"/>
  <c r="X800" i="2" s="1" a="1"/>
  <c r="X800" i="2" s="1"/>
  <c r="O800" i="2"/>
  <c r="M800" i="2"/>
  <c r="L800" i="2"/>
  <c r="K800" i="2"/>
  <c r="V800" i="2" s="1"/>
  <c r="J800" i="2"/>
  <c r="I800" i="2"/>
  <c r="H800" i="2"/>
  <c r="G800" i="2"/>
  <c r="F800" i="2"/>
  <c r="E800" i="2"/>
  <c r="D800" i="2"/>
  <c r="Y800" i="2" s="1"/>
  <c r="C800" i="2"/>
  <c r="B800" i="2"/>
  <c r="A800" i="2"/>
  <c r="S800" i="2" s="1"/>
  <c r="R799" i="2"/>
  <c r="Q799" i="2"/>
  <c r="P799" i="2"/>
  <c r="X799" i="2" s="1" a="1"/>
  <c r="X799" i="2" s="1"/>
  <c r="O799" i="2"/>
  <c r="M799" i="2"/>
  <c r="L799" i="2"/>
  <c r="K799" i="2"/>
  <c r="V799" i="2" s="1"/>
  <c r="J799" i="2"/>
  <c r="I799" i="2"/>
  <c r="H799" i="2"/>
  <c r="G799" i="2"/>
  <c r="F799" i="2"/>
  <c r="E799" i="2"/>
  <c r="D799" i="2"/>
  <c r="Y799" i="2" s="1"/>
  <c r="C799" i="2"/>
  <c r="B799" i="2"/>
  <c r="A799" i="2"/>
  <c r="S799" i="2" s="1"/>
  <c r="R798" i="2"/>
  <c r="Q798" i="2"/>
  <c r="P798" i="2"/>
  <c r="X798" i="2" s="1" a="1"/>
  <c r="X798" i="2" s="1"/>
  <c r="O798" i="2"/>
  <c r="M798" i="2"/>
  <c r="L798" i="2"/>
  <c r="K798" i="2"/>
  <c r="V798" i="2" s="1"/>
  <c r="J798" i="2"/>
  <c r="I798" i="2"/>
  <c r="H798" i="2"/>
  <c r="G798" i="2"/>
  <c r="F798" i="2"/>
  <c r="E798" i="2"/>
  <c r="D798" i="2"/>
  <c r="Y798" i="2" s="1"/>
  <c r="C798" i="2"/>
  <c r="B798" i="2"/>
  <c r="A798" i="2"/>
  <c r="S798" i="2" s="1"/>
  <c r="U797" i="2" a="1"/>
  <c r="U797" i="2" s="1"/>
  <c r="R797" i="2"/>
  <c r="Q797" i="2"/>
  <c r="P797" i="2"/>
  <c r="X797" i="2" s="1" a="1"/>
  <c r="X797" i="2" s="1"/>
  <c r="O797" i="2"/>
  <c r="M797" i="2"/>
  <c r="L797" i="2"/>
  <c r="K797" i="2"/>
  <c r="V797" i="2" s="1"/>
  <c r="J797" i="2"/>
  <c r="I797" i="2"/>
  <c r="H797" i="2"/>
  <c r="G797" i="2"/>
  <c r="F797" i="2"/>
  <c r="E797" i="2"/>
  <c r="D797" i="2"/>
  <c r="Y797" i="2" s="1"/>
  <c r="C797" i="2"/>
  <c r="B797" i="2"/>
  <c r="A797" i="2"/>
  <c r="S797" i="2" s="1"/>
  <c r="X796" i="2" a="1"/>
  <c r="X796" i="2" s="1"/>
  <c r="V796" i="2"/>
  <c r="R796" i="2"/>
  <c r="Q796" i="2"/>
  <c r="P796" i="2"/>
  <c r="O796" i="2"/>
  <c r="M796" i="2"/>
  <c r="N796" i="2" s="1"/>
  <c r="T796" i="2" s="1"/>
  <c r="L796" i="2"/>
  <c r="K796" i="2"/>
  <c r="J796" i="2"/>
  <c r="I796" i="2"/>
  <c r="H796" i="2"/>
  <c r="G796" i="2"/>
  <c r="F796" i="2"/>
  <c r="E796" i="2"/>
  <c r="D796" i="2"/>
  <c r="Y796" i="2" s="1"/>
  <c r="C796" i="2"/>
  <c r="B796" i="2"/>
  <c r="A796" i="2"/>
  <c r="S796" i="2" s="1"/>
  <c r="X795" i="2" a="1"/>
  <c r="X795" i="2" s="1"/>
  <c r="U795" i="2" a="1"/>
  <c r="U795" i="2" s="1"/>
  <c r="R795" i="2"/>
  <c r="Q795" i="2"/>
  <c r="P795" i="2"/>
  <c r="O795" i="2"/>
  <c r="M795" i="2"/>
  <c r="L795" i="2"/>
  <c r="N795" i="2" s="1"/>
  <c r="T795" i="2" s="1"/>
  <c r="K795" i="2"/>
  <c r="V795" i="2" s="1"/>
  <c r="J795" i="2"/>
  <c r="I795" i="2"/>
  <c r="H795" i="2"/>
  <c r="G795" i="2"/>
  <c r="F795" i="2"/>
  <c r="E795" i="2"/>
  <c r="D795" i="2"/>
  <c r="Y795" i="2" s="1"/>
  <c r="C795" i="2"/>
  <c r="B795" i="2"/>
  <c r="A795" i="2"/>
  <c r="S795" i="2" s="1"/>
  <c r="R794" i="2"/>
  <c r="Q794" i="2"/>
  <c r="P794" i="2"/>
  <c r="X794" i="2" s="1" a="1"/>
  <c r="X794" i="2" s="1"/>
  <c r="O794" i="2"/>
  <c r="M794" i="2"/>
  <c r="N794" i="2" s="1"/>
  <c r="T794" i="2" s="1"/>
  <c r="L794" i="2"/>
  <c r="K794" i="2"/>
  <c r="V794" i="2" s="1"/>
  <c r="J794" i="2"/>
  <c r="I794" i="2"/>
  <c r="H794" i="2"/>
  <c r="G794" i="2"/>
  <c r="F794" i="2"/>
  <c r="E794" i="2"/>
  <c r="D794" i="2"/>
  <c r="Y794" i="2" s="1"/>
  <c r="C794" i="2"/>
  <c r="B794" i="2"/>
  <c r="A794" i="2"/>
  <c r="S794" i="2" s="1"/>
  <c r="R793" i="2"/>
  <c r="Q793" i="2"/>
  <c r="P793" i="2"/>
  <c r="X793" i="2" s="1" a="1"/>
  <c r="X793" i="2" s="1"/>
  <c r="O793" i="2"/>
  <c r="M793" i="2"/>
  <c r="L793" i="2"/>
  <c r="K793" i="2"/>
  <c r="V793" i="2" s="1"/>
  <c r="J793" i="2"/>
  <c r="I793" i="2"/>
  <c r="H793" i="2"/>
  <c r="G793" i="2"/>
  <c r="F793" i="2"/>
  <c r="E793" i="2"/>
  <c r="D793" i="2"/>
  <c r="Y793" i="2" s="1"/>
  <c r="C793" i="2"/>
  <c r="B793" i="2"/>
  <c r="A793" i="2"/>
  <c r="S793" i="2" s="1"/>
  <c r="Y792" i="2"/>
  <c r="X792" i="2"/>
  <c r="V792" i="2"/>
  <c r="R792" i="2"/>
  <c r="Q792" i="2"/>
  <c r="P792" i="2"/>
  <c r="X792" i="2" s="1" a="1"/>
  <c r="O792" i="2"/>
  <c r="M792" i="2"/>
  <c r="L792" i="2"/>
  <c r="K792" i="2"/>
  <c r="J792" i="2"/>
  <c r="U792" i="2" s="1" a="1"/>
  <c r="U792" i="2" s="1"/>
  <c r="I792" i="2"/>
  <c r="H792" i="2"/>
  <c r="G792" i="2"/>
  <c r="F792" i="2"/>
  <c r="E792" i="2"/>
  <c r="D792" i="2"/>
  <c r="C792" i="2"/>
  <c r="B792" i="2"/>
  <c r="A792" i="2"/>
  <c r="S792" i="2" s="1"/>
  <c r="U791" i="2" a="1"/>
  <c r="U791" i="2" s="1"/>
  <c r="R791" i="2"/>
  <c r="Q791" i="2"/>
  <c r="P791" i="2"/>
  <c r="X791" i="2" s="1" a="1"/>
  <c r="X791" i="2" s="1"/>
  <c r="O791" i="2"/>
  <c r="M791" i="2"/>
  <c r="L791" i="2"/>
  <c r="N791" i="2" s="1"/>
  <c r="T791" i="2" s="1"/>
  <c r="K791" i="2"/>
  <c r="V791" i="2" s="1"/>
  <c r="J791" i="2"/>
  <c r="I791" i="2"/>
  <c r="H791" i="2"/>
  <c r="G791" i="2"/>
  <c r="F791" i="2"/>
  <c r="E791" i="2"/>
  <c r="D791" i="2"/>
  <c r="Y791" i="2" s="1"/>
  <c r="C791" i="2"/>
  <c r="B791" i="2"/>
  <c r="A791" i="2"/>
  <c r="S791" i="2" s="1"/>
  <c r="R790" i="2"/>
  <c r="Q790" i="2"/>
  <c r="P790" i="2"/>
  <c r="X790" i="2" s="1" a="1"/>
  <c r="X790" i="2" s="1"/>
  <c r="O790" i="2"/>
  <c r="M790" i="2"/>
  <c r="L790" i="2"/>
  <c r="N790" i="2" s="1"/>
  <c r="T790" i="2" s="1"/>
  <c r="K790" i="2"/>
  <c r="V790" i="2" s="1"/>
  <c r="J790" i="2"/>
  <c r="I790" i="2"/>
  <c r="H790" i="2"/>
  <c r="G790" i="2"/>
  <c r="F790" i="2"/>
  <c r="E790" i="2"/>
  <c r="D790" i="2"/>
  <c r="Y790" i="2" s="1"/>
  <c r="C790" i="2"/>
  <c r="B790" i="2"/>
  <c r="A790" i="2"/>
  <c r="S790" i="2" s="1"/>
  <c r="U789" i="2" a="1"/>
  <c r="U789" i="2" s="1"/>
  <c r="R789" i="2"/>
  <c r="Q789" i="2"/>
  <c r="P789" i="2"/>
  <c r="X789" i="2" s="1" a="1"/>
  <c r="X789" i="2" s="1"/>
  <c r="O789" i="2"/>
  <c r="M789" i="2"/>
  <c r="L789" i="2"/>
  <c r="K789" i="2"/>
  <c r="V789" i="2" s="1"/>
  <c r="J789" i="2"/>
  <c r="I789" i="2"/>
  <c r="H789" i="2"/>
  <c r="G789" i="2"/>
  <c r="F789" i="2"/>
  <c r="E789" i="2"/>
  <c r="D789" i="2"/>
  <c r="Y789" i="2" s="1"/>
  <c r="C789" i="2"/>
  <c r="B789" i="2"/>
  <c r="A789" i="2"/>
  <c r="S789" i="2" s="1"/>
  <c r="R788" i="2"/>
  <c r="Q788" i="2"/>
  <c r="P788" i="2"/>
  <c r="X788" i="2" s="1" a="1"/>
  <c r="X788" i="2" s="1"/>
  <c r="O788" i="2"/>
  <c r="M788" i="2"/>
  <c r="L788" i="2"/>
  <c r="N788" i="2" s="1"/>
  <c r="T788" i="2" s="1"/>
  <c r="K788" i="2"/>
  <c r="V788" i="2" s="1"/>
  <c r="J788" i="2"/>
  <c r="I788" i="2"/>
  <c r="H788" i="2"/>
  <c r="G788" i="2"/>
  <c r="F788" i="2"/>
  <c r="E788" i="2"/>
  <c r="D788" i="2"/>
  <c r="Y788" i="2" s="1"/>
  <c r="C788" i="2"/>
  <c r="B788" i="2"/>
  <c r="A788" i="2"/>
  <c r="S788" i="2" s="1"/>
  <c r="R787" i="2"/>
  <c r="Q787" i="2"/>
  <c r="P787" i="2"/>
  <c r="X787" i="2" s="1" a="1"/>
  <c r="X787" i="2" s="1"/>
  <c r="O787" i="2"/>
  <c r="M787" i="2"/>
  <c r="L787" i="2"/>
  <c r="K787" i="2"/>
  <c r="V787" i="2" s="1"/>
  <c r="J787" i="2"/>
  <c r="I787" i="2"/>
  <c r="H787" i="2"/>
  <c r="G787" i="2"/>
  <c r="F787" i="2"/>
  <c r="E787" i="2"/>
  <c r="D787" i="2"/>
  <c r="Y787" i="2" s="1"/>
  <c r="C787" i="2"/>
  <c r="B787" i="2"/>
  <c r="A787" i="2"/>
  <c r="S787" i="2" s="1"/>
  <c r="X786" i="2" a="1"/>
  <c r="X786" i="2" s="1"/>
  <c r="U786" i="2" a="1"/>
  <c r="U786" i="2" s="1"/>
  <c r="R786" i="2"/>
  <c r="Q786" i="2"/>
  <c r="P786" i="2"/>
  <c r="O786" i="2"/>
  <c r="M786" i="2"/>
  <c r="L786" i="2"/>
  <c r="K786" i="2"/>
  <c r="V786" i="2" s="1"/>
  <c r="J786" i="2"/>
  <c r="I786" i="2"/>
  <c r="H786" i="2"/>
  <c r="G786" i="2"/>
  <c r="F786" i="2"/>
  <c r="E786" i="2"/>
  <c r="D786" i="2"/>
  <c r="Y786" i="2" s="1"/>
  <c r="C786" i="2"/>
  <c r="B786" i="2"/>
  <c r="A786" i="2"/>
  <c r="S786" i="2" s="1"/>
  <c r="R785" i="2"/>
  <c r="Q785" i="2"/>
  <c r="P785" i="2"/>
  <c r="X785" i="2" s="1" a="1"/>
  <c r="X785" i="2" s="1"/>
  <c r="O785" i="2"/>
  <c r="N785" i="2"/>
  <c r="T785" i="2" s="1"/>
  <c r="M785" i="2"/>
  <c r="L785" i="2"/>
  <c r="K785" i="2"/>
  <c r="V785" i="2" s="1"/>
  <c r="J785" i="2"/>
  <c r="I785" i="2"/>
  <c r="H785" i="2"/>
  <c r="G785" i="2"/>
  <c r="F785" i="2"/>
  <c r="E785" i="2"/>
  <c r="D785" i="2"/>
  <c r="Y785" i="2" s="1"/>
  <c r="C785" i="2"/>
  <c r="B785" i="2"/>
  <c r="A785" i="2"/>
  <c r="S785" i="2" s="1"/>
  <c r="R784" i="2"/>
  <c r="Q784" i="2"/>
  <c r="P784" i="2"/>
  <c r="X784" i="2" s="1" a="1"/>
  <c r="X784" i="2" s="1"/>
  <c r="O784" i="2"/>
  <c r="N784" i="2"/>
  <c r="T784" i="2" s="1"/>
  <c r="M784" i="2"/>
  <c r="L784" i="2"/>
  <c r="K784" i="2"/>
  <c r="V784" i="2" s="1"/>
  <c r="J784" i="2"/>
  <c r="I784" i="2"/>
  <c r="H784" i="2"/>
  <c r="G784" i="2"/>
  <c r="F784" i="2"/>
  <c r="E784" i="2"/>
  <c r="D784" i="2"/>
  <c r="Y784" i="2" s="1"/>
  <c r="C784" i="2"/>
  <c r="B784" i="2"/>
  <c r="A784" i="2"/>
  <c r="S784" i="2" s="1"/>
  <c r="U783" i="2" a="1"/>
  <c r="U783" i="2" s="1"/>
  <c r="T783" i="2"/>
  <c r="R783" i="2"/>
  <c r="Q783" i="2"/>
  <c r="P783" i="2"/>
  <c r="X783" i="2" s="1" a="1"/>
  <c r="X783" i="2" s="1"/>
  <c r="O783" i="2"/>
  <c r="M783" i="2"/>
  <c r="L783" i="2"/>
  <c r="N783" i="2" s="1"/>
  <c r="W783" i="2" s="1"/>
  <c r="K783" i="2"/>
  <c r="V783" i="2" s="1"/>
  <c r="J783" i="2"/>
  <c r="I783" i="2"/>
  <c r="H783" i="2"/>
  <c r="G783" i="2"/>
  <c r="F783" i="2"/>
  <c r="E783" i="2"/>
  <c r="D783" i="2"/>
  <c r="Y783" i="2" s="1"/>
  <c r="C783" i="2"/>
  <c r="B783" i="2"/>
  <c r="A783" i="2"/>
  <c r="S783" i="2" s="1"/>
  <c r="U782" i="2" a="1"/>
  <c r="U782" i="2" s="1"/>
  <c r="R782" i="2"/>
  <c r="Q782" i="2"/>
  <c r="P782" i="2"/>
  <c r="X782" i="2" s="1" a="1"/>
  <c r="X782" i="2" s="1"/>
  <c r="O782" i="2"/>
  <c r="M782" i="2"/>
  <c r="L782" i="2"/>
  <c r="K782" i="2"/>
  <c r="V782" i="2" s="1"/>
  <c r="J782" i="2"/>
  <c r="I782" i="2"/>
  <c r="H782" i="2"/>
  <c r="G782" i="2"/>
  <c r="F782" i="2"/>
  <c r="E782" i="2"/>
  <c r="D782" i="2"/>
  <c r="Y782" i="2" s="1"/>
  <c r="C782" i="2"/>
  <c r="B782" i="2"/>
  <c r="A782" i="2"/>
  <c r="S782" i="2" s="1"/>
  <c r="Y781" i="2"/>
  <c r="X781" i="2"/>
  <c r="S781" i="2"/>
  <c r="R781" i="2"/>
  <c r="Q781" i="2"/>
  <c r="P781" i="2"/>
  <c r="X781" i="2" s="1" a="1"/>
  <c r="O781" i="2"/>
  <c r="M781" i="2"/>
  <c r="L781" i="2"/>
  <c r="K781" i="2"/>
  <c r="V781" i="2" s="1"/>
  <c r="J781" i="2"/>
  <c r="I781" i="2"/>
  <c r="H781" i="2"/>
  <c r="G781" i="2"/>
  <c r="F781" i="2"/>
  <c r="E781" i="2"/>
  <c r="D781" i="2"/>
  <c r="C781" i="2"/>
  <c r="B781" i="2"/>
  <c r="A781" i="2"/>
  <c r="X780" i="2" a="1"/>
  <c r="X780" i="2" s="1"/>
  <c r="R780" i="2"/>
  <c r="Q780" i="2"/>
  <c r="P780" i="2"/>
  <c r="O780" i="2"/>
  <c r="M780" i="2"/>
  <c r="N780" i="2" s="1"/>
  <c r="L780" i="2"/>
  <c r="K780" i="2"/>
  <c r="V780" i="2" s="1"/>
  <c r="J780" i="2"/>
  <c r="U780" i="2" s="1" a="1"/>
  <c r="U780" i="2" s="1"/>
  <c r="I780" i="2"/>
  <c r="H780" i="2"/>
  <c r="G780" i="2"/>
  <c r="F780" i="2"/>
  <c r="E780" i="2"/>
  <c r="D780" i="2"/>
  <c r="Y780" i="2" s="1"/>
  <c r="C780" i="2"/>
  <c r="B780" i="2"/>
  <c r="A780" i="2"/>
  <c r="S780" i="2" s="1"/>
  <c r="X779" i="2" a="1"/>
  <c r="X779" i="2" s="1"/>
  <c r="R779" i="2"/>
  <c r="Q779" i="2"/>
  <c r="P779" i="2"/>
  <c r="O779" i="2"/>
  <c r="M779" i="2"/>
  <c r="N779" i="2" s="1"/>
  <c r="T779" i="2" s="1"/>
  <c r="L779" i="2"/>
  <c r="K779" i="2"/>
  <c r="V779" i="2" s="1"/>
  <c r="J779" i="2"/>
  <c r="I779" i="2"/>
  <c r="H779" i="2"/>
  <c r="G779" i="2"/>
  <c r="F779" i="2"/>
  <c r="E779" i="2"/>
  <c r="D779" i="2"/>
  <c r="Y779" i="2" s="1"/>
  <c r="C779" i="2"/>
  <c r="B779" i="2"/>
  <c r="A779" i="2"/>
  <c r="S779" i="2" s="1"/>
  <c r="Y778" i="2"/>
  <c r="R778" i="2"/>
  <c r="Q778" i="2"/>
  <c r="P778" i="2"/>
  <c r="X778" i="2" s="1" a="1"/>
  <c r="X778" i="2" s="1"/>
  <c r="O778" i="2"/>
  <c r="M778" i="2"/>
  <c r="L778" i="2"/>
  <c r="K778" i="2"/>
  <c r="V778" i="2" s="1"/>
  <c r="J778" i="2"/>
  <c r="I778" i="2"/>
  <c r="H778" i="2"/>
  <c r="G778" i="2"/>
  <c r="F778" i="2"/>
  <c r="E778" i="2"/>
  <c r="D778" i="2"/>
  <c r="C778" i="2"/>
  <c r="B778" i="2"/>
  <c r="A778" i="2"/>
  <c r="S778" i="2" s="1"/>
  <c r="R777" i="2"/>
  <c r="Q777" i="2"/>
  <c r="P777" i="2"/>
  <c r="X777" i="2" s="1" a="1"/>
  <c r="X777" i="2" s="1"/>
  <c r="O777" i="2"/>
  <c r="M777" i="2"/>
  <c r="L777" i="2"/>
  <c r="N777" i="2" s="1"/>
  <c r="T777" i="2" s="1"/>
  <c r="K777" i="2"/>
  <c r="V777" i="2" s="1"/>
  <c r="J777" i="2"/>
  <c r="I777" i="2"/>
  <c r="H777" i="2"/>
  <c r="G777" i="2"/>
  <c r="F777" i="2"/>
  <c r="E777" i="2"/>
  <c r="D777" i="2"/>
  <c r="Y777" i="2" s="1"/>
  <c r="C777" i="2"/>
  <c r="B777" i="2"/>
  <c r="A777" i="2"/>
  <c r="S777" i="2" s="1"/>
  <c r="R776" i="2"/>
  <c r="Q776" i="2"/>
  <c r="P776" i="2"/>
  <c r="X776" i="2" s="1" a="1"/>
  <c r="X776" i="2" s="1"/>
  <c r="O776" i="2"/>
  <c r="M776" i="2"/>
  <c r="L776" i="2"/>
  <c r="N776" i="2" s="1"/>
  <c r="T776" i="2" s="1"/>
  <c r="K776" i="2"/>
  <c r="V776" i="2" s="1"/>
  <c r="J776" i="2"/>
  <c r="I776" i="2"/>
  <c r="H776" i="2"/>
  <c r="G776" i="2"/>
  <c r="F776" i="2"/>
  <c r="E776" i="2"/>
  <c r="D776" i="2"/>
  <c r="Y776" i="2" s="1"/>
  <c r="C776" i="2"/>
  <c r="B776" i="2"/>
  <c r="A776" i="2"/>
  <c r="S776" i="2" s="1"/>
  <c r="R775" i="2"/>
  <c r="Q775" i="2"/>
  <c r="P775" i="2"/>
  <c r="X775" i="2" s="1" a="1"/>
  <c r="X775" i="2" s="1"/>
  <c r="O775" i="2"/>
  <c r="M775" i="2"/>
  <c r="L775" i="2"/>
  <c r="K775" i="2"/>
  <c r="V775" i="2" s="1"/>
  <c r="J775" i="2"/>
  <c r="I775" i="2"/>
  <c r="H775" i="2"/>
  <c r="G775" i="2"/>
  <c r="F775" i="2"/>
  <c r="E775" i="2"/>
  <c r="D775" i="2"/>
  <c r="Y775" i="2" s="1"/>
  <c r="C775" i="2"/>
  <c r="B775" i="2"/>
  <c r="A775" i="2"/>
  <c r="S775" i="2" s="1"/>
  <c r="X774" i="2" a="1"/>
  <c r="X774" i="2" s="1"/>
  <c r="U774" i="2" a="1"/>
  <c r="U774" i="2" s="1"/>
  <c r="R774" i="2"/>
  <c r="Q774" i="2"/>
  <c r="P774" i="2"/>
  <c r="O774" i="2"/>
  <c r="M774" i="2"/>
  <c r="L774" i="2"/>
  <c r="K774" i="2"/>
  <c r="V774" i="2" s="1"/>
  <c r="J774" i="2"/>
  <c r="I774" i="2"/>
  <c r="H774" i="2"/>
  <c r="G774" i="2"/>
  <c r="F774" i="2"/>
  <c r="E774" i="2"/>
  <c r="D774" i="2"/>
  <c r="Y774" i="2" s="1"/>
  <c r="C774" i="2"/>
  <c r="B774" i="2"/>
  <c r="A774" i="2"/>
  <c r="S774" i="2" s="1"/>
  <c r="S773" i="2"/>
  <c r="R773" i="2"/>
  <c r="Q773" i="2"/>
  <c r="P773" i="2"/>
  <c r="X773" i="2" s="1" a="1"/>
  <c r="X773" i="2" s="1"/>
  <c r="O773" i="2"/>
  <c r="M773" i="2"/>
  <c r="L773" i="2"/>
  <c r="K773" i="2"/>
  <c r="V773" i="2" s="1"/>
  <c r="J773" i="2"/>
  <c r="U773" i="2" s="1" a="1"/>
  <c r="U773" i="2" s="1"/>
  <c r="I773" i="2"/>
  <c r="H773" i="2"/>
  <c r="G773" i="2"/>
  <c r="F773" i="2"/>
  <c r="E773" i="2"/>
  <c r="D773" i="2"/>
  <c r="Y773" i="2" s="1"/>
  <c r="C773" i="2"/>
  <c r="B773" i="2"/>
  <c r="A773" i="2"/>
  <c r="Y772" i="2"/>
  <c r="X772" i="2"/>
  <c r="V772" i="2"/>
  <c r="R772" i="2"/>
  <c r="Q772" i="2"/>
  <c r="P772" i="2"/>
  <c r="X772" i="2" s="1" a="1"/>
  <c r="O772" i="2"/>
  <c r="M772" i="2"/>
  <c r="L772" i="2"/>
  <c r="K772" i="2"/>
  <c r="J772" i="2"/>
  <c r="I772" i="2"/>
  <c r="H772" i="2"/>
  <c r="G772" i="2"/>
  <c r="F772" i="2"/>
  <c r="E772" i="2"/>
  <c r="D772" i="2"/>
  <c r="C772" i="2"/>
  <c r="B772" i="2"/>
  <c r="A772" i="2"/>
  <c r="S772" i="2" s="1"/>
  <c r="X771" i="2"/>
  <c r="R771" i="2"/>
  <c r="Q771" i="2"/>
  <c r="P771" i="2"/>
  <c r="X771" i="2" s="1" a="1"/>
  <c r="O771" i="2"/>
  <c r="M771" i="2"/>
  <c r="L771" i="2"/>
  <c r="K771" i="2"/>
  <c r="V771" i="2" s="1"/>
  <c r="J771" i="2"/>
  <c r="U771" i="2" s="1" a="1"/>
  <c r="U771" i="2" s="1"/>
  <c r="I771" i="2"/>
  <c r="H771" i="2"/>
  <c r="G771" i="2"/>
  <c r="F771" i="2"/>
  <c r="E771" i="2"/>
  <c r="D771" i="2"/>
  <c r="Y771" i="2" s="1"/>
  <c r="C771" i="2"/>
  <c r="B771" i="2"/>
  <c r="A771" i="2"/>
  <c r="S771" i="2" s="1"/>
  <c r="S770" i="2"/>
  <c r="R770" i="2"/>
  <c r="Q770" i="2"/>
  <c r="P770" i="2"/>
  <c r="X770" i="2" s="1" a="1"/>
  <c r="X770" i="2" s="1"/>
  <c r="O770" i="2"/>
  <c r="M770" i="2"/>
  <c r="L770" i="2"/>
  <c r="K770" i="2"/>
  <c r="V770" i="2" s="1"/>
  <c r="J770" i="2"/>
  <c r="U770" i="2" s="1" a="1"/>
  <c r="U770" i="2" s="1"/>
  <c r="I770" i="2"/>
  <c r="H770" i="2"/>
  <c r="G770" i="2"/>
  <c r="F770" i="2"/>
  <c r="E770" i="2"/>
  <c r="D770" i="2"/>
  <c r="Y770" i="2" s="1"/>
  <c r="C770" i="2"/>
  <c r="B770" i="2"/>
  <c r="A770" i="2"/>
  <c r="Y769" i="2"/>
  <c r="R769" i="2"/>
  <c r="Q769" i="2"/>
  <c r="P769" i="2"/>
  <c r="X769" i="2" s="1" a="1"/>
  <c r="X769" i="2" s="1"/>
  <c r="O769" i="2"/>
  <c r="M769" i="2"/>
  <c r="L769" i="2"/>
  <c r="K769" i="2"/>
  <c r="V769" i="2" s="1"/>
  <c r="J769" i="2"/>
  <c r="I769" i="2"/>
  <c r="H769" i="2"/>
  <c r="G769" i="2"/>
  <c r="F769" i="2"/>
  <c r="E769" i="2"/>
  <c r="D769" i="2"/>
  <c r="C769" i="2"/>
  <c r="B769" i="2"/>
  <c r="A769" i="2"/>
  <c r="S769" i="2" s="1"/>
  <c r="R768" i="2"/>
  <c r="Q768" i="2"/>
  <c r="P768" i="2"/>
  <c r="X768" i="2" s="1" a="1"/>
  <c r="X768" i="2" s="1"/>
  <c r="O768" i="2"/>
  <c r="M768" i="2"/>
  <c r="L768" i="2"/>
  <c r="N768" i="2" s="1"/>
  <c r="T768" i="2" s="1"/>
  <c r="K768" i="2"/>
  <c r="V768" i="2" s="1"/>
  <c r="J768" i="2"/>
  <c r="I768" i="2"/>
  <c r="H768" i="2"/>
  <c r="G768" i="2"/>
  <c r="F768" i="2"/>
  <c r="E768" i="2"/>
  <c r="D768" i="2"/>
  <c r="Y768" i="2" s="1"/>
  <c r="C768" i="2"/>
  <c r="B768" i="2"/>
  <c r="A768" i="2"/>
  <c r="S768" i="2" s="1"/>
  <c r="R767" i="2"/>
  <c r="Q767" i="2"/>
  <c r="P767" i="2"/>
  <c r="X767" i="2" s="1" a="1"/>
  <c r="X767" i="2" s="1"/>
  <c r="O767" i="2"/>
  <c r="M767" i="2"/>
  <c r="L767" i="2"/>
  <c r="K767" i="2"/>
  <c r="V767" i="2" s="1"/>
  <c r="J767" i="2"/>
  <c r="U767" i="2" s="1" a="1"/>
  <c r="U767" i="2" s="1"/>
  <c r="I767" i="2"/>
  <c r="H767" i="2"/>
  <c r="G767" i="2"/>
  <c r="F767" i="2"/>
  <c r="E767" i="2"/>
  <c r="D767" i="2"/>
  <c r="Y767" i="2" s="1"/>
  <c r="C767" i="2"/>
  <c r="B767" i="2"/>
  <c r="A767" i="2"/>
  <c r="S767" i="2" s="1"/>
  <c r="R766" i="2"/>
  <c r="Q766" i="2"/>
  <c r="P766" i="2"/>
  <c r="X766" i="2" s="1" a="1"/>
  <c r="X766" i="2" s="1"/>
  <c r="O766" i="2"/>
  <c r="M766" i="2"/>
  <c r="N766" i="2" s="1"/>
  <c r="T766" i="2" s="1"/>
  <c r="L766" i="2"/>
  <c r="K766" i="2"/>
  <c r="V766" i="2" s="1"/>
  <c r="J766" i="2"/>
  <c r="I766" i="2"/>
  <c r="H766" i="2"/>
  <c r="G766" i="2"/>
  <c r="F766" i="2"/>
  <c r="E766" i="2"/>
  <c r="D766" i="2"/>
  <c r="Y766" i="2" s="1"/>
  <c r="C766" i="2"/>
  <c r="B766" i="2"/>
  <c r="A766" i="2"/>
  <c r="S766" i="2" s="1"/>
  <c r="X765" i="2" a="1"/>
  <c r="X765" i="2" s="1"/>
  <c r="U765" i="2" a="1"/>
  <c r="U765" i="2" s="1"/>
  <c r="R765" i="2"/>
  <c r="Q765" i="2"/>
  <c r="P765" i="2"/>
  <c r="O765" i="2"/>
  <c r="M765" i="2"/>
  <c r="L765" i="2"/>
  <c r="K765" i="2"/>
  <c r="V765" i="2" s="1"/>
  <c r="J765" i="2"/>
  <c r="I765" i="2"/>
  <c r="H765" i="2"/>
  <c r="G765" i="2"/>
  <c r="F765" i="2"/>
  <c r="E765" i="2"/>
  <c r="D765" i="2"/>
  <c r="Y765" i="2" s="1"/>
  <c r="C765" i="2"/>
  <c r="B765" i="2"/>
  <c r="A765" i="2"/>
  <c r="S765" i="2" s="1"/>
  <c r="X764" i="2" a="1"/>
  <c r="X764" i="2" s="1"/>
  <c r="U764" i="2"/>
  <c r="R764" i="2"/>
  <c r="Q764" i="2"/>
  <c r="P764" i="2"/>
  <c r="O764" i="2"/>
  <c r="M764" i="2"/>
  <c r="L764" i="2"/>
  <c r="N764" i="2" s="1"/>
  <c r="T764" i="2" s="1"/>
  <c r="K764" i="2"/>
  <c r="V764" i="2" s="1"/>
  <c r="J764" i="2"/>
  <c r="U764" i="2" s="1" a="1"/>
  <c r="I764" i="2"/>
  <c r="H764" i="2"/>
  <c r="G764" i="2"/>
  <c r="F764" i="2"/>
  <c r="E764" i="2"/>
  <c r="D764" i="2"/>
  <c r="Y764" i="2" s="1"/>
  <c r="C764" i="2"/>
  <c r="B764" i="2"/>
  <c r="A764" i="2"/>
  <c r="S764" i="2" s="1"/>
  <c r="R763" i="2"/>
  <c r="Q763" i="2"/>
  <c r="P763" i="2"/>
  <c r="X763" i="2" s="1" a="1"/>
  <c r="X763" i="2" s="1"/>
  <c r="O763" i="2"/>
  <c r="M763" i="2"/>
  <c r="L763" i="2"/>
  <c r="N763" i="2" s="1"/>
  <c r="T763" i="2" s="1"/>
  <c r="K763" i="2"/>
  <c r="V763" i="2" s="1"/>
  <c r="J763" i="2"/>
  <c r="I763" i="2"/>
  <c r="H763" i="2"/>
  <c r="G763" i="2"/>
  <c r="F763" i="2"/>
  <c r="E763" i="2"/>
  <c r="D763" i="2"/>
  <c r="Y763" i="2" s="1"/>
  <c r="C763" i="2"/>
  <c r="B763" i="2"/>
  <c r="A763" i="2"/>
  <c r="S763" i="2" s="1"/>
  <c r="R762" i="2"/>
  <c r="Q762" i="2"/>
  <c r="P762" i="2"/>
  <c r="X762" i="2" s="1" a="1"/>
  <c r="X762" i="2" s="1"/>
  <c r="O762" i="2"/>
  <c r="M762" i="2"/>
  <c r="N762" i="2" s="1"/>
  <c r="T762" i="2" s="1"/>
  <c r="L762" i="2"/>
  <c r="K762" i="2"/>
  <c r="V762" i="2" s="1"/>
  <c r="J762" i="2"/>
  <c r="I762" i="2"/>
  <c r="H762" i="2"/>
  <c r="G762" i="2"/>
  <c r="F762" i="2"/>
  <c r="E762" i="2"/>
  <c r="D762" i="2"/>
  <c r="Y762" i="2" s="1"/>
  <c r="C762" i="2"/>
  <c r="B762" i="2"/>
  <c r="A762" i="2"/>
  <c r="S762" i="2" s="1"/>
  <c r="R761" i="2"/>
  <c r="Q761" i="2"/>
  <c r="P761" i="2"/>
  <c r="X761" i="2" s="1" a="1"/>
  <c r="X761" i="2" s="1"/>
  <c r="O761" i="2"/>
  <c r="M761" i="2"/>
  <c r="L761" i="2"/>
  <c r="N761" i="2" s="1"/>
  <c r="T761" i="2" s="1"/>
  <c r="K761" i="2"/>
  <c r="V761" i="2" s="1"/>
  <c r="J761" i="2"/>
  <c r="I761" i="2"/>
  <c r="H761" i="2"/>
  <c r="G761" i="2"/>
  <c r="F761" i="2"/>
  <c r="E761" i="2"/>
  <c r="D761" i="2"/>
  <c r="Y761" i="2" s="1"/>
  <c r="C761" i="2"/>
  <c r="B761" i="2"/>
  <c r="A761" i="2"/>
  <c r="S761" i="2" s="1"/>
  <c r="R760" i="2"/>
  <c r="Q760" i="2"/>
  <c r="P760" i="2"/>
  <c r="X760" i="2" s="1" a="1"/>
  <c r="X760" i="2" s="1"/>
  <c r="O760" i="2"/>
  <c r="M760" i="2"/>
  <c r="L760" i="2"/>
  <c r="N760" i="2" s="1"/>
  <c r="T760" i="2" s="1"/>
  <c r="K760" i="2"/>
  <c r="V760" i="2" s="1"/>
  <c r="J760" i="2"/>
  <c r="I760" i="2"/>
  <c r="H760" i="2"/>
  <c r="G760" i="2"/>
  <c r="F760" i="2"/>
  <c r="E760" i="2"/>
  <c r="D760" i="2"/>
  <c r="Y760" i="2" s="1"/>
  <c r="C760" i="2"/>
  <c r="B760" i="2"/>
  <c r="A760" i="2"/>
  <c r="S760" i="2" s="1"/>
  <c r="X759" i="2" a="1"/>
  <c r="X759" i="2" s="1"/>
  <c r="U759" i="2" a="1"/>
  <c r="U759" i="2" s="1"/>
  <c r="R759" i="2"/>
  <c r="Q759" i="2"/>
  <c r="P759" i="2"/>
  <c r="O759" i="2"/>
  <c r="M759" i="2"/>
  <c r="L759" i="2"/>
  <c r="N759" i="2" s="1"/>
  <c r="T759" i="2" s="1"/>
  <c r="K759" i="2"/>
  <c r="V759" i="2" s="1"/>
  <c r="J759" i="2"/>
  <c r="I759" i="2"/>
  <c r="H759" i="2"/>
  <c r="G759" i="2"/>
  <c r="F759" i="2"/>
  <c r="E759" i="2"/>
  <c r="D759" i="2"/>
  <c r="Y759" i="2" s="1"/>
  <c r="C759" i="2"/>
  <c r="B759" i="2"/>
  <c r="A759" i="2"/>
  <c r="S759" i="2" s="1"/>
  <c r="X758" i="2" a="1"/>
  <c r="X758" i="2" s="1"/>
  <c r="R758" i="2"/>
  <c r="Q758" i="2"/>
  <c r="P758" i="2"/>
  <c r="O758" i="2"/>
  <c r="M758" i="2"/>
  <c r="L758" i="2"/>
  <c r="N758" i="2" s="1"/>
  <c r="T758" i="2" s="1"/>
  <c r="K758" i="2"/>
  <c r="V758" i="2" s="1"/>
  <c r="J758" i="2"/>
  <c r="I758" i="2"/>
  <c r="H758" i="2"/>
  <c r="G758" i="2"/>
  <c r="F758" i="2"/>
  <c r="E758" i="2"/>
  <c r="D758" i="2"/>
  <c r="Y758" i="2" s="1"/>
  <c r="C758" i="2"/>
  <c r="B758" i="2"/>
  <c r="A758" i="2"/>
  <c r="S758" i="2" s="1"/>
  <c r="U757" i="2"/>
  <c r="R757" i="2"/>
  <c r="Q757" i="2"/>
  <c r="P757" i="2"/>
  <c r="X757" i="2" s="1" a="1"/>
  <c r="X757" i="2" s="1"/>
  <c r="O757" i="2"/>
  <c r="M757" i="2"/>
  <c r="L757" i="2"/>
  <c r="N757" i="2" s="1"/>
  <c r="T757" i="2" s="1"/>
  <c r="K757" i="2"/>
  <c r="V757" i="2" s="1"/>
  <c r="J757" i="2"/>
  <c r="U757" i="2" s="1" a="1"/>
  <c r="I757" i="2"/>
  <c r="H757" i="2"/>
  <c r="G757" i="2"/>
  <c r="F757" i="2"/>
  <c r="E757" i="2"/>
  <c r="D757" i="2"/>
  <c r="Y757" i="2" s="1"/>
  <c r="C757" i="2"/>
  <c r="B757" i="2"/>
  <c r="A757" i="2"/>
  <c r="S757" i="2" s="1"/>
  <c r="Y756" i="2"/>
  <c r="X756" i="2"/>
  <c r="V756" i="2"/>
  <c r="R756" i="2"/>
  <c r="Q756" i="2"/>
  <c r="P756" i="2"/>
  <c r="X756" i="2" s="1" a="1"/>
  <c r="O756" i="2"/>
  <c r="M756" i="2"/>
  <c r="L756" i="2"/>
  <c r="N756" i="2" s="1"/>
  <c r="T756" i="2" s="1"/>
  <c r="K756" i="2"/>
  <c r="J756" i="2"/>
  <c r="I756" i="2"/>
  <c r="H756" i="2"/>
  <c r="G756" i="2"/>
  <c r="F756" i="2"/>
  <c r="E756" i="2"/>
  <c r="D756" i="2"/>
  <c r="C756" i="2"/>
  <c r="B756" i="2"/>
  <c r="A756" i="2"/>
  <c r="S756" i="2" s="1"/>
  <c r="U755" i="2" a="1"/>
  <c r="U755" i="2" s="1"/>
  <c r="S755" i="2"/>
  <c r="R755" i="2"/>
  <c r="Q755" i="2"/>
  <c r="P755" i="2"/>
  <c r="X755" i="2" s="1" a="1"/>
  <c r="X755" i="2" s="1"/>
  <c r="O755" i="2"/>
  <c r="M755" i="2"/>
  <c r="L755" i="2"/>
  <c r="K755" i="2"/>
  <c r="V755" i="2" s="1"/>
  <c r="J755" i="2"/>
  <c r="I755" i="2"/>
  <c r="H755" i="2"/>
  <c r="G755" i="2"/>
  <c r="F755" i="2"/>
  <c r="E755" i="2"/>
  <c r="D755" i="2"/>
  <c r="Y755" i="2" s="1"/>
  <c r="C755" i="2"/>
  <c r="B755" i="2"/>
  <c r="A755" i="2"/>
  <c r="X754" i="2"/>
  <c r="R754" i="2"/>
  <c r="Q754" i="2"/>
  <c r="P754" i="2"/>
  <c r="X754" i="2" s="1" a="1"/>
  <c r="O754" i="2"/>
  <c r="M754" i="2"/>
  <c r="L754" i="2"/>
  <c r="K754" i="2"/>
  <c r="V754" i="2" s="1"/>
  <c r="J754" i="2"/>
  <c r="I754" i="2"/>
  <c r="H754" i="2"/>
  <c r="G754" i="2"/>
  <c r="F754" i="2"/>
  <c r="E754" i="2"/>
  <c r="D754" i="2"/>
  <c r="Y754" i="2" s="1"/>
  <c r="C754" i="2"/>
  <c r="B754" i="2"/>
  <c r="A754" i="2"/>
  <c r="S754" i="2" s="1"/>
  <c r="T753" i="2"/>
  <c r="R753" i="2"/>
  <c r="Q753" i="2"/>
  <c r="P753" i="2"/>
  <c r="X753" i="2" s="1" a="1"/>
  <c r="X753" i="2" s="1"/>
  <c r="O753" i="2"/>
  <c r="M753" i="2"/>
  <c r="N753" i="2" s="1"/>
  <c r="L753" i="2"/>
  <c r="K753" i="2"/>
  <c r="V753" i="2" s="1"/>
  <c r="J753" i="2"/>
  <c r="W753" i="2" s="1"/>
  <c r="I753" i="2"/>
  <c r="H753" i="2"/>
  <c r="G753" i="2"/>
  <c r="F753" i="2"/>
  <c r="E753" i="2"/>
  <c r="D753" i="2"/>
  <c r="Y753" i="2" s="1"/>
  <c r="C753" i="2"/>
  <c r="B753" i="2"/>
  <c r="A753" i="2"/>
  <c r="S753" i="2" s="1"/>
  <c r="X752" i="2" a="1"/>
  <c r="X752" i="2" s="1"/>
  <c r="R752" i="2"/>
  <c r="Q752" i="2"/>
  <c r="P752" i="2"/>
  <c r="O752" i="2"/>
  <c r="M752" i="2"/>
  <c r="L752" i="2"/>
  <c r="K752" i="2"/>
  <c r="V752" i="2" s="1"/>
  <c r="J752" i="2"/>
  <c r="I752" i="2"/>
  <c r="H752" i="2"/>
  <c r="G752" i="2"/>
  <c r="F752" i="2"/>
  <c r="E752" i="2"/>
  <c r="D752" i="2"/>
  <c r="Y752" i="2" s="1"/>
  <c r="C752" i="2"/>
  <c r="B752" i="2"/>
  <c r="A752" i="2"/>
  <c r="S752" i="2" s="1"/>
  <c r="Y751" i="2"/>
  <c r="R751" i="2"/>
  <c r="Q751" i="2"/>
  <c r="P751" i="2"/>
  <c r="X751" i="2" s="1" a="1"/>
  <c r="X751" i="2" s="1"/>
  <c r="O751" i="2"/>
  <c r="M751" i="2"/>
  <c r="L751" i="2"/>
  <c r="N751" i="2" s="1"/>
  <c r="T751" i="2" s="1"/>
  <c r="K751" i="2"/>
  <c r="V751" i="2" s="1"/>
  <c r="J751" i="2"/>
  <c r="I751" i="2"/>
  <c r="H751" i="2"/>
  <c r="G751" i="2"/>
  <c r="F751" i="2"/>
  <c r="E751" i="2"/>
  <c r="D751" i="2"/>
  <c r="C751" i="2"/>
  <c r="B751" i="2"/>
  <c r="A751" i="2"/>
  <c r="S751" i="2" s="1"/>
  <c r="W750" i="2"/>
  <c r="R750" i="2"/>
  <c r="Q750" i="2"/>
  <c r="P750" i="2"/>
  <c r="X750" i="2" s="1" a="1"/>
  <c r="X750" i="2" s="1"/>
  <c r="O750" i="2"/>
  <c r="M750" i="2"/>
  <c r="L750" i="2"/>
  <c r="N750" i="2" s="1"/>
  <c r="T750" i="2" s="1"/>
  <c r="K750" i="2"/>
  <c r="V750" i="2" s="1"/>
  <c r="J750" i="2"/>
  <c r="U750" i="2" s="1" a="1"/>
  <c r="U750" i="2" s="1"/>
  <c r="I750" i="2"/>
  <c r="H750" i="2"/>
  <c r="G750" i="2"/>
  <c r="F750" i="2"/>
  <c r="E750" i="2"/>
  <c r="D750" i="2"/>
  <c r="Y750" i="2" s="1"/>
  <c r="C750" i="2"/>
  <c r="B750" i="2"/>
  <c r="A750" i="2"/>
  <c r="S750" i="2" s="1"/>
  <c r="S749" i="2"/>
  <c r="R749" i="2"/>
  <c r="Q749" i="2"/>
  <c r="P749" i="2"/>
  <c r="X749" i="2" s="1" a="1"/>
  <c r="X749" i="2" s="1"/>
  <c r="O749" i="2"/>
  <c r="M749" i="2"/>
  <c r="L749" i="2"/>
  <c r="K749" i="2"/>
  <c r="V749" i="2" s="1"/>
  <c r="J749" i="2"/>
  <c r="I749" i="2"/>
  <c r="H749" i="2"/>
  <c r="G749" i="2"/>
  <c r="F749" i="2"/>
  <c r="E749" i="2"/>
  <c r="D749" i="2"/>
  <c r="Y749" i="2" s="1"/>
  <c r="C749" i="2"/>
  <c r="B749" i="2"/>
  <c r="A749" i="2"/>
  <c r="V748" i="2"/>
  <c r="R748" i="2"/>
  <c r="Q748" i="2"/>
  <c r="P748" i="2"/>
  <c r="X748" i="2" s="1" a="1"/>
  <c r="X748" i="2" s="1"/>
  <c r="O748" i="2"/>
  <c r="M748" i="2"/>
  <c r="L748" i="2"/>
  <c r="N748" i="2" s="1"/>
  <c r="T748" i="2" s="1"/>
  <c r="K748" i="2"/>
  <c r="J748" i="2"/>
  <c r="I748" i="2"/>
  <c r="H748" i="2"/>
  <c r="G748" i="2"/>
  <c r="F748" i="2"/>
  <c r="E748" i="2"/>
  <c r="D748" i="2"/>
  <c r="Y748" i="2" s="1"/>
  <c r="C748" i="2"/>
  <c r="B748" i="2"/>
  <c r="A748" i="2"/>
  <c r="S748" i="2" s="1"/>
  <c r="X747" i="2"/>
  <c r="U747" i="2" a="1"/>
  <c r="U747" i="2" s="1"/>
  <c r="R747" i="2"/>
  <c r="Q747" i="2"/>
  <c r="P747" i="2"/>
  <c r="X747" i="2" s="1" a="1"/>
  <c r="O747" i="2"/>
  <c r="M747" i="2"/>
  <c r="L747" i="2"/>
  <c r="N747" i="2" s="1"/>
  <c r="T747" i="2" s="1"/>
  <c r="K747" i="2"/>
  <c r="V747" i="2" s="1"/>
  <c r="J747" i="2"/>
  <c r="I747" i="2"/>
  <c r="H747" i="2"/>
  <c r="G747" i="2"/>
  <c r="F747" i="2"/>
  <c r="E747" i="2"/>
  <c r="D747" i="2"/>
  <c r="Y747" i="2" s="1"/>
  <c r="C747" i="2"/>
  <c r="B747" i="2"/>
  <c r="A747" i="2"/>
  <c r="S747" i="2" s="1"/>
  <c r="R746" i="2"/>
  <c r="Q746" i="2"/>
  <c r="P746" i="2"/>
  <c r="X746" i="2" s="1" a="1"/>
  <c r="X746" i="2" s="1"/>
  <c r="O746" i="2"/>
  <c r="M746" i="2"/>
  <c r="N746" i="2" s="1"/>
  <c r="T746" i="2" s="1"/>
  <c r="L746" i="2"/>
  <c r="K746" i="2"/>
  <c r="J746" i="2"/>
  <c r="U746" i="2" s="1" a="1"/>
  <c r="U746" i="2" s="1"/>
  <c r="I746" i="2"/>
  <c r="H746" i="2"/>
  <c r="G746" i="2"/>
  <c r="F746" i="2"/>
  <c r="E746" i="2"/>
  <c r="D746" i="2"/>
  <c r="Y746" i="2" s="1"/>
  <c r="C746" i="2"/>
  <c r="B746" i="2"/>
  <c r="A746" i="2"/>
  <c r="S746" i="2" s="1"/>
  <c r="R745" i="2"/>
  <c r="Q745" i="2"/>
  <c r="P745" i="2"/>
  <c r="X745" i="2" s="1" a="1"/>
  <c r="X745" i="2" s="1"/>
  <c r="O745" i="2"/>
  <c r="M745" i="2"/>
  <c r="L745" i="2"/>
  <c r="K745" i="2"/>
  <c r="V745" i="2" s="1"/>
  <c r="J745" i="2"/>
  <c r="I745" i="2"/>
  <c r="H745" i="2"/>
  <c r="G745" i="2"/>
  <c r="F745" i="2"/>
  <c r="E745" i="2"/>
  <c r="D745" i="2"/>
  <c r="Y745" i="2" s="1"/>
  <c r="C745" i="2"/>
  <c r="B745" i="2"/>
  <c r="A745" i="2"/>
  <c r="S745" i="2" s="1"/>
  <c r="R744" i="2"/>
  <c r="Q744" i="2"/>
  <c r="P744" i="2"/>
  <c r="X744" i="2" s="1" a="1"/>
  <c r="X744" i="2" s="1"/>
  <c r="O744" i="2"/>
  <c r="M744" i="2"/>
  <c r="N744" i="2" s="1"/>
  <c r="T744" i="2" s="1"/>
  <c r="L744" i="2"/>
  <c r="K744" i="2"/>
  <c r="V744" i="2" s="1"/>
  <c r="J744" i="2"/>
  <c r="I744" i="2"/>
  <c r="H744" i="2"/>
  <c r="G744" i="2"/>
  <c r="F744" i="2"/>
  <c r="E744" i="2"/>
  <c r="D744" i="2"/>
  <c r="Y744" i="2" s="1"/>
  <c r="C744" i="2"/>
  <c r="B744" i="2"/>
  <c r="A744" i="2"/>
  <c r="S744" i="2" s="1"/>
  <c r="U743" i="2" a="1"/>
  <c r="U743" i="2" s="1"/>
  <c r="R743" i="2"/>
  <c r="Q743" i="2"/>
  <c r="P743" i="2"/>
  <c r="X743" i="2" s="1" a="1"/>
  <c r="X743" i="2" s="1"/>
  <c r="O743" i="2"/>
  <c r="M743" i="2"/>
  <c r="L743" i="2"/>
  <c r="N743" i="2" s="1"/>
  <c r="K743" i="2"/>
  <c r="V743" i="2" s="1"/>
  <c r="J743" i="2"/>
  <c r="I743" i="2"/>
  <c r="H743" i="2"/>
  <c r="G743" i="2"/>
  <c r="F743" i="2"/>
  <c r="E743" i="2"/>
  <c r="D743" i="2"/>
  <c r="Y743" i="2" s="1"/>
  <c r="C743" i="2"/>
  <c r="B743" i="2"/>
  <c r="A743" i="2"/>
  <c r="S743" i="2" s="1"/>
  <c r="S742" i="2"/>
  <c r="R742" i="2"/>
  <c r="Q742" i="2"/>
  <c r="P742" i="2"/>
  <c r="X742" i="2" s="1" a="1"/>
  <c r="X742" i="2" s="1"/>
  <c r="O742" i="2"/>
  <c r="M742" i="2"/>
  <c r="L742" i="2"/>
  <c r="K742" i="2"/>
  <c r="V742" i="2" s="1"/>
  <c r="J742" i="2"/>
  <c r="I742" i="2"/>
  <c r="H742" i="2"/>
  <c r="G742" i="2"/>
  <c r="F742" i="2"/>
  <c r="E742" i="2"/>
  <c r="D742" i="2"/>
  <c r="Y742" i="2" s="1"/>
  <c r="C742" i="2"/>
  <c r="B742" i="2"/>
  <c r="A742" i="2"/>
  <c r="X741" i="2"/>
  <c r="X741" i="2" a="1"/>
  <c r="R741" i="2"/>
  <c r="Q741" i="2"/>
  <c r="P741" i="2"/>
  <c r="O741" i="2"/>
  <c r="M741" i="2"/>
  <c r="N741" i="2" s="1"/>
  <c r="T741" i="2" s="1"/>
  <c r="L741" i="2"/>
  <c r="K741" i="2"/>
  <c r="V741" i="2" s="1"/>
  <c r="J741" i="2"/>
  <c r="I741" i="2"/>
  <c r="H741" i="2"/>
  <c r="G741" i="2"/>
  <c r="F741" i="2"/>
  <c r="E741" i="2"/>
  <c r="D741" i="2"/>
  <c r="Y741" i="2" s="1"/>
  <c r="C741" i="2"/>
  <c r="B741" i="2"/>
  <c r="A741" i="2"/>
  <c r="S741" i="2" s="1"/>
  <c r="V740" i="2"/>
  <c r="R740" i="2"/>
  <c r="Q740" i="2"/>
  <c r="P740" i="2"/>
  <c r="X740" i="2" s="1" a="1"/>
  <c r="X740" i="2" s="1"/>
  <c r="O740" i="2"/>
  <c r="M740" i="2"/>
  <c r="N740" i="2" s="1"/>
  <c r="L740" i="2"/>
  <c r="K740" i="2"/>
  <c r="J740" i="2"/>
  <c r="U740" i="2" s="1" a="1"/>
  <c r="U740" i="2" s="1"/>
  <c r="I740" i="2"/>
  <c r="H740" i="2"/>
  <c r="G740" i="2"/>
  <c r="F740" i="2"/>
  <c r="E740" i="2"/>
  <c r="D740" i="2"/>
  <c r="Y740" i="2" s="1"/>
  <c r="C740" i="2"/>
  <c r="B740" i="2"/>
  <c r="A740" i="2"/>
  <c r="S740" i="2" s="1"/>
  <c r="R739" i="2"/>
  <c r="Q739" i="2"/>
  <c r="P739" i="2"/>
  <c r="X739" i="2" s="1" a="1"/>
  <c r="X739" i="2" s="1"/>
  <c r="O739" i="2"/>
  <c r="M739" i="2"/>
  <c r="L739" i="2"/>
  <c r="N739" i="2" s="1"/>
  <c r="T739" i="2" s="1"/>
  <c r="K739" i="2"/>
  <c r="V739" i="2" s="1"/>
  <c r="J739" i="2"/>
  <c r="I739" i="2"/>
  <c r="H739" i="2"/>
  <c r="G739" i="2"/>
  <c r="F739" i="2"/>
  <c r="E739" i="2"/>
  <c r="D739" i="2"/>
  <c r="Y739" i="2" s="1"/>
  <c r="C739" i="2"/>
  <c r="B739" i="2"/>
  <c r="A739" i="2"/>
  <c r="S739" i="2" s="1"/>
  <c r="U738" i="2" a="1"/>
  <c r="U738" i="2" s="1"/>
  <c r="R738" i="2"/>
  <c r="Q738" i="2"/>
  <c r="P738" i="2"/>
  <c r="X738" i="2" s="1" a="1"/>
  <c r="X738" i="2" s="1"/>
  <c r="O738" i="2"/>
  <c r="M738" i="2"/>
  <c r="L738" i="2"/>
  <c r="N738" i="2" s="1"/>
  <c r="K738" i="2"/>
  <c r="V738" i="2" s="1"/>
  <c r="J738" i="2"/>
  <c r="I738" i="2"/>
  <c r="H738" i="2"/>
  <c r="G738" i="2"/>
  <c r="F738" i="2"/>
  <c r="E738" i="2"/>
  <c r="D738" i="2"/>
  <c r="Y738" i="2" s="1"/>
  <c r="C738" i="2"/>
  <c r="B738" i="2"/>
  <c r="A738" i="2"/>
  <c r="S738" i="2" s="1"/>
  <c r="R737" i="2"/>
  <c r="Q737" i="2"/>
  <c r="P737" i="2"/>
  <c r="X737" i="2" s="1" a="1"/>
  <c r="X737" i="2" s="1"/>
  <c r="O737" i="2"/>
  <c r="M737" i="2"/>
  <c r="L737" i="2"/>
  <c r="N737" i="2" s="1"/>
  <c r="T737" i="2" s="1"/>
  <c r="K737" i="2"/>
  <c r="V737" i="2" s="1"/>
  <c r="J737" i="2"/>
  <c r="I737" i="2"/>
  <c r="H737" i="2"/>
  <c r="G737" i="2"/>
  <c r="F737" i="2"/>
  <c r="E737" i="2"/>
  <c r="D737" i="2"/>
  <c r="Y737" i="2" s="1"/>
  <c r="C737" i="2"/>
  <c r="B737" i="2"/>
  <c r="A737" i="2"/>
  <c r="S737" i="2" s="1"/>
  <c r="R736" i="2"/>
  <c r="Q736" i="2"/>
  <c r="P736" i="2"/>
  <c r="X736" i="2" s="1" a="1"/>
  <c r="X736" i="2" s="1"/>
  <c r="O736" i="2"/>
  <c r="M736" i="2"/>
  <c r="L736" i="2"/>
  <c r="K736" i="2"/>
  <c r="V736" i="2" s="1"/>
  <c r="J736" i="2"/>
  <c r="U736" i="2" s="1" a="1"/>
  <c r="U736" i="2" s="1"/>
  <c r="I736" i="2"/>
  <c r="H736" i="2"/>
  <c r="G736" i="2"/>
  <c r="F736" i="2"/>
  <c r="E736" i="2"/>
  <c r="D736" i="2"/>
  <c r="Y736" i="2" s="1"/>
  <c r="C736" i="2"/>
  <c r="B736" i="2"/>
  <c r="A736" i="2"/>
  <c r="S736" i="2" s="1"/>
  <c r="X735" i="2" a="1"/>
  <c r="X735" i="2" s="1"/>
  <c r="V735" i="2"/>
  <c r="U735" i="2"/>
  <c r="R735" i="2"/>
  <c r="Q735" i="2"/>
  <c r="P735" i="2"/>
  <c r="O735" i="2"/>
  <c r="M735" i="2"/>
  <c r="L735" i="2"/>
  <c r="K735" i="2"/>
  <c r="J735" i="2"/>
  <c r="U735" i="2" s="1" a="1"/>
  <c r="I735" i="2"/>
  <c r="H735" i="2"/>
  <c r="G735" i="2"/>
  <c r="F735" i="2"/>
  <c r="E735" i="2"/>
  <c r="D735" i="2"/>
  <c r="Y735" i="2" s="1"/>
  <c r="C735" i="2"/>
  <c r="B735" i="2"/>
  <c r="A735" i="2"/>
  <c r="S735" i="2" s="1"/>
  <c r="R734" i="2"/>
  <c r="Q734" i="2"/>
  <c r="P734" i="2"/>
  <c r="X734" i="2" s="1" a="1"/>
  <c r="X734" i="2" s="1"/>
  <c r="O734" i="2"/>
  <c r="M734" i="2"/>
  <c r="L734" i="2"/>
  <c r="K734" i="2"/>
  <c r="V734" i="2" s="1"/>
  <c r="J734" i="2"/>
  <c r="U734" i="2" s="1" a="1"/>
  <c r="U734" i="2" s="1"/>
  <c r="I734" i="2"/>
  <c r="H734" i="2"/>
  <c r="G734" i="2"/>
  <c r="F734" i="2"/>
  <c r="E734" i="2"/>
  <c r="D734" i="2"/>
  <c r="Y734" i="2" s="1"/>
  <c r="C734" i="2"/>
  <c r="B734" i="2"/>
  <c r="A734" i="2"/>
  <c r="S734" i="2" s="1"/>
  <c r="V733" i="2"/>
  <c r="R733" i="2"/>
  <c r="Q733" i="2"/>
  <c r="P733" i="2"/>
  <c r="X733" i="2" s="1" a="1"/>
  <c r="X733" i="2" s="1"/>
  <c r="O733" i="2"/>
  <c r="M733" i="2"/>
  <c r="L733" i="2"/>
  <c r="K733" i="2"/>
  <c r="J733" i="2"/>
  <c r="U733" i="2" s="1" a="1"/>
  <c r="U733" i="2" s="1"/>
  <c r="I733" i="2"/>
  <c r="H733" i="2"/>
  <c r="G733" i="2"/>
  <c r="F733" i="2"/>
  <c r="E733" i="2"/>
  <c r="D733" i="2"/>
  <c r="Y733" i="2" s="1"/>
  <c r="C733" i="2"/>
  <c r="B733" i="2"/>
  <c r="A733" i="2"/>
  <c r="S733" i="2" s="1"/>
  <c r="R732" i="2"/>
  <c r="Q732" i="2"/>
  <c r="P732" i="2"/>
  <c r="X732" i="2" s="1" a="1"/>
  <c r="X732" i="2" s="1"/>
  <c r="O732" i="2"/>
  <c r="M732" i="2"/>
  <c r="L732" i="2"/>
  <c r="N732" i="2" s="1"/>
  <c r="T732" i="2" s="1"/>
  <c r="K732" i="2"/>
  <c r="V732" i="2" s="1"/>
  <c r="J732" i="2"/>
  <c r="U732" i="2" s="1" a="1"/>
  <c r="U732" i="2" s="1"/>
  <c r="I732" i="2"/>
  <c r="H732" i="2"/>
  <c r="G732" i="2"/>
  <c r="F732" i="2"/>
  <c r="E732" i="2"/>
  <c r="D732" i="2"/>
  <c r="Y732" i="2" s="1"/>
  <c r="C732" i="2"/>
  <c r="B732" i="2"/>
  <c r="A732" i="2"/>
  <c r="S732" i="2" s="1"/>
  <c r="R731" i="2"/>
  <c r="Q731" i="2"/>
  <c r="P731" i="2"/>
  <c r="X731" i="2" s="1" a="1"/>
  <c r="X731" i="2" s="1"/>
  <c r="O731" i="2"/>
  <c r="M731" i="2"/>
  <c r="L731" i="2"/>
  <c r="N731" i="2" s="1"/>
  <c r="T731" i="2" s="1"/>
  <c r="K731" i="2"/>
  <c r="V731" i="2" s="1"/>
  <c r="J731" i="2"/>
  <c r="I731" i="2"/>
  <c r="H731" i="2"/>
  <c r="G731" i="2"/>
  <c r="F731" i="2"/>
  <c r="E731" i="2"/>
  <c r="D731" i="2"/>
  <c r="Y731" i="2" s="1"/>
  <c r="C731" i="2"/>
  <c r="B731" i="2"/>
  <c r="A731" i="2"/>
  <c r="S731" i="2" s="1"/>
  <c r="U730" i="2"/>
  <c r="R730" i="2"/>
  <c r="Q730" i="2"/>
  <c r="P730" i="2"/>
  <c r="X730" i="2" s="1" a="1"/>
  <c r="X730" i="2" s="1"/>
  <c r="O730" i="2"/>
  <c r="N730" i="2"/>
  <c r="M730" i="2"/>
  <c r="L730" i="2"/>
  <c r="K730" i="2"/>
  <c r="V730" i="2" s="1"/>
  <c r="J730" i="2"/>
  <c r="U730" i="2" s="1" a="1"/>
  <c r="I730" i="2"/>
  <c r="H730" i="2"/>
  <c r="G730" i="2"/>
  <c r="F730" i="2"/>
  <c r="E730" i="2"/>
  <c r="D730" i="2"/>
  <c r="Y730" i="2" s="1"/>
  <c r="C730" i="2"/>
  <c r="B730" i="2"/>
  <c r="A730" i="2"/>
  <c r="S730" i="2" s="1"/>
  <c r="V729" i="2"/>
  <c r="R729" i="2"/>
  <c r="Q729" i="2"/>
  <c r="P729" i="2"/>
  <c r="X729" i="2" s="1" a="1"/>
  <c r="X729" i="2" s="1"/>
  <c r="O729" i="2"/>
  <c r="M729" i="2"/>
  <c r="N729" i="2" s="1"/>
  <c r="T729" i="2" s="1"/>
  <c r="L729" i="2"/>
  <c r="K729" i="2"/>
  <c r="J729" i="2"/>
  <c r="U729" i="2" s="1" a="1"/>
  <c r="U729" i="2" s="1"/>
  <c r="I729" i="2"/>
  <c r="H729" i="2"/>
  <c r="G729" i="2"/>
  <c r="F729" i="2"/>
  <c r="E729" i="2"/>
  <c r="D729" i="2"/>
  <c r="Y729" i="2" s="1"/>
  <c r="C729" i="2"/>
  <c r="B729" i="2"/>
  <c r="A729" i="2"/>
  <c r="S729" i="2" s="1"/>
  <c r="V728" i="2"/>
  <c r="S728" i="2"/>
  <c r="R728" i="2"/>
  <c r="Q728" i="2"/>
  <c r="P728" i="2"/>
  <c r="X728" i="2" s="1" a="1"/>
  <c r="X728" i="2" s="1"/>
  <c r="O728" i="2"/>
  <c r="M728" i="2"/>
  <c r="L728" i="2"/>
  <c r="K728" i="2"/>
  <c r="J728" i="2"/>
  <c r="U728" i="2" s="1" a="1"/>
  <c r="U728" i="2" s="1"/>
  <c r="I728" i="2"/>
  <c r="H728" i="2"/>
  <c r="G728" i="2"/>
  <c r="F728" i="2"/>
  <c r="E728" i="2"/>
  <c r="D728" i="2"/>
  <c r="Y728" i="2" s="1"/>
  <c r="C728" i="2"/>
  <c r="B728" i="2"/>
  <c r="A728" i="2"/>
  <c r="X727" i="2"/>
  <c r="V727" i="2"/>
  <c r="R727" i="2"/>
  <c r="Q727" i="2"/>
  <c r="P727" i="2"/>
  <c r="X727" i="2" s="1" a="1"/>
  <c r="O727" i="2"/>
  <c r="M727" i="2"/>
  <c r="L727" i="2"/>
  <c r="K727" i="2"/>
  <c r="J727" i="2"/>
  <c r="I727" i="2"/>
  <c r="H727" i="2"/>
  <c r="G727" i="2"/>
  <c r="F727" i="2"/>
  <c r="E727" i="2"/>
  <c r="D727" i="2"/>
  <c r="Y727" i="2" s="1"/>
  <c r="C727" i="2"/>
  <c r="B727" i="2"/>
  <c r="A727" i="2"/>
  <c r="S727" i="2" s="1"/>
  <c r="X726" i="2"/>
  <c r="X726" i="2" a="1"/>
  <c r="R726" i="2"/>
  <c r="Q726" i="2"/>
  <c r="P726" i="2"/>
  <c r="O726" i="2"/>
  <c r="N726" i="2"/>
  <c r="M726" i="2"/>
  <c r="L726" i="2"/>
  <c r="K726" i="2"/>
  <c r="V726" i="2" s="1"/>
  <c r="J726" i="2"/>
  <c r="U726" i="2" s="1" a="1"/>
  <c r="U726" i="2" s="1"/>
  <c r="I726" i="2"/>
  <c r="H726" i="2"/>
  <c r="G726" i="2"/>
  <c r="F726" i="2"/>
  <c r="E726" i="2"/>
  <c r="D726" i="2"/>
  <c r="Y726" i="2" s="1"/>
  <c r="C726" i="2"/>
  <c r="B726" i="2"/>
  <c r="A726" i="2"/>
  <c r="S726" i="2" s="1"/>
  <c r="R725" i="2"/>
  <c r="Q725" i="2"/>
  <c r="P725" i="2"/>
  <c r="X725" i="2" s="1" a="1"/>
  <c r="X725" i="2" s="1"/>
  <c r="O725" i="2"/>
  <c r="M725" i="2"/>
  <c r="L725" i="2"/>
  <c r="K725" i="2"/>
  <c r="V725" i="2" s="1"/>
  <c r="J725" i="2"/>
  <c r="I725" i="2"/>
  <c r="H725" i="2"/>
  <c r="G725" i="2"/>
  <c r="F725" i="2"/>
  <c r="E725" i="2"/>
  <c r="D725" i="2"/>
  <c r="Y725" i="2" s="1"/>
  <c r="C725" i="2"/>
  <c r="B725" i="2"/>
  <c r="A725" i="2"/>
  <c r="S725" i="2" s="1"/>
  <c r="Y724" i="2"/>
  <c r="R724" i="2"/>
  <c r="Q724" i="2"/>
  <c r="P724" i="2"/>
  <c r="X724" i="2" s="1" a="1"/>
  <c r="X724" i="2" s="1"/>
  <c r="O724" i="2"/>
  <c r="M724" i="2"/>
  <c r="L724" i="2"/>
  <c r="K724" i="2"/>
  <c r="J724" i="2"/>
  <c r="I724" i="2"/>
  <c r="H724" i="2"/>
  <c r="G724" i="2"/>
  <c r="F724" i="2"/>
  <c r="E724" i="2"/>
  <c r="D724" i="2"/>
  <c r="C724" i="2"/>
  <c r="B724" i="2"/>
  <c r="A724" i="2"/>
  <c r="S724" i="2" s="1"/>
  <c r="V723" i="2"/>
  <c r="R723" i="2"/>
  <c r="Q723" i="2"/>
  <c r="P723" i="2"/>
  <c r="X723" i="2" s="1" a="1"/>
  <c r="X723" i="2" s="1"/>
  <c r="O723" i="2"/>
  <c r="M723" i="2"/>
  <c r="L723" i="2"/>
  <c r="N723" i="2" s="1"/>
  <c r="K723" i="2"/>
  <c r="J723" i="2"/>
  <c r="U723" i="2" s="1" a="1"/>
  <c r="U723" i="2" s="1"/>
  <c r="I723" i="2"/>
  <c r="H723" i="2"/>
  <c r="G723" i="2"/>
  <c r="F723" i="2"/>
  <c r="E723" i="2"/>
  <c r="D723" i="2"/>
  <c r="Y723" i="2" s="1"/>
  <c r="C723" i="2"/>
  <c r="B723" i="2"/>
  <c r="A723" i="2"/>
  <c r="S723" i="2" s="1"/>
  <c r="S722" i="2"/>
  <c r="R722" i="2"/>
  <c r="Q722" i="2"/>
  <c r="P722" i="2"/>
  <c r="X722" i="2" s="1" a="1"/>
  <c r="X722" i="2" s="1"/>
  <c r="O722" i="2"/>
  <c r="M722" i="2"/>
  <c r="L722" i="2"/>
  <c r="K722" i="2"/>
  <c r="V722" i="2" s="1"/>
  <c r="J722" i="2"/>
  <c r="I722" i="2"/>
  <c r="H722" i="2"/>
  <c r="G722" i="2"/>
  <c r="F722" i="2"/>
  <c r="E722" i="2"/>
  <c r="D722" i="2"/>
  <c r="Y722" i="2" s="1"/>
  <c r="C722" i="2"/>
  <c r="B722" i="2"/>
  <c r="A722" i="2"/>
  <c r="X721" i="2" a="1"/>
  <c r="X721" i="2" s="1"/>
  <c r="R721" i="2"/>
  <c r="Q721" i="2"/>
  <c r="P721" i="2"/>
  <c r="O721" i="2"/>
  <c r="M721" i="2"/>
  <c r="L721" i="2"/>
  <c r="K721" i="2"/>
  <c r="V721" i="2" s="1"/>
  <c r="J721" i="2"/>
  <c r="I721" i="2"/>
  <c r="H721" i="2"/>
  <c r="G721" i="2"/>
  <c r="F721" i="2"/>
  <c r="E721" i="2"/>
  <c r="D721" i="2"/>
  <c r="Y721" i="2" s="1"/>
  <c r="C721" i="2"/>
  <c r="B721" i="2"/>
  <c r="A721" i="2"/>
  <c r="S721" i="2" s="1"/>
  <c r="U720" i="2" a="1"/>
  <c r="U720" i="2" s="1"/>
  <c r="R720" i="2"/>
  <c r="Q720" i="2"/>
  <c r="P720" i="2"/>
  <c r="X720" i="2" s="1" a="1"/>
  <c r="X720" i="2" s="1"/>
  <c r="O720" i="2"/>
  <c r="M720" i="2"/>
  <c r="L720" i="2"/>
  <c r="N720" i="2" s="1"/>
  <c r="T720" i="2" s="1"/>
  <c r="K720" i="2"/>
  <c r="V720" i="2" s="1"/>
  <c r="J720" i="2"/>
  <c r="I720" i="2"/>
  <c r="H720" i="2"/>
  <c r="G720" i="2"/>
  <c r="F720" i="2"/>
  <c r="E720" i="2"/>
  <c r="D720" i="2"/>
  <c r="Y720" i="2" s="1"/>
  <c r="C720" i="2"/>
  <c r="B720" i="2"/>
  <c r="A720" i="2"/>
  <c r="S720" i="2" s="1"/>
  <c r="U719" i="2" a="1"/>
  <c r="U719" i="2" s="1"/>
  <c r="R719" i="2"/>
  <c r="Q719" i="2"/>
  <c r="P719" i="2"/>
  <c r="X719" i="2" s="1" a="1"/>
  <c r="X719" i="2" s="1"/>
  <c r="O719" i="2"/>
  <c r="M719" i="2"/>
  <c r="N719" i="2" s="1"/>
  <c r="L719" i="2"/>
  <c r="K719" i="2"/>
  <c r="V719" i="2" s="1"/>
  <c r="J719" i="2"/>
  <c r="I719" i="2"/>
  <c r="H719" i="2"/>
  <c r="G719" i="2"/>
  <c r="F719" i="2"/>
  <c r="E719" i="2"/>
  <c r="D719" i="2"/>
  <c r="Y719" i="2" s="1"/>
  <c r="C719" i="2"/>
  <c r="B719" i="2"/>
  <c r="A719" i="2"/>
  <c r="S719" i="2" s="1"/>
  <c r="R718" i="2"/>
  <c r="Q718" i="2"/>
  <c r="P718" i="2"/>
  <c r="X718" i="2" s="1" a="1"/>
  <c r="X718" i="2" s="1"/>
  <c r="O718" i="2"/>
  <c r="M718" i="2"/>
  <c r="L718" i="2"/>
  <c r="K718" i="2"/>
  <c r="V718" i="2" s="1"/>
  <c r="J718" i="2"/>
  <c r="I718" i="2"/>
  <c r="H718" i="2"/>
  <c r="G718" i="2"/>
  <c r="F718" i="2"/>
  <c r="E718" i="2"/>
  <c r="D718" i="2"/>
  <c r="Y718" i="2" s="1"/>
  <c r="C718" i="2"/>
  <c r="B718" i="2"/>
  <c r="A718" i="2"/>
  <c r="S718" i="2" s="1"/>
  <c r="R717" i="2"/>
  <c r="Q717" i="2"/>
  <c r="P717" i="2"/>
  <c r="X717" i="2" s="1" a="1"/>
  <c r="X717" i="2" s="1"/>
  <c r="O717" i="2"/>
  <c r="M717" i="2"/>
  <c r="N717" i="2" s="1"/>
  <c r="T717" i="2" s="1"/>
  <c r="L717" i="2"/>
  <c r="K717" i="2"/>
  <c r="V717" i="2" s="1"/>
  <c r="J717" i="2"/>
  <c r="I717" i="2"/>
  <c r="H717" i="2"/>
  <c r="G717" i="2"/>
  <c r="F717" i="2"/>
  <c r="E717" i="2"/>
  <c r="D717" i="2"/>
  <c r="Y717" i="2" s="1"/>
  <c r="C717" i="2"/>
  <c r="B717" i="2"/>
  <c r="A717" i="2"/>
  <c r="S717" i="2" s="1"/>
  <c r="S716" i="2"/>
  <c r="R716" i="2"/>
  <c r="Q716" i="2"/>
  <c r="P716" i="2"/>
  <c r="X716" i="2" s="1" a="1"/>
  <c r="X716" i="2" s="1"/>
  <c r="O716" i="2"/>
  <c r="M716" i="2"/>
  <c r="L716" i="2"/>
  <c r="N716" i="2" s="1"/>
  <c r="K716" i="2"/>
  <c r="V716" i="2" s="1"/>
  <c r="J716" i="2"/>
  <c r="U716" i="2" s="1" a="1"/>
  <c r="U716" i="2" s="1"/>
  <c r="I716" i="2"/>
  <c r="H716" i="2"/>
  <c r="G716" i="2"/>
  <c r="F716" i="2"/>
  <c r="E716" i="2"/>
  <c r="D716" i="2"/>
  <c r="Y716" i="2" s="1"/>
  <c r="C716" i="2"/>
  <c r="B716" i="2"/>
  <c r="A716" i="2"/>
  <c r="Y715" i="2"/>
  <c r="X715" i="2" a="1"/>
  <c r="X715" i="2" s="1"/>
  <c r="R715" i="2"/>
  <c r="Q715" i="2"/>
  <c r="P715" i="2"/>
  <c r="O715" i="2"/>
  <c r="M715" i="2"/>
  <c r="N715" i="2" s="1"/>
  <c r="T715" i="2" s="1"/>
  <c r="L715" i="2"/>
  <c r="K715" i="2"/>
  <c r="V715" i="2" s="1"/>
  <c r="J715" i="2"/>
  <c r="I715" i="2"/>
  <c r="H715" i="2"/>
  <c r="G715" i="2"/>
  <c r="F715" i="2"/>
  <c r="E715" i="2"/>
  <c r="D715" i="2"/>
  <c r="C715" i="2"/>
  <c r="B715" i="2"/>
  <c r="A715" i="2"/>
  <c r="S715" i="2" s="1"/>
  <c r="X714" i="2"/>
  <c r="R714" i="2"/>
  <c r="Q714" i="2"/>
  <c r="P714" i="2"/>
  <c r="X714" i="2" s="1" a="1"/>
  <c r="O714" i="2"/>
  <c r="M714" i="2"/>
  <c r="L714" i="2"/>
  <c r="K714" i="2"/>
  <c r="V714" i="2" s="1"/>
  <c r="J714" i="2"/>
  <c r="I714" i="2"/>
  <c r="H714" i="2"/>
  <c r="G714" i="2"/>
  <c r="F714" i="2"/>
  <c r="E714" i="2"/>
  <c r="D714" i="2"/>
  <c r="Y714" i="2" s="1"/>
  <c r="C714" i="2"/>
  <c r="B714" i="2"/>
  <c r="A714" i="2"/>
  <c r="S714" i="2" s="1"/>
  <c r="U713" i="2" a="1"/>
  <c r="U713" i="2" s="1"/>
  <c r="R713" i="2"/>
  <c r="Q713" i="2"/>
  <c r="P713" i="2"/>
  <c r="X713" i="2" s="1" a="1"/>
  <c r="X713" i="2" s="1"/>
  <c r="O713" i="2"/>
  <c r="M713" i="2"/>
  <c r="L713" i="2"/>
  <c r="K713" i="2"/>
  <c r="V713" i="2" s="1"/>
  <c r="J713" i="2"/>
  <c r="I713" i="2"/>
  <c r="H713" i="2"/>
  <c r="G713" i="2"/>
  <c r="F713" i="2"/>
  <c r="E713" i="2"/>
  <c r="D713" i="2"/>
  <c r="Y713" i="2" s="1"/>
  <c r="C713" i="2"/>
  <c r="B713" i="2"/>
  <c r="A713" i="2"/>
  <c r="S713" i="2" s="1"/>
  <c r="X712" i="2"/>
  <c r="R712" i="2"/>
  <c r="Q712" i="2"/>
  <c r="P712" i="2"/>
  <c r="X712" i="2" s="1" a="1"/>
  <c r="O712" i="2"/>
  <c r="M712" i="2"/>
  <c r="L712" i="2"/>
  <c r="K712" i="2"/>
  <c r="V712" i="2" s="1"/>
  <c r="J712" i="2"/>
  <c r="I712" i="2"/>
  <c r="H712" i="2"/>
  <c r="G712" i="2"/>
  <c r="F712" i="2"/>
  <c r="E712" i="2"/>
  <c r="D712" i="2"/>
  <c r="Y712" i="2" s="1"/>
  <c r="C712" i="2"/>
  <c r="B712" i="2"/>
  <c r="A712" i="2"/>
  <c r="S712" i="2" s="1"/>
  <c r="X711" i="2" a="1"/>
  <c r="X711" i="2" s="1"/>
  <c r="V711" i="2"/>
  <c r="R711" i="2"/>
  <c r="Q711" i="2"/>
  <c r="P711" i="2"/>
  <c r="O711" i="2"/>
  <c r="M711" i="2"/>
  <c r="L711" i="2"/>
  <c r="N711" i="2" s="1"/>
  <c r="T711" i="2" s="1"/>
  <c r="K711" i="2"/>
  <c r="J711" i="2"/>
  <c r="I711" i="2"/>
  <c r="H711" i="2"/>
  <c r="G711" i="2"/>
  <c r="F711" i="2"/>
  <c r="E711" i="2"/>
  <c r="D711" i="2"/>
  <c r="Y711" i="2" s="1"/>
  <c r="C711" i="2"/>
  <c r="B711" i="2"/>
  <c r="A711" i="2"/>
  <c r="S711" i="2" s="1"/>
  <c r="R710" i="2"/>
  <c r="Q710" i="2"/>
  <c r="P710" i="2"/>
  <c r="X710" i="2" s="1" a="1"/>
  <c r="X710" i="2" s="1"/>
  <c r="O710" i="2"/>
  <c r="M710" i="2"/>
  <c r="L710" i="2"/>
  <c r="N710" i="2" s="1"/>
  <c r="T710" i="2" s="1"/>
  <c r="K710" i="2"/>
  <c r="V710" i="2" s="1"/>
  <c r="J710" i="2"/>
  <c r="U710" i="2" s="1" a="1"/>
  <c r="U710" i="2" s="1"/>
  <c r="I710" i="2"/>
  <c r="H710" i="2"/>
  <c r="G710" i="2"/>
  <c r="F710" i="2"/>
  <c r="E710" i="2"/>
  <c r="D710" i="2"/>
  <c r="Y710" i="2" s="1"/>
  <c r="C710" i="2"/>
  <c r="B710" i="2"/>
  <c r="A710" i="2"/>
  <c r="S710" i="2" s="1"/>
  <c r="R709" i="2"/>
  <c r="Q709" i="2"/>
  <c r="P709" i="2"/>
  <c r="X709" i="2" s="1" a="1"/>
  <c r="X709" i="2" s="1"/>
  <c r="O709" i="2"/>
  <c r="N709" i="2"/>
  <c r="T709" i="2" s="1"/>
  <c r="M709" i="2"/>
  <c r="L709" i="2"/>
  <c r="K709" i="2"/>
  <c r="V709" i="2" s="1"/>
  <c r="J709" i="2"/>
  <c r="I709" i="2"/>
  <c r="H709" i="2"/>
  <c r="G709" i="2"/>
  <c r="F709" i="2"/>
  <c r="E709" i="2"/>
  <c r="D709" i="2"/>
  <c r="Y709" i="2" s="1"/>
  <c r="C709" i="2"/>
  <c r="B709" i="2"/>
  <c r="A709" i="2"/>
  <c r="S709" i="2" s="1"/>
  <c r="X708" i="2" a="1"/>
  <c r="X708" i="2" s="1"/>
  <c r="U708" i="2"/>
  <c r="U708" i="2" a="1"/>
  <c r="R708" i="2"/>
  <c r="Q708" i="2"/>
  <c r="P708" i="2"/>
  <c r="O708" i="2"/>
  <c r="M708" i="2"/>
  <c r="N708" i="2" s="1"/>
  <c r="T708" i="2" s="1"/>
  <c r="L708" i="2"/>
  <c r="K708" i="2"/>
  <c r="V708" i="2" s="1"/>
  <c r="J708" i="2"/>
  <c r="I708" i="2"/>
  <c r="H708" i="2"/>
  <c r="G708" i="2"/>
  <c r="F708" i="2"/>
  <c r="E708" i="2"/>
  <c r="D708" i="2"/>
  <c r="Y708" i="2" s="1"/>
  <c r="C708" i="2"/>
  <c r="B708" i="2"/>
  <c r="A708" i="2"/>
  <c r="S708" i="2" s="1"/>
  <c r="R707" i="2"/>
  <c r="Q707" i="2"/>
  <c r="P707" i="2"/>
  <c r="X707" i="2" s="1" a="1"/>
  <c r="X707" i="2" s="1"/>
  <c r="O707" i="2"/>
  <c r="N707" i="2"/>
  <c r="T707" i="2" s="1"/>
  <c r="M707" i="2"/>
  <c r="L707" i="2"/>
  <c r="K707" i="2"/>
  <c r="V707" i="2" s="1"/>
  <c r="J707" i="2"/>
  <c r="I707" i="2"/>
  <c r="H707" i="2"/>
  <c r="G707" i="2"/>
  <c r="F707" i="2"/>
  <c r="E707" i="2"/>
  <c r="D707" i="2"/>
  <c r="Y707" i="2" s="1"/>
  <c r="C707" i="2"/>
  <c r="B707" i="2"/>
  <c r="A707" i="2"/>
  <c r="S707" i="2" s="1"/>
  <c r="R706" i="2"/>
  <c r="Q706" i="2"/>
  <c r="P706" i="2"/>
  <c r="X706" i="2" s="1" a="1"/>
  <c r="X706" i="2" s="1"/>
  <c r="O706" i="2"/>
  <c r="M706" i="2"/>
  <c r="L706" i="2"/>
  <c r="K706" i="2"/>
  <c r="V706" i="2" s="1"/>
  <c r="J706" i="2"/>
  <c r="I706" i="2"/>
  <c r="H706" i="2"/>
  <c r="G706" i="2"/>
  <c r="F706" i="2"/>
  <c r="E706" i="2"/>
  <c r="D706" i="2"/>
  <c r="Y706" i="2" s="1"/>
  <c r="C706" i="2"/>
  <c r="B706" i="2"/>
  <c r="A706" i="2"/>
  <c r="S706" i="2" s="1"/>
  <c r="R705" i="2"/>
  <c r="Q705" i="2"/>
  <c r="P705" i="2"/>
  <c r="X705" i="2" s="1" a="1"/>
  <c r="X705" i="2" s="1"/>
  <c r="O705" i="2"/>
  <c r="M705" i="2"/>
  <c r="L705" i="2"/>
  <c r="K705" i="2"/>
  <c r="V705" i="2" s="1"/>
  <c r="J705" i="2"/>
  <c r="U705" i="2" s="1" a="1"/>
  <c r="U705" i="2" s="1"/>
  <c r="I705" i="2"/>
  <c r="H705" i="2"/>
  <c r="G705" i="2"/>
  <c r="F705" i="2"/>
  <c r="E705" i="2"/>
  <c r="D705" i="2"/>
  <c r="Y705" i="2" s="1"/>
  <c r="C705" i="2"/>
  <c r="B705" i="2"/>
  <c r="A705" i="2"/>
  <c r="S705" i="2" s="1"/>
  <c r="R704" i="2"/>
  <c r="Q704" i="2"/>
  <c r="P704" i="2"/>
  <c r="X704" i="2" s="1" a="1"/>
  <c r="X704" i="2" s="1"/>
  <c r="O704" i="2"/>
  <c r="M704" i="2"/>
  <c r="L704" i="2"/>
  <c r="K704" i="2"/>
  <c r="V704" i="2" s="1"/>
  <c r="J704" i="2"/>
  <c r="I704" i="2"/>
  <c r="H704" i="2"/>
  <c r="G704" i="2"/>
  <c r="F704" i="2"/>
  <c r="E704" i="2"/>
  <c r="D704" i="2"/>
  <c r="Y704" i="2" s="1"/>
  <c r="C704" i="2"/>
  <c r="B704" i="2"/>
  <c r="A704" i="2"/>
  <c r="S704" i="2" s="1"/>
  <c r="R703" i="2"/>
  <c r="Q703" i="2"/>
  <c r="P703" i="2"/>
  <c r="X703" i="2" s="1" a="1"/>
  <c r="X703" i="2" s="1"/>
  <c r="O703" i="2"/>
  <c r="N703" i="2"/>
  <c r="T703" i="2" s="1"/>
  <c r="M703" i="2"/>
  <c r="L703" i="2"/>
  <c r="K703" i="2"/>
  <c r="V703" i="2" s="1"/>
  <c r="J703" i="2"/>
  <c r="I703" i="2"/>
  <c r="H703" i="2"/>
  <c r="G703" i="2"/>
  <c r="F703" i="2"/>
  <c r="E703" i="2"/>
  <c r="D703" i="2"/>
  <c r="Y703" i="2" s="1"/>
  <c r="C703" i="2"/>
  <c r="B703" i="2"/>
  <c r="A703" i="2"/>
  <c r="S703" i="2" s="1"/>
  <c r="X702" i="2"/>
  <c r="U702" i="2" a="1"/>
  <c r="U702" i="2" s="1"/>
  <c r="R702" i="2"/>
  <c r="Q702" i="2"/>
  <c r="P702" i="2"/>
  <c r="X702" i="2" s="1" a="1"/>
  <c r="O702" i="2"/>
  <c r="N702" i="2"/>
  <c r="T702" i="2" s="1"/>
  <c r="M702" i="2"/>
  <c r="L702" i="2"/>
  <c r="K702" i="2"/>
  <c r="V702" i="2" s="1"/>
  <c r="J702" i="2"/>
  <c r="I702" i="2"/>
  <c r="H702" i="2"/>
  <c r="G702" i="2"/>
  <c r="F702" i="2"/>
  <c r="E702" i="2"/>
  <c r="D702" i="2"/>
  <c r="Y702" i="2" s="1"/>
  <c r="C702" i="2"/>
  <c r="B702" i="2"/>
  <c r="A702" i="2"/>
  <c r="S702" i="2" s="1"/>
  <c r="S701" i="2"/>
  <c r="R701" i="2"/>
  <c r="Q701" i="2"/>
  <c r="P701" i="2"/>
  <c r="X701" i="2" s="1" a="1"/>
  <c r="X701" i="2" s="1"/>
  <c r="O701" i="2"/>
  <c r="M701" i="2"/>
  <c r="L701" i="2"/>
  <c r="K701" i="2"/>
  <c r="J701" i="2"/>
  <c r="U701" i="2" s="1" a="1"/>
  <c r="U701" i="2" s="1"/>
  <c r="I701" i="2"/>
  <c r="H701" i="2"/>
  <c r="G701" i="2"/>
  <c r="F701" i="2"/>
  <c r="E701" i="2"/>
  <c r="D701" i="2"/>
  <c r="Y701" i="2" s="1"/>
  <c r="C701" i="2"/>
  <c r="B701" i="2"/>
  <c r="A701" i="2"/>
  <c r="V700" i="2"/>
  <c r="R700" i="2"/>
  <c r="Q700" i="2"/>
  <c r="P700" i="2"/>
  <c r="X700" i="2" s="1" a="1"/>
  <c r="X700" i="2" s="1"/>
  <c r="O700" i="2"/>
  <c r="N700" i="2"/>
  <c r="M700" i="2"/>
  <c r="L700" i="2"/>
  <c r="K700" i="2"/>
  <c r="J700" i="2"/>
  <c r="I700" i="2"/>
  <c r="H700" i="2"/>
  <c r="G700" i="2"/>
  <c r="F700" i="2"/>
  <c r="E700" i="2"/>
  <c r="D700" i="2"/>
  <c r="Y700" i="2" s="1"/>
  <c r="C700" i="2"/>
  <c r="B700" i="2"/>
  <c r="A700" i="2"/>
  <c r="S700" i="2" s="1"/>
  <c r="X699" i="2" a="1"/>
  <c r="X699" i="2" s="1"/>
  <c r="R699" i="2"/>
  <c r="Q699" i="2"/>
  <c r="P699" i="2"/>
  <c r="O699" i="2"/>
  <c r="M699" i="2"/>
  <c r="L699" i="2"/>
  <c r="N699" i="2" s="1"/>
  <c r="T699" i="2" s="1"/>
  <c r="K699" i="2"/>
  <c r="V699" i="2" s="1"/>
  <c r="J699" i="2"/>
  <c r="I699" i="2"/>
  <c r="H699" i="2"/>
  <c r="G699" i="2"/>
  <c r="F699" i="2"/>
  <c r="E699" i="2"/>
  <c r="D699" i="2"/>
  <c r="Y699" i="2" s="1"/>
  <c r="C699" i="2"/>
  <c r="B699" i="2"/>
  <c r="A699" i="2"/>
  <c r="S699" i="2" s="1"/>
  <c r="X698" i="2" a="1"/>
  <c r="X698" i="2" s="1"/>
  <c r="R698" i="2"/>
  <c r="Q698" i="2"/>
  <c r="P698" i="2"/>
  <c r="O698" i="2"/>
  <c r="M698" i="2"/>
  <c r="L698" i="2"/>
  <c r="K698" i="2"/>
  <c r="V698" i="2" s="1"/>
  <c r="J698" i="2"/>
  <c r="I698" i="2"/>
  <c r="H698" i="2"/>
  <c r="G698" i="2"/>
  <c r="F698" i="2"/>
  <c r="E698" i="2"/>
  <c r="D698" i="2"/>
  <c r="Y698" i="2" s="1"/>
  <c r="C698" i="2"/>
  <c r="B698" i="2"/>
  <c r="A698" i="2"/>
  <c r="S698" i="2" s="1"/>
  <c r="Y697" i="2"/>
  <c r="V697" i="2"/>
  <c r="S697" i="2"/>
  <c r="R697" i="2"/>
  <c r="Q697" i="2"/>
  <c r="P697" i="2"/>
  <c r="X697" i="2" s="1" a="1"/>
  <c r="X697" i="2" s="1"/>
  <c r="O697" i="2"/>
  <c r="M697" i="2"/>
  <c r="L697" i="2"/>
  <c r="N697" i="2" s="1"/>
  <c r="T697" i="2" s="1"/>
  <c r="K697" i="2"/>
  <c r="J697" i="2"/>
  <c r="I697" i="2"/>
  <c r="H697" i="2"/>
  <c r="G697" i="2"/>
  <c r="F697" i="2"/>
  <c r="E697" i="2"/>
  <c r="D697" i="2"/>
  <c r="C697" i="2"/>
  <c r="B697" i="2"/>
  <c r="A697" i="2"/>
  <c r="Y696" i="2"/>
  <c r="R696" i="2"/>
  <c r="Q696" i="2"/>
  <c r="P696" i="2"/>
  <c r="X696" i="2" s="1" a="1"/>
  <c r="X696" i="2" s="1"/>
  <c r="O696" i="2"/>
  <c r="M696" i="2"/>
  <c r="L696" i="2"/>
  <c r="K696" i="2"/>
  <c r="V696" i="2" s="1"/>
  <c r="J696" i="2"/>
  <c r="U696" i="2" s="1" a="1"/>
  <c r="U696" i="2" s="1"/>
  <c r="I696" i="2"/>
  <c r="H696" i="2"/>
  <c r="G696" i="2"/>
  <c r="F696" i="2"/>
  <c r="E696" i="2"/>
  <c r="D696" i="2"/>
  <c r="C696" i="2"/>
  <c r="B696" i="2"/>
  <c r="A696" i="2"/>
  <c r="S696" i="2" s="1"/>
  <c r="V695" i="2"/>
  <c r="S695" i="2"/>
  <c r="R695" i="2"/>
  <c r="Q695" i="2"/>
  <c r="P695" i="2"/>
  <c r="X695" i="2" s="1" a="1"/>
  <c r="X695" i="2" s="1"/>
  <c r="O695" i="2"/>
  <c r="M695" i="2"/>
  <c r="L695" i="2"/>
  <c r="K695" i="2"/>
  <c r="J695" i="2"/>
  <c r="U695" i="2" s="1" a="1"/>
  <c r="U695" i="2" s="1"/>
  <c r="I695" i="2"/>
  <c r="H695" i="2"/>
  <c r="G695" i="2"/>
  <c r="F695" i="2"/>
  <c r="E695" i="2"/>
  <c r="D695" i="2"/>
  <c r="Y695" i="2" s="1"/>
  <c r="C695" i="2"/>
  <c r="B695" i="2"/>
  <c r="A695" i="2"/>
  <c r="R694" i="2"/>
  <c r="Q694" i="2"/>
  <c r="P694" i="2"/>
  <c r="X694" i="2" s="1" a="1"/>
  <c r="X694" i="2" s="1"/>
  <c r="O694" i="2"/>
  <c r="M694" i="2"/>
  <c r="L694" i="2"/>
  <c r="K694" i="2"/>
  <c r="V694" i="2" s="1"/>
  <c r="J694" i="2"/>
  <c r="I694" i="2"/>
  <c r="H694" i="2"/>
  <c r="G694" i="2"/>
  <c r="F694" i="2"/>
  <c r="E694" i="2"/>
  <c r="D694" i="2"/>
  <c r="Y694" i="2" s="1"/>
  <c r="C694" i="2"/>
  <c r="B694" i="2"/>
  <c r="A694" i="2"/>
  <c r="S694" i="2" s="1"/>
  <c r="U693" i="2" a="1"/>
  <c r="U693" i="2" s="1"/>
  <c r="R693" i="2"/>
  <c r="Q693" i="2"/>
  <c r="P693" i="2"/>
  <c r="X693" i="2" s="1" a="1"/>
  <c r="X693" i="2" s="1"/>
  <c r="O693" i="2"/>
  <c r="N693" i="2"/>
  <c r="T693" i="2" s="1"/>
  <c r="M693" i="2"/>
  <c r="L693" i="2"/>
  <c r="K693" i="2"/>
  <c r="J693" i="2"/>
  <c r="I693" i="2"/>
  <c r="H693" i="2"/>
  <c r="G693" i="2"/>
  <c r="F693" i="2"/>
  <c r="E693" i="2"/>
  <c r="D693" i="2"/>
  <c r="Y693" i="2" s="1"/>
  <c r="C693" i="2"/>
  <c r="B693" i="2"/>
  <c r="A693" i="2"/>
  <c r="S693" i="2" s="1"/>
  <c r="X692" i="2" a="1"/>
  <c r="X692" i="2" s="1"/>
  <c r="R692" i="2"/>
  <c r="Q692" i="2"/>
  <c r="P692" i="2"/>
  <c r="O692" i="2"/>
  <c r="M692" i="2"/>
  <c r="N692" i="2" s="1"/>
  <c r="L692" i="2"/>
  <c r="K692" i="2"/>
  <c r="V692" i="2" s="1"/>
  <c r="J692" i="2"/>
  <c r="U692" i="2" s="1" a="1"/>
  <c r="U692" i="2" s="1"/>
  <c r="I692" i="2"/>
  <c r="H692" i="2"/>
  <c r="G692" i="2"/>
  <c r="F692" i="2"/>
  <c r="E692" i="2"/>
  <c r="D692" i="2"/>
  <c r="Y692" i="2" s="1"/>
  <c r="C692" i="2"/>
  <c r="B692" i="2"/>
  <c r="A692" i="2"/>
  <c r="S692" i="2" s="1"/>
  <c r="V691" i="2"/>
  <c r="R691" i="2"/>
  <c r="Q691" i="2"/>
  <c r="P691" i="2"/>
  <c r="X691" i="2" s="1" a="1"/>
  <c r="X691" i="2" s="1"/>
  <c r="O691" i="2"/>
  <c r="N691" i="2"/>
  <c r="T691" i="2" s="1"/>
  <c r="M691" i="2"/>
  <c r="L691" i="2"/>
  <c r="K691" i="2"/>
  <c r="J691" i="2"/>
  <c r="I691" i="2"/>
  <c r="H691" i="2"/>
  <c r="G691" i="2"/>
  <c r="F691" i="2"/>
  <c r="E691" i="2"/>
  <c r="D691" i="2"/>
  <c r="Y691" i="2" s="1"/>
  <c r="C691" i="2"/>
  <c r="B691" i="2"/>
  <c r="A691" i="2"/>
  <c r="S691" i="2" s="1"/>
  <c r="R690" i="2"/>
  <c r="Q690" i="2"/>
  <c r="P690" i="2"/>
  <c r="X690" i="2" s="1" a="1"/>
  <c r="X690" i="2" s="1"/>
  <c r="O690" i="2"/>
  <c r="M690" i="2"/>
  <c r="N690" i="2" s="1"/>
  <c r="T690" i="2" s="1"/>
  <c r="L690" i="2"/>
  <c r="K690" i="2"/>
  <c r="V690" i="2" s="1"/>
  <c r="J690" i="2"/>
  <c r="I690" i="2"/>
  <c r="H690" i="2"/>
  <c r="G690" i="2"/>
  <c r="F690" i="2"/>
  <c r="E690" i="2"/>
  <c r="D690" i="2"/>
  <c r="Y690" i="2" s="1"/>
  <c r="C690" i="2"/>
  <c r="B690" i="2"/>
  <c r="A690" i="2"/>
  <c r="S690" i="2" s="1"/>
  <c r="U689" i="2" a="1"/>
  <c r="U689" i="2" s="1"/>
  <c r="S689" i="2"/>
  <c r="R689" i="2"/>
  <c r="Q689" i="2"/>
  <c r="P689" i="2"/>
  <c r="X689" i="2" s="1" a="1"/>
  <c r="X689" i="2" s="1"/>
  <c r="O689" i="2"/>
  <c r="M689" i="2"/>
  <c r="L689" i="2"/>
  <c r="N689" i="2" s="1"/>
  <c r="K689" i="2"/>
  <c r="V689" i="2" s="1"/>
  <c r="J689" i="2"/>
  <c r="I689" i="2"/>
  <c r="H689" i="2"/>
  <c r="G689" i="2"/>
  <c r="F689" i="2"/>
  <c r="E689" i="2"/>
  <c r="D689" i="2"/>
  <c r="Y689" i="2" s="1"/>
  <c r="C689" i="2"/>
  <c r="B689" i="2"/>
  <c r="A689" i="2"/>
  <c r="Y688" i="2"/>
  <c r="X688" i="2" a="1"/>
  <c r="X688" i="2" s="1"/>
  <c r="V688" i="2"/>
  <c r="T688" i="2"/>
  <c r="R688" i="2"/>
  <c r="Q688" i="2"/>
  <c r="P688" i="2"/>
  <c r="O688" i="2"/>
  <c r="M688" i="2"/>
  <c r="L688" i="2"/>
  <c r="N688" i="2" s="1"/>
  <c r="K688" i="2"/>
  <c r="J688" i="2"/>
  <c r="U688" i="2" s="1" a="1"/>
  <c r="U688" i="2" s="1"/>
  <c r="I688" i="2"/>
  <c r="H688" i="2"/>
  <c r="G688" i="2"/>
  <c r="F688" i="2"/>
  <c r="E688" i="2"/>
  <c r="D688" i="2"/>
  <c r="C688" i="2"/>
  <c r="B688" i="2"/>
  <c r="A688" i="2"/>
  <c r="S688" i="2" s="1"/>
  <c r="Y687" i="2"/>
  <c r="T687" i="2"/>
  <c r="R687" i="2"/>
  <c r="Q687" i="2"/>
  <c r="P687" i="2"/>
  <c r="X687" i="2" s="1" a="1"/>
  <c r="X687" i="2" s="1"/>
  <c r="O687" i="2"/>
  <c r="M687" i="2"/>
  <c r="L687" i="2"/>
  <c r="N687" i="2" s="1"/>
  <c r="K687" i="2"/>
  <c r="V687" i="2" s="1"/>
  <c r="J687" i="2"/>
  <c r="I687" i="2"/>
  <c r="H687" i="2"/>
  <c r="G687" i="2"/>
  <c r="F687" i="2"/>
  <c r="E687" i="2"/>
  <c r="D687" i="2"/>
  <c r="C687" i="2"/>
  <c r="B687" i="2"/>
  <c r="A687" i="2"/>
  <c r="S687" i="2" s="1"/>
  <c r="X686" i="2" a="1"/>
  <c r="X686" i="2" s="1"/>
  <c r="R686" i="2"/>
  <c r="Q686" i="2"/>
  <c r="P686" i="2"/>
  <c r="O686" i="2"/>
  <c r="M686" i="2"/>
  <c r="L686" i="2"/>
  <c r="N686" i="2" s="1"/>
  <c r="K686" i="2"/>
  <c r="V686" i="2" s="1"/>
  <c r="J686" i="2"/>
  <c r="U686" i="2" s="1" a="1"/>
  <c r="U686" i="2" s="1"/>
  <c r="I686" i="2"/>
  <c r="H686" i="2"/>
  <c r="G686" i="2"/>
  <c r="F686" i="2"/>
  <c r="E686" i="2"/>
  <c r="D686" i="2"/>
  <c r="Y686" i="2" s="1"/>
  <c r="C686" i="2"/>
  <c r="B686" i="2"/>
  <c r="A686" i="2"/>
  <c r="S686" i="2" s="1"/>
  <c r="X685" i="2"/>
  <c r="X685" i="2" a="1"/>
  <c r="R685" i="2"/>
  <c r="Q685" i="2"/>
  <c r="P685" i="2"/>
  <c r="O685" i="2"/>
  <c r="M685" i="2"/>
  <c r="L685" i="2"/>
  <c r="N685" i="2" s="1"/>
  <c r="T685" i="2" s="1"/>
  <c r="K685" i="2"/>
  <c r="V685" i="2" s="1"/>
  <c r="J685" i="2"/>
  <c r="I685" i="2"/>
  <c r="H685" i="2"/>
  <c r="G685" i="2"/>
  <c r="F685" i="2"/>
  <c r="E685" i="2"/>
  <c r="D685" i="2"/>
  <c r="Y685" i="2" s="1"/>
  <c r="C685" i="2"/>
  <c r="B685" i="2"/>
  <c r="A685" i="2"/>
  <c r="S685" i="2" s="1"/>
  <c r="R684" i="2"/>
  <c r="Q684" i="2"/>
  <c r="P684" i="2"/>
  <c r="X684" i="2" s="1" a="1"/>
  <c r="X684" i="2" s="1"/>
  <c r="O684" i="2"/>
  <c r="M684" i="2"/>
  <c r="L684" i="2"/>
  <c r="N684" i="2" s="1"/>
  <c r="T684" i="2" s="1"/>
  <c r="K684" i="2"/>
  <c r="V684" i="2" s="1"/>
  <c r="J684" i="2"/>
  <c r="U684" i="2" s="1" a="1"/>
  <c r="U684" i="2" s="1"/>
  <c r="I684" i="2"/>
  <c r="H684" i="2"/>
  <c r="G684" i="2"/>
  <c r="F684" i="2"/>
  <c r="E684" i="2"/>
  <c r="D684" i="2"/>
  <c r="Y684" i="2" s="1"/>
  <c r="C684" i="2"/>
  <c r="B684" i="2"/>
  <c r="A684" i="2"/>
  <c r="S684" i="2" s="1"/>
  <c r="U683" i="2" a="1"/>
  <c r="U683" i="2" s="1"/>
  <c r="R683" i="2"/>
  <c r="Q683" i="2"/>
  <c r="P683" i="2"/>
  <c r="X683" i="2" s="1" a="1"/>
  <c r="X683" i="2" s="1"/>
  <c r="O683" i="2"/>
  <c r="M683" i="2"/>
  <c r="L683" i="2"/>
  <c r="K683" i="2"/>
  <c r="V683" i="2" s="1"/>
  <c r="J683" i="2"/>
  <c r="I683" i="2"/>
  <c r="H683" i="2"/>
  <c r="G683" i="2"/>
  <c r="F683" i="2"/>
  <c r="E683" i="2"/>
  <c r="D683" i="2"/>
  <c r="Y683" i="2" s="1"/>
  <c r="C683" i="2"/>
  <c r="B683" i="2"/>
  <c r="A683" i="2"/>
  <c r="S683" i="2" s="1"/>
  <c r="X682" i="2"/>
  <c r="R682" i="2"/>
  <c r="Q682" i="2"/>
  <c r="P682" i="2"/>
  <c r="X682" i="2" s="1" a="1"/>
  <c r="O682" i="2"/>
  <c r="M682" i="2"/>
  <c r="N682" i="2" s="1"/>
  <c r="T682" i="2" s="1"/>
  <c r="L682" i="2"/>
  <c r="K682" i="2"/>
  <c r="V682" i="2" s="1"/>
  <c r="J682" i="2"/>
  <c r="I682" i="2"/>
  <c r="H682" i="2"/>
  <c r="G682" i="2"/>
  <c r="F682" i="2"/>
  <c r="E682" i="2"/>
  <c r="D682" i="2"/>
  <c r="Y682" i="2" s="1"/>
  <c r="C682" i="2"/>
  <c r="B682" i="2"/>
  <c r="A682" i="2"/>
  <c r="S682" i="2" s="1"/>
  <c r="X681" i="2" a="1"/>
  <c r="X681" i="2" s="1"/>
  <c r="U681" i="2" a="1"/>
  <c r="U681" i="2" s="1"/>
  <c r="R681" i="2"/>
  <c r="Q681" i="2"/>
  <c r="P681" i="2"/>
  <c r="O681" i="2"/>
  <c r="M681" i="2"/>
  <c r="L681" i="2"/>
  <c r="N681" i="2" s="1"/>
  <c r="K681" i="2"/>
  <c r="V681" i="2" s="1"/>
  <c r="J681" i="2"/>
  <c r="I681" i="2"/>
  <c r="H681" i="2"/>
  <c r="G681" i="2"/>
  <c r="F681" i="2"/>
  <c r="E681" i="2"/>
  <c r="D681" i="2"/>
  <c r="Y681" i="2" s="1"/>
  <c r="C681" i="2"/>
  <c r="B681" i="2"/>
  <c r="A681" i="2"/>
  <c r="S681" i="2" s="1"/>
  <c r="X680" i="2" a="1"/>
  <c r="X680" i="2" s="1"/>
  <c r="R680" i="2"/>
  <c r="Q680" i="2"/>
  <c r="P680" i="2"/>
  <c r="O680" i="2"/>
  <c r="M680" i="2"/>
  <c r="L680" i="2"/>
  <c r="K680" i="2"/>
  <c r="V680" i="2" s="1"/>
  <c r="J680" i="2"/>
  <c r="U680" i="2" s="1" a="1"/>
  <c r="U680" i="2" s="1"/>
  <c r="I680" i="2"/>
  <c r="H680" i="2"/>
  <c r="G680" i="2"/>
  <c r="F680" i="2"/>
  <c r="E680" i="2"/>
  <c r="D680" i="2"/>
  <c r="Y680" i="2" s="1"/>
  <c r="C680" i="2"/>
  <c r="B680" i="2"/>
  <c r="A680" i="2"/>
  <c r="S680" i="2" s="1"/>
  <c r="R679" i="2"/>
  <c r="Q679" i="2"/>
  <c r="P679" i="2"/>
  <c r="X679" i="2" s="1" a="1"/>
  <c r="X679" i="2" s="1"/>
  <c r="O679" i="2"/>
  <c r="M679" i="2"/>
  <c r="L679" i="2"/>
  <c r="N679" i="2" s="1"/>
  <c r="T679" i="2" s="1"/>
  <c r="K679" i="2"/>
  <c r="V679" i="2" s="1"/>
  <c r="J679" i="2"/>
  <c r="I679" i="2"/>
  <c r="H679" i="2"/>
  <c r="G679" i="2"/>
  <c r="F679" i="2"/>
  <c r="E679" i="2"/>
  <c r="D679" i="2"/>
  <c r="Y679" i="2" s="1"/>
  <c r="C679" i="2"/>
  <c r="B679" i="2"/>
  <c r="A679" i="2"/>
  <c r="S679" i="2" s="1"/>
  <c r="V678" i="2"/>
  <c r="R678" i="2"/>
  <c r="Q678" i="2"/>
  <c r="P678" i="2"/>
  <c r="X678" i="2" s="1" a="1"/>
  <c r="X678" i="2" s="1"/>
  <c r="O678" i="2"/>
  <c r="M678" i="2"/>
  <c r="L678" i="2"/>
  <c r="K678" i="2"/>
  <c r="J678" i="2"/>
  <c r="U678" i="2" s="1" a="1"/>
  <c r="U678" i="2" s="1"/>
  <c r="I678" i="2"/>
  <c r="H678" i="2"/>
  <c r="G678" i="2"/>
  <c r="F678" i="2"/>
  <c r="E678" i="2"/>
  <c r="D678" i="2"/>
  <c r="Y678" i="2" s="1"/>
  <c r="C678" i="2"/>
  <c r="B678" i="2"/>
  <c r="A678" i="2"/>
  <c r="S678" i="2" s="1"/>
  <c r="X677" i="2" a="1"/>
  <c r="X677" i="2" s="1"/>
  <c r="R677" i="2"/>
  <c r="Q677" i="2"/>
  <c r="P677" i="2"/>
  <c r="O677" i="2"/>
  <c r="M677" i="2"/>
  <c r="L677" i="2"/>
  <c r="N677" i="2" s="1"/>
  <c r="T677" i="2" s="1"/>
  <c r="K677" i="2"/>
  <c r="V677" i="2" s="1"/>
  <c r="J677" i="2"/>
  <c r="U677" i="2" s="1" a="1"/>
  <c r="U677" i="2" s="1"/>
  <c r="I677" i="2"/>
  <c r="H677" i="2"/>
  <c r="G677" i="2"/>
  <c r="F677" i="2"/>
  <c r="E677" i="2"/>
  <c r="D677" i="2"/>
  <c r="Y677" i="2" s="1"/>
  <c r="C677" i="2"/>
  <c r="B677" i="2"/>
  <c r="A677" i="2"/>
  <c r="S677" i="2" s="1"/>
  <c r="X676" i="2" a="1"/>
  <c r="X676" i="2" s="1"/>
  <c r="R676" i="2"/>
  <c r="Q676" i="2"/>
  <c r="P676" i="2"/>
  <c r="O676" i="2"/>
  <c r="M676" i="2"/>
  <c r="L676" i="2"/>
  <c r="N676" i="2" s="1"/>
  <c r="T676" i="2" s="1"/>
  <c r="K676" i="2"/>
  <c r="V676" i="2" s="1"/>
  <c r="J676" i="2"/>
  <c r="I676" i="2"/>
  <c r="H676" i="2"/>
  <c r="G676" i="2"/>
  <c r="F676" i="2"/>
  <c r="E676" i="2"/>
  <c r="D676" i="2"/>
  <c r="Y676" i="2" s="1"/>
  <c r="C676" i="2"/>
  <c r="B676" i="2"/>
  <c r="A676" i="2"/>
  <c r="S676" i="2" s="1"/>
  <c r="U675" i="2" a="1"/>
  <c r="U675" i="2" s="1"/>
  <c r="R675" i="2"/>
  <c r="Q675" i="2"/>
  <c r="P675" i="2"/>
  <c r="X675" i="2" s="1" a="1"/>
  <c r="X675" i="2" s="1"/>
  <c r="O675" i="2"/>
  <c r="M675" i="2"/>
  <c r="L675" i="2"/>
  <c r="N675" i="2" s="1"/>
  <c r="T675" i="2" s="1"/>
  <c r="K675" i="2"/>
  <c r="V675" i="2" s="1"/>
  <c r="J675" i="2"/>
  <c r="I675" i="2"/>
  <c r="H675" i="2"/>
  <c r="G675" i="2"/>
  <c r="F675" i="2"/>
  <c r="E675" i="2"/>
  <c r="D675" i="2"/>
  <c r="Y675" i="2" s="1"/>
  <c r="C675" i="2"/>
  <c r="B675" i="2"/>
  <c r="A675" i="2"/>
  <c r="S675" i="2" s="1"/>
  <c r="U674" i="2" a="1"/>
  <c r="U674" i="2" s="1"/>
  <c r="R674" i="2"/>
  <c r="Q674" i="2"/>
  <c r="P674" i="2"/>
  <c r="X674" i="2" s="1" a="1"/>
  <c r="X674" i="2" s="1"/>
  <c r="O674" i="2"/>
  <c r="M674" i="2"/>
  <c r="L674" i="2"/>
  <c r="K674" i="2"/>
  <c r="V674" i="2" s="1"/>
  <c r="J674" i="2"/>
  <c r="I674" i="2"/>
  <c r="H674" i="2"/>
  <c r="G674" i="2"/>
  <c r="F674" i="2"/>
  <c r="E674" i="2"/>
  <c r="D674" i="2"/>
  <c r="Y674" i="2" s="1"/>
  <c r="C674" i="2"/>
  <c r="B674" i="2"/>
  <c r="A674" i="2"/>
  <c r="S674" i="2" s="1"/>
  <c r="R673" i="2"/>
  <c r="Q673" i="2"/>
  <c r="P673" i="2"/>
  <c r="X673" i="2" s="1" a="1"/>
  <c r="X673" i="2" s="1"/>
  <c r="O673" i="2"/>
  <c r="N673" i="2"/>
  <c r="M673" i="2"/>
  <c r="L673" i="2"/>
  <c r="K673" i="2"/>
  <c r="V673" i="2" s="1"/>
  <c r="J673" i="2"/>
  <c r="I673" i="2"/>
  <c r="H673" i="2"/>
  <c r="G673" i="2"/>
  <c r="F673" i="2"/>
  <c r="E673" i="2"/>
  <c r="D673" i="2"/>
  <c r="Y673" i="2" s="1"/>
  <c r="C673" i="2"/>
  <c r="B673" i="2"/>
  <c r="A673" i="2"/>
  <c r="S673" i="2" s="1"/>
  <c r="X672" i="2" a="1"/>
  <c r="X672" i="2" s="1"/>
  <c r="U672" i="2" a="1"/>
  <c r="U672" i="2" s="1"/>
  <c r="R672" i="2"/>
  <c r="Q672" i="2"/>
  <c r="P672" i="2"/>
  <c r="O672" i="2"/>
  <c r="M672" i="2"/>
  <c r="N672" i="2" s="1"/>
  <c r="T672" i="2" s="1"/>
  <c r="L672" i="2"/>
  <c r="K672" i="2"/>
  <c r="V672" i="2" s="1"/>
  <c r="J672" i="2"/>
  <c r="I672" i="2"/>
  <c r="H672" i="2"/>
  <c r="G672" i="2"/>
  <c r="F672" i="2"/>
  <c r="E672" i="2"/>
  <c r="D672" i="2"/>
  <c r="Y672" i="2" s="1"/>
  <c r="C672" i="2"/>
  <c r="B672" i="2"/>
  <c r="A672" i="2"/>
  <c r="S672" i="2" s="1"/>
  <c r="W671" i="2"/>
  <c r="R671" i="2"/>
  <c r="Q671" i="2"/>
  <c r="P671" i="2"/>
  <c r="X671" i="2" s="1" a="1"/>
  <c r="X671" i="2" s="1"/>
  <c r="O671" i="2"/>
  <c r="N671" i="2"/>
  <c r="T671" i="2" s="1"/>
  <c r="M671" i="2"/>
  <c r="L671" i="2"/>
  <c r="K671" i="2"/>
  <c r="V671" i="2" s="1"/>
  <c r="J671" i="2"/>
  <c r="U671" i="2" s="1" a="1"/>
  <c r="U671" i="2" s="1"/>
  <c r="I671" i="2"/>
  <c r="H671" i="2"/>
  <c r="G671" i="2"/>
  <c r="F671" i="2"/>
  <c r="E671" i="2"/>
  <c r="D671" i="2"/>
  <c r="Y671" i="2" s="1"/>
  <c r="C671" i="2"/>
  <c r="B671" i="2"/>
  <c r="A671" i="2"/>
  <c r="S671" i="2" s="1"/>
  <c r="X670" i="2" a="1"/>
  <c r="X670" i="2" s="1"/>
  <c r="R670" i="2"/>
  <c r="Q670" i="2"/>
  <c r="P670" i="2"/>
  <c r="O670" i="2"/>
  <c r="M670" i="2"/>
  <c r="L670" i="2"/>
  <c r="N670" i="2" s="1"/>
  <c r="T670" i="2" s="1"/>
  <c r="K670" i="2"/>
  <c r="V670" i="2" s="1"/>
  <c r="J670" i="2"/>
  <c r="I670" i="2"/>
  <c r="H670" i="2"/>
  <c r="G670" i="2"/>
  <c r="F670" i="2"/>
  <c r="E670" i="2"/>
  <c r="D670" i="2"/>
  <c r="Y670" i="2" s="1"/>
  <c r="C670" i="2"/>
  <c r="B670" i="2"/>
  <c r="A670" i="2"/>
  <c r="S670" i="2" s="1"/>
  <c r="R669" i="2"/>
  <c r="Q669" i="2"/>
  <c r="P669" i="2"/>
  <c r="X669" i="2" s="1" a="1"/>
  <c r="X669" i="2" s="1"/>
  <c r="O669" i="2"/>
  <c r="M669" i="2"/>
  <c r="L669" i="2"/>
  <c r="K669" i="2"/>
  <c r="V669" i="2" s="1"/>
  <c r="J669" i="2"/>
  <c r="U669" i="2" s="1" a="1"/>
  <c r="U669" i="2" s="1"/>
  <c r="I669" i="2"/>
  <c r="H669" i="2"/>
  <c r="G669" i="2"/>
  <c r="F669" i="2"/>
  <c r="E669" i="2"/>
  <c r="D669" i="2"/>
  <c r="Y669" i="2" s="1"/>
  <c r="C669" i="2"/>
  <c r="B669" i="2"/>
  <c r="A669" i="2"/>
  <c r="S669" i="2" s="1"/>
  <c r="R668" i="2"/>
  <c r="Q668" i="2"/>
  <c r="P668" i="2"/>
  <c r="X668" i="2" s="1" a="1"/>
  <c r="X668" i="2" s="1"/>
  <c r="O668" i="2"/>
  <c r="M668" i="2"/>
  <c r="L668" i="2"/>
  <c r="N668" i="2" s="1"/>
  <c r="T668" i="2" s="1"/>
  <c r="K668" i="2"/>
  <c r="V668" i="2" s="1"/>
  <c r="J668" i="2"/>
  <c r="U668" i="2" s="1" a="1"/>
  <c r="U668" i="2" s="1"/>
  <c r="I668" i="2"/>
  <c r="H668" i="2"/>
  <c r="G668" i="2"/>
  <c r="F668" i="2"/>
  <c r="E668" i="2"/>
  <c r="D668" i="2"/>
  <c r="Y668" i="2" s="1"/>
  <c r="C668" i="2"/>
  <c r="B668" i="2"/>
  <c r="A668" i="2"/>
  <c r="S668" i="2" s="1"/>
  <c r="R667" i="2"/>
  <c r="Q667" i="2"/>
  <c r="P667" i="2"/>
  <c r="X667" i="2" s="1" a="1"/>
  <c r="X667" i="2" s="1"/>
  <c r="O667" i="2"/>
  <c r="N667" i="2"/>
  <c r="W667" i="2" s="1"/>
  <c r="M667" i="2"/>
  <c r="L667" i="2"/>
  <c r="K667" i="2"/>
  <c r="V667" i="2" s="1"/>
  <c r="J667" i="2"/>
  <c r="I667" i="2"/>
  <c r="H667" i="2"/>
  <c r="G667" i="2"/>
  <c r="F667" i="2"/>
  <c r="E667" i="2"/>
  <c r="D667" i="2"/>
  <c r="Y667" i="2" s="1"/>
  <c r="C667" i="2"/>
  <c r="B667" i="2"/>
  <c r="A667" i="2"/>
  <c r="S667" i="2" s="1"/>
  <c r="R666" i="2"/>
  <c r="Q666" i="2"/>
  <c r="P666" i="2"/>
  <c r="X666" i="2" s="1" a="1"/>
  <c r="X666" i="2" s="1"/>
  <c r="O666" i="2"/>
  <c r="N666" i="2"/>
  <c r="T666" i="2" s="1"/>
  <c r="M666" i="2"/>
  <c r="L666" i="2"/>
  <c r="K666" i="2"/>
  <c r="V666" i="2" s="1"/>
  <c r="J666" i="2"/>
  <c r="I666" i="2"/>
  <c r="H666" i="2"/>
  <c r="G666" i="2"/>
  <c r="F666" i="2"/>
  <c r="E666" i="2"/>
  <c r="D666" i="2"/>
  <c r="Y666" i="2" s="1"/>
  <c r="C666" i="2"/>
  <c r="B666" i="2"/>
  <c r="A666" i="2"/>
  <c r="S666" i="2" s="1"/>
  <c r="X665" i="2"/>
  <c r="X665" i="2" a="1"/>
  <c r="R665" i="2"/>
  <c r="Q665" i="2"/>
  <c r="P665" i="2"/>
  <c r="O665" i="2"/>
  <c r="M665" i="2"/>
  <c r="N665" i="2" s="1"/>
  <c r="L665" i="2"/>
  <c r="K665" i="2"/>
  <c r="V665" i="2" s="1"/>
  <c r="J665" i="2"/>
  <c r="U665" i="2" s="1" a="1"/>
  <c r="U665" i="2" s="1"/>
  <c r="I665" i="2"/>
  <c r="H665" i="2"/>
  <c r="G665" i="2"/>
  <c r="F665" i="2"/>
  <c r="E665" i="2"/>
  <c r="D665" i="2"/>
  <c r="Y665" i="2" s="1"/>
  <c r="C665" i="2"/>
  <c r="B665" i="2"/>
  <c r="A665" i="2"/>
  <c r="S665" i="2" s="1"/>
  <c r="X664" i="2"/>
  <c r="V664" i="2"/>
  <c r="R664" i="2"/>
  <c r="Q664" i="2"/>
  <c r="P664" i="2"/>
  <c r="X664" i="2" s="1" a="1"/>
  <c r="O664" i="2"/>
  <c r="M664" i="2"/>
  <c r="L664" i="2"/>
  <c r="K664" i="2"/>
  <c r="J664" i="2"/>
  <c r="I664" i="2"/>
  <c r="H664" i="2"/>
  <c r="G664" i="2"/>
  <c r="F664" i="2"/>
  <c r="E664" i="2"/>
  <c r="D664" i="2"/>
  <c r="Y664" i="2" s="1"/>
  <c r="C664" i="2"/>
  <c r="B664" i="2"/>
  <c r="A664" i="2"/>
  <c r="S664" i="2" s="1"/>
  <c r="X663" i="2"/>
  <c r="R663" i="2"/>
  <c r="Q663" i="2"/>
  <c r="P663" i="2"/>
  <c r="X663" i="2" s="1" a="1"/>
  <c r="O663" i="2"/>
  <c r="M663" i="2"/>
  <c r="N663" i="2" s="1"/>
  <c r="T663" i="2" s="1"/>
  <c r="L663" i="2"/>
  <c r="K663" i="2"/>
  <c r="V663" i="2" s="1"/>
  <c r="J663" i="2"/>
  <c r="I663" i="2"/>
  <c r="H663" i="2"/>
  <c r="G663" i="2"/>
  <c r="F663" i="2"/>
  <c r="E663" i="2"/>
  <c r="D663" i="2"/>
  <c r="Y663" i="2" s="1"/>
  <c r="C663" i="2"/>
  <c r="B663" i="2"/>
  <c r="A663" i="2"/>
  <c r="S663" i="2" s="1"/>
  <c r="S662" i="2"/>
  <c r="R662" i="2"/>
  <c r="Q662" i="2"/>
  <c r="P662" i="2"/>
  <c r="X662" i="2" s="1" a="1"/>
  <c r="X662" i="2" s="1"/>
  <c r="O662" i="2"/>
  <c r="M662" i="2"/>
  <c r="L662" i="2"/>
  <c r="N662" i="2" s="1"/>
  <c r="K662" i="2"/>
  <c r="V662" i="2" s="1"/>
  <c r="J662" i="2"/>
  <c r="U662" i="2" s="1" a="1"/>
  <c r="U662" i="2" s="1"/>
  <c r="I662" i="2"/>
  <c r="H662" i="2"/>
  <c r="G662" i="2"/>
  <c r="F662" i="2"/>
  <c r="E662" i="2"/>
  <c r="D662" i="2"/>
  <c r="Y662" i="2" s="1"/>
  <c r="C662" i="2"/>
  <c r="B662" i="2"/>
  <c r="A662" i="2"/>
  <c r="X661" i="2" a="1"/>
  <c r="X661" i="2" s="1"/>
  <c r="V661" i="2"/>
  <c r="R661" i="2"/>
  <c r="Q661" i="2"/>
  <c r="P661" i="2"/>
  <c r="O661" i="2"/>
  <c r="M661" i="2"/>
  <c r="N661" i="2" s="1"/>
  <c r="T661" i="2" s="1"/>
  <c r="L661" i="2"/>
  <c r="K661" i="2"/>
  <c r="J661" i="2"/>
  <c r="I661" i="2"/>
  <c r="H661" i="2"/>
  <c r="G661" i="2"/>
  <c r="F661" i="2"/>
  <c r="E661" i="2"/>
  <c r="D661" i="2"/>
  <c r="Y661" i="2" s="1"/>
  <c r="C661" i="2"/>
  <c r="B661" i="2"/>
  <c r="A661" i="2"/>
  <c r="S661" i="2" s="1"/>
  <c r="X660" i="2" a="1"/>
  <c r="X660" i="2" s="1"/>
  <c r="R660" i="2"/>
  <c r="Q660" i="2"/>
  <c r="P660" i="2"/>
  <c r="O660" i="2"/>
  <c r="M660" i="2"/>
  <c r="L660" i="2"/>
  <c r="K660" i="2"/>
  <c r="V660" i="2" s="1"/>
  <c r="J660" i="2"/>
  <c r="U660" i="2" s="1" a="1"/>
  <c r="U660" i="2" s="1"/>
  <c r="I660" i="2"/>
  <c r="H660" i="2"/>
  <c r="G660" i="2"/>
  <c r="F660" i="2"/>
  <c r="E660" i="2"/>
  <c r="D660" i="2"/>
  <c r="Y660" i="2" s="1"/>
  <c r="C660" i="2"/>
  <c r="B660" i="2"/>
  <c r="A660" i="2"/>
  <c r="S660" i="2" s="1"/>
  <c r="U659" i="2"/>
  <c r="R659" i="2"/>
  <c r="Q659" i="2"/>
  <c r="P659" i="2"/>
  <c r="X659" i="2" s="1" a="1"/>
  <c r="X659" i="2" s="1"/>
  <c r="O659" i="2"/>
  <c r="N659" i="2"/>
  <c r="M659" i="2"/>
  <c r="L659" i="2"/>
  <c r="K659" i="2"/>
  <c r="V659" i="2" s="1"/>
  <c r="J659" i="2"/>
  <c r="U659" i="2" s="1" a="1"/>
  <c r="I659" i="2"/>
  <c r="H659" i="2"/>
  <c r="G659" i="2"/>
  <c r="F659" i="2"/>
  <c r="E659" i="2"/>
  <c r="D659" i="2"/>
  <c r="Y659" i="2" s="1"/>
  <c r="C659" i="2"/>
  <c r="B659" i="2"/>
  <c r="A659" i="2"/>
  <c r="S659" i="2" s="1"/>
  <c r="T658" i="2"/>
  <c r="R658" i="2"/>
  <c r="Q658" i="2"/>
  <c r="P658" i="2"/>
  <c r="X658" i="2" s="1" a="1"/>
  <c r="X658" i="2" s="1"/>
  <c r="O658" i="2"/>
  <c r="N658" i="2"/>
  <c r="M658" i="2"/>
  <c r="L658" i="2"/>
  <c r="K658" i="2"/>
  <c r="V658" i="2" s="1"/>
  <c r="J658" i="2"/>
  <c r="I658" i="2"/>
  <c r="H658" i="2"/>
  <c r="G658" i="2"/>
  <c r="F658" i="2"/>
  <c r="E658" i="2"/>
  <c r="D658" i="2"/>
  <c r="Y658" i="2" s="1"/>
  <c r="C658" i="2"/>
  <c r="B658" i="2"/>
  <c r="A658" i="2"/>
  <c r="S658" i="2" s="1"/>
  <c r="V657" i="2"/>
  <c r="R657" i="2"/>
  <c r="Q657" i="2"/>
  <c r="P657" i="2"/>
  <c r="X657" i="2" s="1" a="1"/>
  <c r="X657" i="2" s="1"/>
  <c r="O657" i="2"/>
  <c r="M657" i="2"/>
  <c r="L657" i="2"/>
  <c r="N657" i="2" s="1"/>
  <c r="T657" i="2" s="1"/>
  <c r="K657" i="2"/>
  <c r="J657" i="2"/>
  <c r="I657" i="2"/>
  <c r="H657" i="2"/>
  <c r="G657" i="2"/>
  <c r="F657" i="2"/>
  <c r="E657" i="2"/>
  <c r="D657" i="2"/>
  <c r="Y657" i="2" s="1"/>
  <c r="C657" i="2"/>
  <c r="B657" i="2"/>
  <c r="A657" i="2"/>
  <c r="S657" i="2" s="1"/>
  <c r="X656" i="2" a="1"/>
  <c r="X656" i="2" s="1"/>
  <c r="V656" i="2"/>
  <c r="U656" i="2" a="1"/>
  <c r="U656" i="2" s="1"/>
  <c r="R656" i="2"/>
  <c r="Q656" i="2"/>
  <c r="P656" i="2"/>
  <c r="O656" i="2"/>
  <c r="M656" i="2"/>
  <c r="L656" i="2"/>
  <c r="N656" i="2" s="1"/>
  <c r="T656" i="2" s="1"/>
  <c r="K656" i="2"/>
  <c r="J656" i="2"/>
  <c r="I656" i="2"/>
  <c r="H656" i="2"/>
  <c r="G656" i="2"/>
  <c r="F656" i="2"/>
  <c r="E656" i="2"/>
  <c r="D656" i="2"/>
  <c r="Y656" i="2" s="1"/>
  <c r="C656" i="2"/>
  <c r="B656" i="2"/>
  <c r="A656" i="2"/>
  <c r="S656" i="2" s="1"/>
  <c r="R655" i="2"/>
  <c r="Q655" i="2"/>
  <c r="P655" i="2"/>
  <c r="X655" i="2" s="1" a="1"/>
  <c r="X655" i="2" s="1"/>
  <c r="O655" i="2"/>
  <c r="M655" i="2"/>
  <c r="L655" i="2"/>
  <c r="K655" i="2"/>
  <c r="V655" i="2" s="1"/>
  <c r="J655" i="2"/>
  <c r="I655" i="2"/>
  <c r="H655" i="2"/>
  <c r="G655" i="2"/>
  <c r="F655" i="2"/>
  <c r="E655" i="2"/>
  <c r="D655" i="2"/>
  <c r="Y655" i="2" s="1"/>
  <c r="C655" i="2"/>
  <c r="B655" i="2"/>
  <c r="A655" i="2"/>
  <c r="S655" i="2" s="1"/>
  <c r="X654" i="2" a="1"/>
  <c r="X654" i="2" s="1"/>
  <c r="V654" i="2"/>
  <c r="R654" i="2"/>
  <c r="Q654" i="2"/>
  <c r="P654" i="2"/>
  <c r="O654" i="2"/>
  <c r="M654" i="2"/>
  <c r="L654" i="2"/>
  <c r="N654" i="2" s="1"/>
  <c r="T654" i="2" s="1"/>
  <c r="K654" i="2"/>
  <c r="J654" i="2"/>
  <c r="I654" i="2"/>
  <c r="H654" i="2"/>
  <c r="G654" i="2"/>
  <c r="F654" i="2"/>
  <c r="E654" i="2"/>
  <c r="D654" i="2"/>
  <c r="Y654" i="2" s="1"/>
  <c r="C654" i="2"/>
  <c r="B654" i="2"/>
  <c r="A654" i="2"/>
  <c r="S654" i="2" s="1"/>
  <c r="V653" i="2"/>
  <c r="R653" i="2"/>
  <c r="Q653" i="2"/>
  <c r="P653" i="2"/>
  <c r="X653" i="2" s="1" a="1"/>
  <c r="X653" i="2" s="1"/>
  <c r="O653" i="2"/>
  <c r="N653" i="2"/>
  <c r="T653" i="2" s="1"/>
  <c r="M653" i="2"/>
  <c r="L653" i="2"/>
  <c r="K653" i="2"/>
  <c r="J653" i="2"/>
  <c r="U653" i="2" s="1" a="1"/>
  <c r="U653" i="2" s="1"/>
  <c r="I653" i="2"/>
  <c r="H653" i="2"/>
  <c r="G653" i="2"/>
  <c r="F653" i="2"/>
  <c r="E653" i="2"/>
  <c r="D653" i="2"/>
  <c r="Y653" i="2" s="1"/>
  <c r="C653" i="2"/>
  <c r="B653" i="2"/>
  <c r="A653" i="2"/>
  <c r="S653" i="2" s="1"/>
  <c r="X652" i="2" a="1"/>
  <c r="X652" i="2" s="1"/>
  <c r="R652" i="2"/>
  <c r="Q652" i="2"/>
  <c r="P652" i="2"/>
  <c r="O652" i="2"/>
  <c r="M652" i="2"/>
  <c r="L652" i="2"/>
  <c r="N652" i="2" s="1"/>
  <c r="T652" i="2" s="1"/>
  <c r="K652" i="2"/>
  <c r="V652" i="2" s="1"/>
  <c r="J652" i="2"/>
  <c r="U652" i="2" s="1" a="1"/>
  <c r="U652" i="2" s="1"/>
  <c r="I652" i="2"/>
  <c r="H652" i="2"/>
  <c r="G652" i="2"/>
  <c r="F652" i="2"/>
  <c r="E652" i="2"/>
  <c r="D652" i="2"/>
  <c r="Y652" i="2" s="1"/>
  <c r="C652" i="2"/>
  <c r="B652" i="2"/>
  <c r="A652" i="2"/>
  <c r="S652" i="2" s="1"/>
  <c r="V651" i="2"/>
  <c r="R651" i="2"/>
  <c r="Q651" i="2"/>
  <c r="P651" i="2"/>
  <c r="X651" i="2" s="1" a="1"/>
  <c r="X651" i="2" s="1"/>
  <c r="O651" i="2"/>
  <c r="M651" i="2"/>
  <c r="L651" i="2"/>
  <c r="K651" i="2"/>
  <c r="J651" i="2"/>
  <c r="U651" i="2" s="1" a="1"/>
  <c r="U651" i="2" s="1"/>
  <c r="I651" i="2"/>
  <c r="H651" i="2"/>
  <c r="G651" i="2"/>
  <c r="F651" i="2"/>
  <c r="E651" i="2"/>
  <c r="D651" i="2"/>
  <c r="Y651" i="2" s="1"/>
  <c r="C651" i="2"/>
  <c r="B651" i="2"/>
  <c r="A651" i="2"/>
  <c r="S651" i="2" s="1"/>
  <c r="U650" i="2" a="1"/>
  <c r="U650" i="2" s="1"/>
  <c r="R650" i="2"/>
  <c r="Q650" i="2"/>
  <c r="P650" i="2"/>
  <c r="X650" i="2" s="1" a="1"/>
  <c r="X650" i="2" s="1"/>
  <c r="O650" i="2"/>
  <c r="M650" i="2"/>
  <c r="L650" i="2"/>
  <c r="N650" i="2" s="1"/>
  <c r="T650" i="2" s="1"/>
  <c r="K650" i="2"/>
  <c r="V650" i="2" s="1"/>
  <c r="J650" i="2"/>
  <c r="I650" i="2"/>
  <c r="H650" i="2"/>
  <c r="G650" i="2"/>
  <c r="F650" i="2"/>
  <c r="E650" i="2"/>
  <c r="D650" i="2"/>
  <c r="Y650" i="2" s="1"/>
  <c r="C650" i="2"/>
  <c r="B650" i="2"/>
  <c r="A650" i="2"/>
  <c r="S650" i="2" s="1"/>
  <c r="X649" i="2"/>
  <c r="X649" i="2" a="1"/>
  <c r="R649" i="2"/>
  <c r="Q649" i="2"/>
  <c r="P649" i="2"/>
  <c r="O649" i="2"/>
  <c r="M649" i="2"/>
  <c r="L649" i="2"/>
  <c r="K649" i="2"/>
  <c r="V649" i="2" s="1"/>
  <c r="J649" i="2"/>
  <c r="U649" i="2" s="1" a="1"/>
  <c r="U649" i="2" s="1"/>
  <c r="I649" i="2"/>
  <c r="H649" i="2"/>
  <c r="G649" i="2"/>
  <c r="F649" i="2"/>
  <c r="E649" i="2"/>
  <c r="D649" i="2"/>
  <c r="Y649" i="2" s="1"/>
  <c r="C649" i="2"/>
  <c r="B649" i="2"/>
  <c r="A649" i="2"/>
  <c r="S649" i="2" s="1"/>
  <c r="Y648" i="2"/>
  <c r="R648" i="2"/>
  <c r="Q648" i="2"/>
  <c r="P648" i="2"/>
  <c r="X648" i="2" s="1" a="1"/>
  <c r="X648" i="2" s="1"/>
  <c r="O648" i="2"/>
  <c r="M648" i="2"/>
  <c r="L648" i="2"/>
  <c r="K648" i="2"/>
  <c r="V648" i="2" s="1"/>
  <c r="J648" i="2"/>
  <c r="I648" i="2"/>
  <c r="H648" i="2"/>
  <c r="G648" i="2"/>
  <c r="F648" i="2"/>
  <c r="E648" i="2"/>
  <c r="D648" i="2"/>
  <c r="C648" i="2"/>
  <c r="B648" i="2"/>
  <c r="A648" i="2"/>
  <c r="S648" i="2" s="1"/>
  <c r="X647" i="2" a="1"/>
  <c r="X647" i="2" s="1"/>
  <c r="V647" i="2"/>
  <c r="U647" i="2" a="1"/>
  <c r="U647" i="2" s="1"/>
  <c r="R647" i="2"/>
  <c r="Q647" i="2"/>
  <c r="P647" i="2"/>
  <c r="O647" i="2"/>
  <c r="M647" i="2"/>
  <c r="L647" i="2"/>
  <c r="K647" i="2"/>
  <c r="J647" i="2"/>
  <c r="I647" i="2"/>
  <c r="H647" i="2"/>
  <c r="G647" i="2"/>
  <c r="F647" i="2"/>
  <c r="E647" i="2"/>
  <c r="D647" i="2"/>
  <c r="Y647" i="2" s="1"/>
  <c r="C647" i="2"/>
  <c r="B647" i="2"/>
  <c r="A647" i="2"/>
  <c r="S647" i="2" s="1"/>
  <c r="R646" i="2"/>
  <c r="Q646" i="2"/>
  <c r="P646" i="2"/>
  <c r="X646" i="2" s="1" a="1"/>
  <c r="X646" i="2" s="1"/>
  <c r="O646" i="2"/>
  <c r="M646" i="2"/>
  <c r="L646" i="2"/>
  <c r="K646" i="2"/>
  <c r="V646" i="2" s="1"/>
  <c r="J646" i="2"/>
  <c r="I646" i="2"/>
  <c r="H646" i="2"/>
  <c r="G646" i="2"/>
  <c r="F646" i="2"/>
  <c r="E646" i="2"/>
  <c r="D646" i="2"/>
  <c r="Y646" i="2" s="1"/>
  <c r="C646" i="2"/>
  <c r="B646" i="2"/>
  <c r="A646" i="2"/>
  <c r="S646" i="2" s="1"/>
  <c r="R645" i="2"/>
  <c r="Q645" i="2"/>
  <c r="P645" i="2"/>
  <c r="X645" i="2" s="1" a="1"/>
  <c r="X645" i="2" s="1"/>
  <c r="O645" i="2"/>
  <c r="M645" i="2"/>
  <c r="L645" i="2"/>
  <c r="K645" i="2"/>
  <c r="V645" i="2" s="1"/>
  <c r="J645" i="2"/>
  <c r="I645" i="2"/>
  <c r="H645" i="2"/>
  <c r="G645" i="2"/>
  <c r="F645" i="2"/>
  <c r="E645" i="2"/>
  <c r="D645" i="2"/>
  <c r="Y645" i="2" s="1"/>
  <c r="C645" i="2"/>
  <c r="B645" i="2"/>
  <c r="A645" i="2"/>
  <c r="S645" i="2" s="1"/>
  <c r="U644" i="2" a="1"/>
  <c r="U644" i="2" s="1"/>
  <c r="R644" i="2"/>
  <c r="Q644" i="2"/>
  <c r="P644" i="2"/>
  <c r="X644" i="2" s="1" a="1"/>
  <c r="X644" i="2" s="1"/>
  <c r="O644" i="2"/>
  <c r="M644" i="2"/>
  <c r="L644" i="2"/>
  <c r="N644" i="2" s="1"/>
  <c r="T644" i="2" s="1"/>
  <c r="K644" i="2"/>
  <c r="V644" i="2" s="1"/>
  <c r="J644" i="2"/>
  <c r="I644" i="2"/>
  <c r="H644" i="2"/>
  <c r="G644" i="2"/>
  <c r="F644" i="2"/>
  <c r="E644" i="2"/>
  <c r="D644" i="2"/>
  <c r="Y644" i="2" s="1"/>
  <c r="C644" i="2"/>
  <c r="B644" i="2"/>
  <c r="A644" i="2"/>
  <c r="S644" i="2" s="1"/>
  <c r="Y643" i="2"/>
  <c r="X643" i="2"/>
  <c r="V643" i="2"/>
  <c r="U643" i="2"/>
  <c r="R643" i="2"/>
  <c r="Q643" i="2"/>
  <c r="P643" i="2"/>
  <c r="X643" i="2" s="1" a="1"/>
  <c r="O643" i="2"/>
  <c r="M643" i="2"/>
  <c r="L643" i="2"/>
  <c r="N643" i="2" s="1"/>
  <c r="K643" i="2"/>
  <c r="J643" i="2"/>
  <c r="U643" i="2" s="1" a="1"/>
  <c r="I643" i="2"/>
  <c r="H643" i="2"/>
  <c r="G643" i="2"/>
  <c r="F643" i="2"/>
  <c r="E643" i="2"/>
  <c r="D643" i="2"/>
  <c r="C643" i="2"/>
  <c r="B643" i="2"/>
  <c r="A643" i="2"/>
  <c r="S643" i="2" s="1"/>
  <c r="U642" i="2"/>
  <c r="R642" i="2"/>
  <c r="Q642" i="2"/>
  <c r="P642" i="2"/>
  <c r="X642" i="2" s="1" a="1"/>
  <c r="X642" i="2" s="1"/>
  <c r="O642" i="2"/>
  <c r="M642" i="2"/>
  <c r="L642" i="2"/>
  <c r="K642" i="2"/>
  <c r="V642" i="2" s="1"/>
  <c r="J642" i="2"/>
  <c r="U642" i="2" s="1" a="1"/>
  <c r="I642" i="2"/>
  <c r="H642" i="2"/>
  <c r="G642" i="2"/>
  <c r="F642" i="2"/>
  <c r="E642" i="2"/>
  <c r="D642" i="2"/>
  <c r="Y642" i="2" s="1"/>
  <c r="C642" i="2"/>
  <c r="B642" i="2"/>
  <c r="A642" i="2"/>
  <c r="S642" i="2" s="1"/>
  <c r="R641" i="2"/>
  <c r="Q641" i="2"/>
  <c r="P641" i="2"/>
  <c r="X641" i="2" s="1" a="1"/>
  <c r="X641" i="2" s="1"/>
  <c r="O641" i="2"/>
  <c r="M641" i="2"/>
  <c r="L641" i="2"/>
  <c r="K641" i="2"/>
  <c r="V641" i="2" s="1"/>
  <c r="J641" i="2"/>
  <c r="I641" i="2"/>
  <c r="H641" i="2"/>
  <c r="G641" i="2"/>
  <c r="F641" i="2"/>
  <c r="E641" i="2"/>
  <c r="D641" i="2"/>
  <c r="Y641" i="2" s="1"/>
  <c r="C641" i="2"/>
  <c r="B641" i="2"/>
  <c r="A641" i="2"/>
  <c r="S641" i="2" s="1"/>
  <c r="T640" i="2"/>
  <c r="R640" i="2"/>
  <c r="Q640" i="2"/>
  <c r="P640" i="2"/>
  <c r="X640" i="2" s="1" a="1"/>
  <c r="X640" i="2" s="1"/>
  <c r="O640" i="2"/>
  <c r="M640" i="2"/>
  <c r="N640" i="2" s="1"/>
  <c r="L640" i="2"/>
  <c r="K640" i="2"/>
  <c r="V640" i="2" s="1"/>
  <c r="J640" i="2"/>
  <c r="I640" i="2"/>
  <c r="H640" i="2"/>
  <c r="G640" i="2"/>
  <c r="F640" i="2"/>
  <c r="E640" i="2"/>
  <c r="D640" i="2"/>
  <c r="Y640" i="2" s="1"/>
  <c r="C640" i="2"/>
  <c r="B640" i="2"/>
  <c r="A640" i="2"/>
  <c r="S640" i="2" s="1"/>
  <c r="R639" i="2"/>
  <c r="Q639" i="2"/>
  <c r="P639" i="2"/>
  <c r="X639" i="2" s="1" a="1"/>
  <c r="X639" i="2" s="1"/>
  <c r="O639" i="2"/>
  <c r="M639" i="2"/>
  <c r="L639" i="2"/>
  <c r="K639" i="2"/>
  <c r="V639" i="2" s="1"/>
  <c r="J639" i="2"/>
  <c r="I639" i="2"/>
  <c r="H639" i="2"/>
  <c r="G639" i="2"/>
  <c r="F639" i="2"/>
  <c r="E639" i="2"/>
  <c r="D639" i="2"/>
  <c r="Y639" i="2" s="1"/>
  <c r="C639" i="2"/>
  <c r="B639" i="2"/>
  <c r="A639" i="2"/>
  <c r="S639" i="2" s="1"/>
  <c r="R638" i="2"/>
  <c r="Q638" i="2"/>
  <c r="P638" i="2"/>
  <c r="X638" i="2" s="1" a="1"/>
  <c r="X638" i="2" s="1"/>
  <c r="O638" i="2"/>
  <c r="M638" i="2"/>
  <c r="L638" i="2"/>
  <c r="K638" i="2"/>
  <c r="V638" i="2" s="1"/>
  <c r="J638" i="2"/>
  <c r="U638" i="2" s="1" a="1"/>
  <c r="U638" i="2" s="1"/>
  <c r="I638" i="2"/>
  <c r="H638" i="2"/>
  <c r="G638" i="2"/>
  <c r="F638" i="2"/>
  <c r="E638" i="2"/>
  <c r="D638" i="2"/>
  <c r="Y638" i="2" s="1"/>
  <c r="C638" i="2"/>
  <c r="B638" i="2"/>
  <c r="A638" i="2"/>
  <c r="S638" i="2" s="1"/>
  <c r="R637" i="2"/>
  <c r="Q637" i="2"/>
  <c r="P637" i="2"/>
  <c r="X637" i="2" s="1" a="1"/>
  <c r="X637" i="2" s="1"/>
  <c r="O637" i="2"/>
  <c r="M637" i="2"/>
  <c r="L637" i="2"/>
  <c r="K637" i="2"/>
  <c r="V637" i="2" s="1"/>
  <c r="J637" i="2"/>
  <c r="I637" i="2"/>
  <c r="H637" i="2"/>
  <c r="G637" i="2"/>
  <c r="F637" i="2"/>
  <c r="E637" i="2"/>
  <c r="D637" i="2"/>
  <c r="Y637" i="2" s="1"/>
  <c r="C637" i="2"/>
  <c r="B637" i="2"/>
  <c r="A637" i="2"/>
  <c r="S637" i="2" s="1"/>
  <c r="Y636" i="2"/>
  <c r="X636" i="2" a="1"/>
  <c r="X636" i="2" s="1"/>
  <c r="R636" i="2"/>
  <c r="Q636" i="2"/>
  <c r="P636" i="2"/>
  <c r="O636" i="2"/>
  <c r="N636" i="2"/>
  <c r="M636" i="2"/>
  <c r="L636" i="2"/>
  <c r="K636" i="2"/>
  <c r="V636" i="2" s="1"/>
  <c r="J636" i="2"/>
  <c r="U636" i="2" s="1" a="1"/>
  <c r="U636" i="2" s="1"/>
  <c r="I636" i="2"/>
  <c r="H636" i="2"/>
  <c r="G636" i="2"/>
  <c r="F636" i="2"/>
  <c r="E636" i="2"/>
  <c r="D636" i="2"/>
  <c r="C636" i="2"/>
  <c r="B636" i="2"/>
  <c r="A636" i="2"/>
  <c r="S636" i="2" s="1"/>
  <c r="V635" i="2"/>
  <c r="U635" i="2" a="1"/>
  <c r="U635" i="2" s="1"/>
  <c r="R635" i="2"/>
  <c r="Q635" i="2"/>
  <c r="P635" i="2"/>
  <c r="X635" i="2" s="1" a="1"/>
  <c r="X635" i="2" s="1"/>
  <c r="O635" i="2"/>
  <c r="M635" i="2"/>
  <c r="L635" i="2"/>
  <c r="K635" i="2"/>
  <c r="J635" i="2"/>
  <c r="I635" i="2"/>
  <c r="H635" i="2"/>
  <c r="G635" i="2"/>
  <c r="F635" i="2"/>
  <c r="E635" i="2"/>
  <c r="D635" i="2"/>
  <c r="Y635" i="2" s="1"/>
  <c r="C635" i="2"/>
  <c r="B635" i="2"/>
  <c r="A635" i="2"/>
  <c r="S635" i="2" s="1"/>
  <c r="V634" i="2"/>
  <c r="R634" i="2"/>
  <c r="Q634" i="2"/>
  <c r="P634" i="2"/>
  <c r="X634" i="2" s="1" a="1"/>
  <c r="X634" i="2" s="1"/>
  <c r="O634" i="2"/>
  <c r="M634" i="2"/>
  <c r="N634" i="2" s="1"/>
  <c r="T634" i="2" s="1"/>
  <c r="L634" i="2"/>
  <c r="K634" i="2"/>
  <c r="J634" i="2"/>
  <c r="I634" i="2"/>
  <c r="H634" i="2"/>
  <c r="G634" i="2"/>
  <c r="F634" i="2"/>
  <c r="E634" i="2"/>
  <c r="D634" i="2"/>
  <c r="Y634" i="2" s="1"/>
  <c r="C634" i="2"/>
  <c r="B634" i="2"/>
  <c r="A634" i="2"/>
  <c r="S634" i="2" s="1"/>
  <c r="X633" i="2" a="1"/>
  <c r="X633" i="2" s="1"/>
  <c r="V633" i="2"/>
  <c r="U633" i="2" a="1"/>
  <c r="U633" i="2" s="1"/>
  <c r="R633" i="2"/>
  <c r="Q633" i="2"/>
  <c r="P633" i="2"/>
  <c r="O633" i="2"/>
  <c r="M633" i="2"/>
  <c r="L633" i="2"/>
  <c r="K633" i="2"/>
  <c r="J633" i="2"/>
  <c r="I633" i="2"/>
  <c r="H633" i="2"/>
  <c r="G633" i="2"/>
  <c r="F633" i="2"/>
  <c r="E633" i="2"/>
  <c r="D633" i="2"/>
  <c r="Y633" i="2" s="1"/>
  <c r="C633" i="2"/>
  <c r="B633" i="2"/>
  <c r="A633" i="2"/>
  <c r="S633" i="2" s="1"/>
  <c r="V632" i="2"/>
  <c r="R632" i="2"/>
  <c r="Q632" i="2"/>
  <c r="P632" i="2"/>
  <c r="X632" i="2" s="1" a="1"/>
  <c r="X632" i="2" s="1"/>
  <c r="O632" i="2"/>
  <c r="M632" i="2"/>
  <c r="L632" i="2"/>
  <c r="K632" i="2"/>
  <c r="J632" i="2"/>
  <c r="I632" i="2"/>
  <c r="H632" i="2"/>
  <c r="G632" i="2"/>
  <c r="F632" i="2"/>
  <c r="E632" i="2"/>
  <c r="D632" i="2"/>
  <c r="Y632" i="2" s="1"/>
  <c r="C632" i="2"/>
  <c r="B632" i="2"/>
  <c r="A632" i="2"/>
  <c r="S632" i="2" s="1"/>
  <c r="R631" i="2"/>
  <c r="Q631" i="2"/>
  <c r="P631" i="2"/>
  <c r="X631" i="2" s="1" a="1"/>
  <c r="X631" i="2" s="1"/>
  <c r="O631" i="2"/>
  <c r="M631" i="2"/>
  <c r="L631" i="2"/>
  <c r="N631" i="2" s="1"/>
  <c r="T631" i="2" s="1"/>
  <c r="K631" i="2"/>
  <c r="V631" i="2" s="1"/>
  <c r="J631" i="2"/>
  <c r="I631" i="2"/>
  <c r="H631" i="2"/>
  <c r="G631" i="2"/>
  <c r="F631" i="2"/>
  <c r="E631" i="2"/>
  <c r="D631" i="2"/>
  <c r="Y631" i="2" s="1"/>
  <c r="C631" i="2"/>
  <c r="B631" i="2"/>
  <c r="A631" i="2"/>
  <c r="S631" i="2" s="1"/>
  <c r="R630" i="2"/>
  <c r="Q630" i="2"/>
  <c r="P630" i="2"/>
  <c r="X630" i="2" s="1" a="1"/>
  <c r="X630" i="2" s="1"/>
  <c r="O630" i="2"/>
  <c r="N630" i="2"/>
  <c r="T630" i="2" s="1"/>
  <c r="M630" i="2"/>
  <c r="L630" i="2"/>
  <c r="K630" i="2"/>
  <c r="V630" i="2" s="1"/>
  <c r="J630" i="2"/>
  <c r="I630" i="2"/>
  <c r="H630" i="2"/>
  <c r="G630" i="2"/>
  <c r="F630" i="2"/>
  <c r="E630" i="2"/>
  <c r="D630" i="2"/>
  <c r="Y630" i="2" s="1"/>
  <c r="C630" i="2"/>
  <c r="B630" i="2"/>
  <c r="A630" i="2"/>
  <c r="S630" i="2" s="1"/>
  <c r="X629" i="2" a="1"/>
  <c r="X629" i="2" s="1"/>
  <c r="U629" i="2" a="1"/>
  <c r="U629" i="2" s="1"/>
  <c r="R629" i="2"/>
  <c r="Q629" i="2"/>
  <c r="P629" i="2"/>
  <c r="O629" i="2"/>
  <c r="M629" i="2"/>
  <c r="L629" i="2"/>
  <c r="K629" i="2"/>
  <c r="V629" i="2" s="1"/>
  <c r="J629" i="2"/>
  <c r="I629" i="2"/>
  <c r="H629" i="2"/>
  <c r="G629" i="2"/>
  <c r="F629" i="2"/>
  <c r="E629" i="2"/>
  <c r="D629" i="2"/>
  <c r="Y629" i="2" s="1"/>
  <c r="C629" i="2"/>
  <c r="B629" i="2"/>
  <c r="A629" i="2"/>
  <c r="S629" i="2" s="1"/>
  <c r="Y628" i="2"/>
  <c r="V628" i="2"/>
  <c r="R628" i="2"/>
  <c r="Q628" i="2"/>
  <c r="P628" i="2"/>
  <c r="X628" i="2" s="1" a="1"/>
  <c r="X628" i="2" s="1"/>
  <c r="O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A628" i="2"/>
  <c r="S628" i="2" s="1"/>
  <c r="X627" i="2" a="1"/>
  <c r="X627" i="2" s="1"/>
  <c r="R627" i="2"/>
  <c r="Q627" i="2"/>
  <c r="P627" i="2"/>
  <c r="O627" i="2"/>
  <c r="M627" i="2"/>
  <c r="N627" i="2" s="1"/>
  <c r="T627" i="2" s="1"/>
  <c r="L627" i="2"/>
  <c r="K627" i="2"/>
  <c r="V627" i="2" s="1"/>
  <c r="J627" i="2"/>
  <c r="U627" i="2" s="1" a="1"/>
  <c r="U627" i="2" s="1"/>
  <c r="I627" i="2"/>
  <c r="H627" i="2"/>
  <c r="G627" i="2"/>
  <c r="F627" i="2"/>
  <c r="E627" i="2"/>
  <c r="D627" i="2"/>
  <c r="Y627" i="2" s="1"/>
  <c r="C627" i="2"/>
  <c r="B627" i="2"/>
  <c r="A627" i="2"/>
  <c r="S627" i="2" s="1"/>
  <c r="R626" i="2"/>
  <c r="Q626" i="2"/>
  <c r="P626" i="2"/>
  <c r="X626" i="2" s="1" a="1"/>
  <c r="X626" i="2" s="1"/>
  <c r="O626" i="2"/>
  <c r="M626" i="2"/>
  <c r="L626" i="2"/>
  <c r="K626" i="2"/>
  <c r="V626" i="2" s="1"/>
  <c r="J626" i="2"/>
  <c r="I626" i="2"/>
  <c r="H626" i="2"/>
  <c r="G626" i="2"/>
  <c r="F626" i="2"/>
  <c r="E626" i="2"/>
  <c r="D626" i="2"/>
  <c r="Y626" i="2" s="1"/>
  <c r="C626" i="2"/>
  <c r="B626" i="2"/>
  <c r="A626" i="2"/>
  <c r="S626" i="2" s="1"/>
  <c r="R625" i="2"/>
  <c r="Q625" i="2"/>
  <c r="P625" i="2"/>
  <c r="X625" i="2" s="1" a="1"/>
  <c r="X625" i="2" s="1"/>
  <c r="O625" i="2"/>
  <c r="M625" i="2"/>
  <c r="L625" i="2"/>
  <c r="K625" i="2"/>
  <c r="V625" i="2" s="1"/>
  <c r="J625" i="2"/>
  <c r="U625" i="2" s="1" a="1"/>
  <c r="U625" i="2" s="1"/>
  <c r="I625" i="2"/>
  <c r="H625" i="2"/>
  <c r="G625" i="2"/>
  <c r="F625" i="2"/>
  <c r="E625" i="2"/>
  <c r="D625" i="2"/>
  <c r="Y625" i="2" s="1"/>
  <c r="C625" i="2"/>
  <c r="B625" i="2"/>
  <c r="A625" i="2"/>
  <c r="S625" i="2" s="1"/>
  <c r="U624" i="2"/>
  <c r="U624" i="2" a="1"/>
  <c r="R624" i="2"/>
  <c r="Q624" i="2"/>
  <c r="P624" i="2"/>
  <c r="X624" i="2" s="1" a="1"/>
  <c r="X624" i="2" s="1"/>
  <c r="O624" i="2"/>
  <c r="M624" i="2"/>
  <c r="L624" i="2"/>
  <c r="N624" i="2" s="1"/>
  <c r="T624" i="2" s="1"/>
  <c r="K624" i="2"/>
  <c r="V624" i="2" s="1"/>
  <c r="J624" i="2"/>
  <c r="I624" i="2"/>
  <c r="H624" i="2"/>
  <c r="G624" i="2"/>
  <c r="F624" i="2"/>
  <c r="E624" i="2"/>
  <c r="D624" i="2"/>
  <c r="Y624" i="2" s="1"/>
  <c r="C624" i="2"/>
  <c r="B624" i="2"/>
  <c r="A624" i="2"/>
  <c r="S624" i="2" s="1"/>
  <c r="R623" i="2"/>
  <c r="Q623" i="2"/>
  <c r="P623" i="2"/>
  <c r="X623" i="2" s="1" a="1"/>
  <c r="X623" i="2" s="1"/>
  <c r="O623" i="2"/>
  <c r="M623" i="2"/>
  <c r="L623" i="2"/>
  <c r="K623" i="2"/>
  <c r="V623" i="2" s="1"/>
  <c r="J623" i="2"/>
  <c r="I623" i="2"/>
  <c r="H623" i="2"/>
  <c r="G623" i="2"/>
  <c r="F623" i="2"/>
  <c r="E623" i="2"/>
  <c r="D623" i="2"/>
  <c r="Y623" i="2" s="1"/>
  <c r="C623" i="2"/>
  <c r="B623" i="2"/>
  <c r="A623" i="2"/>
  <c r="S623" i="2" s="1"/>
  <c r="X622" i="2" a="1"/>
  <c r="X622" i="2" s="1"/>
  <c r="V622" i="2"/>
  <c r="R622" i="2"/>
  <c r="Q622" i="2"/>
  <c r="P622" i="2"/>
  <c r="O622" i="2"/>
  <c r="M622" i="2"/>
  <c r="L622" i="2"/>
  <c r="N622" i="2" s="1"/>
  <c r="T622" i="2" s="1"/>
  <c r="K622" i="2"/>
  <c r="J622" i="2"/>
  <c r="I622" i="2"/>
  <c r="H622" i="2"/>
  <c r="G622" i="2"/>
  <c r="F622" i="2"/>
  <c r="E622" i="2"/>
  <c r="D622" i="2"/>
  <c r="Y622" i="2" s="1"/>
  <c r="C622" i="2"/>
  <c r="B622" i="2"/>
  <c r="A622" i="2"/>
  <c r="S622" i="2" s="1"/>
  <c r="Y621" i="2"/>
  <c r="R621" i="2"/>
  <c r="Q621" i="2"/>
  <c r="P621" i="2"/>
  <c r="X621" i="2" s="1" a="1"/>
  <c r="X621" i="2" s="1"/>
  <c r="O621" i="2"/>
  <c r="M621" i="2"/>
  <c r="L621" i="2"/>
  <c r="K621" i="2"/>
  <c r="V621" i="2" s="1"/>
  <c r="J621" i="2"/>
  <c r="U621" i="2" s="1" a="1"/>
  <c r="U621" i="2" s="1"/>
  <c r="I621" i="2"/>
  <c r="H621" i="2"/>
  <c r="G621" i="2"/>
  <c r="F621" i="2"/>
  <c r="E621" i="2"/>
  <c r="D621" i="2"/>
  <c r="C621" i="2"/>
  <c r="B621" i="2"/>
  <c r="A621" i="2"/>
  <c r="S621" i="2" s="1"/>
  <c r="V620" i="2"/>
  <c r="R620" i="2"/>
  <c r="Q620" i="2"/>
  <c r="P620" i="2"/>
  <c r="X620" i="2" s="1" a="1"/>
  <c r="X620" i="2" s="1"/>
  <c r="O620" i="2"/>
  <c r="M620" i="2"/>
  <c r="L620" i="2"/>
  <c r="N620" i="2" s="1"/>
  <c r="T620" i="2" s="1"/>
  <c r="K620" i="2"/>
  <c r="J620" i="2"/>
  <c r="U620" i="2" s="1" a="1"/>
  <c r="U620" i="2" s="1"/>
  <c r="I620" i="2"/>
  <c r="H620" i="2"/>
  <c r="G620" i="2"/>
  <c r="F620" i="2"/>
  <c r="E620" i="2"/>
  <c r="D620" i="2"/>
  <c r="Y620" i="2" s="1"/>
  <c r="C620" i="2"/>
  <c r="B620" i="2"/>
  <c r="A620" i="2"/>
  <c r="S620" i="2" s="1"/>
  <c r="Y619" i="2"/>
  <c r="R619" i="2"/>
  <c r="Q619" i="2"/>
  <c r="P619" i="2"/>
  <c r="X619" i="2" s="1" a="1"/>
  <c r="X619" i="2" s="1"/>
  <c r="O619" i="2"/>
  <c r="N619" i="2"/>
  <c r="M619" i="2"/>
  <c r="L619" i="2"/>
  <c r="K619" i="2"/>
  <c r="V619" i="2" s="1"/>
  <c r="J619" i="2"/>
  <c r="I619" i="2"/>
  <c r="H619" i="2"/>
  <c r="G619" i="2"/>
  <c r="F619" i="2"/>
  <c r="E619" i="2"/>
  <c r="D619" i="2"/>
  <c r="C619" i="2"/>
  <c r="B619" i="2"/>
  <c r="A619" i="2"/>
  <c r="S619" i="2" s="1"/>
  <c r="X618" i="2" a="1"/>
  <c r="X618" i="2" s="1"/>
  <c r="U618" i="2" a="1"/>
  <c r="U618" i="2" s="1"/>
  <c r="R618" i="2"/>
  <c r="Q618" i="2"/>
  <c r="P618" i="2"/>
  <c r="O618" i="2"/>
  <c r="M618" i="2"/>
  <c r="N618" i="2" s="1"/>
  <c r="T618" i="2" s="1"/>
  <c r="L618" i="2"/>
  <c r="K618" i="2"/>
  <c r="V618" i="2" s="1"/>
  <c r="J618" i="2"/>
  <c r="I618" i="2"/>
  <c r="H618" i="2"/>
  <c r="G618" i="2"/>
  <c r="F618" i="2"/>
  <c r="E618" i="2"/>
  <c r="D618" i="2"/>
  <c r="Y618" i="2" s="1"/>
  <c r="C618" i="2"/>
  <c r="B618" i="2"/>
  <c r="A618" i="2"/>
  <c r="S618" i="2" s="1"/>
  <c r="X617" i="2" a="1"/>
  <c r="X617" i="2" s="1"/>
  <c r="R617" i="2"/>
  <c r="Q617" i="2"/>
  <c r="P617" i="2"/>
  <c r="O617" i="2"/>
  <c r="N617" i="2"/>
  <c r="T617" i="2" s="1"/>
  <c r="M617" i="2"/>
  <c r="L617" i="2"/>
  <c r="K617" i="2"/>
  <c r="V617" i="2" s="1"/>
  <c r="J617" i="2"/>
  <c r="I617" i="2"/>
  <c r="H617" i="2"/>
  <c r="G617" i="2"/>
  <c r="F617" i="2"/>
  <c r="E617" i="2"/>
  <c r="D617" i="2"/>
  <c r="Y617" i="2" s="1"/>
  <c r="C617" i="2"/>
  <c r="B617" i="2"/>
  <c r="A617" i="2"/>
  <c r="S617" i="2" s="1"/>
  <c r="S616" i="2"/>
  <c r="R616" i="2"/>
  <c r="Q616" i="2"/>
  <c r="P616" i="2"/>
  <c r="X616" i="2" s="1" a="1"/>
  <c r="X616" i="2" s="1"/>
  <c r="O616" i="2"/>
  <c r="M616" i="2"/>
  <c r="L616" i="2"/>
  <c r="N616" i="2" s="1"/>
  <c r="T616" i="2" s="1"/>
  <c r="K616" i="2"/>
  <c r="V616" i="2" s="1"/>
  <c r="J616" i="2"/>
  <c r="I616" i="2"/>
  <c r="H616" i="2"/>
  <c r="G616" i="2"/>
  <c r="F616" i="2"/>
  <c r="E616" i="2"/>
  <c r="D616" i="2"/>
  <c r="Y616" i="2" s="1"/>
  <c r="C616" i="2"/>
  <c r="B616" i="2"/>
  <c r="A616" i="2"/>
  <c r="Y615" i="2"/>
  <c r="R615" i="2"/>
  <c r="Q615" i="2"/>
  <c r="P615" i="2"/>
  <c r="X615" i="2" s="1" a="1"/>
  <c r="X615" i="2" s="1"/>
  <c r="O615" i="2"/>
  <c r="M615" i="2"/>
  <c r="L615" i="2"/>
  <c r="N615" i="2" s="1"/>
  <c r="K615" i="2"/>
  <c r="V615" i="2" s="1"/>
  <c r="J615" i="2"/>
  <c r="U615" i="2" s="1" a="1"/>
  <c r="U615" i="2" s="1"/>
  <c r="I615" i="2"/>
  <c r="H615" i="2"/>
  <c r="G615" i="2"/>
  <c r="F615" i="2"/>
  <c r="E615" i="2"/>
  <c r="D615" i="2"/>
  <c r="C615" i="2"/>
  <c r="B615" i="2"/>
  <c r="A615" i="2"/>
  <c r="S615" i="2" s="1"/>
  <c r="X614" i="2" a="1"/>
  <c r="X614" i="2" s="1"/>
  <c r="R614" i="2"/>
  <c r="Q614" i="2"/>
  <c r="P614" i="2"/>
  <c r="O614" i="2"/>
  <c r="M614" i="2"/>
  <c r="L614" i="2"/>
  <c r="N614" i="2" s="1"/>
  <c r="K614" i="2"/>
  <c r="V614" i="2" s="1"/>
  <c r="J614" i="2"/>
  <c r="U614" i="2" s="1" a="1"/>
  <c r="U614" i="2" s="1"/>
  <c r="I614" i="2"/>
  <c r="H614" i="2"/>
  <c r="G614" i="2"/>
  <c r="F614" i="2"/>
  <c r="E614" i="2"/>
  <c r="D614" i="2"/>
  <c r="Y614" i="2" s="1"/>
  <c r="C614" i="2"/>
  <c r="B614" i="2"/>
  <c r="A614" i="2"/>
  <c r="S614" i="2" s="1"/>
  <c r="V613" i="2"/>
  <c r="R613" i="2"/>
  <c r="Q613" i="2"/>
  <c r="P613" i="2"/>
  <c r="X613" i="2" s="1" a="1"/>
  <c r="X613" i="2" s="1"/>
  <c r="O613" i="2"/>
  <c r="M613" i="2"/>
  <c r="L613" i="2"/>
  <c r="K613" i="2"/>
  <c r="J613" i="2"/>
  <c r="I613" i="2"/>
  <c r="H613" i="2"/>
  <c r="G613" i="2"/>
  <c r="F613" i="2"/>
  <c r="E613" i="2"/>
  <c r="D613" i="2"/>
  <c r="Y613" i="2" s="1"/>
  <c r="C613" i="2"/>
  <c r="B613" i="2"/>
  <c r="A613" i="2"/>
  <c r="S613" i="2" s="1"/>
  <c r="U612" i="2" a="1"/>
  <c r="U612" i="2" s="1"/>
  <c r="R612" i="2"/>
  <c r="Q612" i="2"/>
  <c r="P612" i="2"/>
  <c r="X612" i="2" s="1" a="1"/>
  <c r="X612" i="2" s="1"/>
  <c r="O612" i="2"/>
  <c r="M612" i="2"/>
  <c r="L612" i="2"/>
  <c r="N612" i="2" s="1"/>
  <c r="K612" i="2"/>
  <c r="V612" i="2" s="1"/>
  <c r="J612" i="2"/>
  <c r="I612" i="2"/>
  <c r="H612" i="2"/>
  <c r="G612" i="2"/>
  <c r="F612" i="2"/>
  <c r="E612" i="2"/>
  <c r="D612" i="2"/>
  <c r="Y612" i="2" s="1"/>
  <c r="C612" i="2"/>
  <c r="B612" i="2"/>
  <c r="A612" i="2"/>
  <c r="S612" i="2" s="1"/>
  <c r="X611" i="2"/>
  <c r="X611" i="2" a="1"/>
  <c r="U611" i="2" a="1"/>
  <c r="U611" i="2" s="1"/>
  <c r="R611" i="2"/>
  <c r="Q611" i="2"/>
  <c r="P611" i="2"/>
  <c r="O611" i="2"/>
  <c r="M611" i="2"/>
  <c r="N611" i="2" s="1"/>
  <c r="L611" i="2"/>
  <c r="K611" i="2"/>
  <c r="V611" i="2" s="1"/>
  <c r="J611" i="2"/>
  <c r="I611" i="2"/>
  <c r="H611" i="2"/>
  <c r="G611" i="2"/>
  <c r="F611" i="2"/>
  <c r="E611" i="2"/>
  <c r="D611" i="2"/>
  <c r="Y611" i="2" s="1"/>
  <c r="C611" i="2"/>
  <c r="B611" i="2"/>
  <c r="A611" i="2"/>
  <c r="S611" i="2" s="1"/>
  <c r="Y610" i="2"/>
  <c r="V610" i="2"/>
  <c r="R610" i="2"/>
  <c r="Q610" i="2"/>
  <c r="P610" i="2"/>
  <c r="X610" i="2" s="1" a="1"/>
  <c r="X610" i="2" s="1"/>
  <c r="O610" i="2"/>
  <c r="M610" i="2"/>
  <c r="L610" i="2"/>
  <c r="N610" i="2" s="1"/>
  <c r="T610" i="2" s="1"/>
  <c r="K610" i="2"/>
  <c r="J610" i="2"/>
  <c r="I610" i="2"/>
  <c r="H610" i="2"/>
  <c r="G610" i="2"/>
  <c r="F610" i="2"/>
  <c r="E610" i="2"/>
  <c r="D610" i="2"/>
  <c r="C610" i="2"/>
  <c r="B610" i="2"/>
  <c r="A610" i="2"/>
  <c r="S610" i="2" s="1"/>
  <c r="X609" i="2"/>
  <c r="X609" i="2" a="1"/>
  <c r="U609" i="2"/>
  <c r="R609" i="2"/>
  <c r="Q609" i="2"/>
  <c r="P609" i="2"/>
  <c r="O609" i="2"/>
  <c r="M609" i="2"/>
  <c r="L609" i="2"/>
  <c r="K609" i="2"/>
  <c r="V609" i="2" s="1"/>
  <c r="J609" i="2"/>
  <c r="U609" i="2" s="1" a="1"/>
  <c r="I609" i="2"/>
  <c r="H609" i="2"/>
  <c r="G609" i="2"/>
  <c r="F609" i="2"/>
  <c r="E609" i="2"/>
  <c r="D609" i="2"/>
  <c r="Y609" i="2" s="1"/>
  <c r="C609" i="2"/>
  <c r="B609" i="2"/>
  <c r="A609" i="2"/>
  <c r="S609" i="2" s="1"/>
  <c r="X608" i="2" a="1"/>
  <c r="X608" i="2" s="1"/>
  <c r="R608" i="2"/>
  <c r="Q608" i="2"/>
  <c r="P608" i="2"/>
  <c r="O608" i="2"/>
  <c r="M608" i="2"/>
  <c r="L608" i="2"/>
  <c r="K608" i="2"/>
  <c r="V608" i="2" s="1"/>
  <c r="J608" i="2"/>
  <c r="U608" i="2" s="1" a="1"/>
  <c r="U608" i="2" s="1"/>
  <c r="I608" i="2"/>
  <c r="H608" i="2"/>
  <c r="G608" i="2"/>
  <c r="F608" i="2"/>
  <c r="E608" i="2"/>
  <c r="D608" i="2"/>
  <c r="Y608" i="2" s="1"/>
  <c r="C608" i="2"/>
  <c r="B608" i="2"/>
  <c r="A608" i="2"/>
  <c r="S608" i="2" s="1"/>
  <c r="X607" i="2" a="1"/>
  <c r="X607" i="2" s="1"/>
  <c r="R607" i="2"/>
  <c r="Q607" i="2"/>
  <c r="P607" i="2"/>
  <c r="O607" i="2"/>
  <c r="M607" i="2"/>
  <c r="N607" i="2" s="1"/>
  <c r="T607" i="2" s="1"/>
  <c r="L607" i="2"/>
  <c r="K607" i="2"/>
  <c r="V607" i="2" s="1"/>
  <c r="J607" i="2"/>
  <c r="I607" i="2"/>
  <c r="H607" i="2"/>
  <c r="G607" i="2"/>
  <c r="F607" i="2"/>
  <c r="E607" i="2"/>
  <c r="D607" i="2"/>
  <c r="Y607" i="2" s="1"/>
  <c r="C607" i="2"/>
  <c r="B607" i="2"/>
  <c r="A607" i="2"/>
  <c r="S607" i="2" s="1"/>
  <c r="R606" i="2"/>
  <c r="Q606" i="2"/>
  <c r="P606" i="2"/>
  <c r="X606" i="2" s="1" a="1"/>
  <c r="X606" i="2" s="1"/>
  <c r="O606" i="2"/>
  <c r="N606" i="2"/>
  <c r="T606" i="2" s="1"/>
  <c r="M606" i="2"/>
  <c r="L606" i="2"/>
  <c r="K606" i="2"/>
  <c r="V606" i="2" s="1"/>
  <c r="J606" i="2"/>
  <c r="I606" i="2"/>
  <c r="H606" i="2"/>
  <c r="G606" i="2"/>
  <c r="F606" i="2"/>
  <c r="E606" i="2"/>
  <c r="D606" i="2"/>
  <c r="Y606" i="2" s="1"/>
  <c r="C606" i="2"/>
  <c r="B606" i="2"/>
  <c r="A606" i="2"/>
  <c r="S606" i="2" s="1"/>
  <c r="U605" i="2" a="1"/>
  <c r="U605" i="2" s="1"/>
  <c r="R605" i="2"/>
  <c r="Q605" i="2"/>
  <c r="P605" i="2"/>
  <c r="X605" i="2" s="1" a="1"/>
  <c r="X605" i="2" s="1"/>
  <c r="O605" i="2"/>
  <c r="M605" i="2"/>
  <c r="N605" i="2" s="1"/>
  <c r="T605" i="2" s="1"/>
  <c r="L605" i="2"/>
  <c r="K605" i="2"/>
  <c r="V605" i="2" s="1"/>
  <c r="J605" i="2"/>
  <c r="I605" i="2"/>
  <c r="H605" i="2"/>
  <c r="G605" i="2"/>
  <c r="F605" i="2"/>
  <c r="E605" i="2"/>
  <c r="D605" i="2"/>
  <c r="Y605" i="2" s="1"/>
  <c r="C605" i="2"/>
  <c r="B605" i="2"/>
  <c r="A605" i="2"/>
  <c r="S605" i="2" s="1"/>
  <c r="X604" i="2" a="1"/>
  <c r="X604" i="2" s="1"/>
  <c r="V604" i="2"/>
  <c r="R604" i="2"/>
  <c r="Q604" i="2"/>
  <c r="P604" i="2"/>
  <c r="O604" i="2"/>
  <c r="M604" i="2"/>
  <c r="L604" i="2"/>
  <c r="K604" i="2"/>
  <c r="J604" i="2"/>
  <c r="I604" i="2"/>
  <c r="H604" i="2"/>
  <c r="G604" i="2"/>
  <c r="F604" i="2"/>
  <c r="E604" i="2"/>
  <c r="D604" i="2"/>
  <c r="Y604" i="2" s="1"/>
  <c r="C604" i="2"/>
  <c r="B604" i="2"/>
  <c r="A604" i="2"/>
  <c r="S604" i="2" s="1"/>
  <c r="Y603" i="2"/>
  <c r="V603" i="2"/>
  <c r="S603" i="2"/>
  <c r="R603" i="2"/>
  <c r="Q603" i="2"/>
  <c r="P603" i="2"/>
  <c r="X603" i="2" s="1" a="1"/>
  <c r="X603" i="2" s="1"/>
  <c r="O603" i="2"/>
  <c r="M603" i="2"/>
  <c r="L603" i="2"/>
  <c r="K603" i="2"/>
  <c r="J603" i="2"/>
  <c r="U603" i="2" s="1" a="1"/>
  <c r="U603" i="2" s="1"/>
  <c r="I603" i="2"/>
  <c r="H603" i="2"/>
  <c r="G603" i="2"/>
  <c r="F603" i="2"/>
  <c r="E603" i="2"/>
  <c r="D603" i="2"/>
  <c r="C603" i="2"/>
  <c r="B603" i="2"/>
  <c r="A603" i="2"/>
  <c r="U602" i="2" a="1"/>
  <c r="U602" i="2" s="1"/>
  <c r="R602" i="2"/>
  <c r="Q602" i="2"/>
  <c r="P602" i="2"/>
  <c r="X602" i="2" s="1" a="1"/>
  <c r="X602" i="2" s="1"/>
  <c r="O602" i="2"/>
  <c r="M602" i="2"/>
  <c r="L602" i="2"/>
  <c r="K602" i="2"/>
  <c r="V602" i="2" s="1"/>
  <c r="J602" i="2"/>
  <c r="I602" i="2"/>
  <c r="H602" i="2"/>
  <c r="G602" i="2"/>
  <c r="F602" i="2"/>
  <c r="E602" i="2"/>
  <c r="D602" i="2"/>
  <c r="Y602" i="2" s="1"/>
  <c r="C602" i="2"/>
  <c r="B602" i="2"/>
  <c r="A602" i="2"/>
  <c r="S602" i="2" s="1"/>
  <c r="Y601" i="2"/>
  <c r="R601" i="2"/>
  <c r="Q601" i="2"/>
  <c r="P601" i="2"/>
  <c r="X601" i="2" s="1" a="1"/>
  <c r="X601" i="2" s="1"/>
  <c r="O601" i="2"/>
  <c r="M601" i="2"/>
  <c r="L601" i="2"/>
  <c r="N601" i="2" s="1"/>
  <c r="T601" i="2" s="1"/>
  <c r="K601" i="2"/>
  <c r="V601" i="2" s="1"/>
  <c r="J601" i="2"/>
  <c r="I601" i="2"/>
  <c r="H601" i="2"/>
  <c r="G601" i="2"/>
  <c r="F601" i="2"/>
  <c r="E601" i="2"/>
  <c r="D601" i="2"/>
  <c r="C601" i="2"/>
  <c r="B601" i="2"/>
  <c r="A601" i="2"/>
  <c r="S601" i="2" s="1"/>
  <c r="X600" i="2" a="1"/>
  <c r="X600" i="2" s="1"/>
  <c r="R600" i="2"/>
  <c r="Q600" i="2"/>
  <c r="P600" i="2"/>
  <c r="O600" i="2"/>
  <c r="M600" i="2"/>
  <c r="L600" i="2"/>
  <c r="K600" i="2"/>
  <c r="V600" i="2" s="1"/>
  <c r="J600" i="2"/>
  <c r="I600" i="2"/>
  <c r="H600" i="2"/>
  <c r="G600" i="2"/>
  <c r="F600" i="2"/>
  <c r="E600" i="2"/>
  <c r="D600" i="2"/>
  <c r="Y600" i="2" s="1"/>
  <c r="C600" i="2"/>
  <c r="B600" i="2"/>
  <c r="A600" i="2"/>
  <c r="S600" i="2" s="1"/>
  <c r="R599" i="2"/>
  <c r="Q599" i="2"/>
  <c r="P599" i="2"/>
  <c r="X599" i="2" s="1" a="1"/>
  <c r="X599" i="2" s="1"/>
  <c r="O599" i="2"/>
  <c r="M599" i="2"/>
  <c r="N599" i="2" s="1"/>
  <c r="T599" i="2" s="1"/>
  <c r="L599" i="2"/>
  <c r="K599" i="2"/>
  <c r="V599" i="2" s="1"/>
  <c r="J599" i="2"/>
  <c r="I599" i="2"/>
  <c r="H599" i="2"/>
  <c r="G599" i="2"/>
  <c r="F599" i="2"/>
  <c r="E599" i="2"/>
  <c r="D599" i="2"/>
  <c r="Y599" i="2" s="1"/>
  <c r="C599" i="2"/>
  <c r="B599" i="2"/>
  <c r="A599" i="2"/>
  <c r="S599" i="2" s="1"/>
  <c r="R598" i="2"/>
  <c r="Q598" i="2"/>
  <c r="P598" i="2"/>
  <c r="X598" i="2" s="1" a="1"/>
  <c r="X598" i="2" s="1"/>
  <c r="O598" i="2"/>
  <c r="M598" i="2"/>
  <c r="L598" i="2"/>
  <c r="N598" i="2" s="1"/>
  <c r="T598" i="2" s="1"/>
  <c r="K598" i="2"/>
  <c r="J598" i="2"/>
  <c r="U598" i="2" s="1" a="1"/>
  <c r="U598" i="2" s="1"/>
  <c r="I598" i="2"/>
  <c r="H598" i="2"/>
  <c r="G598" i="2"/>
  <c r="F598" i="2"/>
  <c r="E598" i="2"/>
  <c r="D598" i="2"/>
  <c r="Y598" i="2" s="1"/>
  <c r="C598" i="2"/>
  <c r="B598" i="2"/>
  <c r="A598" i="2"/>
  <c r="S598" i="2" s="1"/>
  <c r="U597" i="2" a="1"/>
  <c r="U597" i="2" s="1"/>
  <c r="R597" i="2"/>
  <c r="Q597" i="2"/>
  <c r="P597" i="2"/>
  <c r="X597" i="2" s="1" a="1"/>
  <c r="X597" i="2" s="1"/>
  <c r="O597" i="2"/>
  <c r="M597" i="2"/>
  <c r="L597" i="2"/>
  <c r="N597" i="2" s="1"/>
  <c r="T597" i="2" s="1"/>
  <c r="K597" i="2"/>
  <c r="V597" i="2" s="1"/>
  <c r="J597" i="2"/>
  <c r="I597" i="2"/>
  <c r="H597" i="2"/>
  <c r="G597" i="2"/>
  <c r="F597" i="2"/>
  <c r="E597" i="2"/>
  <c r="D597" i="2"/>
  <c r="Y597" i="2" s="1"/>
  <c r="C597" i="2"/>
  <c r="B597" i="2"/>
  <c r="A597" i="2"/>
  <c r="S597" i="2" s="1"/>
  <c r="X596" i="2" a="1"/>
  <c r="X596" i="2" s="1"/>
  <c r="U596" i="2" a="1"/>
  <c r="U596" i="2" s="1"/>
  <c r="R596" i="2"/>
  <c r="Q596" i="2"/>
  <c r="P596" i="2"/>
  <c r="O596" i="2"/>
  <c r="M596" i="2"/>
  <c r="N596" i="2" s="1"/>
  <c r="T596" i="2" s="1"/>
  <c r="L596" i="2"/>
  <c r="K596" i="2"/>
  <c r="V596" i="2" s="1"/>
  <c r="J596" i="2"/>
  <c r="I596" i="2"/>
  <c r="H596" i="2"/>
  <c r="G596" i="2"/>
  <c r="F596" i="2"/>
  <c r="E596" i="2"/>
  <c r="D596" i="2"/>
  <c r="Y596" i="2" s="1"/>
  <c r="C596" i="2"/>
  <c r="B596" i="2"/>
  <c r="A596" i="2"/>
  <c r="S596" i="2" s="1"/>
  <c r="X595" i="2" a="1"/>
  <c r="X595" i="2" s="1"/>
  <c r="R595" i="2"/>
  <c r="Q595" i="2"/>
  <c r="P595" i="2"/>
  <c r="O595" i="2"/>
  <c r="M595" i="2"/>
  <c r="L595" i="2"/>
  <c r="N595" i="2" s="1"/>
  <c r="T595" i="2" s="1"/>
  <c r="K595" i="2"/>
  <c r="V595" i="2" s="1"/>
  <c r="J595" i="2"/>
  <c r="I595" i="2"/>
  <c r="H595" i="2"/>
  <c r="G595" i="2"/>
  <c r="F595" i="2"/>
  <c r="E595" i="2"/>
  <c r="D595" i="2"/>
  <c r="Y595" i="2" s="1"/>
  <c r="C595" i="2"/>
  <c r="B595" i="2"/>
  <c r="A595" i="2"/>
  <c r="S595" i="2" s="1"/>
  <c r="V594" i="2"/>
  <c r="R594" i="2"/>
  <c r="Q594" i="2"/>
  <c r="P594" i="2"/>
  <c r="X594" i="2" s="1" a="1"/>
  <c r="X594" i="2" s="1"/>
  <c r="O594" i="2"/>
  <c r="M594" i="2"/>
  <c r="L594" i="2"/>
  <c r="N594" i="2" s="1"/>
  <c r="K594" i="2"/>
  <c r="J594" i="2"/>
  <c r="U594" i="2" s="1" a="1"/>
  <c r="U594" i="2" s="1"/>
  <c r="I594" i="2"/>
  <c r="H594" i="2"/>
  <c r="G594" i="2"/>
  <c r="F594" i="2"/>
  <c r="E594" i="2"/>
  <c r="D594" i="2"/>
  <c r="Y594" i="2" s="1"/>
  <c r="C594" i="2"/>
  <c r="B594" i="2"/>
  <c r="A594" i="2"/>
  <c r="S594" i="2" s="1"/>
  <c r="S593" i="2"/>
  <c r="R593" i="2"/>
  <c r="Q593" i="2"/>
  <c r="P593" i="2"/>
  <c r="X593" i="2" s="1" a="1"/>
  <c r="X593" i="2" s="1"/>
  <c r="O593" i="2"/>
  <c r="M593" i="2"/>
  <c r="L593" i="2"/>
  <c r="K593" i="2"/>
  <c r="V593" i="2" s="1"/>
  <c r="J593" i="2"/>
  <c r="U593" i="2" s="1" a="1"/>
  <c r="U593" i="2" s="1"/>
  <c r="I593" i="2"/>
  <c r="H593" i="2"/>
  <c r="G593" i="2"/>
  <c r="F593" i="2"/>
  <c r="E593" i="2"/>
  <c r="D593" i="2"/>
  <c r="Y593" i="2" s="1"/>
  <c r="C593" i="2"/>
  <c r="B593" i="2"/>
  <c r="A593" i="2"/>
  <c r="V592" i="2"/>
  <c r="R592" i="2"/>
  <c r="Q592" i="2"/>
  <c r="P592" i="2"/>
  <c r="X592" i="2" s="1" a="1"/>
  <c r="X592" i="2" s="1"/>
  <c r="O592" i="2"/>
  <c r="M592" i="2"/>
  <c r="L592" i="2"/>
  <c r="K592" i="2"/>
  <c r="J592" i="2"/>
  <c r="I592" i="2"/>
  <c r="H592" i="2"/>
  <c r="G592" i="2"/>
  <c r="F592" i="2"/>
  <c r="E592" i="2"/>
  <c r="D592" i="2"/>
  <c r="Y592" i="2" s="1"/>
  <c r="C592" i="2"/>
  <c r="B592" i="2"/>
  <c r="A592" i="2"/>
  <c r="S592" i="2" s="1"/>
  <c r="R591" i="2"/>
  <c r="Q591" i="2"/>
  <c r="P591" i="2"/>
  <c r="X591" i="2" s="1" a="1"/>
  <c r="X591" i="2" s="1"/>
  <c r="O591" i="2"/>
  <c r="M591" i="2"/>
  <c r="L591" i="2"/>
  <c r="K591" i="2"/>
  <c r="V591" i="2" s="1"/>
  <c r="J591" i="2"/>
  <c r="I591" i="2"/>
  <c r="H591" i="2"/>
  <c r="G591" i="2"/>
  <c r="F591" i="2"/>
  <c r="E591" i="2"/>
  <c r="D591" i="2"/>
  <c r="Y591" i="2" s="1"/>
  <c r="C591" i="2"/>
  <c r="B591" i="2"/>
  <c r="A591" i="2"/>
  <c r="S591" i="2" s="1"/>
  <c r="R590" i="2"/>
  <c r="Q590" i="2"/>
  <c r="P590" i="2"/>
  <c r="X590" i="2" s="1" a="1"/>
  <c r="X590" i="2" s="1"/>
  <c r="O590" i="2"/>
  <c r="M590" i="2"/>
  <c r="L590" i="2"/>
  <c r="K590" i="2"/>
  <c r="V590" i="2" s="1"/>
  <c r="J590" i="2"/>
  <c r="I590" i="2"/>
  <c r="H590" i="2"/>
  <c r="G590" i="2"/>
  <c r="F590" i="2"/>
  <c r="E590" i="2"/>
  <c r="D590" i="2"/>
  <c r="Y590" i="2" s="1"/>
  <c r="C590" i="2"/>
  <c r="B590" i="2"/>
  <c r="A590" i="2"/>
  <c r="S590" i="2" s="1"/>
  <c r="V589" i="2"/>
  <c r="R589" i="2"/>
  <c r="Q589" i="2"/>
  <c r="P589" i="2"/>
  <c r="X589" i="2" s="1" a="1"/>
  <c r="X589" i="2" s="1"/>
  <c r="O589" i="2"/>
  <c r="M589" i="2"/>
  <c r="L589" i="2"/>
  <c r="K589" i="2"/>
  <c r="J589" i="2"/>
  <c r="U589" i="2" s="1" a="1"/>
  <c r="U589" i="2" s="1"/>
  <c r="I589" i="2"/>
  <c r="H589" i="2"/>
  <c r="G589" i="2"/>
  <c r="F589" i="2"/>
  <c r="E589" i="2"/>
  <c r="D589" i="2"/>
  <c r="Y589" i="2" s="1"/>
  <c r="C589" i="2"/>
  <c r="B589" i="2"/>
  <c r="A589" i="2"/>
  <c r="S589" i="2" s="1"/>
  <c r="U588" i="2" a="1"/>
  <c r="U588" i="2" s="1"/>
  <c r="R588" i="2"/>
  <c r="Q588" i="2"/>
  <c r="P588" i="2"/>
  <c r="X588" i="2" s="1" a="1"/>
  <c r="X588" i="2" s="1"/>
  <c r="O588" i="2"/>
  <c r="M588" i="2"/>
  <c r="L588" i="2"/>
  <c r="K588" i="2"/>
  <c r="V588" i="2" s="1"/>
  <c r="J588" i="2"/>
  <c r="I588" i="2"/>
  <c r="H588" i="2"/>
  <c r="G588" i="2"/>
  <c r="F588" i="2"/>
  <c r="E588" i="2"/>
  <c r="D588" i="2"/>
  <c r="Y588" i="2" s="1"/>
  <c r="C588" i="2"/>
  <c r="B588" i="2"/>
  <c r="A588" i="2"/>
  <c r="S588" i="2" s="1"/>
  <c r="X587" i="2" a="1"/>
  <c r="X587" i="2" s="1"/>
  <c r="V587" i="2"/>
  <c r="R587" i="2"/>
  <c r="Q587" i="2"/>
  <c r="P587" i="2"/>
  <c r="O587" i="2"/>
  <c r="M587" i="2"/>
  <c r="L587" i="2"/>
  <c r="K587" i="2"/>
  <c r="J587" i="2"/>
  <c r="I587" i="2"/>
  <c r="H587" i="2"/>
  <c r="G587" i="2"/>
  <c r="F587" i="2"/>
  <c r="E587" i="2"/>
  <c r="D587" i="2"/>
  <c r="Y587" i="2" s="1"/>
  <c r="C587" i="2"/>
  <c r="B587" i="2"/>
  <c r="A587" i="2"/>
  <c r="S587" i="2" s="1"/>
  <c r="Y586" i="2"/>
  <c r="X586" i="2" a="1"/>
  <c r="X586" i="2" s="1"/>
  <c r="U586" i="2"/>
  <c r="U586" i="2" a="1"/>
  <c r="R586" i="2"/>
  <c r="Q586" i="2"/>
  <c r="P586" i="2"/>
  <c r="O586" i="2"/>
  <c r="M586" i="2"/>
  <c r="L586" i="2"/>
  <c r="N586" i="2" s="1"/>
  <c r="K586" i="2"/>
  <c r="V586" i="2" s="1"/>
  <c r="J586" i="2"/>
  <c r="I586" i="2"/>
  <c r="H586" i="2"/>
  <c r="G586" i="2"/>
  <c r="F586" i="2"/>
  <c r="E586" i="2"/>
  <c r="D586" i="2"/>
  <c r="C586" i="2"/>
  <c r="B586" i="2"/>
  <c r="A586" i="2"/>
  <c r="S586" i="2" s="1"/>
  <c r="U585" i="2" a="1"/>
  <c r="U585" i="2" s="1"/>
  <c r="R585" i="2"/>
  <c r="Q585" i="2"/>
  <c r="P585" i="2"/>
  <c r="X585" i="2" s="1" a="1"/>
  <c r="X585" i="2" s="1"/>
  <c r="O585" i="2"/>
  <c r="M585" i="2"/>
  <c r="N585" i="2" s="1"/>
  <c r="T585" i="2" s="1"/>
  <c r="L585" i="2"/>
  <c r="K585" i="2"/>
  <c r="V585" i="2" s="1"/>
  <c r="J585" i="2"/>
  <c r="I585" i="2"/>
  <c r="H585" i="2"/>
  <c r="G585" i="2"/>
  <c r="F585" i="2"/>
  <c r="E585" i="2"/>
  <c r="D585" i="2"/>
  <c r="Y585" i="2" s="1"/>
  <c r="C585" i="2"/>
  <c r="B585" i="2"/>
  <c r="A585" i="2"/>
  <c r="S585" i="2" s="1"/>
  <c r="X584" i="2"/>
  <c r="V584" i="2"/>
  <c r="R584" i="2"/>
  <c r="Q584" i="2"/>
  <c r="P584" i="2"/>
  <c r="X584" i="2" s="1" a="1"/>
  <c r="O584" i="2"/>
  <c r="M584" i="2"/>
  <c r="L584" i="2"/>
  <c r="N584" i="2" s="1"/>
  <c r="K584" i="2"/>
  <c r="J584" i="2"/>
  <c r="U584" i="2" s="1" a="1"/>
  <c r="U584" i="2" s="1"/>
  <c r="I584" i="2"/>
  <c r="H584" i="2"/>
  <c r="G584" i="2"/>
  <c r="F584" i="2"/>
  <c r="E584" i="2"/>
  <c r="D584" i="2"/>
  <c r="Y584" i="2" s="1"/>
  <c r="C584" i="2"/>
  <c r="B584" i="2"/>
  <c r="A584" i="2"/>
  <c r="S584" i="2" s="1"/>
  <c r="Y583" i="2"/>
  <c r="U583" i="2" a="1"/>
  <c r="U583" i="2" s="1"/>
  <c r="S583" i="2"/>
  <c r="R583" i="2"/>
  <c r="Q583" i="2"/>
  <c r="P583" i="2"/>
  <c r="X583" i="2" s="1" a="1"/>
  <c r="X583" i="2" s="1"/>
  <c r="O583" i="2"/>
  <c r="M583" i="2"/>
  <c r="L583" i="2"/>
  <c r="K583" i="2"/>
  <c r="V583" i="2" s="1"/>
  <c r="J583" i="2"/>
  <c r="I583" i="2"/>
  <c r="H583" i="2"/>
  <c r="G583" i="2"/>
  <c r="F583" i="2"/>
  <c r="E583" i="2"/>
  <c r="D583" i="2"/>
  <c r="C583" i="2"/>
  <c r="B583" i="2"/>
  <c r="A583" i="2"/>
  <c r="U582" i="2" a="1"/>
  <c r="U582" i="2" s="1"/>
  <c r="R582" i="2"/>
  <c r="Q582" i="2"/>
  <c r="P582" i="2"/>
  <c r="X582" i="2" s="1" a="1"/>
  <c r="X582" i="2" s="1"/>
  <c r="O582" i="2"/>
  <c r="M582" i="2"/>
  <c r="L582" i="2"/>
  <c r="K582" i="2"/>
  <c r="V582" i="2" s="1"/>
  <c r="J582" i="2"/>
  <c r="I582" i="2"/>
  <c r="H582" i="2"/>
  <c r="G582" i="2"/>
  <c r="F582" i="2"/>
  <c r="E582" i="2"/>
  <c r="D582" i="2"/>
  <c r="Y582" i="2" s="1"/>
  <c r="C582" i="2"/>
  <c r="B582" i="2"/>
  <c r="A582" i="2"/>
  <c r="S582" i="2" s="1"/>
  <c r="X581" i="2" a="1"/>
  <c r="X581" i="2" s="1"/>
  <c r="R581" i="2"/>
  <c r="Q581" i="2"/>
  <c r="P581" i="2"/>
  <c r="O581" i="2"/>
  <c r="N581" i="2"/>
  <c r="T581" i="2" s="1"/>
  <c r="M581" i="2"/>
  <c r="L581" i="2"/>
  <c r="K581" i="2"/>
  <c r="J581" i="2"/>
  <c r="I581" i="2"/>
  <c r="H581" i="2"/>
  <c r="G581" i="2"/>
  <c r="F581" i="2"/>
  <c r="E581" i="2"/>
  <c r="D581" i="2"/>
  <c r="Y581" i="2" s="1"/>
  <c r="C581" i="2"/>
  <c r="B581" i="2"/>
  <c r="A581" i="2"/>
  <c r="S581" i="2" s="1"/>
  <c r="X580" i="2" a="1"/>
  <c r="X580" i="2" s="1"/>
  <c r="R580" i="2"/>
  <c r="Q580" i="2"/>
  <c r="P580" i="2"/>
  <c r="O580" i="2"/>
  <c r="M580" i="2"/>
  <c r="L580" i="2"/>
  <c r="K580" i="2"/>
  <c r="V580" i="2" s="1"/>
  <c r="J580" i="2"/>
  <c r="U580" i="2" s="1" a="1"/>
  <c r="U580" i="2" s="1"/>
  <c r="I580" i="2"/>
  <c r="H580" i="2"/>
  <c r="G580" i="2"/>
  <c r="F580" i="2"/>
  <c r="E580" i="2"/>
  <c r="D580" i="2"/>
  <c r="Y580" i="2" s="1"/>
  <c r="C580" i="2"/>
  <c r="B580" i="2"/>
  <c r="A580" i="2"/>
  <c r="S580" i="2" s="1"/>
  <c r="X579" i="2" a="1"/>
  <c r="X579" i="2" s="1"/>
  <c r="R579" i="2"/>
  <c r="Q579" i="2"/>
  <c r="P579" i="2"/>
  <c r="O579" i="2"/>
  <c r="M579" i="2"/>
  <c r="L579" i="2"/>
  <c r="K579" i="2"/>
  <c r="V579" i="2" s="1"/>
  <c r="J579" i="2"/>
  <c r="I579" i="2"/>
  <c r="H579" i="2"/>
  <c r="G579" i="2"/>
  <c r="F579" i="2"/>
  <c r="E579" i="2"/>
  <c r="D579" i="2"/>
  <c r="Y579" i="2" s="1"/>
  <c r="C579" i="2"/>
  <c r="B579" i="2"/>
  <c r="A579" i="2"/>
  <c r="S579" i="2" s="1"/>
  <c r="V578" i="2"/>
  <c r="R578" i="2"/>
  <c r="Q578" i="2"/>
  <c r="P578" i="2"/>
  <c r="X578" i="2" s="1" a="1"/>
  <c r="X578" i="2" s="1"/>
  <c r="O578" i="2"/>
  <c r="M578" i="2"/>
  <c r="L578" i="2"/>
  <c r="K578" i="2"/>
  <c r="J578" i="2"/>
  <c r="I578" i="2"/>
  <c r="H578" i="2"/>
  <c r="G578" i="2"/>
  <c r="F578" i="2"/>
  <c r="E578" i="2"/>
  <c r="D578" i="2"/>
  <c r="Y578" i="2" s="1"/>
  <c r="C578" i="2"/>
  <c r="B578" i="2"/>
  <c r="A578" i="2"/>
  <c r="S578" i="2" s="1"/>
  <c r="X577" i="2"/>
  <c r="R577" i="2"/>
  <c r="Q577" i="2"/>
  <c r="P577" i="2"/>
  <c r="X577" i="2" s="1" a="1"/>
  <c r="O577" i="2"/>
  <c r="M577" i="2"/>
  <c r="L577" i="2"/>
  <c r="K577" i="2"/>
  <c r="V577" i="2" s="1"/>
  <c r="J577" i="2"/>
  <c r="U577" i="2" s="1" a="1"/>
  <c r="U577" i="2" s="1"/>
  <c r="I577" i="2"/>
  <c r="H577" i="2"/>
  <c r="G577" i="2"/>
  <c r="F577" i="2"/>
  <c r="E577" i="2"/>
  <c r="D577" i="2"/>
  <c r="Y577" i="2" s="1"/>
  <c r="C577" i="2"/>
  <c r="B577" i="2"/>
  <c r="A577" i="2"/>
  <c r="S577" i="2" s="1"/>
  <c r="U576" i="2" a="1"/>
  <c r="U576" i="2" s="1"/>
  <c r="R576" i="2"/>
  <c r="Q576" i="2"/>
  <c r="P576" i="2"/>
  <c r="X576" i="2" s="1" a="1"/>
  <c r="X576" i="2" s="1"/>
  <c r="O576" i="2"/>
  <c r="M576" i="2"/>
  <c r="L576" i="2"/>
  <c r="K576" i="2"/>
  <c r="V576" i="2" s="1"/>
  <c r="J576" i="2"/>
  <c r="I576" i="2"/>
  <c r="H576" i="2"/>
  <c r="G576" i="2"/>
  <c r="F576" i="2"/>
  <c r="E576" i="2"/>
  <c r="D576" i="2"/>
  <c r="Y576" i="2" s="1"/>
  <c r="C576" i="2"/>
  <c r="B576" i="2"/>
  <c r="A576" i="2"/>
  <c r="S576" i="2" s="1"/>
  <c r="R575" i="2"/>
  <c r="Q575" i="2"/>
  <c r="P575" i="2"/>
  <c r="X575" i="2" s="1" a="1"/>
  <c r="X575" i="2" s="1"/>
  <c r="O575" i="2"/>
  <c r="M575" i="2"/>
  <c r="L575" i="2"/>
  <c r="N575" i="2" s="1"/>
  <c r="T575" i="2" s="1"/>
  <c r="K575" i="2"/>
  <c r="V575" i="2" s="1"/>
  <c r="J575" i="2"/>
  <c r="I575" i="2"/>
  <c r="H575" i="2"/>
  <c r="G575" i="2"/>
  <c r="F575" i="2"/>
  <c r="E575" i="2"/>
  <c r="D575" i="2"/>
  <c r="Y575" i="2" s="1"/>
  <c r="C575" i="2"/>
  <c r="B575" i="2"/>
  <c r="A575" i="2"/>
  <c r="S575" i="2" s="1"/>
  <c r="U574" i="2" a="1"/>
  <c r="U574" i="2" s="1"/>
  <c r="R574" i="2"/>
  <c r="Q574" i="2"/>
  <c r="P574" i="2"/>
  <c r="X574" i="2" s="1" a="1"/>
  <c r="X574" i="2" s="1"/>
  <c r="O574" i="2"/>
  <c r="M574" i="2"/>
  <c r="L574" i="2"/>
  <c r="N574" i="2" s="1"/>
  <c r="K574" i="2"/>
  <c r="V574" i="2" s="1"/>
  <c r="J574" i="2"/>
  <c r="I574" i="2"/>
  <c r="H574" i="2"/>
  <c r="G574" i="2"/>
  <c r="F574" i="2"/>
  <c r="E574" i="2"/>
  <c r="D574" i="2"/>
  <c r="Y574" i="2" s="1"/>
  <c r="C574" i="2"/>
  <c r="B574" i="2"/>
  <c r="A574" i="2"/>
  <c r="S574" i="2" s="1"/>
  <c r="R573" i="2"/>
  <c r="Q573" i="2"/>
  <c r="P573" i="2"/>
  <c r="X573" i="2" s="1" a="1"/>
  <c r="X573" i="2" s="1"/>
  <c r="O573" i="2"/>
  <c r="M573" i="2"/>
  <c r="N573" i="2" s="1"/>
  <c r="L573" i="2"/>
  <c r="K573" i="2"/>
  <c r="V573" i="2" s="1"/>
  <c r="J573" i="2"/>
  <c r="I573" i="2"/>
  <c r="H573" i="2"/>
  <c r="G573" i="2"/>
  <c r="F573" i="2"/>
  <c r="E573" i="2"/>
  <c r="D573" i="2"/>
  <c r="Y573" i="2" s="1"/>
  <c r="C573" i="2"/>
  <c r="B573" i="2"/>
  <c r="A573" i="2"/>
  <c r="S573" i="2" s="1"/>
  <c r="W572" i="2"/>
  <c r="V572" i="2"/>
  <c r="U572" i="2" a="1"/>
  <c r="U572" i="2" s="1"/>
  <c r="R572" i="2"/>
  <c r="Q572" i="2"/>
  <c r="P572" i="2"/>
  <c r="X572" i="2" s="1" a="1"/>
  <c r="X572" i="2" s="1"/>
  <c r="O572" i="2"/>
  <c r="M572" i="2"/>
  <c r="L572" i="2"/>
  <c r="N572" i="2" s="1"/>
  <c r="T572" i="2" s="1"/>
  <c r="K572" i="2"/>
  <c r="J572" i="2"/>
  <c r="I572" i="2"/>
  <c r="H572" i="2"/>
  <c r="G572" i="2"/>
  <c r="F572" i="2"/>
  <c r="E572" i="2"/>
  <c r="D572" i="2"/>
  <c r="Y572" i="2" s="1"/>
  <c r="C572" i="2"/>
  <c r="B572" i="2"/>
  <c r="A572" i="2"/>
  <c r="S572" i="2" s="1"/>
  <c r="X571" i="2"/>
  <c r="U571" i="2" a="1"/>
  <c r="U571" i="2" s="1"/>
  <c r="R571" i="2"/>
  <c r="Q571" i="2"/>
  <c r="P571" i="2"/>
  <c r="X571" i="2" s="1" a="1"/>
  <c r="O571" i="2"/>
  <c r="M571" i="2"/>
  <c r="L571" i="2"/>
  <c r="N571" i="2" s="1"/>
  <c r="K571" i="2"/>
  <c r="V571" i="2" s="1"/>
  <c r="J571" i="2"/>
  <c r="I571" i="2"/>
  <c r="H571" i="2"/>
  <c r="G571" i="2"/>
  <c r="F571" i="2"/>
  <c r="E571" i="2"/>
  <c r="D571" i="2"/>
  <c r="Y571" i="2" s="1"/>
  <c r="C571" i="2"/>
  <c r="B571" i="2"/>
  <c r="A571" i="2"/>
  <c r="S571" i="2" s="1"/>
  <c r="Y570" i="2"/>
  <c r="U570" i="2" a="1"/>
  <c r="U570" i="2" s="1"/>
  <c r="R570" i="2"/>
  <c r="Q570" i="2"/>
  <c r="P570" i="2"/>
  <c r="X570" i="2" s="1" a="1"/>
  <c r="X570" i="2" s="1"/>
  <c r="O570" i="2"/>
  <c r="M570" i="2"/>
  <c r="N570" i="2" s="1"/>
  <c r="W570" i="2" s="1"/>
  <c r="L570" i="2"/>
  <c r="K570" i="2"/>
  <c r="V570" i="2" s="1"/>
  <c r="J570" i="2"/>
  <c r="I570" i="2"/>
  <c r="H570" i="2"/>
  <c r="G570" i="2"/>
  <c r="F570" i="2"/>
  <c r="E570" i="2"/>
  <c r="D570" i="2"/>
  <c r="C570" i="2"/>
  <c r="B570" i="2"/>
  <c r="A570" i="2"/>
  <c r="S570" i="2" s="1"/>
  <c r="R569" i="2"/>
  <c r="Q569" i="2"/>
  <c r="P569" i="2"/>
  <c r="X569" i="2" s="1" a="1"/>
  <c r="X569" i="2" s="1"/>
  <c r="O569" i="2"/>
  <c r="M569" i="2"/>
  <c r="L569" i="2"/>
  <c r="K569" i="2"/>
  <c r="V569" i="2" s="1"/>
  <c r="J569" i="2"/>
  <c r="U569" i="2" s="1" a="1"/>
  <c r="U569" i="2" s="1"/>
  <c r="I569" i="2"/>
  <c r="H569" i="2"/>
  <c r="G569" i="2"/>
  <c r="F569" i="2"/>
  <c r="E569" i="2"/>
  <c r="D569" i="2"/>
  <c r="Y569" i="2" s="1"/>
  <c r="C569" i="2"/>
  <c r="B569" i="2"/>
  <c r="A569" i="2"/>
  <c r="S569" i="2" s="1"/>
  <c r="X568" i="2" a="1"/>
  <c r="X568" i="2" s="1"/>
  <c r="S568" i="2"/>
  <c r="R568" i="2"/>
  <c r="Q568" i="2"/>
  <c r="P568" i="2"/>
  <c r="O568" i="2"/>
  <c r="M568" i="2"/>
  <c r="L568" i="2"/>
  <c r="K568" i="2"/>
  <c r="V568" i="2" s="1"/>
  <c r="J568" i="2"/>
  <c r="U568" i="2" s="1" a="1"/>
  <c r="U568" i="2" s="1"/>
  <c r="I568" i="2"/>
  <c r="H568" i="2"/>
  <c r="G568" i="2"/>
  <c r="F568" i="2"/>
  <c r="E568" i="2"/>
  <c r="D568" i="2"/>
  <c r="Y568" i="2" s="1"/>
  <c r="C568" i="2"/>
  <c r="B568" i="2"/>
  <c r="A568" i="2"/>
  <c r="Y567" i="2"/>
  <c r="R567" i="2"/>
  <c r="Q567" i="2"/>
  <c r="P567" i="2"/>
  <c r="X567" i="2" s="1" a="1"/>
  <c r="X567" i="2" s="1"/>
  <c r="O567" i="2"/>
  <c r="M567" i="2"/>
  <c r="L567" i="2"/>
  <c r="N567" i="2" s="1"/>
  <c r="T567" i="2" s="1"/>
  <c r="K567" i="2"/>
  <c r="V567" i="2" s="1"/>
  <c r="J567" i="2"/>
  <c r="I567" i="2"/>
  <c r="H567" i="2"/>
  <c r="G567" i="2"/>
  <c r="F567" i="2"/>
  <c r="E567" i="2"/>
  <c r="D567" i="2"/>
  <c r="C567" i="2"/>
  <c r="B567" i="2"/>
  <c r="A567" i="2"/>
  <c r="S567" i="2" s="1"/>
  <c r="U566" i="2" a="1"/>
  <c r="U566" i="2" s="1"/>
  <c r="R566" i="2"/>
  <c r="Q566" i="2"/>
  <c r="P566" i="2"/>
  <c r="X566" i="2" s="1" a="1"/>
  <c r="X566" i="2" s="1"/>
  <c r="O566" i="2"/>
  <c r="M566" i="2"/>
  <c r="L566" i="2"/>
  <c r="K566" i="2"/>
  <c r="V566" i="2" s="1"/>
  <c r="J566" i="2"/>
  <c r="I566" i="2"/>
  <c r="H566" i="2"/>
  <c r="G566" i="2"/>
  <c r="F566" i="2"/>
  <c r="E566" i="2"/>
  <c r="D566" i="2"/>
  <c r="Y566" i="2" s="1"/>
  <c r="C566" i="2"/>
  <c r="B566" i="2"/>
  <c r="A566" i="2"/>
  <c r="S566" i="2" s="1"/>
  <c r="X565" i="2"/>
  <c r="R565" i="2"/>
  <c r="Q565" i="2"/>
  <c r="P565" i="2"/>
  <c r="X565" i="2" s="1" a="1"/>
  <c r="O565" i="2"/>
  <c r="M565" i="2"/>
  <c r="L565" i="2"/>
  <c r="K565" i="2"/>
  <c r="V565" i="2" s="1"/>
  <c r="J565" i="2"/>
  <c r="U565" i="2" s="1" a="1"/>
  <c r="U565" i="2" s="1"/>
  <c r="I565" i="2"/>
  <c r="H565" i="2"/>
  <c r="G565" i="2"/>
  <c r="F565" i="2"/>
  <c r="E565" i="2"/>
  <c r="D565" i="2"/>
  <c r="Y565" i="2" s="1"/>
  <c r="C565" i="2"/>
  <c r="B565" i="2"/>
  <c r="A565" i="2"/>
  <c r="S565" i="2" s="1"/>
  <c r="S564" i="2"/>
  <c r="R564" i="2"/>
  <c r="Q564" i="2"/>
  <c r="P564" i="2"/>
  <c r="X564" i="2" s="1" a="1"/>
  <c r="X564" i="2" s="1"/>
  <c r="O564" i="2"/>
  <c r="M564" i="2"/>
  <c r="L564" i="2"/>
  <c r="K564" i="2"/>
  <c r="V564" i="2" s="1"/>
  <c r="J564" i="2"/>
  <c r="I564" i="2"/>
  <c r="H564" i="2"/>
  <c r="G564" i="2"/>
  <c r="F564" i="2"/>
  <c r="E564" i="2"/>
  <c r="D564" i="2"/>
  <c r="Y564" i="2" s="1"/>
  <c r="C564" i="2"/>
  <c r="B564" i="2"/>
  <c r="A564" i="2"/>
  <c r="X563" i="2" a="1"/>
  <c r="X563" i="2" s="1"/>
  <c r="S563" i="2"/>
  <c r="R563" i="2"/>
  <c r="Q563" i="2"/>
  <c r="P563" i="2"/>
  <c r="O563" i="2"/>
  <c r="M563" i="2"/>
  <c r="L563" i="2"/>
  <c r="K563" i="2"/>
  <c r="V563" i="2" s="1"/>
  <c r="J563" i="2"/>
  <c r="U563" i="2" s="1" a="1"/>
  <c r="U563" i="2" s="1"/>
  <c r="I563" i="2"/>
  <c r="H563" i="2"/>
  <c r="G563" i="2"/>
  <c r="F563" i="2"/>
  <c r="E563" i="2"/>
  <c r="D563" i="2"/>
  <c r="Y563" i="2" s="1"/>
  <c r="C563" i="2"/>
  <c r="B563" i="2"/>
  <c r="A563" i="2"/>
  <c r="U562" i="2" a="1"/>
  <c r="U562" i="2" s="1"/>
  <c r="R562" i="2"/>
  <c r="Q562" i="2"/>
  <c r="P562" i="2"/>
  <c r="X562" i="2" s="1" a="1"/>
  <c r="X562" i="2" s="1"/>
  <c r="O562" i="2"/>
  <c r="M562" i="2"/>
  <c r="L562" i="2"/>
  <c r="K562" i="2"/>
  <c r="V562" i="2" s="1"/>
  <c r="J562" i="2"/>
  <c r="I562" i="2"/>
  <c r="H562" i="2"/>
  <c r="G562" i="2"/>
  <c r="F562" i="2"/>
  <c r="E562" i="2"/>
  <c r="D562" i="2"/>
  <c r="Y562" i="2" s="1"/>
  <c r="C562" i="2"/>
  <c r="B562" i="2"/>
  <c r="A562" i="2"/>
  <c r="S562" i="2" s="1"/>
  <c r="Y561" i="2"/>
  <c r="R561" i="2"/>
  <c r="Q561" i="2"/>
  <c r="P561" i="2"/>
  <c r="X561" i="2" s="1" a="1"/>
  <c r="X561" i="2" s="1"/>
  <c r="O561" i="2"/>
  <c r="N561" i="2"/>
  <c r="M561" i="2"/>
  <c r="L561" i="2"/>
  <c r="K561" i="2"/>
  <c r="V561" i="2" s="1"/>
  <c r="J561" i="2"/>
  <c r="U561" i="2" s="1" a="1"/>
  <c r="U561" i="2" s="1"/>
  <c r="I561" i="2"/>
  <c r="H561" i="2"/>
  <c r="G561" i="2"/>
  <c r="F561" i="2"/>
  <c r="E561" i="2"/>
  <c r="D561" i="2"/>
  <c r="C561" i="2"/>
  <c r="B561" i="2"/>
  <c r="A561" i="2"/>
  <c r="S561" i="2" s="1"/>
  <c r="R560" i="2"/>
  <c r="Q560" i="2"/>
  <c r="P560" i="2"/>
  <c r="X560" i="2" s="1" a="1"/>
  <c r="X560" i="2" s="1"/>
  <c r="O560" i="2"/>
  <c r="M560" i="2"/>
  <c r="L560" i="2"/>
  <c r="K560" i="2"/>
  <c r="V560" i="2" s="1"/>
  <c r="J560" i="2"/>
  <c r="I560" i="2"/>
  <c r="H560" i="2"/>
  <c r="G560" i="2"/>
  <c r="F560" i="2"/>
  <c r="E560" i="2"/>
  <c r="D560" i="2"/>
  <c r="Y560" i="2" s="1"/>
  <c r="C560" i="2"/>
  <c r="B560" i="2"/>
  <c r="A560" i="2"/>
  <c r="S560" i="2" s="1"/>
  <c r="Y559" i="2"/>
  <c r="X559" i="2" a="1"/>
  <c r="X559" i="2" s="1"/>
  <c r="U559" i="2" a="1"/>
  <c r="U559" i="2" s="1"/>
  <c r="R559" i="2"/>
  <c r="Q559" i="2"/>
  <c r="P559" i="2"/>
  <c r="O559" i="2"/>
  <c r="M559" i="2"/>
  <c r="L559" i="2"/>
  <c r="K559" i="2"/>
  <c r="V559" i="2" s="1"/>
  <c r="J559" i="2"/>
  <c r="I559" i="2"/>
  <c r="H559" i="2"/>
  <c r="G559" i="2"/>
  <c r="F559" i="2"/>
  <c r="E559" i="2"/>
  <c r="D559" i="2"/>
  <c r="C559" i="2"/>
  <c r="B559" i="2"/>
  <c r="A559" i="2"/>
  <c r="S559" i="2" s="1"/>
  <c r="Y558" i="2"/>
  <c r="X558" i="2" a="1"/>
  <c r="X558" i="2" s="1"/>
  <c r="U558" i="2" a="1"/>
  <c r="U558" i="2" s="1"/>
  <c r="R558" i="2"/>
  <c r="Q558" i="2"/>
  <c r="P558" i="2"/>
  <c r="O558" i="2"/>
  <c r="M558" i="2"/>
  <c r="L558" i="2"/>
  <c r="K558" i="2"/>
  <c r="V558" i="2" s="1"/>
  <c r="J558" i="2"/>
  <c r="I558" i="2"/>
  <c r="H558" i="2"/>
  <c r="G558" i="2"/>
  <c r="F558" i="2"/>
  <c r="E558" i="2"/>
  <c r="D558" i="2"/>
  <c r="C558" i="2"/>
  <c r="B558" i="2"/>
  <c r="A558" i="2"/>
  <c r="S558" i="2" s="1"/>
  <c r="V557" i="2"/>
  <c r="R557" i="2"/>
  <c r="Q557" i="2"/>
  <c r="P557" i="2"/>
  <c r="X557" i="2" s="1" a="1"/>
  <c r="X557" i="2" s="1"/>
  <c r="O557" i="2"/>
  <c r="M557" i="2"/>
  <c r="L557" i="2"/>
  <c r="K557" i="2"/>
  <c r="J557" i="2"/>
  <c r="I557" i="2"/>
  <c r="H557" i="2"/>
  <c r="G557" i="2"/>
  <c r="F557" i="2"/>
  <c r="E557" i="2"/>
  <c r="D557" i="2"/>
  <c r="Y557" i="2" s="1"/>
  <c r="C557" i="2"/>
  <c r="B557" i="2"/>
  <c r="A557" i="2"/>
  <c r="S557" i="2" s="1"/>
  <c r="X556" i="2" a="1"/>
  <c r="X556" i="2" s="1"/>
  <c r="V556" i="2"/>
  <c r="U556" i="2" a="1"/>
  <c r="U556" i="2" s="1"/>
  <c r="R556" i="2"/>
  <c r="Q556" i="2"/>
  <c r="P556" i="2"/>
  <c r="O556" i="2"/>
  <c r="M556" i="2"/>
  <c r="L556" i="2"/>
  <c r="K556" i="2"/>
  <c r="J556" i="2"/>
  <c r="I556" i="2"/>
  <c r="H556" i="2"/>
  <c r="G556" i="2"/>
  <c r="F556" i="2"/>
  <c r="E556" i="2"/>
  <c r="D556" i="2"/>
  <c r="Y556" i="2" s="1"/>
  <c r="C556" i="2"/>
  <c r="B556" i="2"/>
  <c r="A556" i="2"/>
  <c r="S556" i="2" s="1"/>
  <c r="Y555" i="2"/>
  <c r="X555" i="2" a="1"/>
  <c r="X555" i="2" s="1"/>
  <c r="R555" i="2"/>
  <c r="Q555" i="2"/>
  <c r="P555" i="2"/>
  <c r="O555" i="2"/>
  <c r="M555" i="2"/>
  <c r="L555" i="2"/>
  <c r="N555" i="2" s="1"/>
  <c r="T555" i="2" s="1"/>
  <c r="K555" i="2"/>
  <c r="V555" i="2" s="1"/>
  <c r="J555" i="2"/>
  <c r="I555" i="2"/>
  <c r="H555" i="2"/>
  <c r="G555" i="2"/>
  <c r="F555" i="2"/>
  <c r="E555" i="2"/>
  <c r="D555" i="2"/>
  <c r="C555" i="2"/>
  <c r="B555" i="2"/>
  <c r="A555" i="2"/>
  <c r="S555" i="2" s="1"/>
  <c r="U554" i="2"/>
  <c r="R554" i="2"/>
  <c r="Q554" i="2"/>
  <c r="P554" i="2"/>
  <c r="X554" i="2" s="1" a="1"/>
  <c r="X554" i="2" s="1"/>
  <c r="O554" i="2"/>
  <c r="M554" i="2"/>
  <c r="L554" i="2"/>
  <c r="N554" i="2" s="1"/>
  <c r="K554" i="2"/>
  <c r="V554" i="2" s="1"/>
  <c r="J554" i="2"/>
  <c r="U554" i="2" s="1" a="1"/>
  <c r="I554" i="2"/>
  <c r="H554" i="2"/>
  <c r="G554" i="2"/>
  <c r="F554" i="2"/>
  <c r="E554" i="2"/>
  <c r="D554" i="2"/>
  <c r="Y554" i="2" s="1"/>
  <c r="C554" i="2"/>
  <c r="B554" i="2"/>
  <c r="A554" i="2"/>
  <c r="S554" i="2" s="1"/>
  <c r="X553" i="2"/>
  <c r="U553" i="2" a="1"/>
  <c r="U553" i="2" s="1"/>
  <c r="R553" i="2"/>
  <c r="Q553" i="2"/>
  <c r="P553" i="2"/>
  <c r="X553" i="2" s="1" a="1"/>
  <c r="O553" i="2"/>
  <c r="M553" i="2"/>
  <c r="L553" i="2"/>
  <c r="K553" i="2"/>
  <c r="V553" i="2" s="1"/>
  <c r="J553" i="2"/>
  <c r="I553" i="2"/>
  <c r="H553" i="2"/>
  <c r="G553" i="2"/>
  <c r="F553" i="2"/>
  <c r="E553" i="2"/>
  <c r="D553" i="2"/>
  <c r="Y553" i="2" s="1"/>
  <c r="C553" i="2"/>
  <c r="B553" i="2"/>
  <c r="A553" i="2"/>
  <c r="S553" i="2" s="1"/>
  <c r="Y552" i="2"/>
  <c r="R552" i="2"/>
  <c r="Q552" i="2"/>
  <c r="P552" i="2"/>
  <c r="X552" i="2" s="1" a="1"/>
  <c r="X552" i="2" s="1"/>
  <c r="O552" i="2"/>
  <c r="M552" i="2"/>
  <c r="L552" i="2"/>
  <c r="K552" i="2"/>
  <c r="V552" i="2" s="1"/>
  <c r="J552" i="2"/>
  <c r="I552" i="2"/>
  <c r="H552" i="2"/>
  <c r="G552" i="2"/>
  <c r="F552" i="2"/>
  <c r="E552" i="2"/>
  <c r="D552" i="2"/>
  <c r="C552" i="2"/>
  <c r="B552" i="2"/>
  <c r="A552" i="2"/>
  <c r="S552" i="2" s="1"/>
  <c r="X551" i="2" a="1"/>
  <c r="X551" i="2" s="1"/>
  <c r="V551" i="2"/>
  <c r="R551" i="2"/>
  <c r="Q551" i="2"/>
  <c r="P551" i="2"/>
  <c r="O551" i="2"/>
  <c r="M551" i="2"/>
  <c r="L551" i="2"/>
  <c r="N551" i="2" s="1"/>
  <c r="T551" i="2" s="1"/>
  <c r="K551" i="2"/>
  <c r="J551" i="2"/>
  <c r="I551" i="2"/>
  <c r="H551" i="2"/>
  <c r="G551" i="2"/>
  <c r="F551" i="2"/>
  <c r="E551" i="2"/>
  <c r="D551" i="2"/>
  <c r="Y551" i="2" s="1"/>
  <c r="C551" i="2"/>
  <c r="B551" i="2"/>
  <c r="A551" i="2"/>
  <c r="S551" i="2" s="1"/>
  <c r="X550" i="2" a="1"/>
  <c r="X550" i="2" s="1"/>
  <c r="U550" i="2" a="1"/>
  <c r="U550" i="2" s="1"/>
  <c r="R550" i="2"/>
  <c r="Q550" i="2"/>
  <c r="P550" i="2"/>
  <c r="O550" i="2"/>
  <c r="M550" i="2"/>
  <c r="L550" i="2"/>
  <c r="K550" i="2"/>
  <c r="V550" i="2" s="1"/>
  <c r="J550" i="2"/>
  <c r="I550" i="2"/>
  <c r="H550" i="2"/>
  <c r="G550" i="2"/>
  <c r="F550" i="2"/>
  <c r="E550" i="2"/>
  <c r="D550" i="2"/>
  <c r="Y550" i="2" s="1"/>
  <c r="C550" i="2"/>
  <c r="B550" i="2"/>
  <c r="A550" i="2"/>
  <c r="S550" i="2" s="1"/>
  <c r="R549" i="2"/>
  <c r="Q549" i="2"/>
  <c r="P549" i="2"/>
  <c r="X549" i="2" s="1" a="1"/>
  <c r="X549" i="2" s="1"/>
  <c r="O549" i="2"/>
  <c r="M549" i="2"/>
  <c r="L549" i="2"/>
  <c r="N549" i="2" s="1"/>
  <c r="T549" i="2" s="1"/>
  <c r="K549" i="2"/>
  <c r="V549" i="2" s="1"/>
  <c r="J549" i="2"/>
  <c r="I549" i="2"/>
  <c r="H549" i="2"/>
  <c r="G549" i="2"/>
  <c r="F549" i="2"/>
  <c r="E549" i="2"/>
  <c r="D549" i="2"/>
  <c r="Y549" i="2" s="1"/>
  <c r="C549" i="2"/>
  <c r="B549" i="2"/>
  <c r="A549" i="2"/>
  <c r="S549" i="2" s="1"/>
  <c r="Y548" i="2"/>
  <c r="U548" i="2"/>
  <c r="U548" i="2" a="1"/>
  <c r="R548" i="2"/>
  <c r="Q548" i="2"/>
  <c r="P548" i="2"/>
  <c r="X548" i="2" s="1" a="1"/>
  <c r="X548" i="2" s="1"/>
  <c r="O548" i="2"/>
  <c r="M548" i="2"/>
  <c r="L548" i="2"/>
  <c r="N548" i="2" s="1"/>
  <c r="K548" i="2"/>
  <c r="V548" i="2" s="1"/>
  <c r="J548" i="2"/>
  <c r="I548" i="2"/>
  <c r="H548" i="2"/>
  <c r="G548" i="2"/>
  <c r="F548" i="2"/>
  <c r="E548" i="2"/>
  <c r="D548" i="2"/>
  <c r="C548" i="2"/>
  <c r="B548" i="2"/>
  <c r="A548" i="2"/>
  <c r="S548" i="2" s="1"/>
  <c r="X547" i="2" a="1"/>
  <c r="X547" i="2" s="1"/>
  <c r="U547" i="2" a="1"/>
  <c r="U547" i="2" s="1"/>
  <c r="R547" i="2"/>
  <c r="Q547" i="2"/>
  <c r="P547" i="2"/>
  <c r="O547" i="2"/>
  <c r="M547" i="2"/>
  <c r="L547" i="2"/>
  <c r="K547" i="2"/>
  <c r="V547" i="2" s="1"/>
  <c r="J547" i="2"/>
  <c r="I547" i="2"/>
  <c r="H547" i="2"/>
  <c r="G547" i="2"/>
  <c r="F547" i="2"/>
  <c r="E547" i="2"/>
  <c r="D547" i="2"/>
  <c r="Y547" i="2" s="1"/>
  <c r="C547" i="2"/>
  <c r="B547" i="2"/>
  <c r="A547" i="2"/>
  <c r="S547" i="2" s="1"/>
  <c r="V546" i="2"/>
  <c r="R546" i="2"/>
  <c r="Q546" i="2"/>
  <c r="P546" i="2"/>
  <c r="X546" i="2" s="1" a="1"/>
  <c r="X546" i="2" s="1"/>
  <c r="O546" i="2"/>
  <c r="M546" i="2"/>
  <c r="L546" i="2"/>
  <c r="K546" i="2"/>
  <c r="J546" i="2"/>
  <c r="I546" i="2"/>
  <c r="H546" i="2"/>
  <c r="G546" i="2"/>
  <c r="F546" i="2"/>
  <c r="E546" i="2"/>
  <c r="D546" i="2"/>
  <c r="Y546" i="2" s="1"/>
  <c r="C546" i="2"/>
  <c r="B546" i="2"/>
  <c r="A546" i="2"/>
  <c r="S546" i="2" s="1"/>
  <c r="Y545" i="2"/>
  <c r="R545" i="2"/>
  <c r="Q545" i="2"/>
  <c r="P545" i="2"/>
  <c r="X545" i="2" s="1" a="1"/>
  <c r="X545" i="2" s="1"/>
  <c r="O545" i="2"/>
  <c r="N545" i="2"/>
  <c r="T545" i="2" s="1"/>
  <c r="M545" i="2"/>
  <c r="L545" i="2"/>
  <c r="K545" i="2"/>
  <c r="V545" i="2" s="1"/>
  <c r="J545" i="2"/>
  <c r="I545" i="2"/>
  <c r="H545" i="2"/>
  <c r="G545" i="2"/>
  <c r="F545" i="2"/>
  <c r="E545" i="2"/>
  <c r="D545" i="2"/>
  <c r="C545" i="2"/>
  <c r="B545" i="2"/>
  <c r="A545" i="2"/>
  <c r="S545" i="2" s="1"/>
  <c r="X544" i="2"/>
  <c r="U544" i="2" a="1"/>
  <c r="U544" i="2" s="1"/>
  <c r="R544" i="2"/>
  <c r="Q544" i="2"/>
  <c r="P544" i="2"/>
  <c r="X544" i="2" s="1" a="1"/>
  <c r="O544" i="2"/>
  <c r="M544" i="2"/>
  <c r="L544" i="2"/>
  <c r="K544" i="2"/>
  <c r="V544" i="2" s="1"/>
  <c r="J544" i="2"/>
  <c r="I544" i="2"/>
  <c r="H544" i="2"/>
  <c r="G544" i="2"/>
  <c r="F544" i="2"/>
  <c r="E544" i="2"/>
  <c r="D544" i="2"/>
  <c r="Y544" i="2" s="1"/>
  <c r="C544" i="2"/>
  <c r="B544" i="2"/>
  <c r="A544" i="2"/>
  <c r="S544" i="2" s="1"/>
  <c r="R543" i="2"/>
  <c r="Q543" i="2"/>
  <c r="P543" i="2"/>
  <c r="X543" i="2" s="1" a="1"/>
  <c r="X543" i="2" s="1"/>
  <c r="O543" i="2"/>
  <c r="M543" i="2"/>
  <c r="L543" i="2"/>
  <c r="K543" i="2"/>
  <c r="V543" i="2" s="1"/>
  <c r="J543" i="2"/>
  <c r="I543" i="2"/>
  <c r="H543" i="2"/>
  <c r="G543" i="2"/>
  <c r="F543" i="2"/>
  <c r="E543" i="2"/>
  <c r="D543" i="2"/>
  <c r="Y543" i="2" s="1"/>
  <c r="C543" i="2"/>
  <c r="B543" i="2"/>
  <c r="A543" i="2"/>
  <c r="S543" i="2" s="1"/>
  <c r="Y542" i="2"/>
  <c r="W542" i="2"/>
  <c r="R542" i="2"/>
  <c r="Q542" i="2"/>
  <c r="P542" i="2"/>
  <c r="X542" i="2" s="1" a="1"/>
  <c r="X542" i="2" s="1"/>
  <c r="O542" i="2"/>
  <c r="M542" i="2"/>
  <c r="L542" i="2"/>
  <c r="N542" i="2" s="1"/>
  <c r="T542" i="2" s="1"/>
  <c r="K542" i="2"/>
  <c r="V542" i="2" s="1"/>
  <c r="J542" i="2"/>
  <c r="U542" i="2" s="1" a="1"/>
  <c r="U542" i="2" s="1"/>
  <c r="I542" i="2"/>
  <c r="H542" i="2"/>
  <c r="G542" i="2"/>
  <c r="F542" i="2"/>
  <c r="E542" i="2"/>
  <c r="D542" i="2"/>
  <c r="C542" i="2"/>
  <c r="B542" i="2"/>
  <c r="A542" i="2"/>
  <c r="S542" i="2" s="1"/>
  <c r="X541" i="2"/>
  <c r="R541" i="2"/>
  <c r="Q541" i="2"/>
  <c r="P541" i="2"/>
  <c r="X541" i="2" s="1" a="1"/>
  <c r="O541" i="2"/>
  <c r="M541" i="2"/>
  <c r="L541" i="2"/>
  <c r="K541" i="2"/>
  <c r="V541" i="2" s="1"/>
  <c r="J541" i="2"/>
  <c r="I541" i="2"/>
  <c r="H541" i="2"/>
  <c r="G541" i="2"/>
  <c r="F541" i="2"/>
  <c r="E541" i="2"/>
  <c r="D541" i="2"/>
  <c r="Y541" i="2" s="1"/>
  <c r="C541" i="2"/>
  <c r="B541" i="2"/>
  <c r="A541" i="2"/>
  <c r="S541" i="2" s="1"/>
  <c r="V540" i="2"/>
  <c r="U540" i="2"/>
  <c r="R540" i="2"/>
  <c r="Q540" i="2"/>
  <c r="P540" i="2"/>
  <c r="X540" i="2" s="1" a="1"/>
  <c r="X540" i="2" s="1"/>
  <c r="O540" i="2"/>
  <c r="M540" i="2"/>
  <c r="L540" i="2"/>
  <c r="N540" i="2" s="1"/>
  <c r="K540" i="2"/>
  <c r="J540" i="2"/>
  <c r="U540" i="2" s="1" a="1"/>
  <c r="I540" i="2"/>
  <c r="H540" i="2"/>
  <c r="G540" i="2"/>
  <c r="F540" i="2"/>
  <c r="E540" i="2"/>
  <c r="D540" i="2"/>
  <c r="Y540" i="2" s="1"/>
  <c r="C540" i="2"/>
  <c r="B540" i="2"/>
  <c r="A540" i="2"/>
  <c r="S540" i="2" s="1"/>
  <c r="R539" i="2"/>
  <c r="Q539" i="2"/>
  <c r="P539" i="2"/>
  <c r="X539" i="2" s="1" a="1"/>
  <c r="X539" i="2" s="1"/>
  <c r="O539" i="2"/>
  <c r="M539" i="2"/>
  <c r="L539" i="2"/>
  <c r="K539" i="2"/>
  <c r="V539" i="2" s="1"/>
  <c r="J539" i="2"/>
  <c r="I539" i="2"/>
  <c r="H539" i="2"/>
  <c r="G539" i="2"/>
  <c r="F539" i="2"/>
  <c r="E539" i="2"/>
  <c r="D539" i="2"/>
  <c r="Y539" i="2" s="1"/>
  <c r="C539" i="2"/>
  <c r="B539" i="2"/>
  <c r="A539" i="2"/>
  <c r="S539" i="2" s="1"/>
  <c r="U538" i="2"/>
  <c r="R538" i="2"/>
  <c r="Q538" i="2"/>
  <c r="P538" i="2"/>
  <c r="X538" i="2" s="1" a="1"/>
  <c r="X538" i="2" s="1"/>
  <c r="O538" i="2"/>
  <c r="M538" i="2"/>
  <c r="N538" i="2" s="1"/>
  <c r="L538" i="2"/>
  <c r="K538" i="2"/>
  <c r="V538" i="2" s="1"/>
  <c r="J538" i="2"/>
  <c r="U538" i="2" s="1" a="1"/>
  <c r="I538" i="2"/>
  <c r="H538" i="2"/>
  <c r="G538" i="2"/>
  <c r="F538" i="2"/>
  <c r="E538" i="2"/>
  <c r="D538" i="2"/>
  <c r="Y538" i="2" s="1"/>
  <c r="C538" i="2"/>
  <c r="B538" i="2"/>
  <c r="A538" i="2"/>
  <c r="S538" i="2" s="1"/>
  <c r="X537" i="2"/>
  <c r="V537" i="2"/>
  <c r="R537" i="2"/>
  <c r="Q537" i="2"/>
  <c r="P537" i="2"/>
  <c r="X537" i="2" s="1" a="1"/>
  <c r="O537" i="2"/>
  <c r="M537" i="2"/>
  <c r="L537" i="2"/>
  <c r="K537" i="2"/>
  <c r="J537" i="2"/>
  <c r="U537" i="2" s="1" a="1"/>
  <c r="U537" i="2" s="1"/>
  <c r="I537" i="2"/>
  <c r="H537" i="2"/>
  <c r="G537" i="2"/>
  <c r="F537" i="2"/>
  <c r="E537" i="2"/>
  <c r="D537" i="2"/>
  <c r="Y537" i="2" s="1"/>
  <c r="C537" i="2"/>
  <c r="B537" i="2"/>
  <c r="A537" i="2"/>
  <c r="S537" i="2" s="1"/>
  <c r="R536" i="2"/>
  <c r="Q536" i="2"/>
  <c r="P536" i="2"/>
  <c r="X536" i="2" s="1" a="1"/>
  <c r="X536" i="2" s="1"/>
  <c r="O536" i="2"/>
  <c r="M536" i="2"/>
  <c r="L536" i="2"/>
  <c r="K536" i="2"/>
  <c r="V536" i="2" s="1"/>
  <c r="J536" i="2"/>
  <c r="I536" i="2"/>
  <c r="H536" i="2"/>
  <c r="G536" i="2"/>
  <c r="F536" i="2"/>
  <c r="E536" i="2"/>
  <c r="D536" i="2"/>
  <c r="Y536" i="2" s="1"/>
  <c r="C536" i="2"/>
  <c r="B536" i="2"/>
  <c r="A536" i="2"/>
  <c r="S536" i="2" s="1"/>
  <c r="U535" i="2" a="1"/>
  <c r="U535" i="2" s="1"/>
  <c r="R535" i="2"/>
  <c r="Q535" i="2"/>
  <c r="P535" i="2"/>
  <c r="X535" i="2" s="1" a="1"/>
  <c r="X535" i="2" s="1"/>
  <c r="O535" i="2"/>
  <c r="M535" i="2"/>
  <c r="L535" i="2"/>
  <c r="K535" i="2"/>
  <c r="V535" i="2" s="1"/>
  <c r="J535" i="2"/>
  <c r="I535" i="2"/>
  <c r="H535" i="2"/>
  <c r="G535" i="2"/>
  <c r="F535" i="2"/>
  <c r="E535" i="2"/>
  <c r="D535" i="2"/>
  <c r="Y535" i="2" s="1"/>
  <c r="C535" i="2"/>
  <c r="B535" i="2"/>
  <c r="A535" i="2"/>
  <c r="S535" i="2" s="1"/>
  <c r="X534" i="2" a="1"/>
  <c r="X534" i="2" s="1"/>
  <c r="R534" i="2"/>
  <c r="Q534" i="2"/>
  <c r="P534" i="2"/>
  <c r="O534" i="2"/>
  <c r="M534" i="2"/>
  <c r="L534" i="2"/>
  <c r="N534" i="2" s="1"/>
  <c r="T534" i="2" s="1"/>
  <c r="K534" i="2"/>
  <c r="V534" i="2" s="1"/>
  <c r="J534" i="2"/>
  <c r="I534" i="2"/>
  <c r="H534" i="2"/>
  <c r="G534" i="2"/>
  <c r="F534" i="2"/>
  <c r="E534" i="2"/>
  <c r="D534" i="2"/>
  <c r="Y534" i="2" s="1"/>
  <c r="C534" i="2"/>
  <c r="B534" i="2"/>
  <c r="A534" i="2"/>
  <c r="S534" i="2" s="1"/>
  <c r="V533" i="2"/>
  <c r="R533" i="2"/>
  <c r="Q533" i="2"/>
  <c r="P533" i="2"/>
  <c r="X533" i="2" s="1" a="1"/>
  <c r="X533" i="2" s="1"/>
  <c r="O533" i="2"/>
  <c r="M533" i="2"/>
  <c r="L533" i="2"/>
  <c r="N533" i="2" s="1"/>
  <c r="T533" i="2" s="1"/>
  <c r="K533" i="2"/>
  <c r="J533" i="2"/>
  <c r="I533" i="2"/>
  <c r="H533" i="2"/>
  <c r="G533" i="2"/>
  <c r="F533" i="2"/>
  <c r="E533" i="2"/>
  <c r="D533" i="2"/>
  <c r="Y533" i="2" s="1"/>
  <c r="C533" i="2"/>
  <c r="B533" i="2"/>
  <c r="A533" i="2"/>
  <c r="S533" i="2" s="1"/>
  <c r="V532" i="2"/>
  <c r="U532" i="2" a="1"/>
  <c r="U532" i="2" s="1"/>
  <c r="R532" i="2"/>
  <c r="Q532" i="2"/>
  <c r="P532" i="2"/>
  <c r="X532" i="2" s="1" a="1"/>
  <c r="X532" i="2" s="1"/>
  <c r="O532" i="2"/>
  <c r="M532" i="2"/>
  <c r="N532" i="2" s="1"/>
  <c r="T532" i="2" s="1"/>
  <c r="L532" i="2"/>
  <c r="K532" i="2"/>
  <c r="J532" i="2"/>
  <c r="I532" i="2"/>
  <c r="H532" i="2"/>
  <c r="G532" i="2"/>
  <c r="F532" i="2"/>
  <c r="E532" i="2"/>
  <c r="D532" i="2"/>
  <c r="Y532" i="2" s="1"/>
  <c r="C532" i="2"/>
  <c r="B532" i="2"/>
  <c r="A532" i="2"/>
  <c r="S532" i="2" s="1"/>
  <c r="R531" i="2"/>
  <c r="Q531" i="2"/>
  <c r="P531" i="2"/>
  <c r="X531" i="2" s="1" a="1"/>
  <c r="X531" i="2" s="1"/>
  <c r="O531" i="2"/>
  <c r="M531" i="2"/>
  <c r="L531" i="2"/>
  <c r="N531" i="2" s="1"/>
  <c r="K531" i="2"/>
  <c r="V531" i="2" s="1"/>
  <c r="J531" i="2"/>
  <c r="U531" i="2" s="1" a="1"/>
  <c r="U531" i="2" s="1"/>
  <c r="I531" i="2"/>
  <c r="H531" i="2"/>
  <c r="G531" i="2"/>
  <c r="F531" i="2"/>
  <c r="E531" i="2"/>
  <c r="D531" i="2"/>
  <c r="Y531" i="2" s="1"/>
  <c r="C531" i="2"/>
  <c r="B531" i="2"/>
  <c r="A531" i="2"/>
  <c r="S531" i="2" s="1"/>
  <c r="X530" i="2"/>
  <c r="V530" i="2"/>
  <c r="R530" i="2"/>
  <c r="Q530" i="2"/>
  <c r="P530" i="2"/>
  <c r="X530" i="2" s="1" a="1"/>
  <c r="O530" i="2"/>
  <c r="M530" i="2"/>
  <c r="L530" i="2"/>
  <c r="N530" i="2" s="1"/>
  <c r="T530" i="2" s="1"/>
  <c r="K530" i="2"/>
  <c r="J530" i="2"/>
  <c r="I530" i="2"/>
  <c r="H530" i="2"/>
  <c r="G530" i="2"/>
  <c r="F530" i="2"/>
  <c r="E530" i="2"/>
  <c r="D530" i="2"/>
  <c r="Y530" i="2" s="1"/>
  <c r="C530" i="2"/>
  <c r="B530" i="2"/>
  <c r="A530" i="2"/>
  <c r="S530" i="2" s="1"/>
  <c r="Y529" i="2"/>
  <c r="T529" i="2"/>
  <c r="R529" i="2"/>
  <c r="Q529" i="2"/>
  <c r="P529" i="2"/>
  <c r="X529" i="2" s="1" a="1"/>
  <c r="X529" i="2" s="1"/>
  <c r="O529" i="2"/>
  <c r="N529" i="2"/>
  <c r="M529" i="2"/>
  <c r="L529" i="2"/>
  <c r="K529" i="2"/>
  <c r="V529" i="2" s="1"/>
  <c r="J529" i="2"/>
  <c r="I529" i="2"/>
  <c r="H529" i="2"/>
  <c r="G529" i="2"/>
  <c r="F529" i="2"/>
  <c r="E529" i="2"/>
  <c r="D529" i="2"/>
  <c r="C529" i="2"/>
  <c r="B529" i="2"/>
  <c r="A529" i="2"/>
  <c r="S529" i="2" s="1"/>
  <c r="R528" i="2"/>
  <c r="Q528" i="2"/>
  <c r="P528" i="2"/>
  <c r="X528" i="2" s="1" a="1"/>
  <c r="X528" i="2" s="1"/>
  <c r="O528" i="2"/>
  <c r="N528" i="2"/>
  <c r="T528" i="2" s="1"/>
  <c r="M528" i="2"/>
  <c r="L528" i="2"/>
  <c r="K528" i="2"/>
  <c r="V528" i="2" s="1"/>
  <c r="J528" i="2"/>
  <c r="I528" i="2"/>
  <c r="H528" i="2"/>
  <c r="G528" i="2"/>
  <c r="F528" i="2"/>
  <c r="E528" i="2"/>
  <c r="D528" i="2"/>
  <c r="Y528" i="2" s="1"/>
  <c r="C528" i="2"/>
  <c r="B528" i="2"/>
  <c r="A528" i="2"/>
  <c r="S528" i="2" s="1"/>
  <c r="R527" i="2"/>
  <c r="Q527" i="2"/>
  <c r="P527" i="2"/>
  <c r="X527" i="2" s="1" a="1"/>
  <c r="X527" i="2" s="1"/>
  <c r="O527" i="2"/>
  <c r="M527" i="2"/>
  <c r="N527" i="2" s="1"/>
  <c r="L527" i="2"/>
  <c r="K527" i="2"/>
  <c r="V527" i="2" s="1"/>
  <c r="J527" i="2"/>
  <c r="I527" i="2"/>
  <c r="H527" i="2"/>
  <c r="G527" i="2"/>
  <c r="F527" i="2"/>
  <c r="E527" i="2"/>
  <c r="D527" i="2"/>
  <c r="Y527" i="2" s="1"/>
  <c r="C527" i="2"/>
  <c r="B527" i="2"/>
  <c r="A527" i="2"/>
  <c r="S527" i="2" s="1"/>
  <c r="Y526" i="2"/>
  <c r="R526" i="2"/>
  <c r="Q526" i="2"/>
  <c r="P526" i="2"/>
  <c r="X526" i="2" s="1" a="1"/>
  <c r="X526" i="2" s="1"/>
  <c r="O526" i="2"/>
  <c r="M526" i="2"/>
  <c r="L526" i="2"/>
  <c r="N526" i="2" s="1"/>
  <c r="T526" i="2" s="1"/>
  <c r="K526" i="2"/>
  <c r="V526" i="2" s="1"/>
  <c r="J526" i="2"/>
  <c r="I526" i="2"/>
  <c r="H526" i="2"/>
  <c r="G526" i="2"/>
  <c r="F526" i="2"/>
  <c r="E526" i="2"/>
  <c r="D526" i="2"/>
  <c r="C526" i="2"/>
  <c r="B526" i="2"/>
  <c r="A526" i="2"/>
  <c r="S526" i="2" s="1"/>
  <c r="V525" i="2"/>
  <c r="U525" i="2" a="1"/>
  <c r="U525" i="2" s="1"/>
  <c r="R525" i="2"/>
  <c r="Q525" i="2"/>
  <c r="P525" i="2"/>
  <c r="X525" i="2" s="1" a="1"/>
  <c r="X525" i="2" s="1"/>
  <c r="O525" i="2"/>
  <c r="M525" i="2"/>
  <c r="L525" i="2"/>
  <c r="K525" i="2"/>
  <c r="J525" i="2"/>
  <c r="I525" i="2"/>
  <c r="H525" i="2"/>
  <c r="G525" i="2"/>
  <c r="F525" i="2"/>
  <c r="E525" i="2"/>
  <c r="D525" i="2"/>
  <c r="Y525" i="2" s="1"/>
  <c r="C525" i="2"/>
  <c r="B525" i="2"/>
  <c r="A525" i="2"/>
  <c r="S525" i="2" s="1"/>
  <c r="V524" i="2"/>
  <c r="T524" i="2"/>
  <c r="R524" i="2"/>
  <c r="Q524" i="2"/>
  <c r="P524" i="2"/>
  <c r="X524" i="2" s="1" a="1"/>
  <c r="X524" i="2" s="1"/>
  <c r="O524" i="2"/>
  <c r="M524" i="2"/>
  <c r="L524" i="2"/>
  <c r="N524" i="2" s="1"/>
  <c r="K524" i="2"/>
  <c r="J524" i="2"/>
  <c r="I524" i="2"/>
  <c r="H524" i="2"/>
  <c r="G524" i="2"/>
  <c r="F524" i="2"/>
  <c r="E524" i="2"/>
  <c r="D524" i="2"/>
  <c r="Y524" i="2" s="1"/>
  <c r="C524" i="2"/>
  <c r="B524" i="2"/>
  <c r="A524" i="2"/>
  <c r="S524" i="2" s="1"/>
  <c r="Y523" i="2"/>
  <c r="X523" i="2" a="1"/>
  <c r="X523" i="2" s="1"/>
  <c r="R523" i="2"/>
  <c r="Q523" i="2"/>
  <c r="P523" i="2"/>
  <c r="O523" i="2"/>
  <c r="M523" i="2"/>
  <c r="L523" i="2"/>
  <c r="K523" i="2"/>
  <c r="V523" i="2" s="1"/>
  <c r="J523" i="2"/>
  <c r="U523" i="2" s="1" a="1"/>
  <c r="U523" i="2" s="1"/>
  <c r="I523" i="2"/>
  <c r="H523" i="2"/>
  <c r="G523" i="2"/>
  <c r="F523" i="2"/>
  <c r="E523" i="2"/>
  <c r="D523" i="2"/>
  <c r="C523" i="2"/>
  <c r="B523" i="2"/>
  <c r="A523" i="2"/>
  <c r="S523" i="2" s="1"/>
  <c r="V522" i="2"/>
  <c r="S522" i="2"/>
  <c r="R522" i="2"/>
  <c r="Q522" i="2"/>
  <c r="P522" i="2"/>
  <c r="X522" i="2" s="1" a="1"/>
  <c r="X522" i="2" s="1"/>
  <c r="O522" i="2"/>
  <c r="M522" i="2"/>
  <c r="L522" i="2"/>
  <c r="N522" i="2" s="1"/>
  <c r="T522" i="2" s="1"/>
  <c r="K522" i="2"/>
  <c r="J522" i="2"/>
  <c r="U522" i="2" s="1" a="1"/>
  <c r="U522" i="2" s="1"/>
  <c r="I522" i="2"/>
  <c r="H522" i="2"/>
  <c r="G522" i="2"/>
  <c r="F522" i="2"/>
  <c r="E522" i="2"/>
  <c r="D522" i="2"/>
  <c r="Y522" i="2" s="1"/>
  <c r="C522" i="2"/>
  <c r="B522" i="2"/>
  <c r="A522" i="2"/>
  <c r="Y521" i="2"/>
  <c r="S521" i="2"/>
  <c r="R521" i="2"/>
  <c r="Q521" i="2"/>
  <c r="P521" i="2"/>
  <c r="X521" i="2" s="1" a="1"/>
  <c r="X521" i="2" s="1"/>
  <c r="O521" i="2"/>
  <c r="M521" i="2"/>
  <c r="L521" i="2"/>
  <c r="K521" i="2"/>
  <c r="V521" i="2" s="1"/>
  <c r="J521" i="2"/>
  <c r="I521" i="2"/>
  <c r="H521" i="2"/>
  <c r="G521" i="2"/>
  <c r="F521" i="2"/>
  <c r="E521" i="2"/>
  <c r="D521" i="2"/>
  <c r="C521" i="2"/>
  <c r="B521" i="2"/>
  <c r="A521" i="2"/>
  <c r="R520" i="2"/>
  <c r="Q520" i="2"/>
  <c r="P520" i="2"/>
  <c r="X520" i="2" s="1" a="1"/>
  <c r="X520" i="2" s="1"/>
  <c r="O520" i="2"/>
  <c r="M520" i="2"/>
  <c r="L520" i="2"/>
  <c r="K520" i="2"/>
  <c r="V520" i="2" s="1"/>
  <c r="J520" i="2"/>
  <c r="U520" i="2" s="1" a="1"/>
  <c r="U520" i="2" s="1"/>
  <c r="I520" i="2"/>
  <c r="H520" i="2"/>
  <c r="G520" i="2"/>
  <c r="F520" i="2"/>
  <c r="E520" i="2"/>
  <c r="D520" i="2"/>
  <c r="Y520" i="2" s="1"/>
  <c r="C520" i="2"/>
  <c r="B520" i="2"/>
  <c r="A520" i="2"/>
  <c r="S520" i="2" s="1"/>
  <c r="S519" i="2"/>
  <c r="R519" i="2"/>
  <c r="Q519" i="2"/>
  <c r="P519" i="2"/>
  <c r="X519" i="2" s="1" a="1"/>
  <c r="X519" i="2" s="1"/>
  <c r="O519" i="2"/>
  <c r="M519" i="2"/>
  <c r="L519" i="2"/>
  <c r="K519" i="2"/>
  <c r="V519" i="2" s="1"/>
  <c r="J519" i="2"/>
  <c r="I519" i="2"/>
  <c r="H519" i="2"/>
  <c r="G519" i="2"/>
  <c r="F519" i="2"/>
  <c r="E519" i="2"/>
  <c r="D519" i="2"/>
  <c r="Y519" i="2" s="1"/>
  <c r="C519" i="2"/>
  <c r="B519" i="2"/>
  <c r="A519" i="2"/>
  <c r="Y518" i="2"/>
  <c r="T518" i="2"/>
  <c r="R518" i="2"/>
  <c r="Q518" i="2"/>
  <c r="P518" i="2"/>
  <c r="X518" i="2" s="1" a="1"/>
  <c r="X518" i="2" s="1"/>
  <c r="O518" i="2"/>
  <c r="N518" i="2"/>
  <c r="M518" i="2"/>
  <c r="L518" i="2"/>
  <c r="K518" i="2"/>
  <c r="V518" i="2" s="1"/>
  <c r="J518" i="2"/>
  <c r="I518" i="2"/>
  <c r="H518" i="2"/>
  <c r="G518" i="2"/>
  <c r="F518" i="2"/>
  <c r="E518" i="2"/>
  <c r="D518" i="2"/>
  <c r="C518" i="2"/>
  <c r="B518" i="2"/>
  <c r="A518" i="2"/>
  <c r="S518" i="2" s="1"/>
  <c r="U517" i="2" a="1"/>
  <c r="U517" i="2" s="1"/>
  <c r="R517" i="2"/>
  <c r="Q517" i="2"/>
  <c r="P517" i="2"/>
  <c r="X517" i="2" s="1" a="1"/>
  <c r="X517" i="2" s="1"/>
  <c r="O517" i="2"/>
  <c r="M517" i="2"/>
  <c r="N517" i="2" s="1"/>
  <c r="L517" i="2"/>
  <c r="K517" i="2"/>
  <c r="V517" i="2" s="1"/>
  <c r="J517" i="2"/>
  <c r="I517" i="2"/>
  <c r="H517" i="2"/>
  <c r="G517" i="2"/>
  <c r="F517" i="2"/>
  <c r="E517" i="2"/>
  <c r="D517" i="2"/>
  <c r="Y517" i="2" s="1"/>
  <c r="C517" i="2"/>
  <c r="B517" i="2"/>
  <c r="A517" i="2"/>
  <c r="S517" i="2" s="1"/>
  <c r="X516" i="2" a="1"/>
  <c r="X516" i="2" s="1"/>
  <c r="U516" i="2"/>
  <c r="R516" i="2"/>
  <c r="Q516" i="2"/>
  <c r="P516" i="2"/>
  <c r="O516" i="2"/>
  <c r="M516" i="2"/>
  <c r="L516" i="2"/>
  <c r="K516" i="2"/>
  <c r="V516" i="2" s="1"/>
  <c r="J516" i="2"/>
  <c r="U516" i="2" s="1" a="1"/>
  <c r="I516" i="2"/>
  <c r="H516" i="2"/>
  <c r="G516" i="2"/>
  <c r="F516" i="2"/>
  <c r="E516" i="2"/>
  <c r="D516" i="2"/>
  <c r="Y516" i="2" s="1"/>
  <c r="C516" i="2"/>
  <c r="B516" i="2"/>
  <c r="A516" i="2"/>
  <c r="S516" i="2" s="1"/>
  <c r="R515" i="2"/>
  <c r="Q515" i="2"/>
  <c r="P515" i="2"/>
  <c r="X515" i="2" s="1" a="1"/>
  <c r="X515" i="2" s="1"/>
  <c r="O515" i="2"/>
  <c r="M515" i="2"/>
  <c r="L515" i="2"/>
  <c r="K515" i="2"/>
  <c r="V515" i="2" s="1"/>
  <c r="J515" i="2"/>
  <c r="I515" i="2"/>
  <c r="H515" i="2"/>
  <c r="G515" i="2"/>
  <c r="F515" i="2"/>
  <c r="E515" i="2"/>
  <c r="D515" i="2"/>
  <c r="Y515" i="2" s="1"/>
  <c r="C515" i="2"/>
  <c r="B515" i="2"/>
  <c r="A515" i="2"/>
  <c r="S515" i="2" s="1"/>
  <c r="R514" i="2"/>
  <c r="Q514" i="2"/>
  <c r="P514" i="2"/>
  <c r="X514" i="2" s="1" a="1"/>
  <c r="X514" i="2" s="1"/>
  <c r="O514" i="2"/>
  <c r="N514" i="2"/>
  <c r="T514" i="2" s="1"/>
  <c r="M514" i="2"/>
  <c r="L514" i="2"/>
  <c r="K514" i="2"/>
  <c r="V514" i="2" s="1"/>
  <c r="J514" i="2"/>
  <c r="I514" i="2"/>
  <c r="H514" i="2"/>
  <c r="G514" i="2"/>
  <c r="F514" i="2"/>
  <c r="E514" i="2"/>
  <c r="D514" i="2"/>
  <c r="Y514" i="2" s="1"/>
  <c r="C514" i="2"/>
  <c r="B514" i="2"/>
  <c r="A514" i="2"/>
  <c r="S514" i="2" s="1"/>
  <c r="V513" i="2"/>
  <c r="R513" i="2"/>
  <c r="Q513" i="2"/>
  <c r="P513" i="2"/>
  <c r="X513" i="2" s="1" a="1"/>
  <c r="X513" i="2" s="1"/>
  <c r="O513" i="2"/>
  <c r="M513" i="2"/>
  <c r="L513" i="2"/>
  <c r="N513" i="2" s="1"/>
  <c r="T513" i="2" s="1"/>
  <c r="K513" i="2"/>
  <c r="J513" i="2"/>
  <c r="I513" i="2"/>
  <c r="H513" i="2"/>
  <c r="G513" i="2"/>
  <c r="F513" i="2"/>
  <c r="E513" i="2"/>
  <c r="D513" i="2"/>
  <c r="Y513" i="2" s="1"/>
  <c r="C513" i="2"/>
  <c r="B513" i="2"/>
  <c r="A513" i="2"/>
  <c r="S513" i="2" s="1"/>
  <c r="R512" i="2"/>
  <c r="Q512" i="2"/>
  <c r="P512" i="2"/>
  <c r="X512" i="2" s="1" a="1"/>
  <c r="X512" i="2" s="1"/>
  <c r="O512" i="2"/>
  <c r="M512" i="2"/>
  <c r="L512" i="2"/>
  <c r="K512" i="2"/>
  <c r="V512" i="2" s="1"/>
  <c r="J512" i="2"/>
  <c r="I512" i="2"/>
  <c r="H512" i="2"/>
  <c r="G512" i="2"/>
  <c r="F512" i="2"/>
  <c r="E512" i="2"/>
  <c r="D512" i="2"/>
  <c r="Y512" i="2" s="1"/>
  <c r="C512" i="2"/>
  <c r="B512" i="2"/>
  <c r="A512" i="2"/>
  <c r="S512" i="2" s="1"/>
  <c r="R511" i="2"/>
  <c r="Q511" i="2"/>
  <c r="P511" i="2"/>
  <c r="X511" i="2" s="1" a="1"/>
  <c r="X511" i="2" s="1"/>
  <c r="O511" i="2"/>
  <c r="M511" i="2"/>
  <c r="L511" i="2"/>
  <c r="N511" i="2" s="1"/>
  <c r="T511" i="2" s="1"/>
  <c r="K511" i="2"/>
  <c r="V511" i="2" s="1"/>
  <c r="J511" i="2"/>
  <c r="I511" i="2"/>
  <c r="H511" i="2"/>
  <c r="G511" i="2"/>
  <c r="F511" i="2"/>
  <c r="E511" i="2"/>
  <c r="D511" i="2"/>
  <c r="Y511" i="2" s="1"/>
  <c r="C511" i="2"/>
  <c r="B511" i="2"/>
  <c r="A511" i="2"/>
  <c r="S511" i="2" s="1"/>
  <c r="U510" i="2" a="1"/>
  <c r="U510" i="2" s="1"/>
  <c r="R510" i="2"/>
  <c r="Q510" i="2"/>
  <c r="P510" i="2"/>
  <c r="X510" i="2" s="1" a="1"/>
  <c r="X510" i="2" s="1"/>
  <c r="O510" i="2"/>
  <c r="M510" i="2"/>
  <c r="L510" i="2"/>
  <c r="N510" i="2" s="1"/>
  <c r="K510" i="2"/>
  <c r="V510" i="2" s="1"/>
  <c r="J510" i="2"/>
  <c r="I510" i="2"/>
  <c r="H510" i="2"/>
  <c r="G510" i="2"/>
  <c r="F510" i="2"/>
  <c r="E510" i="2"/>
  <c r="D510" i="2"/>
  <c r="Y510" i="2" s="1"/>
  <c r="C510" i="2"/>
  <c r="B510" i="2"/>
  <c r="A510" i="2"/>
  <c r="S510" i="2" s="1"/>
  <c r="R509" i="2"/>
  <c r="Q509" i="2"/>
  <c r="P509" i="2"/>
  <c r="X509" i="2" s="1" a="1"/>
  <c r="X509" i="2" s="1"/>
  <c r="O509" i="2"/>
  <c r="M509" i="2"/>
  <c r="L509" i="2"/>
  <c r="K509" i="2"/>
  <c r="V509" i="2" s="1"/>
  <c r="J509" i="2"/>
  <c r="I509" i="2"/>
  <c r="H509" i="2"/>
  <c r="G509" i="2"/>
  <c r="F509" i="2"/>
  <c r="E509" i="2"/>
  <c r="D509" i="2"/>
  <c r="Y509" i="2" s="1"/>
  <c r="C509" i="2"/>
  <c r="B509" i="2"/>
  <c r="A509" i="2"/>
  <c r="S509" i="2" s="1"/>
  <c r="X508" i="2" a="1"/>
  <c r="X508" i="2" s="1"/>
  <c r="V508" i="2"/>
  <c r="R508" i="2"/>
  <c r="Q508" i="2"/>
  <c r="P508" i="2"/>
  <c r="O508" i="2"/>
  <c r="M508" i="2"/>
  <c r="L508" i="2"/>
  <c r="K508" i="2"/>
  <c r="J508" i="2"/>
  <c r="I508" i="2"/>
  <c r="H508" i="2"/>
  <c r="G508" i="2"/>
  <c r="F508" i="2"/>
  <c r="E508" i="2"/>
  <c r="D508" i="2"/>
  <c r="Y508" i="2" s="1"/>
  <c r="C508" i="2"/>
  <c r="B508" i="2"/>
  <c r="A508" i="2"/>
  <c r="S508" i="2" s="1"/>
  <c r="W507" i="2"/>
  <c r="R507" i="2"/>
  <c r="Q507" i="2"/>
  <c r="P507" i="2"/>
  <c r="X507" i="2" s="1" a="1"/>
  <c r="X507" i="2" s="1"/>
  <c r="O507" i="2"/>
  <c r="N507" i="2"/>
  <c r="T507" i="2" s="1"/>
  <c r="M507" i="2"/>
  <c r="L507" i="2"/>
  <c r="K507" i="2"/>
  <c r="V507" i="2" s="1"/>
  <c r="J507" i="2"/>
  <c r="U507" i="2" s="1" a="1"/>
  <c r="U507" i="2" s="1"/>
  <c r="I507" i="2"/>
  <c r="H507" i="2"/>
  <c r="G507" i="2"/>
  <c r="F507" i="2"/>
  <c r="E507" i="2"/>
  <c r="D507" i="2"/>
  <c r="Y507" i="2" s="1"/>
  <c r="C507" i="2"/>
  <c r="B507" i="2"/>
  <c r="A507" i="2"/>
  <c r="S507" i="2" s="1"/>
  <c r="V506" i="2"/>
  <c r="R506" i="2"/>
  <c r="Q506" i="2"/>
  <c r="P506" i="2"/>
  <c r="X506" i="2" s="1" a="1"/>
  <c r="X506" i="2" s="1"/>
  <c r="O506" i="2"/>
  <c r="N506" i="2"/>
  <c r="T506" i="2" s="1"/>
  <c r="M506" i="2"/>
  <c r="L506" i="2"/>
  <c r="K506" i="2"/>
  <c r="J506" i="2"/>
  <c r="I506" i="2"/>
  <c r="H506" i="2"/>
  <c r="G506" i="2"/>
  <c r="F506" i="2"/>
  <c r="E506" i="2"/>
  <c r="D506" i="2"/>
  <c r="Y506" i="2" s="1"/>
  <c r="C506" i="2"/>
  <c r="B506" i="2"/>
  <c r="A506" i="2"/>
  <c r="S506" i="2" s="1"/>
  <c r="V505" i="2"/>
  <c r="R505" i="2"/>
  <c r="Q505" i="2"/>
  <c r="P505" i="2"/>
  <c r="X505" i="2" s="1" a="1"/>
  <c r="X505" i="2" s="1"/>
  <c r="O505" i="2"/>
  <c r="M505" i="2"/>
  <c r="L505" i="2"/>
  <c r="K505" i="2"/>
  <c r="J505" i="2"/>
  <c r="I505" i="2"/>
  <c r="H505" i="2"/>
  <c r="G505" i="2"/>
  <c r="F505" i="2"/>
  <c r="E505" i="2"/>
  <c r="D505" i="2"/>
  <c r="Y505" i="2" s="1"/>
  <c r="C505" i="2"/>
  <c r="B505" i="2"/>
  <c r="A505" i="2"/>
  <c r="S505" i="2" s="1"/>
  <c r="R504" i="2"/>
  <c r="Q504" i="2"/>
  <c r="P504" i="2"/>
  <c r="X504" i="2" s="1" a="1"/>
  <c r="X504" i="2" s="1"/>
  <c r="O504" i="2"/>
  <c r="N504" i="2"/>
  <c r="T504" i="2" s="1"/>
  <c r="M504" i="2"/>
  <c r="L504" i="2"/>
  <c r="K504" i="2"/>
  <c r="V504" i="2" s="1"/>
  <c r="J504" i="2"/>
  <c r="I504" i="2"/>
  <c r="H504" i="2"/>
  <c r="G504" i="2"/>
  <c r="F504" i="2"/>
  <c r="E504" i="2"/>
  <c r="D504" i="2"/>
  <c r="Y504" i="2" s="1"/>
  <c r="C504" i="2"/>
  <c r="B504" i="2"/>
  <c r="A504" i="2"/>
  <c r="S504" i="2" s="1"/>
  <c r="Y503" i="2"/>
  <c r="X503" i="2"/>
  <c r="R503" i="2"/>
  <c r="Q503" i="2"/>
  <c r="P503" i="2"/>
  <c r="X503" i="2" s="1" a="1"/>
  <c r="O503" i="2"/>
  <c r="N503" i="2"/>
  <c r="T503" i="2" s="1"/>
  <c r="M503" i="2"/>
  <c r="L503" i="2"/>
  <c r="K503" i="2"/>
  <c r="V503" i="2" s="1"/>
  <c r="J503" i="2"/>
  <c r="I503" i="2"/>
  <c r="H503" i="2"/>
  <c r="G503" i="2"/>
  <c r="F503" i="2"/>
  <c r="E503" i="2"/>
  <c r="D503" i="2"/>
  <c r="C503" i="2"/>
  <c r="B503" i="2"/>
  <c r="A503" i="2"/>
  <c r="S503" i="2" s="1"/>
  <c r="Y502" i="2"/>
  <c r="R502" i="2"/>
  <c r="Q502" i="2"/>
  <c r="P502" i="2"/>
  <c r="X502" i="2" s="1" a="1"/>
  <c r="X502" i="2" s="1"/>
  <c r="O502" i="2"/>
  <c r="M502" i="2"/>
  <c r="L502" i="2"/>
  <c r="K502" i="2"/>
  <c r="V502" i="2" s="1"/>
  <c r="J502" i="2"/>
  <c r="I502" i="2"/>
  <c r="H502" i="2"/>
  <c r="G502" i="2"/>
  <c r="F502" i="2"/>
  <c r="E502" i="2"/>
  <c r="D502" i="2"/>
  <c r="C502" i="2"/>
  <c r="B502" i="2"/>
  <c r="A502" i="2"/>
  <c r="S502" i="2" s="1"/>
  <c r="R501" i="2"/>
  <c r="Q501" i="2"/>
  <c r="P501" i="2"/>
  <c r="X501" i="2" s="1" a="1"/>
  <c r="X501" i="2" s="1"/>
  <c r="O501" i="2"/>
  <c r="M501" i="2"/>
  <c r="L501" i="2"/>
  <c r="N501" i="2" s="1"/>
  <c r="K501" i="2"/>
  <c r="V501" i="2" s="1"/>
  <c r="J501" i="2"/>
  <c r="U501" i="2" s="1" a="1"/>
  <c r="U501" i="2" s="1"/>
  <c r="I501" i="2"/>
  <c r="H501" i="2"/>
  <c r="G501" i="2"/>
  <c r="F501" i="2"/>
  <c r="E501" i="2"/>
  <c r="D501" i="2"/>
  <c r="Y501" i="2" s="1"/>
  <c r="C501" i="2"/>
  <c r="B501" i="2"/>
  <c r="A501" i="2"/>
  <c r="S501" i="2" s="1"/>
  <c r="R500" i="2"/>
  <c r="Q500" i="2"/>
  <c r="P500" i="2"/>
  <c r="X500" i="2" s="1" a="1"/>
  <c r="X500" i="2" s="1"/>
  <c r="O500" i="2"/>
  <c r="M500" i="2"/>
  <c r="N500" i="2" s="1"/>
  <c r="L500" i="2"/>
  <c r="K500" i="2"/>
  <c r="V500" i="2" s="1"/>
  <c r="J500" i="2"/>
  <c r="U500" i="2" s="1" a="1"/>
  <c r="U500" i="2" s="1"/>
  <c r="I500" i="2"/>
  <c r="H500" i="2"/>
  <c r="G500" i="2"/>
  <c r="F500" i="2"/>
  <c r="E500" i="2"/>
  <c r="D500" i="2"/>
  <c r="Y500" i="2" s="1"/>
  <c r="C500" i="2"/>
  <c r="B500" i="2"/>
  <c r="A500" i="2"/>
  <c r="S500" i="2" s="1"/>
  <c r="Y499" i="2"/>
  <c r="X499" i="2" a="1"/>
  <c r="X499" i="2" s="1"/>
  <c r="R499" i="2"/>
  <c r="Q499" i="2"/>
  <c r="P499" i="2"/>
  <c r="O499" i="2"/>
  <c r="M499" i="2"/>
  <c r="N499" i="2" s="1"/>
  <c r="T499" i="2" s="1"/>
  <c r="L499" i="2"/>
  <c r="K499" i="2"/>
  <c r="V499" i="2" s="1"/>
  <c r="J499" i="2"/>
  <c r="U499" i="2" s="1" a="1"/>
  <c r="U499" i="2" s="1"/>
  <c r="I499" i="2"/>
  <c r="H499" i="2"/>
  <c r="G499" i="2"/>
  <c r="F499" i="2"/>
  <c r="E499" i="2"/>
  <c r="D499" i="2"/>
  <c r="C499" i="2"/>
  <c r="B499" i="2"/>
  <c r="A499" i="2"/>
  <c r="S499" i="2" s="1"/>
  <c r="X498" i="2" a="1"/>
  <c r="X498" i="2" s="1"/>
  <c r="V498" i="2"/>
  <c r="R498" i="2"/>
  <c r="Q498" i="2"/>
  <c r="P498" i="2"/>
  <c r="O498" i="2"/>
  <c r="M498" i="2"/>
  <c r="L498" i="2"/>
  <c r="K498" i="2"/>
  <c r="J498" i="2"/>
  <c r="I498" i="2"/>
  <c r="H498" i="2"/>
  <c r="G498" i="2"/>
  <c r="F498" i="2"/>
  <c r="E498" i="2"/>
  <c r="D498" i="2"/>
  <c r="Y498" i="2" s="1"/>
  <c r="C498" i="2"/>
  <c r="B498" i="2"/>
  <c r="A498" i="2"/>
  <c r="S498" i="2" s="1"/>
  <c r="R497" i="2"/>
  <c r="Q497" i="2"/>
  <c r="P497" i="2"/>
  <c r="X497" i="2" s="1" a="1"/>
  <c r="X497" i="2" s="1"/>
  <c r="O497" i="2"/>
  <c r="M497" i="2"/>
  <c r="L497" i="2"/>
  <c r="K497" i="2"/>
  <c r="V497" i="2" s="1"/>
  <c r="J497" i="2"/>
  <c r="I497" i="2"/>
  <c r="H497" i="2"/>
  <c r="G497" i="2"/>
  <c r="F497" i="2"/>
  <c r="E497" i="2"/>
  <c r="D497" i="2"/>
  <c r="Y497" i="2" s="1"/>
  <c r="C497" i="2"/>
  <c r="B497" i="2"/>
  <c r="A497" i="2"/>
  <c r="S497" i="2" s="1"/>
  <c r="Y496" i="2"/>
  <c r="W496" i="2"/>
  <c r="V496" i="2"/>
  <c r="U496" i="2"/>
  <c r="R496" i="2"/>
  <c r="Q496" i="2"/>
  <c r="P496" i="2"/>
  <c r="X496" i="2" s="1" a="1"/>
  <c r="X496" i="2" s="1"/>
  <c r="O496" i="2"/>
  <c r="M496" i="2"/>
  <c r="L496" i="2"/>
  <c r="N496" i="2" s="1"/>
  <c r="T496" i="2" s="1"/>
  <c r="K496" i="2"/>
  <c r="J496" i="2"/>
  <c r="U496" i="2" s="1" a="1"/>
  <c r="I496" i="2"/>
  <c r="H496" i="2"/>
  <c r="G496" i="2"/>
  <c r="F496" i="2"/>
  <c r="E496" i="2"/>
  <c r="D496" i="2"/>
  <c r="C496" i="2"/>
  <c r="B496" i="2"/>
  <c r="A496" i="2"/>
  <c r="S496" i="2" s="1"/>
  <c r="V495" i="2"/>
  <c r="R495" i="2"/>
  <c r="Q495" i="2"/>
  <c r="P495" i="2"/>
  <c r="X495" i="2" s="1" a="1"/>
  <c r="X495" i="2" s="1"/>
  <c r="O495" i="2"/>
  <c r="M495" i="2"/>
  <c r="L495" i="2"/>
  <c r="N495" i="2" s="1"/>
  <c r="T495" i="2" s="1"/>
  <c r="K495" i="2"/>
  <c r="J495" i="2"/>
  <c r="I495" i="2"/>
  <c r="H495" i="2"/>
  <c r="G495" i="2"/>
  <c r="F495" i="2"/>
  <c r="E495" i="2"/>
  <c r="D495" i="2"/>
  <c r="Y495" i="2" s="1"/>
  <c r="C495" i="2"/>
  <c r="B495" i="2"/>
  <c r="A495" i="2"/>
  <c r="S495" i="2" s="1"/>
  <c r="R494" i="2"/>
  <c r="Q494" i="2"/>
  <c r="P494" i="2"/>
  <c r="X494" i="2" s="1" a="1"/>
  <c r="X494" i="2" s="1"/>
  <c r="O494" i="2"/>
  <c r="M494" i="2"/>
  <c r="L494" i="2"/>
  <c r="K494" i="2"/>
  <c r="V494" i="2" s="1"/>
  <c r="J494" i="2"/>
  <c r="U494" i="2" s="1" a="1"/>
  <c r="U494" i="2" s="1"/>
  <c r="I494" i="2"/>
  <c r="H494" i="2"/>
  <c r="G494" i="2"/>
  <c r="F494" i="2"/>
  <c r="E494" i="2"/>
  <c r="D494" i="2"/>
  <c r="Y494" i="2" s="1"/>
  <c r="C494" i="2"/>
  <c r="B494" i="2"/>
  <c r="A494" i="2"/>
  <c r="S494" i="2" s="1"/>
  <c r="R493" i="2"/>
  <c r="Q493" i="2"/>
  <c r="P493" i="2"/>
  <c r="X493" i="2" s="1" a="1"/>
  <c r="X493" i="2" s="1"/>
  <c r="O493" i="2"/>
  <c r="M493" i="2"/>
  <c r="L493" i="2"/>
  <c r="K493" i="2"/>
  <c r="V493" i="2" s="1"/>
  <c r="J493" i="2"/>
  <c r="U493" i="2" s="1" a="1"/>
  <c r="U493" i="2" s="1"/>
  <c r="I493" i="2"/>
  <c r="H493" i="2"/>
  <c r="G493" i="2"/>
  <c r="F493" i="2"/>
  <c r="E493" i="2"/>
  <c r="D493" i="2"/>
  <c r="Y493" i="2" s="1"/>
  <c r="C493" i="2"/>
  <c r="B493" i="2"/>
  <c r="A493" i="2"/>
  <c r="S493" i="2" s="1"/>
  <c r="X492" i="2"/>
  <c r="V492" i="2"/>
  <c r="R492" i="2"/>
  <c r="Q492" i="2"/>
  <c r="P492" i="2"/>
  <c r="X492" i="2" s="1" a="1"/>
  <c r="O492" i="2"/>
  <c r="M492" i="2"/>
  <c r="L492" i="2"/>
  <c r="N492" i="2" s="1"/>
  <c r="T492" i="2" s="1"/>
  <c r="K492" i="2"/>
  <c r="J492" i="2"/>
  <c r="I492" i="2"/>
  <c r="H492" i="2"/>
  <c r="G492" i="2"/>
  <c r="F492" i="2"/>
  <c r="E492" i="2"/>
  <c r="D492" i="2"/>
  <c r="Y492" i="2" s="1"/>
  <c r="C492" i="2"/>
  <c r="B492" i="2"/>
  <c r="A492" i="2"/>
  <c r="S492" i="2" s="1"/>
  <c r="R491" i="2"/>
  <c r="Q491" i="2"/>
  <c r="P491" i="2"/>
  <c r="X491" i="2" s="1" a="1"/>
  <c r="X491" i="2" s="1"/>
  <c r="O491" i="2"/>
  <c r="M491" i="2"/>
  <c r="L491" i="2"/>
  <c r="K491" i="2"/>
  <c r="V491" i="2" s="1"/>
  <c r="J491" i="2"/>
  <c r="I491" i="2"/>
  <c r="H491" i="2"/>
  <c r="G491" i="2"/>
  <c r="F491" i="2"/>
  <c r="E491" i="2"/>
  <c r="D491" i="2"/>
  <c r="Y491" i="2" s="1"/>
  <c r="C491" i="2"/>
  <c r="B491" i="2"/>
  <c r="A491" i="2"/>
  <c r="S491" i="2" s="1"/>
  <c r="T490" i="2"/>
  <c r="R490" i="2"/>
  <c r="Q490" i="2"/>
  <c r="P490" i="2"/>
  <c r="X490" i="2" s="1" a="1"/>
  <c r="X490" i="2" s="1"/>
  <c r="O490" i="2"/>
  <c r="N490" i="2"/>
  <c r="M490" i="2"/>
  <c r="L490" i="2"/>
  <c r="K490" i="2"/>
  <c r="V490" i="2" s="1"/>
  <c r="J490" i="2"/>
  <c r="I490" i="2"/>
  <c r="H490" i="2"/>
  <c r="G490" i="2"/>
  <c r="F490" i="2"/>
  <c r="E490" i="2"/>
  <c r="D490" i="2"/>
  <c r="Y490" i="2" s="1"/>
  <c r="C490" i="2"/>
  <c r="B490" i="2"/>
  <c r="A490" i="2"/>
  <c r="S490" i="2" s="1"/>
  <c r="X489" i="2" a="1"/>
  <c r="X489" i="2" s="1"/>
  <c r="U489" i="2"/>
  <c r="R489" i="2"/>
  <c r="Q489" i="2"/>
  <c r="P489" i="2"/>
  <c r="O489" i="2"/>
  <c r="M489" i="2"/>
  <c r="L489" i="2"/>
  <c r="N489" i="2" s="1"/>
  <c r="K489" i="2"/>
  <c r="V489" i="2" s="1"/>
  <c r="J489" i="2"/>
  <c r="U489" i="2" s="1" a="1"/>
  <c r="I489" i="2"/>
  <c r="H489" i="2"/>
  <c r="G489" i="2"/>
  <c r="F489" i="2"/>
  <c r="E489" i="2"/>
  <c r="D489" i="2"/>
  <c r="Y489" i="2" s="1"/>
  <c r="C489" i="2"/>
  <c r="B489" i="2"/>
  <c r="A489" i="2"/>
  <c r="S489" i="2" s="1"/>
  <c r="X488" i="2"/>
  <c r="V488" i="2"/>
  <c r="U488" i="2"/>
  <c r="R488" i="2"/>
  <c r="Q488" i="2"/>
  <c r="P488" i="2"/>
  <c r="X488" i="2" s="1" a="1"/>
  <c r="O488" i="2"/>
  <c r="M488" i="2"/>
  <c r="L488" i="2"/>
  <c r="K488" i="2"/>
  <c r="J488" i="2"/>
  <c r="U488" i="2" s="1" a="1"/>
  <c r="I488" i="2"/>
  <c r="H488" i="2"/>
  <c r="G488" i="2"/>
  <c r="F488" i="2"/>
  <c r="E488" i="2"/>
  <c r="D488" i="2"/>
  <c r="Y488" i="2" s="1"/>
  <c r="C488" i="2"/>
  <c r="B488" i="2"/>
  <c r="A488" i="2"/>
  <c r="S488" i="2" s="1"/>
  <c r="X487" i="2"/>
  <c r="U487" i="2"/>
  <c r="R487" i="2"/>
  <c r="Q487" i="2"/>
  <c r="P487" i="2"/>
  <c r="X487" i="2" s="1" a="1"/>
  <c r="O487" i="2"/>
  <c r="M487" i="2"/>
  <c r="L487" i="2"/>
  <c r="K487" i="2"/>
  <c r="V487" i="2" s="1"/>
  <c r="J487" i="2"/>
  <c r="U487" i="2" s="1" a="1"/>
  <c r="I487" i="2"/>
  <c r="H487" i="2"/>
  <c r="G487" i="2"/>
  <c r="F487" i="2"/>
  <c r="E487" i="2"/>
  <c r="D487" i="2"/>
  <c r="Y487" i="2" s="1"/>
  <c r="C487" i="2"/>
  <c r="B487" i="2"/>
  <c r="A487" i="2"/>
  <c r="S487" i="2" s="1"/>
  <c r="V486" i="2"/>
  <c r="U486" i="2"/>
  <c r="R486" i="2"/>
  <c r="Q486" i="2"/>
  <c r="P486" i="2"/>
  <c r="X486" i="2" s="1" a="1"/>
  <c r="X486" i="2" s="1"/>
  <c r="O486" i="2"/>
  <c r="M486" i="2"/>
  <c r="L486" i="2"/>
  <c r="N486" i="2" s="1"/>
  <c r="K486" i="2"/>
  <c r="J486" i="2"/>
  <c r="U486" i="2" s="1" a="1"/>
  <c r="I486" i="2"/>
  <c r="H486" i="2"/>
  <c r="G486" i="2"/>
  <c r="F486" i="2"/>
  <c r="E486" i="2"/>
  <c r="D486" i="2"/>
  <c r="Y486" i="2" s="1"/>
  <c r="C486" i="2"/>
  <c r="B486" i="2"/>
  <c r="A486" i="2"/>
  <c r="S486" i="2" s="1"/>
  <c r="V485" i="2"/>
  <c r="R485" i="2"/>
  <c r="Q485" i="2"/>
  <c r="P485" i="2"/>
  <c r="X485" i="2" s="1" a="1"/>
  <c r="X485" i="2" s="1"/>
  <c r="O485" i="2"/>
  <c r="N485" i="2"/>
  <c r="T485" i="2" s="1"/>
  <c r="M485" i="2"/>
  <c r="L485" i="2"/>
  <c r="K485" i="2"/>
  <c r="J485" i="2"/>
  <c r="I485" i="2"/>
  <c r="H485" i="2"/>
  <c r="G485" i="2"/>
  <c r="F485" i="2"/>
  <c r="E485" i="2"/>
  <c r="D485" i="2"/>
  <c r="Y485" i="2" s="1"/>
  <c r="C485" i="2"/>
  <c r="B485" i="2"/>
  <c r="A485" i="2"/>
  <c r="S485" i="2" s="1"/>
  <c r="R484" i="2"/>
  <c r="Q484" i="2"/>
  <c r="P484" i="2"/>
  <c r="X484" i="2" s="1" a="1"/>
  <c r="X484" i="2" s="1"/>
  <c r="O484" i="2"/>
  <c r="M484" i="2"/>
  <c r="L484" i="2"/>
  <c r="N484" i="2" s="1"/>
  <c r="T484" i="2" s="1"/>
  <c r="K484" i="2"/>
  <c r="V484" i="2" s="1"/>
  <c r="J484" i="2"/>
  <c r="I484" i="2"/>
  <c r="H484" i="2"/>
  <c r="G484" i="2"/>
  <c r="F484" i="2"/>
  <c r="E484" i="2"/>
  <c r="D484" i="2"/>
  <c r="Y484" i="2" s="1"/>
  <c r="C484" i="2"/>
  <c r="B484" i="2"/>
  <c r="A484" i="2"/>
  <c r="S484" i="2" s="1"/>
  <c r="X483" i="2" a="1"/>
  <c r="X483" i="2" s="1"/>
  <c r="W483" i="2"/>
  <c r="R483" i="2"/>
  <c r="Q483" i="2"/>
  <c r="P483" i="2"/>
  <c r="O483" i="2"/>
  <c r="M483" i="2"/>
  <c r="L483" i="2"/>
  <c r="N483" i="2" s="1"/>
  <c r="T483" i="2" s="1"/>
  <c r="K483" i="2"/>
  <c r="V483" i="2" s="1"/>
  <c r="J483" i="2"/>
  <c r="U483" i="2" s="1" a="1"/>
  <c r="U483" i="2" s="1"/>
  <c r="Z483" i="2" s="1"/>
  <c r="AA483" i="2" s="1"/>
  <c r="I483" i="2"/>
  <c r="H483" i="2"/>
  <c r="G483" i="2"/>
  <c r="F483" i="2"/>
  <c r="E483" i="2"/>
  <c r="D483" i="2"/>
  <c r="Y483" i="2" s="1"/>
  <c r="C483" i="2"/>
  <c r="B483" i="2"/>
  <c r="A483" i="2"/>
  <c r="S483" i="2" s="1"/>
  <c r="R482" i="2"/>
  <c r="Q482" i="2"/>
  <c r="P482" i="2"/>
  <c r="X482" i="2" s="1" a="1"/>
  <c r="X482" i="2" s="1"/>
  <c r="O482" i="2"/>
  <c r="M482" i="2"/>
  <c r="L482" i="2"/>
  <c r="N482" i="2" s="1"/>
  <c r="T482" i="2" s="1"/>
  <c r="K482" i="2"/>
  <c r="V482" i="2" s="1"/>
  <c r="J482" i="2"/>
  <c r="I482" i="2"/>
  <c r="H482" i="2"/>
  <c r="G482" i="2"/>
  <c r="F482" i="2"/>
  <c r="E482" i="2"/>
  <c r="D482" i="2"/>
  <c r="Y482" i="2" s="1"/>
  <c r="C482" i="2"/>
  <c r="B482" i="2"/>
  <c r="A482" i="2"/>
  <c r="S482" i="2" s="1"/>
  <c r="X481" i="2" a="1"/>
  <c r="X481" i="2" s="1"/>
  <c r="V481" i="2"/>
  <c r="U481" i="2"/>
  <c r="R481" i="2"/>
  <c r="Q481" i="2"/>
  <c r="P481" i="2"/>
  <c r="O481" i="2"/>
  <c r="M481" i="2"/>
  <c r="N481" i="2" s="1"/>
  <c r="T481" i="2" s="1"/>
  <c r="L481" i="2"/>
  <c r="K481" i="2"/>
  <c r="J481" i="2"/>
  <c r="U481" i="2" s="1" a="1"/>
  <c r="I481" i="2"/>
  <c r="H481" i="2"/>
  <c r="G481" i="2"/>
  <c r="F481" i="2"/>
  <c r="E481" i="2"/>
  <c r="D481" i="2"/>
  <c r="Y481" i="2" s="1"/>
  <c r="C481" i="2"/>
  <c r="B481" i="2"/>
  <c r="A481" i="2"/>
  <c r="S481" i="2" s="1"/>
  <c r="R480" i="2"/>
  <c r="Q480" i="2"/>
  <c r="P480" i="2"/>
  <c r="X480" i="2" s="1" a="1"/>
  <c r="X480" i="2" s="1"/>
  <c r="O480" i="2"/>
  <c r="M480" i="2"/>
  <c r="N480" i="2" s="1"/>
  <c r="T480" i="2" s="1"/>
  <c r="L480" i="2"/>
  <c r="K480" i="2"/>
  <c r="V480" i="2" s="1"/>
  <c r="J480" i="2"/>
  <c r="I480" i="2"/>
  <c r="H480" i="2"/>
  <c r="G480" i="2"/>
  <c r="F480" i="2"/>
  <c r="E480" i="2"/>
  <c r="D480" i="2"/>
  <c r="Y480" i="2" s="1"/>
  <c r="C480" i="2"/>
  <c r="B480" i="2"/>
  <c r="A480" i="2"/>
  <c r="S480" i="2" s="1"/>
  <c r="U479" i="2"/>
  <c r="R479" i="2"/>
  <c r="Q479" i="2"/>
  <c r="P479" i="2"/>
  <c r="X479" i="2" s="1" a="1"/>
  <c r="X479" i="2" s="1"/>
  <c r="O479" i="2"/>
  <c r="M479" i="2"/>
  <c r="L479" i="2"/>
  <c r="K479" i="2"/>
  <c r="V479" i="2" s="1"/>
  <c r="J479" i="2"/>
  <c r="U479" i="2" s="1" a="1"/>
  <c r="I479" i="2"/>
  <c r="H479" i="2"/>
  <c r="G479" i="2"/>
  <c r="F479" i="2"/>
  <c r="E479" i="2"/>
  <c r="D479" i="2"/>
  <c r="Y479" i="2" s="1"/>
  <c r="C479" i="2"/>
  <c r="B479" i="2"/>
  <c r="A479" i="2"/>
  <c r="S479" i="2" s="1"/>
  <c r="R478" i="2"/>
  <c r="Q478" i="2"/>
  <c r="P478" i="2"/>
  <c r="X478" i="2" s="1" a="1"/>
  <c r="X478" i="2" s="1"/>
  <c r="O478" i="2"/>
  <c r="M478" i="2"/>
  <c r="N478" i="2" s="1"/>
  <c r="T478" i="2" s="1"/>
  <c r="L478" i="2"/>
  <c r="K478" i="2"/>
  <c r="V478" i="2" s="1"/>
  <c r="J478" i="2"/>
  <c r="I478" i="2"/>
  <c r="H478" i="2"/>
  <c r="G478" i="2"/>
  <c r="F478" i="2"/>
  <c r="E478" i="2"/>
  <c r="D478" i="2"/>
  <c r="Y478" i="2" s="1"/>
  <c r="C478" i="2"/>
  <c r="B478" i="2"/>
  <c r="A478" i="2"/>
  <c r="S478" i="2" s="1"/>
  <c r="T477" i="2"/>
  <c r="R477" i="2"/>
  <c r="Q477" i="2"/>
  <c r="P477" i="2"/>
  <c r="X477" i="2" s="1" a="1"/>
  <c r="X477" i="2" s="1"/>
  <c r="O477" i="2"/>
  <c r="M477" i="2"/>
  <c r="L477" i="2"/>
  <c r="N477" i="2" s="1"/>
  <c r="K477" i="2"/>
  <c r="V477" i="2" s="1"/>
  <c r="J477" i="2"/>
  <c r="I477" i="2"/>
  <c r="H477" i="2"/>
  <c r="G477" i="2"/>
  <c r="F477" i="2"/>
  <c r="E477" i="2"/>
  <c r="D477" i="2"/>
  <c r="Y477" i="2" s="1"/>
  <c r="C477" i="2"/>
  <c r="B477" i="2"/>
  <c r="A477" i="2"/>
  <c r="S477" i="2" s="1"/>
  <c r="R476" i="2"/>
  <c r="Q476" i="2"/>
  <c r="P476" i="2"/>
  <c r="X476" i="2" s="1" a="1"/>
  <c r="X476" i="2" s="1"/>
  <c r="O476" i="2"/>
  <c r="M476" i="2"/>
  <c r="L476" i="2"/>
  <c r="K476" i="2"/>
  <c r="V476" i="2" s="1"/>
  <c r="J476" i="2"/>
  <c r="I476" i="2"/>
  <c r="H476" i="2"/>
  <c r="G476" i="2"/>
  <c r="F476" i="2"/>
  <c r="E476" i="2"/>
  <c r="D476" i="2"/>
  <c r="Y476" i="2" s="1"/>
  <c r="C476" i="2"/>
  <c r="B476" i="2"/>
  <c r="A476" i="2"/>
  <c r="S476" i="2" s="1"/>
  <c r="Y475" i="2"/>
  <c r="U475" i="2"/>
  <c r="U475" i="2" a="1"/>
  <c r="R475" i="2"/>
  <c r="Q475" i="2"/>
  <c r="P475" i="2"/>
  <c r="X475" i="2" s="1" a="1"/>
  <c r="X475" i="2" s="1"/>
  <c r="O475" i="2"/>
  <c r="M475" i="2"/>
  <c r="L475" i="2"/>
  <c r="K475" i="2"/>
  <c r="V475" i="2" s="1"/>
  <c r="J475" i="2"/>
  <c r="I475" i="2"/>
  <c r="H475" i="2"/>
  <c r="G475" i="2"/>
  <c r="F475" i="2"/>
  <c r="E475" i="2"/>
  <c r="D475" i="2"/>
  <c r="C475" i="2"/>
  <c r="B475" i="2"/>
  <c r="A475" i="2"/>
  <c r="S475" i="2" s="1"/>
  <c r="X474" i="2"/>
  <c r="U474" i="2"/>
  <c r="R474" i="2"/>
  <c r="Q474" i="2"/>
  <c r="P474" i="2"/>
  <c r="X474" i="2" s="1" a="1"/>
  <c r="O474" i="2"/>
  <c r="M474" i="2"/>
  <c r="L474" i="2"/>
  <c r="K474" i="2"/>
  <c r="V474" i="2" s="1"/>
  <c r="J474" i="2"/>
  <c r="U474" i="2" s="1" a="1"/>
  <c r="I474" i="2"/>
  <c r="H474" i="2"/>
  <c r="G474" i="2"/>
  <c r="F474" i="2"/>
  <c r="E474" i="2"/>
  <c r="D474" i="2"/>
  <c r="Y474" i="2" s="1"/>
  <c r="C474" i="2"/>
  <c r="B474" i="2"/>
  <c r="A474" i="2"/>
  <c r="S474" i="2" s="1"/>
  <c r="V473" i="2"/>
  <c r="R473" i="2"/>
  <c r="Q473" i="2"/>
  <c r="P473" i="2"/>
  <c r="X473" i="2" s="1" a="1"/>
  <c r="X473" i="2" s="1"/>
  <c r="O473" i="2"/>
  <c r="M473" i="2"/>
  <c r="L473" i="2"/>
  <c r="K473" i="2"/>
  <c r="J473" i="2"/>
  <c r="U473" i="2" s="1" a="1"/>
  <c r="U473" i="2" s="1"/>
  <c r="I473" i="2"/>
  <c r="H473" i="2"/>
  <c r="G473" i="2"/>
  <c r="F473" i="2"/>
  <c r="E473" i="2"/>
  <c r="D473" i="2"/>
  <c r="Y473" i="2" s="1"/>
  <c r="C473" i="2"/>
  <c r="B473" i="2"/>
  <c r="A473" i="2"/>
  <c r="S473" i="2" s="1"/>
  <c r="Y472" i="2"/>
  <c r="X472" i="2" a="1"/>
  <c r="X472" i="2" s="1"/>
  <c r="U472" i="2" a="1"/>
  <c r="U472" i="2" s="1"/>
  <c r="R472" i="2"/>
  <c r="Q472" i="2"/>
  <c r="P472" i="2"/>
  <c r="O472" i="2"/>
  <c r="M472" i="2"/>
  <c r="L472" i="2"/>
  <c r="K472" i="2"/>
  <c r="V472" i="2" s="1"/>
  <c r="J472" i="2"/>
  <c r="I472" i="2"/>
  <c r="H472" i="2"/>
  <c r="G472" i="2"/>
  <c r="F472" i="2"/>
  <c r="E472" i="2"/>
  <c r="D472" i="2"/>
  <c r="C472" i="2"/>
  <c r="B472" i="2"/>
  <c r="A472" i="2"/>
  <c r="S472" i="2" s="1"/>
  <c r="V471" i="2"/>
  <c r="U471" i="2" a="1"/>
  <c r="U471" i="2" s="1"/>
  <c r="R471" i="2"/>
  <c r="Q471" i="2"/>
  <c r="P471" i="2"/>
  <c r="X471" i="2" s="1" a="1"/>
  <c r="X471" i="2" s="1"/>
  <c r="O471" i="2"/>
  <c r="M471" i="2"/>
  <c r="L471" i="2"/>
  <c r="K471" i="2"/>
  <c r="J471" i="2"/>
  <c r="I471" i="2"/>
  <c r="H471" i="2"/>
  <c r="G471" i="2"/>
  <c r="F471" i="2"/>
  <c r="E471" i="2"/>
  <c r="D471" i="2"/>
  <c r="Y471" i="2" s="1"/>
  <c r="C471" i="2"/>
  <c r="B471" i="2"/>
  <c r="A471" i="2"/>
  <c r="S471" i="2" s="1"/>
  <c r="X470" i="2"/>
  <c r="R470" i="2"/>
  <c r="Q470" i="2"/>
  <c r="P470" i="2"/>
  <c r="X470" i="2" s="1" a="1"/>
  <c r="O470" i="2"/>
  <c r="M470" i="2"/>
  <c r="L470" i="2"/>
  <c r="N470" i="2" s="1"/>
  <c r="K470" i="2"/>
  <c r="V470" i="2" s="1"/>
  <c r="J470" i="2"/>
  <c r="U470" i="2" s="1" a="1"/>
  <c r="U470" i="2" s="1"/>
  <c r="I470" i="2"/>
  <c r="H470" i="2"/>
  <c r="G470" i="2"/>
  <c r="F470" i="2"/>
  <c r="E470" i="2"/>
  <c r="D470" i="2"/>
  <c r="Y470" i="2" s="1"/>
  <c r="C470" i="2"/>
  <c r="B470" i="2"/>
  <c r="A470" i="2"/>
  <c r="S470" i="2" s="1"/>
  <c r="R469" i="2"/>
  <c r="Q469" i="2"/>
  <c r="P469" i="2"/>
  <c r="X469" i="2" s="1" a="1"/>
  <c r="X469" i="2" s="1"/>
  <c r="O469" i="2"/>
  <c r="M469" i="2"/>
  <c r="L469" i="2"/>
  <c r="K469" i="2"/>
  <c r="V469" i="2" s="1"/>
  <c r="J469" i="2"/>
  <c r="I469" i="2"/>
  <c r="H469" i="2"/>
  <c r="G469" i="2"/>
  <c r="F469" i="2"/>
  <c r="E469" i="2"/>
  <c r="D469" i="2"/>
  <c r="Y469" i="2" s="1"/>
  <c r="C469" i="2"/>
  <c r="B469" i="2"/>
  <c r="A469" i="2"/>
  <c r="S469" i="2" s="1"/>
  <c r="U468" i="2"/>
  <c r="T468" i="2"/>
  <c r="R468" i="2"/>
  <c r="Q468" i="2"/>
  <c r="P468" i="2"/>
  <c r="X468" i="2" s="1" a="1"/>
  <c r="X468" i="2" s="1"/>
  <c r="O468" i="2"/>
  <c r="M468" i="2"/>
  <c r="L468" i="2"/>
  <c r="N468" i="2" s="1"/>
  <c r="K468" i="2"/>
  <c r="V468" i="2" s="1"/>
  <c r="J468" i="2"/>
  <c r="U468" i="2" s="1" a="1"/>
  <c r="I468" i="2"/>
  <c r="H468" i="2"/>
  <c r="G468" i="2"/>
  <c r="F468" i="2"/>
  <c r="E468" i="2"/>
  <c r="D468" i="2"/>
  <c r="Y468" i="2" s="1"/>
  <c r="C468" i="2"/>
  <c r="B468" i="2"/>
  <c r="A468" i="2"/>
  <c r="S468" i="2" s="1"/>
  <c r="Y467" i="2"/>
  <c r="R467" i="2"/>
  <c r="Q467" i="2"/>
  <c r="P467" i="2"/>
  <c r="X467" i="2" s="1" a="1"/>
  <c r="X467" i="2" s="1"/>
  <c r="O467" i="2"/>
  <c r="N467" i="2"/>
  <c r="T467" i="2" s="1"/>
  <c r="M467" i="2"/>
  <c r="L467" i="2"/>
  <c r="K467" i="2"/>
  <c r="V467" i="2" s="1"/>
  <c r="J467" i="2"/>
  <c r="U467" i="2" s="1" a="1"/>
  <c r="U467" i="2" s="1"/>
  <c r="I467" i="2"/>
  <c r="H467" i="2"/>
  <c r="G467" i="2"/>
  <c r="F467" i="2"/>
  <c r="E467" i="2"/>
  <c r="D467" i="2"/>
  <c r="C467" i="2"/>
  <c r="B467" i="2"/>
  <c r="A467" i="2"/>
  <c r="S467" i="2" s="1"/>
  <c r="U466" i="2" a="1"/>
  <c r="U466" i="2" s="1"/>
  <c r="R466" i="2"/>
  <c r="Q466" i="2"/>
  <c r="P466" i="2"/>
  <c r="X466" i="2" s="1" a="1"/>
  <c r="X466" i="2" s="1"/>
  <c r="O466" i="2"/>
  <c r="M466" i="2"/>
  <c r="L466" i="2"/>
  <c r="K466" i="2"/>
  <c r="V466" i="2" s="1"/>
  <c r="J466" i="2"/>
  <c r="I466" i="2"/>
  <c r="H466" i="2"/>
  <c r="G466" i="2"/>
  <c r="F466" i="2"/>
  <c r="E466" i="2"/>
  <c r="D466" i="2"/>
  <c r="Y466" i="2" s="1"/>
  <c r="C466" i="2"/>
  <c r="B466" i="2"/>
  <c r="A466" i="2"/>
  <c r="S466" i="2" s="1"/>
  <c r="V465" i="2"/>
  <c r="S465" i="2"/>
  <c r="R465" i="2"/>
  <c r="Q465" i="2"/>
  <c r="P465" i="2"/>
  <c r="X465" i="2" s="1" a="1"/>
  <c r="X465" i="2" s="1"/>
  <c r="O465" i="2"/>
  <c r="M465" i="2"/>
  <c r="L465" i="2"/>
  <c r="N465" i="2" s="1"/>
  <c r="T465" i="2" s="1"/>
  <c r="K465" i="2"/>
  <c r="J465" i="2"/>
  <c r="I465" i="2"/>
  <c r="H465" i="2"/>
  <c r="G465" i="2"/>
  <c r="F465" i="2"/>
  <c r="E465" i="2"/>
  <c r="D465" i="2"/>
  <c r="Y465" i="2" s="1"/>
  <c r="C465" i="2"/>
  <c r="B465" i="2"/>
  <c r="A465" i="2"/>
  <c r="X464" i="2"/>
  <c r="R464" i="2"/>
  <c r="Q464" i="2"/>
  <c r="P464" i="2"/>
  <c r="X464" i="2" s="1" a="1"/>
  <c r="O464" i="2"/>
  <c r="N464" i="2"/>
  <c r="T464" i="2" s="1"/>
  <c r="M464" i="2"/>
  <c r="L464" i="2"/>
  <c r="K464" i="2"/>
  <c r="V464" i="2" s="1"/>
  <c r="J464" i="2"/>
  <c r="I464" i="2"/>
  <c r="H464" i="2"/>
  <c r="G464" i="2"/>
  <c r="F464" i="2"/>
  <c r="E464" i="2"/>
  <c r="D464" i="2"/>
  <c r="Y464" i="2" s="1"/>
  <c r="C464" i="2"/>
  <c r="B464" i="2"/>
  <c r="A464" i="2"/>
  <c r="S464" i="2" s="1"/>
  <c r="U463" i="2" a="1"/>
  <c r="U463" i="2" s="1"/>
  <c r="R463" i="2"/>
  <c r="Q463" i="2"/>
  <c r="P463" i="2"/>
  <c r="X463" i="2" s="1" a="1"/>
  <c r="X463" i="2" s="1"/>
  <c r="O463" i="2"/>
  <c r="M463" i="2"/>
  <c r="L463" i="2"/>
  <c r="N463" i="2" s="1"/>
  <c r="K463" i="2"/>
  <c r="V463" i="2" s="1"/>
  <c r="J463" i="2"/>
  <c r="I463" i="2"/>
  <c r="H463" i="2"/>
  <c r="G463" i="2"/>
  <c r="F463" i="2"/>
  <c r="E463" i="2"/>
  <c r="D463" i="2"/>
  <c r="Y463" i="2" s="1"/>
  <c r="C463" i="2"/>
  <c r="B463" i="2"/>
  <c r="A463" i="2"/>
  <c r="S463" i="2" s="1"/>
  <c r="R462" i="2"/>
  <c r="Q462" i="2"/>
  <c r="P462" i="2"/>
  <c r="X462" i="2" s="1" a="1"/>
  <c r="X462" i="2" s="1"/>
  <c r="O462" i="2"/>
  <c r="N462" i="2"/>
  <c r="T462" i="2" s="1"/>
  <c r="M462" i="2"/>
  <c r="L462" i="2"/>
  <c r="K462" i="2"/>
  <c r="V462" i="2" s="1"/>
  <c r="J462" i="2"/>
  <c r="U462" i="2" s="1" a="1"/>
  <c r="U462" i="2" s="1"/>
  <c r="I462" i="2"/>
  <c r="H462" i="2"/>
  <c r="G462" i="2"/>
  <c r="F462" i="2"/>
  <c r="E462" i="2"/>
  <c r="D462" i="2"/>
  <c r="Y462" i="2" s="1"/>
  <c r="C462" i="2"/>
  <c r="B462" i="2"/>
  <c r="A462" i="2"/>
  <c r="S462" i="2" s="1"/>
  <c r="X461" i="2"/>
  <c r="R461" i="2"/>
  <c r="Q461" i="2"/>
  <c r="P461" i="2"/>
  <c r="X461" i="2" s="1" a="1"/>
  <c r="O461" i="2"/>
  <c r="M461" i="2"/>
  <c r="L461" i="2"/>
  <c r="N461" i="2" s="1"/>
  <c r="T461" i="2" s="1"/>
  <c r="K461" i="2"/>
  <c r="V461" i="2" s="1"/>
  <c r="J461" i="2"/>
  <c r="I461" i="2"/>
  <c r="H461" i="2"/>
  <c r="G461" i="2"/>
  <c r="F461" i="2"/>
  <c r="E461" i="2"/>
  <c r="D461" i="2"/>
  <c r="Y461" i="2" s="1"/>
  <c r="C461" i="2"/>
  <c r="B461" i="2"/>
  <c r="A461" i="2"/>
  <c r="S461" i="2" s="1"/>
  <c r="V460" i="2"/>
  <c r="R460" i="2"/>
  <c r="Q460" i="2"/>
  <c r="P460" i="2"/>
  <c r="X460" i="2" s="1" a="1"/>
  <c r="X460" i="2" s="1"/>
  <c r="O460" i="2"/>
  <c r="M460" i="2"/>
  <c r="L460" i="2"/>
  <c r="K460" i="2"/>
  <c r="J460" i="2"/>
  <c r="U460" i="2" s="1" a="1"/>
  <c r="U460" i="2" s="1"/>
  <c r="I460" i="2"/>
  <c r="H460" i="2"/>
  <c r="G460" i="2"/>
  <c r="F460" i="2"/>
  <c r="E460" i="2"/>
  <c r="D460" i="2"/>
  <c r="Y460" i="2" s="1"/>
  <c r="C460" i="2"/>
  <c r="B460" i="2"/>
  <c r="A460" i="2"/>
  <c r="S460" i="2" s="1"/>
  <c r="R459" i="2"/>
  <c r="Q459" i="2"/>
  <c r="P459" i="2"/>
  <c r="X459" i="2" s="1" a="1"/>
  <c r="X459" i="2" s="1"/>
  <c r="O459" i="2"/>
  <c r="M459" i="2"/>
  <c r="L459" i="2"/>
  <c r="N459" i="2" s="1"/>
  <c r="T459" i="2" s="1"/>
  <c r="K459" i="2"/>
  <c r="V459" i="2" s="1"/>
  <c r="J459" i="2"/>
  <c r="I459" i="2"/>
  <c r="H459" i="2"/>
  <c r="G459" i="2"/>
  <c r="F459" i="2"/>
  <c r="E459" i="2"/>
  <c r="D459" i="2"/>
  <c r="Y459" i="2" s="1"/>
  <c r="C459" i="2"/>
  <c r="B459" i="2"/>
  <c r="A459" i="2"/>
  <c r="S459" i="2" s="1"/>
  <c r="X458" i="2"/>
  <c r="R458" i="2"/>
  <c r="Q458" i="2"/>
  <c r="P458" i="2"/>
  <c r="X458" i="2" s="1" a="1"/>
  <c r="O458" i="2"/>
  <c r="M458" i="2"/>
  <c r="L458" i="2"/>
  <c r="N458" i="2" s="1"/>
  <c r="T458" i="2" s="1"/>
  <c r="K458" i="2"/>
  <c r="V458" i="2" s="1"/>
  <c r="J458" i="2"/>
  <c r="I458" i="2"/>
  <c r="H458" i="2"/>
  <c r="G458" i="2"/>
  <c r="F458" i="2"/>
  <c r="E458" i="2"/>
  <c r="D458" i="2"/>
  <c r="Y458" i="2" s="1"/>
  <c r="C458" i="2"/>
  <c r="B458" i="2"/>
  <c r="A458" i="2"/>
  <c r="S458" i="2" s="1"/>
  <c r="R457" i="2"/>
  <c r="Q457" i="2"/>
  <c r="P457" i="2"/>
  <c r="X457" i="2" s="1" a="1"/>
  <c r="X457" i="2" s="1"/>
  <c r="O457" i="2"/>
  <c r="M457" i="2"/>
  <c r="L457" i="2"/>
  <c r="N457" i="2" s="1"/>
  <c r="K457" i="2"/>
  <c r="V457" i="2" s="1"/>
  <c r="J457" i="2"/>
  <c r="U457" i="2" s="1" a="1"/>
  <c r="U457" i="2" s="1"/>
  <c r="I457" i="2"/>
  <c r="H457" i="2"/>
  <c r="G457" i="2"/>
  <c r="F457" i="2"/>
  <c r="E457" i="2"/>
  <c r="D457" i="2"/>
  <c r="Y457" i="2" s="1"/>
  <c r="C457" i="2"/>
  <c r="B457" i="2"/>
  <c r="A457" i="2"/>
  <c r="S457" i="2" s="1"/>
  <c r="R456" i="2"/>
  <c r="Q456" i="2"/>
  <c r="P456" i="2"/>
  <c r="X456" i="2" s="1" a="1"/>
  <c r="X456" i="2" s="1"/>
  <c r="O456" i="2"/>
  <c r="M456" i="2"/>
  <c r="L456" i="2"/>
  <c r="K456" i="2"/>
  <c r="V456" i="2" s="1"/>
  <c r="J456" i="2"/>
  <c r="I456" i="2"/>
  <c r="H456" i="2"/>
  <c r="G456" i="2"/>
  <c r="F456" i="2"/>
  <c r="E456" i="2"/>
  <c r="D456" i="2"/>
  <c r="Y456" i="2" s="1"/>
  <c r="C456" i="2"/>
  <c r="B456" i="2"/>
  <c r="A456" i="2"/>
  <c r="S456" i="2" s="1"/>
  <c r="Y455" i="2"/>
  <c r="X455" i="2"/>
  <c r="U455" i="2" a="1"/>
  <c r="U455" i="2" s="1"/>
  <c r="R455" i="2"/>
  <c r="Q455" i="2"/>
  <c r="P455" i="2"/>
  <c r="X455" i="2" s="1" a="1"/>
  <c r="O455" i="2"/>
  <c r="M455" i="2"/>
  <c r="N455" i="2" s="1"/>
  <c r="T455" i="2" s="1"/>
  <c r="L455" i="2"/>
  <c r="K455" i="2"/>
  <c r="V455" i="2" s="1"/>
  <c r="J455" i="2"/>
  <c r="I455" i="2"/>
  <c r="H455" i="2"/>
  <c r="G455" i="2"/>
  <c r="F455" i="2"/>
  <c r="E455" i="2"/>
  <c r="D455" i="2"/>
  <c r="C455" i="2"/>
  <c r="B455" i="2"/>
  <c r="A455" i="2"/>
  <c r="S455" i="2" s="1"/>
  <c r="V454" i="2"/>
  <c r="R454" i="2"/>
  <c r="Q454" i="2"/>
  <c r="P454" i="2"/>
  <c r="X454" i="2" s="1" a="1"/>
  <c r="X454" i="2" s="1"/>
  <c r="O454" i="2"/>
  <c r="M454" i="2"/>
  <c r="L454" i="2"/>
  <c r="K454" i="2"/>
  <c r="J454" i="2"/>
  <c r="U454" i="2" s="1" a="1"/>
  <c r="U454" i="2" s="1"/>
  <c r="I454" i="2"/>
  <c r="H454" i="2"/>
  <c r="G454" i="2"/>
  <c r="F454" i="2"/>
  <c r="E454" i="2"/>
  <c r="D454" i="2"/>
  <c r="Y454" i="2" s="1"/>
  <c r="C454" i="2"/>
  <c r="B454" i="2"/>
  <c r="A454" i="2"/>
  <c r="S454" i="2" s="1"/>
  <c r="R453" i="2"/>
  <c r="Q453" i="2"/>
  <c r="P453" i="2"/>
  <c r="X453" i="2" s="1" a="1"/>
  <c r="X453" i="2" s="1"/>
  <c r="O453" i="2"/>
  <c r="N453" i="2"/>
  <c r="M453" i="2"/>
  <c r="L453" i="2"/>
  <c r="K453" i="2"/>
  <c r="V453" i="2" s="1"/>
  <c r="J453" i="2"/>
  <c r="U453" i="2" s="1" a="1"/>
  <c r="U453" i="2" s="1"/>
  <c r="I453" i="2"/>
  <c r="H453" i="2"/>
  <c r="G453" i="2"/>
  <c r="F453" i="2"/>
  <c r="E453" i="2"/>
  <c r="D453" i="2"/>
  <c r="Y453" i="2" s="1"/>
  <c r="C453" i="2"/>
  <c r="B453" i="2"/>
  <c r="A453" i="2"/>
  <c r="S453" i="2" s="1"/>
  <c r="Y452" i="2"/>
  <c r="X452" i="2"/>
  <c r="R452" i="2"/>
  <c r="Q452" i="2"/>
  <c r="P452" i="2"/>
  <c r="X452" i="2" s="1" a="1"/>
  <c r="O452" i="2"/>
  <c r="M452" i="2"/>
  <c r="L452" i="2"/>
  <c r="K452" i="2"/>
  <c r="V452" i="2" s="1"/>
  <c r="J452" i="2"/>
  <c r="I452" i="2"/>
  <c r="H452" i="2"/>
  <c r="G452" i="2"/>
  <c r="F452" i="2"/>
  <c r="E452" i="2"/>
  <c r="D452" i="2"/>
  <c r="C452" i="2"/>
  <c r="B452" i="2"/>
  <c r="A452" i="2"/>
  <c r="S452" i="2" s="1"/>
  <c r="U451" i="2" a="1"/>
  <c r="U451" i="2" s="1"/>
  <c r="R451" i="2"/>
  <c r="Q451" i="2"/>
  <c r="P451" i="2"/>
  <c r="X451" i="2" s="1" a="1"/>
  <c r="X451" i="2" s="1"/>
  <c r="O451" i="2"/>
  <c r="M451" i="2"/>
  <c r="L451" i="2"/>
  <c r="N451" i="2" s="1"/>
  <c r="K451" i="2"/>
  <c r="V451" i="2" s="1"/>
  <c r="J451" i="2"/>
  <c r="I451" i="2"/>
  <c r="H451" i="2"/>
  <c r="G451" i="2"/>
  <c r="F451" i="2"/>
  <c r="E451" i="2"/>
  <c r="D451" i="2"/>
  <c r="Y451" i="2" s="1"/>
  <c r="C451" i="2"/>
  <c r="B451" i="2"/>
  <c r="A451" i="2"/>
  <c r="S451" i="2" s="1"/>
  <c r="Y450" i="2"/>
  <c r="R450" i="2"/>
  <c r="Q450" i="2"/>
  <c r="P450" i="2"/>
  <c r="X450" i="2" s="1" a="1"/>
  <c r="X450" i="2" s="1"/>
  <c r="O450" i="2"/>
  <c r="M450" i="2"/>
  <c r="N450" i="2" s="1"/>
  <c r="T450" i="2" s="1"/>
  <c r="L450" i="2"/>
  <c r="K450" i="2"/>
  <c r="V450" i="2" s="1"/>
  <c r="J450" i="2"/>
  <c r="U450" i="2" s="1" a="1"/>
  <c r="U450" i="2" s="1"/>
  <c r="I450" i="2"/>
  <c r="H450" i="2"/>
  <c r="G450" i="2"/>
  <c r="F450" i="2"/>
  <c r="E450" i="2"/>
  <c r="D450" i="2"/>
  <c r="C450" i="2"/>
  <c r="B450" i="2"/>
  <c r="A450" i="2"/>
  <c r="S450" i="2" s="1"/>
  <c r="Y449" i="2"/>
  <c r="R449" i="2"/>
  <c r="Q449" i="2"/>
  <c r="P449" i="2"/>
  <c r="X449" i="2" s="1" a="1"/>
  <c r="X449" i="2" s="1"/>
  <c r="O449" i="2"/>
  <c r="M449" i="2"/>
  <c r="L449" i="2"/>
  <c r="K449" i="2"/>
  <c r="V449" i="2" s="1"/>
  <c r="J449" i="2"/>
  <c r="I449" i="2"/>
  <c r="H449" i="2"/>
  <c r="G449" i="2"/>
  <c r="F449" i="2"/>
  <c r="E449" i="2"/>
  <c r="D449" i="2"/>
  <c r="C449" i="2"/>
  <c r="B449" i="2"/>
  <c r="A449" i="2"/>
  <c r="S449" i="2" s="1"/>
  <c r="U448" i="2" a="1"/>
  <c r="U448" i="2" s="1"/>
  <c r="R448" i="2"/>
  <c r="Q448" i="2"/>
  <c r="P448" i="2"/>
  <c r="X448" i="2" s="1" a="1"/>
  <c r="X448" i="2" s="1"/>
  <c r="O448" i="2"/>
  <c r="M448" i="2"/>
  <c r="L448" i="2"/>
  <c r="N448" i="2" s="1"/>
  <c r="T448" i="2" s="1"/>
  <c r="K448" i="2"/>
  <c r="V448" i="2" s="1"/>
  <c r="J448" i="2"/>
  <c r="I448" i="2"/>
  <c r="H448" i="2"/>
  <c r="G448" i="2"/>
  <c r="F448" i="2"/>
  <c r="E448" i="2"/>
  <c r="D448" i="2"/>
  <c r="Y448" i="2" s="1"/>
  <c r="C448" i="2"/>
  <c r="B448" i="2"/>
  <c r="A448" i="2"/>
  <c r="S448" i="2" s="1"/>
  <c r="R447" i="2"/>
  <c r="Q447" i="2"/>
  <c r="P447" i="2"/>
  <c r="X447" i="2" s="1" a="1"/>
  <c r="X447" i="2" s="1"/>
  <c r="O447" i="2"/>
  <c r="M447" i="2"/>
  <c r="L447" i="2"/>
  <c r="N447" i="2" s="1"/>
  <c r="K447" i="2"/>
  <c r="V447" i="2" s="1"/>
  <c r="J447" i="2"/>
  <c r="U447" i="2" s="1" a="1"/>
  <c r="U447" i="2" s="1"/>
  <c r="I447" i="2"/>
  <c r="H447" i="2"/>
  <c r="G447" i="2"/>
  <c r="F447" i="2"/>
  <c r="E447" i="2"/>
  <c r="D447" i="2"/>
  <c r="Y447" i="2" s="1"/>
  <c r="C447" i="2"/>
  <c r="B447" i="2"/>
  <c r="A447" i="2"/>
  <c r="S447" i="2" s="1"/>
  <c r="X446" i="2"/>
  <c r="U446" i="2" a="1"/>
  <c r="U446" i="2" s="1"/>
  <c r="R446" i="2"/>
  <c r="Q446" i="2"/>
  <c r="P446" i="2"/>
  <c r="X446" i="2" s="1" a="1"/>
  <c r="O446" i="2"/>
  <c r="M446" i="2"/>
  <c r="L446" i="2"/>
  <c r="K446" i="2"/>
  <c r="V446" i="2" s="1"/>
  <c r="J446" i="2"/>
  <c r="I446" i="2"/>
  <c r="H446" i="2"/>
  <c r="G446" i="2"/>
  <c r="F446" i="2"/>
  <c r="E446" i="2"/>
  <c r="D446" i="2"/>
  <c r="Y446" i="2" s="1"/>
  <c r="C446" i="2"/>
  <c r="B446" i="2"/>
  <c r="A446" i="2"/>
  <c r="S446" i="2" s="1"/>
  <c r="Y445" i="2"/>
  <c r="V445" i="2"/>
  <c r="R445" i="2"/>
  <c r="Q445" i="2"/>
  <c r="P445" i="2"/>
  <c r="X445" i="2" s="1" a="1"/>
  <c r="X445" i="2" s="1"/>
  <c r="O445" i="2"/>
  <c r="M445" i="2"/>
  <c r="L445" i="2"/>
  <c r="K445" i="2"/>
  <c r="J445" i="2"/>
  <c r="U445" i="2" s="1" a="1"/>
  <c r="U445" i="2" s="1"/>
  <c r="I445" i="2"/>
  <c r="H445" i="2"/>
  <c r="G445" i="2"/>
  <c r="F445" i="2"/>
  <c r="E445" i="2"/>
  <c r="D445" i="2"/>
  <c r="C445" i="2"/>
  <c r="B445" i="2"/>
  <c r="A445" i="2"/>
  <c r="S445" i="2" s="1"/>
  <c r="R444" i="2"/>
  <c r="Q444" i="2"/>
  <c r="P444" i="2"/>
  <c r="X444" i="2" s="1" a="1"/>
  <c r="X444" i="2" s="1"/>
  <c r="O444" i="2"/>
  <c r="M444" i="2"/>
  <c r="L444" i="2"/>
  <c r="N444" i="2" s="1"/>
  <c r="K444" i="2"/>
  <c r="V444" i="2" s="1"/>
  <c r="J444" i="2"/>
  <c r="U444" i="2" s="1" a="1"/>
  <c r="U444" i="2" s="1"/>
  <c r="I444" i="2"/>
  <c r="H444" i="2"/>
  <c r="G444" i="2"/>
  <c r="F444" i="2"/>
  <c r="E444" i="2"/>
  <c r="D444" i="2"/>
  <c r="Y444" i="2" s="1"/>
  <c r="C444" i="2"/>
  <c r="B444" i="2"/>
  <c r="A444" i="2"/>
  <c r="S444" i="2" s="1"/>
  <c r="X443" i="2"/>
  <c r="V443" i="2"/>
  <c r="R443" i="2"/>
  <c r="Q443" i="2"/>
  <c r="P443" i="2"/>
  <c r="X443" i="2" s="1" a="1"/>
  <c r="O443" i="2"/>
  <c r="M443" i="2"/>
  <c r="L443" i="2"/>
  <c r="K443" i="2"/>
  <c r="J443" i="2"/>
  <c r="I443" i="2"/>
  <c r="H443" i="2"/>
  <c r="G443" i="2"/>
  <c r="F443" i="2"/>
  <c r="E443" i="2"/>
  <c r="D443" i="2"/>
  <c r="Y443" i="2" s="1"/>
  <c r="C443" i="2"/>
  <c r="B443" i="2"/>
  <c r="A443" i="2"/>
  <c r="S443" i="2" s="1"/>
  <c r="X442" i="2"/>
  <c r="R442" i="2"/>
  <c r="Q442" i="2"/>
  <c r="P442" i="2"/>
  <c r="X442" i="2" s="1" a="1"/>
  <c r="O442" i="2"/>
  <c r="M442" i="2"/>
  <c r="L442" i="2"/>
  <c r="N442" i="2" s="1"/>
  <c r="T442" i="2" s="1"/>
  <c r="K442" i="2"/>
  <c r="V442" i="2" s="1"/>
  <c r="J442" i="2"/>
  <c r="I442" i="2"/>
  <c r="H442" i="2"/>
  <c r="G442" i="2"/>
  <c r="F442" i="2"/>
  <c r="E442" i="2"/>
  <c r="D442" i="2"/>
  <c r="Y442" i="2" s="1"/>
  <c r="C442" i="2"/>
  <c r="B442" i="2"/>
  <c r="A442" i="2"/>
  <c r="S442" i="2" s="1"/>
  <c r="S441" i="2"/>
  <c r="R441" i="2"/>
  <c r="Q441" i="2"/>
  <c r="P441" i="2"/>
  <c r="X441" i="2" s="1" a="1"/>
  <c r="X441" i="2" s="1"/>
  <c r="O441" i="2"/>
  <c r="M441" i="2"/>
  <c r="N441" i="2" s="1"/>
  <c r="T441" i="2" s="1"/>
  <c r="L441" i="2"/>
  <c r="K441" i="2"/>
  <c r="V441" i="2" s="1"/>
  <c r="J441" i="2"/>
  <c r="I441" i="2"/>
  <c r="H441" i="2"/>
  <c r="G441" i="2"/>
  <c r="F441" i="2"/>
  <c r="E441" i="2"/>
  <c r="D441" i="2"/>
  <c r="Y441" i="2" s="1"/>
  <c r="C441" i="2"/>
  <c r="B441" i="2"/>
  <c r="A441" i="2"/>
  <c r="X440" i="2" a="1"/>
  <c r="X440" i="2" s="1"/>
  <c r="R440" i="2"/>
  <c r="Q440" i="2"/>
  <c r="P440" i="2"/>
  <c r="O440" i="2"/>
  <c r="M440" i="2"/>
  <c r="N440" i="2" s="1"/>
  <c r="T440" i="2" s="1"/>
  <c r="L440" i="2"/>
  <c r="K440" i="2"/>
  <c r="V440" i="2" s="1"/>
  <c r="J440" i="2"/>
  <c r="U440" i="2" s="1" a="1"/>
  <c r="U440" i="2" s="1"/>
  <c r="I440" i="2"/>
  <c r="H440" i="2"/>
  <c r="G440" i="2"/>
  <c r="F440" i="2"/>
  <c r="E440" i="2"/>
  <c r="D440" i="2"/>
  <c r="Y440" i="2" s="1"/>
  <c r="C440" i="2"/>
  <c r="B440" i="2"/>
  <c r="A440" i="2"/>
  <c r="S440" i="2" s="1"/>
  <c r="X439" i="2" a="1"/>
  <c r="X439" i="2" s="1"/>
  <c r="R439" i="2"/>
  <c r="Q439" i="2"/>
  <c r="P439" i="2"/>
  <c r="O439" i="2"/>
  <c r="M439" i="2"/>
  <c r="L439" i="2"/>
  <c r="K439" i="2"/>
  <c r="V439" i="2" s="1"/>
  <c r="J439" i="2"/>
  <c r="I439" i="2"/>
  <c r="H439" i="2"/>
  <c r="G439" i="2"/>
  <c r="F439" i="2"/>
  <c r="E439" i="2"/>
  <c r="D439" i="2"/>
  <c r="Y439" i="2" s="1"/>
  <c r="C439" i="2"/>
  <c r="B439" i="2"/>
  <c r="A439" i="2"/>
  <c r="S439" i="2" s="1"/>
  <c r="R438" i="2"/>
  <c r="Q438" i="2"/>
  <c r="P438" i="2"/>
  <c r="X438" i="2" s="1" a="1"/>
  <c r="X438" i="2" s="1"/>
  <c r="O438" i="2"/>
  <c r="M438" i="2"/>
  <c r="N438" i="2" s="1"/>
  <c r="T438" i="2" s="1"/>
  <c r="L438" i="2"/>
  <c r="K438" i="2"/>
  <c r="V438" i="2" s="1"/>
  <c r="J438" i="2"/>
  <c r="I438" i="2"/>
  <c r="H438" i="2"/>
  <c r="G438" i="2"/>
  <c r="F438" i="2"/>
  <c r="E438" i="2"/>
  <c r="D438" i="2"/>
  <c r="Y438" i="2" s="1"/>
  <c r="C438" i="2"/>
  <c r="B438" i="2"/>
  <c r="A438" i="2"/>
  <c r="S438" i="2" s="1"/>
  <c r="Y437" i="2"/>
  <c r="R437" i="2"/>
  <c r="Q437" i="2"/>
  <c r="P437" i="2"/>
  <c r="X437" i="2" s="1" a="1"/>
  <c r="X437" i="2" s="1"/>
  <c r="O437" i="2"/>
  <c r="M437" i="2"/>
  <c r="L437" i="2"/>
  <c r="K437" i="2"/>
  <c r="V437" i="2" s="1"/>
  <c r="J437" i="2"/>
  <c r="U437" i="2" s="1" a="1"/>
  <c r="U437" i="2" s="1"/>
  <c r="I437" i="2"/>
  <c r="H437" i="2"/>
  <c r="G437" i="2"/>
  <c r="F437" i="2"/>
  <c r="E437" i="2"/>
  <c r="D437" i="2"/>
  <c r="C437" i="2"/>
  <c r="B437" i="2"/>
  <c r="A437" i="2"/>
  <c r="S437" i="2" s="1"/>
  <c r="R436" i="2"/>
  <c r="Q436" i="2"/>
  <c r="P436" i="2"/>
  <c r="X436" i="2" s="1" a="1"/>
  <c r="X436" i="2" s="1"/>
  <c r="O436" i="2"/>
  <c r="M436" i="2"/>
  <c r="L436" i="2"/>
  <c r="K436" i="2"/>
  <c r="V436" i="2" s="1"/>
  <c r="J436" i="2"/>
  <c r="I436" i="2"/>
  <c r="H436" i="2"/>
  <c r="G436" i="2"/>
  <c r="F436" i="2"/>
  <c r="E436" i="2"/>
  <c r="D436" i="2"/>
  <c r="Y436" i="2" s="1"/>
  <c r="C436" i="2"/>
  <c r="B436" i="2"/>
  <c r="A436" i="2"/>
  <c r="S436" i="2" s="1"/>
  <c r="X435" i="2" a="1"/>
  <c r="X435" i="2" s="1"/>
  <c r="V435" i="2"/>
  <c r="R435" i="2"/>
  <c r="Q435" i="2"/>
  <c r="P435" i="2"/>
  <c r="O435" i="2"/>
  <c r="N435" i="2"/>
  <c r="T435" i="2" s="1"/>
  <c r="M435" i="2"/>
  <c r="L435" i="2"/>
  <c r="K435" i="2"/>
  <c r="J435" i="2"/>
  <c r="I435" i="2"/>
  <c r="H435" i="2"/>
  <c r="G435" i="2"/>
  <c r="F435" i="2"/>
  <c r="E435" i="2"/>
  <c r="D435" i="2"/>
  <c r="Y435" i="2" s="1"/>
  <c r="C435" i="2"/>
  <c r="B435" i="2"/>
  <c r="A435" i="2"/>
  <c r="S435" i="2" s="1"/>
  <c r="X434" i="2"/>
  <c r="V434" i="2"/>
  <c r="R434" i="2"/>
  <c r="Q434" i="2"/>
  <c r="P434" i="2"/>
  <c r="X434" i="2" s="1" a="1"/>
  <c r="O434" i="2"/>
  <c r="M434" i="2"/>
  <c r="L434" i="2"/>
  <c r="K434" i="2"/>
  <c r="J434" i="2"/>
  <c r="I434" i="2"/>
  <c r="H434" i="2"/>
  <c r="G434" i="2"/>
  <c r="F434" i="2"/>
  <c r="E434" i="2"/>
  <c r="D434" i="2"/>
  <c r="Y434" i="2" s="1"/>
  <c r="C434" i="2"/>
  <c r="B434" i="2"/>
  <c r="A434" i="2"/>
  <c r="S434" i="2" s="1"/>
  <c r="X433" i="2" a="1"/>
  <c r="X433" i="2" s="1"/>
  <c r="U433" i="2"/>
  <c r="R433" i="2"/>
  <c r="Q433" i="2"/>
  <c r="P433" i="2"/>
  <c r="O433" i="2"/>
  <c r="M433" i="2"/>
  <c r="L433" i="2"/>
  <c r="N433" i="2" s="1"/>
  <c r="T433" i="2" s="1"/>
  <c r="K433" i="2"/>
  <c r="V433" i="2" s="1"/>
  <c r="J433" i="2"/>
  <c r="U433" i="2" s="1" a="1"/>
  <c r="I433" i="2"/>
  <c r="H433" i="2"/>
  <c r="G433" i="2"/>
  <c r="F433" i="2"/>
  <c r="E433" i="2"/>
  <c r="D433" i="2"/>
  <c r="Y433" i="2" s="1"/>
  <c r="C433" i="2"/>
  <c r="B433" i="2"/>
  <c r="A433" i="2"/>
  <c r="S433" i="2" s="1"/>
  <c r="R432" i="2"/>
  <c r="Q432" i="2"/>
  <c r="P432" i="2"/>
  <c r="X432" i="2" s="1" a="1"/>
  <c r="X432" i="2" s="1"/>
  <c r="O432" i="2"/>
  <c r="M432" i="2"/>
  <c r="N432" i="2" s="1"/>
  <c r="L432" i="2"/>
  <c r="K432" i="2"/>
  <c r="V432" i="2" s="1"/>
  <c r="J432" i="2"/>
  <c r="U432" i="2" s="1" a="1"/>
  <c r="U432" i="2" s="1"/>
  <c r="I432" i="2"/>
  <c r="H432" i="2"/>
  <c r="G432" i="2"/>
  <c r="F432" i="2"/>
  <c r="E432" i="2"/>
  <c r="D432" i="2"/>
  <c r="Y432" i="2" s="1"/>
  <c r="C432" i="2"/>
  <c r="B432" i="2"/>
  <c r="A432" i="2"/>
  <c r="S432" i="2" s="1"/>
  <c r="R431" i="2"/>
  <c r="Q431" i="2"/>
  <c r="P431" i="2"/>
  <c r="X431" i="2" s="1" a="1"/>
  <c r="X431" i="2" s="1"/>
  <c r="O431" i="2"/>
  <c r="M431" i="2"/>
  <c r="L431" i="2"/>
  <c r="N431" i="2" s="1"/>
  <c r="T431" i="2" s="1"/>
  <c r="K431" i="2"/>
  <c r="V431" i="2" s="1"/>
  <c r="J431" i="2"/>
  <c r="U431" i="2" s="1" a="1"/>
  <c r="U431" i="2" s="1"/>
  <c r="I431" i="2"/>
  <c r="H431" i="2"/>
  <c r="G431" i="2"/>
  <c r="F431" i="2"/>
  <c r="E431" i="2"/>
  <c r="D431" i="2"/>
  <c r="Y431" i="2" s="1"/>
  <c r="C431" i="2"/>
  <c r="B431" i="2"/>
  <c r="A431" i="2"/>
  <c r="S431" i="2" s="1"/>
  <c r="V430" i="2"/>
  <c r="R430" i="2"/>
  <c r="Q430" i="2"/>
  <c r="P430" i="2"/>
  <c r="X430" i="2" s="1" a="1"/>
  <c r="X430" i="2" s="1"/>
  <c r="O430" i="2"/>
  <c r="M430" i="2"/>
  <c r="L430" i="2"/>
  <c r="N430" i="2" s="1"/>
  <c r="T430" i="2" s="1"/>
  <c r="K430" i="2"/>
  <c r="J430" i="2"/>
  <c r="I430" i="2"/>
  <c r="H430" i="2"/>
  <c r="G430" i="2"/>
  <c r="F430" i="2"/>
  <c r="E430" i="2"/>
  <c r="D430" i="2"/>
  <c r="Y430" i="2" s="1"/>
  <c r="C430" i="2"/>
  <c r="B430" i="2"/>
  <c r="A430" i="2"/>
  <c r="S430" i="2" s="1"/>
  <c r="R429" i="2"/>
  <c r="Q429" i="2"/>
  <c r="P429" i="2"/>
  <c r="X429" i="2" s="1" a="1"/>
  <c r="X429" i="2" s="1"/>
  <c r="O429" i="2"/>
  <c r="M429" i="2"/>
  <c r="L429" i="2"/>
  <c r="K429" i="2"/>
  <c r="V429" i="2" s="1"/>
  <c r="J429" i="2"/>
  <c r="I429" i="2"/>
  <c r="H429" i="2"/>
  <c r="G429" i="2"/>
  <c r="F429" i="2"/>
  <c r="E429" i="2"/>
  <c r="D429" i="2"/>
  <c r="Y429" i="2" s="1"/>
  <c r="C429" i="2"/>
  <c r="B429" i="2"/>
  <c r="A429" i="2"/>
  <c r="S429" i="2" s="1"/>
  <c r="X428" i="2" a="1"/>
  <c r="X428" i="2" s="1"/>
  <c r="V428" i="2"/>
  <c r="U428" i="2" a="1"/>
  <c r="U428" i="2" s="1"/>
  <c r="R428" i="2"/>
  <c r="Q428" i="2"/>
  <c r="P428" i="2"/>
  <c r="O428" i="2"/>
  <c r="N428" i="2"/>
  <c r="T428" i="2" s="1"/>
  <c r="M428" i="2"/>
  <c r="L428" i="2"/>
  <c r="K428" i="2"/>
  <c r="J428" i="2"/>
  <c r="I428" i="2"/>
  <c r="H428" i="2"/>
  <c r="G428" i="2"/>
  <c r="F428" i="2"/>
  <c r="E428" i="2"/>
  <c r="D428" i="2"/>
  <c r="Y428" i="2" s="1"/>
  <c r="C428" i="2"/>
  <c r="B428" i="2"/>
  <c r="A428" i="2"/>
  <c r="S428" i="2" s="1"/>
  <c r="Y427" i="2"/>
  <c r="X427" i="2"/>
  <c r="R427" i="2"/>
  <c r="Q427" i="2"/>
  <c r="P427" i="2"/>
  <c r="X427" i="2" s="1" a="1"/>
  <c r="O427" i="2"/>
  <c r="M427" i="2"/>
  <c r="L427" i="2"/>
  <c r="N427" i="2" s="1"/>
  <c r="T427" i="2" s="1"/>
  <c r="K427" i="2"/>
  <c r="V427" i="2" s="1"/>
  <c r="J427" i="2"/>
  <c r="U427" i="2" s="1" a="1"/>
  <c r="U427" i="2" s="1"/>
  <c r="I427" i="2"/>
  <c r="H427" i="2"/>
  <c r="G427" i="2"/>
  <c r="F427" i="2"/>
  <c r="E427" i="2"/>
  <c r="D427" i="2"/>
  <c r="C427" i="2"/>
  <c r="B427" i="2"/>
  <c r="A427" i="2"/>
  <c r="S427" i="2" s="1"/>
  <c r="X426" i="2" a="1"/>
  <c r="X426" i="2" s="1"/>
  <c r="V426" i="2"/>
  <c r="U426" i="2" a="1"/>
  <c r="U426" i="2" s="1"/>
  <c r="R426" i="2"/>
  <c r="Q426" i="2"/>
  <c r="P426" i="2"/>
  <c r="O426" i="2"/>
  <c r="M426" i="2"/>
  <c r="N426" i="2" s="1"/>
  <c r="L426" i="2"/>
  <c r="K426" i="2"/>
  <c r="J426" i="2"/>
  <c r="I426" i="2"/>
  <c r="H426" i="2"/>
  <c r="G426" i="2"/>
  <c r="F426" i="2"/>
  <c r="E426" i="2"/>
  <c r="D426" i="2"/>
  <c r="Y426" i="2" s="1"/>
  <c r="C426" i="2"/>
  <c r="B426" i="2"/>
  <c r="A426" i="2"/>
  <c r="S426" i="2" s="1"/>
  <c r="X425" i="2"/>
  <c r="R425" i="2"/>
  <c r="Q425" i="2"/>
  <c r="P425" i="2"/>
  <c r="X425" i="2" s="1" a="1"/>
  <c r="O425" i="2"/>
  <c r="M425" i="2"/>
  <c r="L425" i="2"/>
  <c r="K425" i="2"/>
  <c r="V425" i="2" s="1"/>
  <c r="J425" i="2"/>
  <c r="I425" i="2"/>
  <c r="H425" i="2"/>
  <c r="G425" i="2"/>
  <c r="F425" i="2"/>
  <c r="E425" i="2"/>
  <c r="D425" i="2"/>
  <c r="Y425" i="2" s="1"/>
  <c r="C425" i="2"/>
  <c r="B425" i="2"/>
  <c r="A425" i="2"/>
  <c r="S425" i="2" s="1"/>
  <c r="Y424" i="2"/>
  <c r="R424" i="2"/>
  <c r="Q424" i="2"/>
  <c r="P424" i="2"/>
  <c r="X424" i="2" s="1" a="1"/>
  <c r="X424" i="2" s="1"/>
  <c r="O424" i="2"/>
  <c r="M424" i="2"/>
  <c r="L424" i="2"/>
  <c r="K424" i="2"/>
  <c r="V424" i="2" s="1"/>
  <c r="J424" i="2"/>
  <c r="I424" i="2"/>
  <c r="H424" i="2"/>
  <c r="G424" i="2"/>
  <c r="F424" i="2"/>
  <c r="E424" i="2"/>
  <c r="D424" i="2"/>
  <c r="C424" i="2"/>
  <c r="B424" i="2"/>
  <c r="A424" i="2"/>
  <c r="S424" i="2" s="1"/>
  <c r="S423" i="2"/>
  <c r="R423" i="2"/>
  <c r="Q423" i="2"/>
  <c r="P423" i="2"/>
  <c r="X423" i="2" s="1" a="1"/>
  <c r="X423" i="2" s="1"/>
  <c r="O423" i="2"/>
  <c r="M423" i="2"/>
  <c r="N423" i="2" s="1"/>
  <c r="T423" i="2" s="1"/>
  <c r="L423" i="2"/>
  <c r="K423" i="2"/>
  <c r="V423" i="2" s="1"/>
  <c r="J423" i="2"/>
  <c r="I423" i="2"/>
  <c r="H423" i="2"/>
  <c r="G423" i="2"/>
  <c r="F423" i="2"/>
  <c r="E423" i="2"/>
  <c r="D423" i="2"/>
  <c r="Y423" i="2" s="1"/>
  <c r="C423" i="2"/>
  <c r="B423" i="2"/>
  <c r="A423" i="2"/>
  <c r="Y422" i="2"/>
  <c r="R422" i="2"/>
  <c r="Q422" i="2"/>
  <c r="P422" i="2"/>
  <c r="X422" i="2" s="1" a="1"/>
  <c r="X422" i="2" s="1"/>
  <c r="O422" i="2"/>
  <c r="M422" i="2"/>
  <c r="N422" i="2" s="1"/>
  <c r="T422" i="2" s="1"/>
  <c r="L422" i="2"/>
  <c r="K422" i="2"/>
  <c r="V422" i="2" s="1"/>
  <c r="J422" i="2"/>
  <c r="U422" i="2" s="1" a="1"/>
  <c r="U422" i="2" s="1"/>
  <c r="I422" i="2"/>
  <c r="H422" i="2"/>
  <c r="G422" i="2"/>
  <c r="F422" i="2"/>
  <c r="E422" i="2"/>
  <c r="D422" i="2"/>
  <c r="C422" i="2"/>
  <c r="B422" i="2"/>
  <c r="A422" i="2"/>
  <c r="S422" i="2" s="1"/>
  <c r="X421" i="2"/>
  <c r="X421" i="2" a="1"/>
  <c r="V421" i="2"/>
  <c r="R421" i="2"/>
  <c r="Q421" i="2"/>
  <c r="P421" i="2"/>
  <c r="O421" i="2"/>
  <c r="M421" i="2"/>
  <c r="L421" i="2"/>
  <c r="K421" i="2"/>
  <c r="J421" i="2"/>
  <c r="I421" i="2"/>
  <c r="H421" i="2"/>
  <c r="G421" i="2"/>
  <c r="F421" i="2"/>
  <c r="E421" i="2"/>
  <c r="D421" i="2"/>
  <c r="Y421" i="2" s="1"/>
  <c r="C421" i="2"/>
  <c r="B421" i="2"/>
  <c r="A421" i="2"/>
  <c r="S421" i="2" s="1"/>
  <c r="V420" i="2"/>
  <c r="U420" i="2" a="1"/>
  <c r="U420" i="2" s="1"/>
  <c r="R420" i="2"/>
  <c r="Q420" i="2"/>
  <c r="P420" i="2"/>
  <c r="X420" i="2" s="1" a="1"/>
  <c r="X420" i="2" s="1"/>
  <c r="O420" i="2"/>
  <c r="M420" i="2"/>
  <c r="N420" i="2" s="1"/>
  <c r="T420" i="2" s="1"/>
  <c r="L420" i="2"/>
  <c r="K420" i="2"/>
  <c r="J420" i="2"/>
  <c r="I420" i="2"/>
  <c r="H420" i="2"/>
  <c r="G420" i="2"/>
  <c r="F420" i="2"/>
  <c r="E420" i="2"/>
  <c r="D420" i="2"/>
  <c r="Y420" i="2" s="1"/>
  <c r="C420" i="2"/>
  <c r="B420" i="2"/>
  <c r="A420" i="2"/>
  <c r="S420" i="2" s="1"/>
  <c r="R419" i="2"/>
  <c r="Q419" i="2"/>
  <c r="P419" i="2"/>
  <c r="X419" i="2" s="1" a="1"/>
  <c r="X419" i="2" s="1"/>
  <c r="O419" i="2"/>
  <c r="M419" i="2"/>
  <c r="L419" i="2"/>
  <c r="N419" i="2" s="1"/>
  <c r="T419" i="2" s="1"/>
  <c r="K419" i="2"/>
  <c r="V419" i="2" s="1"/>
  <c r="J419" i="2"/>
  <c r="I419" i="2"/>
  <c r="H419" i="2"/>
  <c r="G419" i="2"/>
  <c r="F419" i="2"/>
  <c r="E419" i="2"/>
  <c r="D419" i="2"/>
  <c r="Y419" i="2" s="1"/>
  <c r="C419" i="2"/>
  <c r="B419" i="2"/>
  <c r="A419" i="2"/>
  <c r="S419" i="2" s="1"/>
  <c r="X418" i="2" a="1"/>
  <c r="X418" i="2" s="1"/>
  <c r="S418" i="2"/>
  <c r="R418" i="2"/>
  <c r="Q418" i="2"/>
  <c r="P418" i="2"/>
  <c r="O418" i="2"/>
  <c r="M418" i="2"/>
  <c r="L418" i="2"/>
  <c r="K418" i="2"/>
  <c r="V418" i="2" s="1"/>
  <c r="J418" i="2"/>
  <c r="I418" i="2"/>
  <c r="H418" i="2"/>
  <c r="G418" i="2"/>
  <c r="F418" i="2"/>
  <c r="E418" i="2"/>
  <c r="D418" i="2"/>
  <c r="Y418" i="2" s="1"/>
  <c r="C418" i="2"/>
  <c r="B418" i="2"/>
  <c r="A418" i="2"/>
  <c r="Y417" i="2"/>
  <c r="R417" i="2"/>
  <c r="Q417" i="2"/>
  <c r="P417" i="2"/>
  <c r="X417" i="2" s="1" a="1"/>
  <c r="X417" i="2" s="1"/>
  <c r="O417" i="2"/>
  <c r="N417" i="2"/>
  <c r="T417" i="2" s="1"/>
  <c r="M417" i="2"/>
  <c r="L417" i="2"/>
  <c r="K417" i="2"/>
  <c r="V417" i="2" s="1"/>
  <c r="J417" i="2"/>
  <c r="I417" i="2"/>
  <c r="H417" i="2"/>
  <c r="G417" i="2"/>
  <c r="F417" i="2"/>
  <c r="E417" i="2"/>
  <c r="D417" i="2"/>
  <c r="C417" i="2"/>
  <c r="B417" i="2"/>
  <c r="A417" i="2"/>
  <c r="S417" i="2" s="1"/>
  <c r="X416" i="2"/>
  <c r="R416" i="2"/>
  <c r="Q416" i="2"/>
  <c r="P416" i="2"/>
  <c r="X416" i="2" s="1" a="1"/>
  <c r="O416" i="2"/>
  <c r="M416" i="2"/>
  <c r="L416" i="2"/>
  <c r="K416" i="2"/>
  <c r="V416" i="2" s="1"/>
  <c r="J416" i="2"/>
  <c r="U416" i="2" s="1" a="1"/>
  <c r="U416" i="2" s="1"/>
  <c r="I416" i="2"/>
  <c r="H416" i="2"/>
  <c r="G416" i="2"/>
  <c r="F416" i="2"/>
  <c r="E416" i="2"/>
  <c r="D416" i="2"/>
  <c r="Y416" i="2" s="1"/>
  <c r="C416" i="2"/>
  <c r="B416" i="2"/>
  <c r="A416" i="2"/>
  <c r="S416" i="2" s="1"/>
  <c r="Y415" i="2"/>
  <c r="S415" i="2"/>
  <c r="R415" i="2"/>
  <c r="Q415" i="2"/>
  <c r="P415" i="2"/>
  <c r="X415" i="2" s="1" a="1"/>
  <c r="X415" i="2" s="1"/>
  <c r="O415" i="2"/>
  <c r="M415" i="2"/>
  <c r="L415" i="2"/>
  <c r="N415" i="2" s="1"/>
  <c r="T415" i="2" s="1"/>
  <c r="K415" i="2"/>
  <c r="V415" i="2" s="1"/>
  <c r="J415" i="2"/>
  <c r="I415" i="2"/>
  <c r="H415" i="2"/>
  <c r="G415" i="2"/>
  <c r="F415" i="2"/>
  <c r="E415" i="2"/>
  <c r="D415" i="2"/>
  <c r="C415" i="2"/>
  <c r="B415" i="2"/>
  <c r="A415" i="2"/>
  <c r="V414" i="2"/>
  <c r="U414" i="2" a="1"/>
  <c r="U414" i="2" s="1"/>
  <c r="R414" i="2"/>
  <c r="Q414" i="2"/>
  <c r="P414" i="2"/>
  <c r="X414" i="2" s="1" a="1"/>
  <c r="X414" i="2" s="1"/>
  <c r="O414" i="2"/>
  <c r="M414" i="2"/>
  <c r="L414" i="2"/>
  <c r="K414" i="2"/>
  <c r="J414" i="2"/>
  <c r="I414" i="2"/>
  <c r="H414" i="2"/>
  <c r="G414" i="2"/>
  <c r="F414" i="2"/>
  <c r="E414" i="2"/>
  <c r="D414" i="2"/>
  <c r="Y414" i="2" s="1"/>
  <c r="C414" i="2"/>
  <c r="B414" i="2"/>
  <c r="A414" i="2"/>
  <c r="S414" i="2" s="1"/>
  <c r="R413" i="2"/>
  <c r="Q413" i="2"/>
  <c r="P413" i="2"/>
  <c r="X413" i="2" s="1" a="1"/>
  <c r="X413" i="2" s="1"/>
  <c r="O413" i="2"/>
  <c r="M413" i="2"/>
  <c r="L413" i="2"/>
  <c r="N413" i="2" s="1"/>
  <c r="T413" i="2" s="1"/>
  <c r="K413" i="2"/>
  <c r="V413" i="2" s="1"/>
  <c r="J413" i="2"/>
  <c r="I413" i="2"/>
  <c r="H413" i="2"/>
  <c r="G413" i="2"/>
  <c r="F413" i="2"/>
  <c r="E413" i="2"/>
  <c r="D413" i="2"/>
  <c r="Y413" i="2" s="1"/>
  <c r="C413" i="2"/>
  <c r="B413" i="2"/>
  <c r="A413" i="2"/>
  <c r="S413" i="2" s="1"/>
  <c r="X412" i="2" a="1"/>
  <c r="X412" i="2" s="1"/>
  <c r="V412" i="2"/>
  <c r="U412" i="2"/>
  <c r="S412" i="2"/>
  <c r="R412" i="2"/>
  <c r="Q412" i="2"/>
  <c r="P412" i="2"/>
  <c r="O412" i="2"/>
  <c r="M412" i="2"/>
  <c r="L412" i="2"/>
  <c r="K412" i="2"/>
  <c r="J412" i="2"/>
  <c r="U412" i="2" s="1" a="1"/>
  <c r="I412" i="2"/>
  <c r="H412" i="2"/>
  <c r="G412" i="2"/>
  <c r="F412" i="2"/>
  <c r="E412" i="2"/>
  <c r="D412" i="2"/>
  <c r="Y412" i="2" s="1"/>
  <c r="C412" i="2"/>
  <c r="B412" i="2"/>
  <c r="A412" i="2"/>
  <c r="V411" i="2"/>
  <c r="R411" i="2"/>
  <c r="Q411" i="2"/>
  <c r="P411" i="2"/>
  <c r="X411" i="2" s="1" a="1"/>
  <c r="X411" i="2" s="1"/>
  <c r="O411" i="2"/>
  <c r="M411" i="2"/>
  <c r="L411" i="2"/>
  <c r="N411" i="2" s="1"/>
  <c r="K411" i="2"/>
  <c r="J411" i="2"/>
  <c r="U411" i="2" s="1" a="1"/>
  <c r="U411" i="2" s="1"/>
  <c r="I411" i="2"/>
  <c r="H411" i="2"/>
  <c r="G411" i="2"/>
  <c r="F411" i="2"/>
  <c r="E411" i="2"/>
  <c r="D411" i="2"/>
  <c r="Y411" i="2" s="1"/>
  <c r="C411" i="2"/>
  <c r="B411" i="2"/>
  <c r="A411" i="2"/>
  <c r="S411" i="2" s="1"/>
  <c r="Y410" i="2"/>
  <c r="X410" i="2" a="1"/>
  <c r="X410" i="2" s="1"/>
  <c r="R410" i="2"/>
  <c r="Q410" i="2"/>
  <c r="P410" i="2"/>
  <c r="O410" i="2"/>
  <c r="M410" i="2"/>
  <c r="N410" i="2" s="1"/>
  <c r="T410" i="2" s="1"/>
  <c r="L410" i="2"/>
  <c r="K410" i="2"/>
  <c r="V410" i="2" s="1"/>
  <c r="J410" i="2"/>
  <c r="U410" i="2" s="1" a="1"/>
  <c r="U410" i="2" s="1"/>
  <c r="I410" i="2"/>
  <c r="H410" i="2"/>
  <c r="G410" i="2"/>
  <c r="F410" i="2"/>
  <c r="E410" i="2"/>
  <c r="D410" i="2"/>
  <c r="C410" i="2"/>
  <c r="B410" i="2"/>
  <c r="A410" i="2"/>
  <c r="S410" i="2" s="1"/>
  <c r="R409" i="2"/>
  <c r="Q409" i="2"/>
  <c r="P409" i="2"/>
  <c r="X409" i="2" s="1" a="1"/>
  <c r="X409" i="2" s="1"/>
  <c r="O409" i="2"/>
  <c r="M409" i="2"/>
  <c r="L409" i="2"/>
  <c r="K409" i="2"/>
  <c r="V409" i="2" s="1"/>
  <c r="J409" i="2"/>
  <c r="U409" i="2" s="1" a="1"/>
  <c r="U409" i="2" s="1"/>
  <c r="I409" i="2"/>
  <c r="H409" i="2"/>
  <c r="G409" i="2"/>
  <c r="F409" i="2"/>
  <c r="E409" i="2"/>
  <c r="D409" i="2"/>
  <c r="Y409" i="2" s="1"/>
  <c r="C409" i="2"/>
  <c r="B409" i="2"/>
  <c r="A409" i="2"/>
  <c r="S409" i="2" s="1"/>
  <c r="R408" i="2"/>
  <c r="Q408" i="2"/>
  <c r="P408" i="2"/>
  <c r="X408" i="2" s="1" a="1"/>
  <c r="X408" i="2" s="1"/>
  <c r="O408" i="2"/>
  <c r="M408" i="2"/>
  <c r="L408" i="2"/>
  <c r="K408" i="2"/>
  <c r="V408" i="2" s="1"/>
  <c r="J408" i="2"/>
  <c r="U408" i="2" s="1" a="1"/>
  <c r="U408" i="2" s="1"/>
  <c r="I408" i="2"/>
  <c r="H408" i="2"/>
  <c r="G408" i="2"/>
  <c r="F408" i="2"/>
  <c r="E408" i="2"/>
  <c r="D408" i="2"/>
  <c r="Y408" i="2" s="1"/>
  <c r="C408" i="2"/>
  <c r="B408" i="2"/>
  <c r="A408" i="2"/>
  <c r="S408" i="2" s="1"/>
  <c r="S407" i="2"/>
  <c r="R407" i="2"/>
  <c r="Q407" i="2"/>
  <c r="P407" i="2"/>
  <c r="X407" i="2" s="1" a="1"/>
  <c r="X407" i="2" s="1"/>
  <c r="O407" i="2"/>
  <c r="M407" i="2"/>
  <c r="L407" i="2"/>
  <c r="K407" i="2"/>
  <c r="V407" i="2" s="1"/>
  <c r="J407" i="2"/>
  <c r="I407" i="2"/>
  <c r="H407" i="2"/>
  <c r="G407" i="2"/>
  <c r="F407" i="2"/>
  <c r="E407" i="2"/>
  <c r="D407" i="2"/>
  <c r="Y407" i="2" s="1"/>
  <c r="C407" i="2"/>
  <c r="B407" i="2"/>
  <c r="A407" i="2"/>
  <c r="V406" i="2"/>
  <c r="R406" i="2"/>
  <c r="Q406" i="2"/>
  <c r="P406" i="2"/>
  <c r="X406" i="2" s="1" a="1"/>
  <c r="X406" i="2" s="1"/>
  <c r="O406" i="2"/>
  <c r="M406" i="2"/>
  <c r="L406" i="2"/>
  <c r="K406" i="2"/>
  <c r="J406" i="2"/>
  <c r="U406" i="2" s="1" a="1"/>
  <c r="U406" i="2" s="1"/>
  <c r="I406" i="2"/>
  <c r="H406" i="2"/>
  <c r="G406" i="2"/>
  <c r="F406" i="2"/>
  <c r="E406" i="2"/>
  <c r="D406" i="2"/>
  <c r="Y406" i="2" s="1"/>
  <c r="C406" i="2"/>
  <c r="B406" i="2"/>
  <c r="A406" i="2"/>
  <c r="S406" i="2" s="1"/>
  <c r="Y405" i="2"/>
  <c r="R405" i="2"/>
  <c r="Q405" i="2"/>
  <c r="P405" i="2"/>
  <c r="X405" i="2" s="1" a="1"/>
  <c r="X405" i="2" s="1"/>
  <c r="O405" i="2"/>
  <c r="M405" i="2"/>
  <c r="N405" i="2" s="1"/>
  <c r="T405" i="2" s="1"/>
  <c r="L405" i="2"/>
  <c r="K405" i="2"/>
  <c r="V405" i="2" s="1"/>
  <c r="J405" i="2"/>
  <c r="I405" i="2"/>
  <c r="H405" i="2"/>
  <c r="G405" i="2"/>
  <c r="F405" i="2"/>
  <c r="E405" i="2"/>
  <c r="D405" i="2"/>
  <c r="C405" i="2"/>
  <c r="B405" i="2"/>
  <c r="A405" i="2"/>
  <c r="S405" i="2" s="1"/>
  <c r="X404" i="2" a="1"/>
  <c r="X404" i="2" s="1"/>
  <c r="V404" i="2"/>
  <c r="U404" i="2" a="1"/>
  <c r="U404" i="2" s="1"/>
  <c r="R404" i="2"/>
  <c r="Q404" i="2"/>
  <c r="P404" i="2"/>
  <c r="O404" i="2"/>
  <c r="M404" i="2"/>
  <c r="N404" i="2" s="1"/>
  <c r="T404" i="2" s="1"/>
  <c r="L404" i="2"/>
  <c r="K404" i="2"/>
  <c r="J404" i="2"/>
  <c r="I404" i="2"/>
  <c r="H404" i="2"/>
  <c r="G404" i="2"/>
  <c r="F404" i="2"/>
  <c r="E404" i="2"/>
  <c r="D404" i="2"/>
  <c r="Y404" i="2" s="1"/>
  <c r="C404" i="2"/>
  <c r="B404" i="2"/>
  <c r="A404" i="2"/>
  <c r="S404" i="2" s="1"/>
  <c r="X403" i="2" a="1"/>
  <c r="X403" i="2" s="1"/>
  <c r="R403" i="2"/>
  <c r="Q403" i="2"/>
  <c r="P403" i="2"/>
  <c r="O403" i="2"/>
  <c r="M403" i="2"/>
  <c r="L403" i="2"/>
  <c r="N403" i="2" s="1"/>
  <c r="T403" i="2" s="1"/>
  <c r="K403" i="2"/>
  <c r="V403" i="2" s="1"/>
  <c r="J403" i="2"/>
  <c r="I403" i="2"/>
  <c r="H403" i="2"/>
  <c r="G403" i="2"/>
  <c r="F403" i="2"/>
  <c r="E403" i="2"/>
  <c r="D403" i="2"/>
  <c r="Y403" i="2" s="1"/>
  <c r="C403" i="2"/>
  <c r="B403" i="2"/>
  <c r="A403" i="2"/>
  <c r="S403" i="2" s="1"/>
  <c r="V402" i="2"/>
  <c r="R402" i="2"/>
  <c r="Q402" i="2"/>
  <c r="P402" i="2"/>
  <c r="X402" i="2" s="1" a="1"/>
  <c r="X402" i="2" s="1"/>
  <c r="O402" i="2"/>
  <c r="M402" i="2"/>
  <c r="L402" i="2"/>
  <c r="K402" i="2"/>
  <c r="J402" i="2"/>
  <c r="U402" i="2" s="1" a="1"/>
  <c r="U402" i="2" s="1"/>
  <c r="I402" i="2"/>
  <c r="H402" i="2"/>
  <c r="G402" i="2"/>
  <c r="F402" i="2"/>
  <c r="E402" i="2"/>
  <c r="D402" i="2"/>
  <c r="Y402" i="2" s="1"/>
  <c r="C402" i="2"/>
  <c r="B402" i="2"/>
  <c r="A402" i="2"/>
  <c r="S402" i="2" s="1"/>
  <c r="R401" i="2"/>
  <c r="Q401" i="2"/>
  <c r="P401" i="2"/>
  <c r="X401" i="2" s="1" a="1"/>
  <c r="X401" i="2" s="1"/>
  <c r="O401" i="2"/>
  <c r="N401" i="2"/>
  <c r="T401" i="2" s="1"/>
  <c r="M401" i="2"/>
  <c r="L401" i="2"/>
  <c r="K401" i="2"/>
  <c r="V401" i="2" s="1"/>
  <c r="J401" i="2"/>
  <c r="I401" i="2"/>
  <c r="H401" i="2"/>
  <c r="G401" i="2"/>
  <c r="F401" i="2"/>
  <c r="E401" i="2"/>
  <c r="D401" i="2"/>
  <c r="Y401" i="2" s="1"/>
  <c r="C401" i="2"/>
  <c r="B401" i="2"/>
  <c r="A401" i="2"/>
  <c r="S401" i="2" s="1"/>
  <c r="V400" i="2"/>
  <c r="R400" i="2"/>
  <c r="Q400" i="2"/>
  <c r="P400" i="2"/>
  <c r="X400" i="2" s="1" a="1"/>
  <c r="X400" i="2" s="1"/>
  <c r="O400" i="2"/>
  <c r="M400" i="2"/>
  <c r="L400" i="2"/>
  <c r="K400" i="2"/>
  <c r="J400" i="2"/>
  <c r="I400" i="2"/>
  <c r="H400" i="2"/>
  <c r="G400" i="2"/>
  <c r="F400" i="2"/>
  <c r="E400" i="2"/>
  <c r="D400" i="2"/>
  <c r="Y400" i="2" s="1"/>
  <c r="C400" i="2"/>
  <c r="B400" i="2"/>
  <c r="A400" i="2"/>
  <c r="S400" i="2" s="1"/>
  <c r="W399" i="2"/>
  <c r="R399" i="2"/>
  <c r="Q399" i="2"/>
  <c r="P399" i="2"/>
  <c r="X399" i="2" s="1" a="1"/>
  <c r="X399" i="2" s="1"/>
  <c r="O399" i="2"/>
  <c r="M399" i="2"/>
  <c r="N399" i="2" s="1"/>
  <c r="T399" i="2" s="1"/>
  <c r="L399" i="2"/>
  <c r="K399" i="2"/>
  <c r="V399" i="2" s="1"/>
  <c r="J399" i="2"/>
  <c r="U399" i="2" s="1" a="1"/>
  <c r="U399" i="2" s="1"/>
  <c r="I399" i="2"/>
  <c r="H399" i="2"/>
  <c r="G399" i="2"/>
  <c r="F399" i="2"/>
  <c r="E399" i="2"/>
  <c r="D399" i="2"/>
  <c r="Y399" i="2" s="1"/>
  <c r="C399" i="2"/>
  <c r="B399" i="2"/>
  <c r="A399" i="2"/>
  <c r="S399" i="2" s="1"/>
  <c r="X398" i="2" a="1"/>
  <c r="X398" i="2" s="1"/>
  <c r="R398" i="2"/>
  <c r="Q398" i="2"/>
  <c r="P398" i="2"/>
  <c r="O398" i="2"/>
  <c r="M398" i="2"/>
  <c r="L398" i="2"/>
  <c r="N398" i="2" s="1"/>
  <c r="T398" i="2" s="1"/>
  <c r="K398" i="2"/>
  <c r="V398" i="2" s="1"/>
  <c r="J398" i="2"/>
  <c r="I398" i="2"/>
  <c r="H398" i="2"/>
  <c r="G398" i="2"/>
  <c r="F398" i="2"/>
  <c r="E398" i="2"/>
  <c r="D398" i="2"/>
  <c r="Y398" i="2" s="1"/>
  <c r="C398" i="2"/>
  <c r="B398" i="2"/>
  <c r="A398" i="2"/>
  <c r="S398" i="2" s="1"/>
  <c r="R397" i="2"/>
  <c r="Q397" i="2"/>
  <c r="P397" i="2"/>
  <c r="X397" i="2" s="1" a="1"/>
  <c r="X397" i="2" s="1"/>
  <c r="O397" i="2"/>
  <c r="M397" i="2"/>
  <c r="L397" i="2"/>
  <c r="K397" i="2"/>
  <c r="V397" i="2" s="1"/>
  <c r="J397" i="2"/>
  <c r="U397" i="2" s="1" a="1"/>
  <c r="U397" i="2" s="1"/>
  <c r="I397" i="2"/>
  <c r="H397" i="2"/>
  <c r="G397" i="2"/>
  <c r="F397" i="2"/>
  <c r="E397" i="2"/>
  <c r="D397" i="2"/>
  <c r="Y397" i="2" s="1"/>
  <c r="C397" i="2"/>
  <c r="B397" i="2"/>
  <c r="A397" i="2"/>
  <c r="S397" i="2" s="1"/>
  <c r="U396" i="2" a="1"/>
  <c r="U396" i="2" s="1"/>
  <c r="R396" i="2"/>
  <c r="Q396" i="2"/>
  <c r="P396" i="2"/>
  <c r="X396" i="2" s="1" a="1"/>
  <c r="X396" i="2" s="1"/>
  <c r="O396" i="2"/>
  <c r="M396" i="2"/>
  <c r="L396" i="2"/>
  <c r="K396" i="2"/>
  <c r="V396" i="2" s="1"/>
  <c r="J396" i="2"/>
  <c r="I396" i="2"/>
  <c r="H396" i="2"/>
  <c r="G396" i="2"/>
  <c r="F396" i="2"/>
  <c r="E396" i="2"/>
  <c r="D396" i="2"/>
  <c r="Y396" i="2" s="1"/>
  <c r="C396" i="2"/>
  <c r="B396" i="2"/>
  <c r="A396" i="2"/>
  <c r="S396" i="2" s="1"/>
  <c r="Y395" i="2"/>
  <c r="R395" i="2"/>
  <c r="Q395" i="2"/>
  <c r="P395" i="2"/>
  <c r="X395" i="2" s="1" a="1"/>
  <c r="X395" i="2" s="1"/>
  <c r="O395" i="2"/>
  <c r="M395" i="2"/>
  <c r="N395" i="2" s="1"/>
  <c r="T395" i="2" s="1"/>
  <c r="L395" i="2"/>
  <c r="K395" i="2"/>
  <c r="V395" i="2" s="1"/>
  <c r="J395" i="2"/>
  <c r="I395" i="2"/>
  <c r="H395" i="2"/>
  <c r="G395" i="2"/>
  <c r="F395" i="2"/>
  <c r="E395" i="2"/>
  <c r="D395" i="2"/>
  <c r="C395" i="2"/>
  <c r="B395" i="2"/>
  <c r="A395" i="2"/>
  <c r="S395" i="2" s="1"/>
  <c r="X394" i="2" a="1"/>
  <c r="X394" i="2" s="1"/>
  <c r="S394" i="2"/>
  <c r="R394" i="2"/>
  <c r="Q394" i="2"/>
  <c r="P394" i="2"/>
  <c r="O394" i="2"/>
  <c r="M394" i="2"/>
  <c r="L394" i="2"/>
  <c r="K394" i="2"/>
  <c r="V394" i="2" s="1"/>
  <c r="J394" i="2"/>
  <c r="I394" i="2"/>
  <c r="H394" i="2"/>
  <c r="G394" i="2"/>
  <c r="F394" i="2"/>
  <c r="E394" i="2"/>
  <c r="D394" i="2"/>
  <c r="Y394" i="2" s="1"/>
  <c r="C394" i="2"/>
  <c r="B394" i="2"/>
  <c r="A394" i="2"/>
  <c r="R393" i="2"/>
  <c r="Q393" i="2"/>
  <c r="P393" i="2"/>
  <c r="X393" i="2" s="1" a="1"/>
  <c r="X393" i="2" s="1"/>
  <c r="O393" i="2"/>
  <c r="M393" i="2"/>
  <c r="L393" i="2"/>
  <c r="K393" i="2"/>
  <c r="V393" i="2" s="1"/>
  <c r="J393" i="2"/>
  <c r="I393" i="2"/>
  <c r="H393" i="2"/>
  <c r="G393" i="2"/>
  <c r="F393" i="2"/>
  <c r="E393" i="2"/>
  <c r="D393" i="2"/>
  <c r="Y393" i="2" s="1"/>
  <c r="C393" i="2"/>
  <c r="B393" i="2"/>
  <c r="A393" i="2"/>
  <c r="S393" i="2" s="1"/>
  <c r="X392" i="2" a="1"/>
  <c r="X392" i="2" s="1"/>
  <c r="V392" i="2"/>
  <c r="R392" i="2"/>
  <c r="Q392" i="2"/>
  <c r="P392" i="2"/>
  <c r="O392" i="2"/>
  <c r="M392" i="2"/>
  <c r="L392" i="2"/>
  <c r="K392" i="2"/>
  <c r="J392" i="2"/>
  <c r="U392" i="2" s="1" a="1"/>
  <c r="U392" i="2" s="1"/>
  <c r="I392" i="2"/>
  <c r="H392" i="2"/>
  <c r="G392" i="2"/>
  <c r="F392" i="2"/>
  <c r="E392" i="2"/>
  <c r="D392" i="2"/>
  <c r="Y392" i="2" s="1"/>
  <c r="C392" i="2"/>
  <c r="B392" i="2"/>
  <c r="A392" i="2"/>
  <c r="S392" i="2" s="1"/>
  <c r="X391" i="2" a="1"/>
  <c r="X391" i="2" s="1"/>
  <c r="R391" i="2"/>
  <c r="Q391" i="2"/>
  <c r="P391" i="2"/>
  <c r="O391" i="2"/>
  <c r="M391" i="2"/>
  <c r="L391" i="2"/>
  <c r="K391" i="2"/>
  <c r="V391" i="2" s="1"/>
  <c r="J391" i="2"/>
  <c r="I391" i="2"/>
  <c r="H391" i="2"/>
  <c r="G391" i="2"/>
  <c r="F391" i="2"/>
  <c r="E391" i="2"/>
  <c r="D391" i="2"/>
  <c r="Y391" i="2" s="1"/>
  <c r="C391" i="2"/>
  <c r="B391" i="2"/>
  <c r="A391" i="2"/>
  <c r="S391" i="2" s="1"/>
  <c r="U390" i="2"/>
  <c r="R390" i="2"/>
  <c r="Q390" i="2"/>
  <c r="P390" i="2"/>
  <c r="X390" i="2" s="1" a="1"/>
  <c r="X390" i="2" s="1"/>
  <c r="O390" i="2"/>
  <c r="N390" i="2"/>
  <c r="M390" i="2"/>
  <c r="L390" i="2"/>
  <c r="K390" i="2"/>
  <c r="V390" i="2" s="1"/>
  <c r="J390" i="2"/>
  <c r="U390" i="2" s="1" a="1"/>
  <c r="I390" i="2"/>
  <c r="H390" i="2"/>
  <c r="G390" i="2"/>
  <c r="F390" i="2"/>
  <c r="E390" i="2"/>
  <c r="D390" i="2"/>
  <c r="Y390" i="2" s="1"/>
  <c r="C390" i="2"/>
  <c r="B390" i="2"/>
  <c r="A390" i="2"/>
  <c r="S390" i="2" s="1"/>
  <c r="R389" i="2"/>
  <c r="Q389" i="2"/>
  <c r="P389" i="2"/>
  <c r="X389" i="2" s="1" a="1"/>
  <c r="X389" i="2" s="1"/>
  <c r="O389" i="2"/>
  <c r="M389" i="2"/>
  <c r="L389" i="2"/>
  <c r="K389" i="2"/>
  <c r="V389" i="2" s="1"/>
  <c r="J389" i="2"/>
  <c r="I389" i="2"/>
  <c r="H389" i="2"/>
  <c r="G389" i="2"/>
  <c r="F389" i="2"/>
  <c r="E389" i="2"/>
  <c r="D389" i="2"/>
  <c r="Y389" i="2" s="1"/>
  <c r="C389" i="2"/>
  <c r="B389" i="2"/>
  <c r="A389" i="2"/>
  <c r="S389" i="2" s="1"/>
  <c r="Y388" i="2"/>
  <c r="U388" i="2" a="1"/>
  <c r="U388" i="2" s="1"/>
  <c r="T388" i="2"/>
  <c r="R388" i="2"/>
  <c r="Q388" i="2"/>
  <c r="P388" i="2"/>
  <c r="X388" i="2" s="1" a="1"/>
  <c r="X388" i="2" s="1"/>
  <c r="O388" i="2"/>
  <c r="M388" i="2"/>
  <c r="L388" i="2"/>
  <c r="N388" i="2" s="1"/>
  <c r="K388" i="2"/>
  <c r="J388" i="2"/>
  <c r="I388" i="2"/>
  <c r="H388" i="2"/>
  <c r="G388" i="2"/>
  <c r="F388" i="2"/>
  <c r="E388" i="2"/>
  <c r="D388" i="2"/>
  <c r="C388" i="2"/>
  <c r="B388" i="2"/>
  <c r="A388" i="2"/>
  <c r="S388" i="2" s="1"/>
  <c r="R387" i="2"/>
  <c r="Q387" i="2"/>
  <c r="P387" i="2"/>
  <c r="X387" i="2" s="1" a="1"/>
  <c r="X387" i="2" s="1"/>
  <c r="O387" i="2"/>
  <c r="M387" i="2"/>
  <c r="L387" i="2"/>
  <c r="K387" i="2"/>
  <c r="V387" i="2" s="1"/>
  <c r="J387" i="2"/>
  <c r="I387" i="2"/>
  <c r="H387" i="2"/>
  <c r="G387" i="2"/>
  <c r="F387" i="2"/>
  <c r="E387" i="2"/>
  <c r="D387" i="2"/>
  <c r="Y387" i="2" s="1"/>
  <c r="C387" i="2"/>
  <c r="B387" i="2"/>
  <c r="A387" i="2"/>
  <c r="S387" i="2" s="1"/>
  <c r="X386" i="2" a="1"/>
  <c r="X386" i="2" s="1"/>
  <c r="U386" i="2" a="1"/>
  <c r="U386" i="2" s="1"/>
  <c r="R386" i="2"/>
  <c r="Q386" i="2"/>
  <c r="P386" i="2"/>
  <c r="O386" i="2"/>
  <c r="N386" i="2"/>
  <c r="T386" i="2" s="1"/>
  <c r="M386" i="2"/>
  <c r="L386" i="2"/>
  <c r="K386" i="2"/>
  <c r="V386" i="2" s="1"/>
  <c r="J386" i="2"/>
  <c r="I386" i="2"/>
  <c r="H386" i="2"/>
  <c r="G386" i="2"/>
  <c r="F386" i="2"/>
  <c r="E386" i="2"/>
  <c r="D386" i="2"/>
  <c r="Y386" i="2" s="1"/>
  <c r="C386" i="2"/>
  <c r="B386" i="2"/>
  <c r="A386" i="2"/>
  <c r="S386" i="2" s="1"/>
  <c r="V385" i="2"/>
  <c r="U385" i="2" a="1"/>
  <c r="U385" i="2" s="1"/>
  <c r="R385" i="2"/>
  <c r="Q385" i="2"/>
  <c r="P385" i="2"/>
  <c r="X385" i="2" s="1" a="1"/>
  <c r="X385" i="2" s="1"/>
  <c r="O385" i="2"/>
  <c r="M385" i="2"/>
  <c r="L385" i="2"/>
  <c r="K385" i="2"/>
  <c r="J385" i="2"/>
  <c r="I385" i="2"/>
  <c r="H385" i="2"/>
  <c r="G385" i="2"/>
  <c r="F385" i="2"/>
  <c r="E385" i="2"/>
  <c r="D385" i="2"/>
  <c r="Y385" i="2" s="1"/>
  <c r="C385" i="2"/>
  <c r="B385" i="2"/>
  <c r="A385" i="2"/>
  <c r="S385" i="2" s="1"/>
  <c r="R384" i="2"/>
  <c r="Q384" i="2"/>
  <c r="P384" i="2"/>
  <c r="X384" i="2" s="1" a="1"/>
  <c r="X384" i="2" s="1"/>
  <c r="O384" i="2"/>
  <c r="M384" i="2"/>
  <c r="L384" i="2"/>
  <c r="K384" i="2"/>
  <c r="V384" i="2" s="1"/>
  <c r="J384" i="2"/>
  <c r="I384" i="2"/>
  <c r="H384" i="2"/>
  <c r="G384" i="2"/>
  <c r="F384" i="2"/>
  <c r="E384" i="2"/>
  <c r="D384" i="2"/>
  <c r="Y384" i="2" s="1"/>
  <c r="C384" i="2"/>
  <c r="B384" i="2"/>
  <c r="A384" i="2"/>
  <c r="S384" i="2" s="1"/>
  <c r="R383" i="2"/>
  <c r="Q383" i="2"/>
  <c r="P383" i="2"/>
  <c r="X383" i="2" s="1" a="1"/>
  <c r="X383" i="2" s="1"/>
  <c r="O383" i="2"/>
  <c r="M383" i="2"/>
  <c r="L383" i="2"/>
  <c r="K383" i="2"/>
  <c r="V383" i="2" s="1"/>
  <c r="J383" i="2"/>
  <c r="U383" i="2" s="1" a="1"/>
  <c r="U383" i="2" s="1"/>
  <c r="I383" i="2"/>
  <c r="H383" i="2"/>
  <c r="G383" i="2"/>
  <c r="F383" i="2"/>
  <c r="E383" i="2"/>
  <c r="D383" i="2"/>
  <c r="Y383" i="2" s="1"/>
  <c r="C383" i="2"/>
  <c r="B383" i="2"/>
  <c r="A383" i="2"/>
  <c r="S383" i="2" s="1"/>
  <c r="V382" i="2"/>
  <c r="R382" i="2"/>
  <c r="Q382" i="2"/>
  <c r="P382" i="2"/>
  <c r="X382" i="2" s="1" a="1"/>
  <c r="X382" i="2" s="1"/>
  <c r="O382" i="2"/>
  <c r="M382" i="2"/>
  <c r="L382" i="2"/>
  <c r="K382" i="2"/>
  <c r="J382" i="2"/>
  <c r="U382" i="2" s="1" a="1"/>
  <c r="U382" i="2" s="1"/>
  <c r="I382" i="2"/>
  <c r="H382" i="2"/>
  <c r="G382" i="2"/>
  <c r="F382" i="2"/>
  <c r="E382" i="2"/>
  <c r="D382" i="2"/>
  <c r="Y382" i="2" s="1"/>
  <c r="C382" i="2"/>
  <c r="B382" i="2"/>
  <c r="A382" i="2"/>
  <c r="S382" i="2" s="1"/>
  <c r="R381" i="2"/>
  <c r="Q381" i="2"/>
  <c r="P381" i="2"/>
  <c r="X381" i="2" s="1" a="1"/>
  <c r="X381" i="2" s="1"/>
  <c r="O381" i="2"/>
  <c r="N381" i="2"/>
  <c r="T381" i="2" s="1"/>
  <c r="M381" i="2"/>
  <c r="L381" i="2"/>
  <c r="K381" i="2"/>
  <c r="V381" i="2" s="1"/>
  <c r="J381" i="2"/>
  <c r="I381" i="2"/>
  <c r="H381" i="2"/>
  <c r="G381" i="2"/>
  <c r="F381" i="2"/>
  <c r="E381" i="2"/>
  <c r="D381" i="2"/>
  <c r="Y381" i="2" s="1"/>
  <c r="C381" i="2"/>
  <c r="B381" i="2"/>
  <c r="A381" i="2"/>
  <c r="S381" i="2" s="1"/>
  <c r="V380" i="2"/>
  <c r="R380" i="2"/>
  <c r="Q380" i="2"/>
  <c r="P380" i="2"/>
  <c r="X380" i="2" s="1" a="1"/>
  <c r="X380" i="2" s="1"/>
  <c r="O380" i="2"/>
  <c r="M380" i="2"/>
  <c r="N380" i="2" s="1"/>
  <c r="T380" i="2" s="1"/>
  <c r="L380" i="2"/>
  <c r="K380" i="2"/>
  <c r="J380" i="2"/>
  <c r="U380" i="2" s="1" a="1"/>
  <c r="U380" i="2" s="1"/>
  <c r="I380" i="2"/>
  <c r="H380" i="2"/>
  <c r="G380" i="2"/>
  <c r="F380" i="2"/>
  <c r="E380" i="2"/>
  <c r="D380" i="2"/>
  <c r="Y380" i="2" s="1"/>
  <c r="C380" i="2"/>
  <c r="B380" i="2"/>
  <c r="A380" i="2"/>
  <c r="S380" i="2" s="1"/>
  <c r="X379" i="2"/>
  <c r="U379" i="2" a="1"/>
  <c r="U379" i="2" s="1"/>
  <c r="R379" i="2"/>
  <c r="Q379" i="2"/>
  <c r="P379" i="2"/>
  <c r="X379" i="2" s="1" a="1"/>
  <c r="O379" i="2"/>
  <c r="M379" i="2"/>
  <c r="L379" i="2"/>
  <c r="K379" i="2"/>
  <c r="V379" i="2" s="1"/>
  <c r="J379" i="2"/>
  <c r="I379" i="2"/>
  <c r="H379" i="2"/>
  <c r="G379" i="2"/>
  <c r="F379" i="2"/>
  <c r="E379" i="2"/>
  <c r="D379" i="2"/>
  <c r="Y379" i="2" s="1"/>
  <c r="C379" i="2"/>
  <c r="B379" i="2"/>
  <c r="A379" i="2"/>
  <c r="S379" i="2" s="1"/>
  <c r="X378" i="2" a="1"/>
  <c r="X378" i="2" s="1"/>
  <c r="V378" i="2"/>
  <c r="U378" i="2" a="1"/>
  <c r="U378" i="2" s="1"/>
  <c r="S378" i="2"/>
  <c r="R378" i="2"/>
  <c r="Q378" i="2"/>
  <c r="P378" i="2"/>
  <c r="O378" i="2"/>
  <c r="M378" i="2"/>
  <c r="L378" i="2"/>
  <c r="K378" i="2"/>
  <c r="J378" i="2"/>
  <c r="I378" i="2"/>
  <c r="H378" i="2"/>
  <c r="G378" i="2"/>
  <c r="F378" i="2"/>
  <c r="E378" i="2"/>
  <c r="D378" i="2"/>
  <c r="Y378" i="2" s="1"/>
  <c r="C378" i="2"/>
  <c r="B378" i="2"/>
  <c r="A378" i="2"/>
  <c r="Y377" i="2"/>
  <c r="S377" i="2"/>
  <c r="R377" i="2"/>
  <c r="Q377" i="2"/>
  <c r="P377" i="2"/>
  <c r="X377" i="2" s="1" a="1"/>
  <c r="X377" i="2" s="1"/>
  <c r="O377" i="2"/>
  <c r="M377" i="2"/>
  <c r="L377" i="2"/>
  <c r="N377" i="2" s="1"/>
  <c r="T377" i="2" s="1"/>
  <c r="K377" i="2"/>
  <c r="V377" i="2" s="1"/>
  <c r="J377" i="2"/>
  <c r="I377" i="2"/>
  <c r="H377" i="2"/>
  <c r="G377" i="2"/>
  <c r="F377" i="2"/>
  <c r="E377" i="2"/>
  <c r="D377" i="2"/>
  <c r="C377" i="2"/>
  <c r="B377" i="2"/>
  <c r="A377" i="2"/>
  <c r="X376" i="2" a="1"/>
  <c r="X376" i="2" s="1"/>
  <c r="U376" i="2" a="1"/>
  <c r="U376" i="2" s="1"/>
  <c r="R376" i="2"/>
  <c r="Q376" i="2"/>
  <c r="P376" i="2"/>
  <c r="O376" i="2"/>
  <c r="M376" i="2"/>
  <c r="L376" i="2"/>
  <c r="K376" i="2"/>
  <c r="V376" i="2" s="1"/>
  <c r="J376" i="2"/>
  <c r="I376" i="2"/>
  <c r="H376" i="2"/>
  <c r="G376" i="2"/>
  <c r="F376" i="2"/>
  <c r="E376" i="2"/>
  <c r="D376" i="2"/>
  <c r="Y376" i="2" s="1"/>
  <c r="C376" i="2"/>
  <c r="B376" i="2"/>
  <c r="A376" i="2"/>
  <c r="S376" i="2" s="1"/>
  <c r="R375" i="2"/>
  <c r="Q375" i="2"/>
  <c r="P375" i="2"/>
  <c r="X375" i="2" s="1" a="1"/>
  <c r="X375" i="2" s="1"/>
  <c r="O375" i="2"/>
  <c r="M375" i="2"/>
  <c r="L375" i="2"/>
  <c r="K375" i="2"/>
  <c r="V375" i="2" s="1"/>
  <c r="J375" i="2"/>
  <c r="I375" i="2"/>
  <c r="H375" i="2"/>
  <c r="G375" i="2"/>
  <c r="F375" i="2"/>
  <c r="E375" i="2"/>
  <c r="D375" i="2"/>
  <c r="Y375" i="2" s="1"/>
  <c r="C375" i="2"/>
  <c r="B375" i="2"/>
  <c r="A375" i="2"/>
  <c r="S375" i="2" s="1"/>
  <c r="X374" i="2"/>
  <c r="X374" i="2" a="1"/>
  <c r="R374" i="2"/>
  <c r="Q374" i="2"/>
  <c r="P374" i="2"/>
  <c r="O374" i="2"/>
  <c r="M374" i="2"/>
  <c r="L374" i="2"/>
  <c r="N374" i="2" s="1"/>
  <c r="T374" i="2" s="1"/>
  <c r="K374" i="2"/>
  <c r="V374" i="2" s="1"/>
  <c r="J374" i="2"/>
  <c r="I374" i="2"/>
  <c r="H374" i="2"/>
  <c r="G374" i="2"/>
  <c r="F374" i="2"/>
  <c r="E374" i="2"/>
  <c r="D374" i="2"/>
  <c r="Y374" i="2" s="1"/>
  <c r="C374" i="2"/>
  <c r="B374" i="2"/>
  <c r="A374" i="2"/>
  <c r="S374" i="2" s="1"/>
  <c r="R373" i="2"/>
  <c r="Q373" i="2"/>
  <c r="P373" i="2"/>
  <c r="X373" i="2" s="1" a="1"/>
  <c r="X373" i="2" s="1"/>
  <c r="O373" i="2"/>
  <c r="M373" i="2"/>
  <c r="L373" i="2"/>
  <c r="N373" i="2" s="1"/>
  <c r="T373" i="2" s="1"/>
  <c r="K373" i="2"/>
  <c r="V373" i="2" s="1"/>
  <c r="J373" i="2"/>
  <c r="I373" i="2"/>
  <c r="H373" i="2"/>
  <c r="G373" i="2"/>
  <c r="F373" i="2"/>
  <c r="E373" i="2"/>
  <c r="D373" i="2"/>
  <c r="Y373" i="2" s="1"/>
  <c r="C373" i="2"/>
  <c r="B373" i="2"/>
  <c r="A373" i="2"/>
  <c r="S373" i="2" s="1"/>
  <c r="R372" i="2"/>
  <c r="Q372" i="2"/>
  <c r="P372" i="2"/>
  <c r="X372" i="2" s="1" a="1"/>
  <c r="X372" i="2" s="1"/>
  <c r="O372" i="2"/>
  <c r="M372" i="2"/>
  <c r="N372" i="2" s="1"/>
  <c r="T372" i="2" s="1"/>
  <c r="L372" i="2"/>
  <c r="K372" i="2"/>
  <c r="V372" i="2" s="1"/>
  <c r="J372" i="2"/>
  <c r="I372" i="2"/>
  <c r="H372" i="2"/>
  <c r="G372" i="2"/>
  <c r="F372" i="2"/>
  <c r="E372" i="2"/>
  <c r="D372" i="2"/>
  <c r="Y372" i="2" s="1"/>
  <c r="C372" i="2"/>
  <c r="B372" i="2"/>
  <c r="A372" i="2"/>
  <c r="S372" i="2" s="1"/>
  <c r="U371" i="2" a="1"/>
  <c r="U371" i="2" s="1"/>
  <c r="R371" i="2"/>
  <c r="Q371" i="2"/>
  <c r="P371" i="2"/>
  <c r="X371" i="2" s="1" a="1"/>
  <c r="X371" i="2" s="1"/>
  <c r="O371" i="2"/>
  <c r="M371" i="2"/>
  <c r="N371" i="2" s="1"/>
  <c r="T371" i="2" s="1"/>
  <c r="L371" i="2"/>
  <c r="K371" i="2"/>
  <c r="V371" i="2" s="1"/>
  <c r="J371" i="2"/>
  <c r="I371" i="2"/>
  <c r="H371" i="2"/>
  <c r="G371" i="2"/>
  <c r="F371" i="2"/>
  <c r="E371" i="2"/>
  <c r="D371" i="2"/>
  <c r="Y371" i="2" s="1"/>
  <c r="C371" i="2"/>
  <c r="B371" i="2"/>
  <c r="A371" i="2"/>
  <c r="S371" i="2" s="1"/>
  <c r="Y370" i="2"/>
  <c r="S370" i="2"/>
  <c r="R370" i="2"/>
  <c r="Q370" i="2"/>
  <c r="P370" i="2"/>
  <c r="X370" i="2" s="1" a="1"/>
  <c r="X370" i="2" s="1"/>
  <c r="O370" i="2"/>
  <c r="M370" i="2"/>
  <c r="L370" i="2"/>
  <c r="K370" i="2"/>
  <c r="V370" i="2" s="1"/>
  <c r="J370" i="2"/>
  <c r="I370" i="2"/>
  <c r="H370" i="2"/>
  <c r="G370" i="2"/>
  <c r="F370" i="2"/>
  <c r="E370" i="2"/>
  <c r="D370" i="2"/>
  <c r="C370" i="2"/>
  <c r="B370" i="2"/>
  <c r="A370" i="2"/>
  <c r="V369" i="2"/>
  <c r="S369" i="2"/>
  <c r="R369" i="2"/>
  <c r="Q369" i="2"/>
  <c r="P369" i="2"/>
  <c r="X369" i="2" s="1" a="1"/>
  <c r="X369" i="2" s="1"/>
  <c r="O369" i="2"/>
  <c r="M369" i="2"/>
  <c r="L369" i="2"/>
  <c r="K369" i="2"/>
  <c r="J369" i="2"/>
  <c r="I369" i="2"/>
  <c r="H369" i="2"/>
  <c r="G369" i="2"/>
  <c r="F369" i="2"/>
  <c r="E369" i="2"/>
  <c r="D369" i="2"/>
  <c r="Y369" i="2" s="1"/>
  <c r="C369" i="2"/>
  <c r="B369" i="2"/>
  <c r="A369" i="2"/>
  <c r="V368" i="2"/>
  <c r="U368" i="2" a="1"/>
  <c r="U368" i="2" s="1"/>
  <c r="R368" i="2"/>
  <c r="Q368" i="2"/>
  <c r="P368" i="2"/>
  <c r="X368" i="2" s="1" a="1"/>
  <c r="X368" i="2" s="1"/>
  <c r="O368" i="2"/>
  <c r="M368" i="2"/>
  <c r="L368" i="2"/>
  <c r="K368" i="2"/>
  <c r="J368" i="2"/>
  <c r="I368" i="2"/>
  <c r="H368" i="2"/>
  <c r="G368" i="2"/>
  <c r="F368" i="2"/>
  <c r="E368" i="2"/>
  <c r="D368" i="2"/>
  <c r="Y368" i="2" s="1"/>
  <c r="C368" i="2"/>
  <c r="B368" i="2"/>
  <c r="A368" i="2"/>
  <c r="S368" i="2" s="1"/>
  <c r="Y367" i="2"/>
  <c r="R367" i="2"/>
  <c r="Q367" i="2"/>
  <c r="P367" i="2"/>
  <c r="X367" i="2" s="1" a="1"/>
  <c r="X367" i="2" s="1"/>
  <c r="O367" i="2"/>
  <c r="M367" i="2"/>
  <c r="L367" i="2"/>
  <c r="K367" i="2"/>
  <c r="V367" i="2" s="1"/>
  <c r="J367" i="2"/>
  <c r="I367" i="2"/>
  <c r="H367" i="2"/>
  <c r="G367" i="2"/>
  <c r="F367" i="2"/>
  <c r="E367" i="2"/>
  <c r="D367" i="2"/>
  <c r="C367" i="2"/>
  <c r="B367" i="2"/>
  <c r="A367" i="2"/>
  <c r="S367" i="2" s="1"/>
  <c r="Y366" i="2"/>
  <c r="R366" i="2"/>
  <c r="Q366" i="2"/>
  <c r="P366" i="2"/>
  <c r="X366" i="2" s="1" a="1"/>
  <c r="X366" i="2" s="1"/>
  <c r="O366" i="2"/>
  <c r="M366" i="2"/>
  <c r="N366" i="2" s="1"/>
  <c r="T366" i="2" s="1"/>
  <c r="L366" i="2"/>
  <c r="K366" i="2"/>
  <c r="V366" i="2" s="1"/>
  <c r="J366" i="2"/>
  <c r="I366" i="2"/>
  <c r="H366" i="2"/>
  <c r="G366" i="2"/>
  <c r="F366" i="2"/>
  <c r="E366" i="2"/>
  <c r="D366" i="2"/>
  <c r="C366" i="2"/>
  <c r="B366" i="2"/>
  <c r="A366" i="2"/>
  <c r="S366" i="2" s="1"/>
  <c r="X365" i="2" a="1"/>
  <c r="X365" i="2" s="1"/>
  <c r="U365" i="2" a="1"/>
  <c r="U365" i="2" s="1"/>
  <c r="R365" i="2"/>
  <c r="Q365" i="2"/>
  <c r="P365" i="2"/>
  <c r="O365" i="2"/>
  <c r="M365" i="2"/>
  <c r="L365" i="2"/>
  <c r="K365" i="2"/>
  <c r="V365" i="2" s="1"/>
  <c r="J365" i="2"/>
  <c r="I365" i="2"/>
  <c r="H365" i="2"/>
  <c r="G365" i="2"/>
  <c r="F365" i="2"/>
  <c r="E365" i="2"/>
  <c r="D365" i="2"/>
  <c r="Y365" i="2" s="1"/>
  <c r="C365" i="2"/>
  <c r="B365" i="2"/>
  <c r="A365" i="2"/>
  <c r="S365" i="2" s="1"/>
  <c r="X364" i="2"/>
  <c r="R364" i="2"/>
  <c r="Q364" i="2"/>
  <c r="P364" i="2"/>
  <c r="X364" i="2" s="1" a="1"/>
  <c r="O364" i="2"/>
  <c r="M364" i="2"/>
  <c r="L364" i="2"/>
  <c r="K364" i="2"/>
  <c r="V364" i="2" s="1"/>
  <c r="J364" i="2"/>
  <c r="U364" i="2" s="1" a="1"/>
  <c r="U364" i="2" s="1"/>
  <c r="I364" i="2"/>
  <c r="H364" i="2"/>
  <c r="G364" i="2"/>
  <c r="F364" i="2"/>
  <c r="E364" i="2"/>
  <c r="D364" i="2"/>
  <c r="Y364" i="2" s="1"/>
  <c r="C364" i="2"/>
  <c r="B364" i="2"/>
  <c r="A364" i="2"/>
  <c r="S364" i="2" s="1"/>
  <c r="U363" i="2" a="1"/>
  <c r="U363" i="2" s="1"/>
  <c r="R363" i="2"/>
  <c r="Q363" i="2"/>
  <c r="P363" i="2"/>
  <c r="X363" i="2" s="1" a="1"/>
  <c r="X363" i="2" s="1"/>
  <c r="O363" i="2"/>
  <c r="M363" i="2"/>
  <c r="N363" i="2" s="1"/>
  <c r="T363" i="2" s="1"/>
  <c r="L363" i="2"/>
  <c r="K363" i="2"/>
  <c r="V363" i="2" s="1"/>
  <c r="J363" i="2"/>
  <c r="I363" i="2"/>
  <c r="H363" i="2"/>
  <c r="G363" i="2"/>
  <c r="F363" i="2"/>
  <c r="E363" i="2"/>
  <c r="D363" i="2"/>
  <c r="Y363" i="2" s="1"/>
  <c r="C363" i="2"/>
  <c r="B363" i="2"/>
  <c r="A363" i="2"/>
  <c r="S363" i="2" s="1"/>
  <c r="X362" i="2" a="1"/>
  <c r="X362" i="2" s="1"/>
  <c r="R362" i="2"/>
  <c r="Q362" i="2"/>
  <c r="P362" i="2"/>
  <c r="O362" i="2"/>
  <c r="M362" i="2"/>
  <c r="L362" i="2"/>
  <c r="K362" i="2"/>
  <c r="V362" i="2" s="1"/>
  <c r="J362" i="2"/>
  <c r="I362" i="2"/>
  <c r="H362" i="2"/>
  <c r="G362" i="2"/>
  <c r="F362" i="2"/>
  <c r="E362" i="2"/>
  <c r="D362" i="2"/>
  <c r="Y362" i="2" s="1"/>
  <c r="C362" i="2"/>
  <c r="B362" i="2"/>
  <c r="A362" i="2"/>
  <c r="S362" i="2" s="1"/>
  <c r="Y361" i="2"/>
  <c r="S361" i="2"/>
  <c r="R361" i="2"/>
  <c r="Q361" i="2"/>
  <c r="P361" i="2"/>
  <c r="X361" i="2" s="1" a="1"/>
  <c r="X361" i="2" s="1"/>
  <c r="O361" i="2"/>
  <c r="M361" i="2"/>
  <c r="L361" i="2"/>
  <c r="K361" i="2"/>
  <c r="V361" i="2" s="1"/>
  <c r="J361" i="2"/>
  <c r="U361" i="2" s="1" a="1"/>
  <c r="U361" i="2" s="1"/>
  <c r="I361" i="2"/>
  <c r="H361" i="2"/>
  <c r="G361" i="2"/>
  <c r="F361" i="2"/>
  <c r="E361" i="2"/>
  <c r="D361" i="2"/>
  <c r="C361" i="2"/>
  <c r="B361" i="2"/>
  <c r="A361" i="2"/>
  <c r="S360" i="2"/>
  <c r="R360" i="2"/>
  <c r="Q360" i="2"/>
  <c r="P360" i="2"/>
  <c r="X360" i="2" s="1" a="1"/>
  <c r="X360" i="2" s="1"/>
  <c r="O360" i="2"/>
  <c r="M360" i="2"/>
  <c r="N360" i="2" s="1"/>
  <c r="T360" i="2" s="1"/>
  <c r="L360" i="2"/>
  <c r="K360" i="2"/>
  <c r="V360" i="2" s="1"/>
  <c r="J360" i="2"/>
  <c r="U360" i="2" s="1" a="1"/>
  <c r="U360" i="2" s="1"/>
  <c r="I360" i="2"/>
  <c r="H360" i="2"/>
  <c r="G360" i="2"/>
  <c r="F360" i="2"/>
  <c r="E360" i="2"/>
  <c r="D360" i="2"/>
  <c r="Y360" i="2" s="1"/>
  <c r="C360" i="2"/>
  <c r="B360" i="2"/>
  <c r="A360" i="2"/>
  <c r="R359" i="2"/>
  <c r="Q359" i="2"/>
  <c r="P359" i="2"/>
  <c r="X359" i="2" s="1" a="1"/>
  <c r="X359" i="2" s="1"/>
  <c r="O359" i="2"/>
  <c r="M359" i="2"/>
  <c r="L359" i="2"/>
  <c r="N359" i="2" s="1"/>
  <c r="T359" i="2" s="1"/>
  <c r="K359" i="2"/>
  <c r="V359" i="2" s="1"/>
  <c r="J359" i="2"/>
  <c r="I359" i="2"/>
  <c r="H359" i="2"/>
  <c r="G359" i="2"/>
  <c r="F359" i="2"/>
  <c r="E359" i="2"/>
  <c r="D359" i="2"/>
  <c r="Y359" i="2" s="1"/>
  <c r="C359" i="2"/>
  <c r="B359" i="2"/>
  <c r="A359" i="2"/>
  <c r="S359" i="2" s="1"/>
  <c r="R358" i="2"/>
  <c r="Q358" i="2"/>
  <c r="P358" i="2"/>
  <c r="X358" i="2" s="1" a="1"/>
  <c r="X358" i="2" s="1"/>
  <c r="O358" i="2"/>
  <c r="M358" i="2"/>
  <c r="L358" i="2"/>
  <c r="K358" i="2"/>
  <c r="V358" i="2" s="1"/>
  <c r="J358" i="2"/>
  <c r="U358" i="2" s="1" a="1"/>
  <c r="U358" i="2" s="1"/>
  <c r="I358" i="2"/>
  <c r="H358" i="2"/>
  <c r="G358" i="2"/>
  <c r="F358" i="2"/>
  <c r="E358" i="2"/>
  <c r="D358" i="2"/>
  <c r="Y358" i="2" s="1"/>
  <c r="C358" i="2"/>
  <c r="B358" i="2"/>
  <c r="A358" i="2"/>
  <c r="S358" i="2" s="1"/>
  <c r="R357" i="2"/>
  <c r="Q357" i="2"/>
  <c r="P357" i="2"/>
  <c r="X357" i="2" s="1" a="1"/>
  <c r="X357" i="2" s="1"/>
  <c r="O357" i="2"/>
  <c r="M357" i="2"/>
  <c r="N357" i="2" s="1"/>
  <c r="T357" i="2" s="1"/>
  <c r="L357" i="2"/>
  <c r="K357" i="2"/>
  <c r="V357" i="2" s="1"/>
  <c r="J357" i="2"/>
  <c r="I357" i="2"/>
  <c r="H357" i="2"/>
  <c r="G357" i="2"/>
  <c r="F357" i="2"/>
  <c r="E357" i="2"/>
  <c r="D357" i="2"/>
  <c r="Y357" i="2" s="1"/>
  <c r="C357" i="2"/>
  <c r="B357" i="2"/>
  <c r="A357" i="2"/>
  <c r="S357" i="2" s="1"/>
  <c r="R356" i="2"/>
  <c r="Q356" i="2"/>
  <c r="P356" i="2"/>
  <c r="X356" i="2" s="1" a="1"/>
  <c r="X356" i="2" s="1"/>
  <c r="O356" i="2"/>
  <c r="M356" i="2"/>
  <c r="L356" i="2"/>
  <c r="K356" i="2"/>
  <c r="V356" i="2" s="1"/>
  <c r="J356" i="2"/>
  <c r="I356" i="2"/>
  <c r="H356" i="2"/>
  <c r="G356" i="2"/>
  <c r="F356" i="2"/>
  <c r="E356" i="2"/>
  <c r="D356" i="2"/>
  <c r="Y356" i="2" s="1"/>
  <c r="C356" i="2"/>
  <c r="B356" i="2"/>
  <c r="A356" i="2"/>
  <c r="S356" i="2" s="1"/>
  <c r="U355" i="2"/>
  <c r="R355" i="2"/>
  <c r="Q355" i="2"/>
  <c r="P355" i="2"/>
  <c r="X355" i="2" s="1" a="1"/>
  <c r="X355" i="2" s="1"/>
  <c r="O355" i="2"/>
  <c r="M355" i="2"/>
  <c r="L355" i="2"/>
  <c r="K355" i="2"/>
  <c r="V355" i="2" s="1"/>
  <c r="J355" i="2"/>
  <c r="U355" i="2" s="1" a="1"/>
  <c r="I355" i="2"/>
  <c r="H355" i="2"/>
  <c r="G355" i="2"/>
  <c r="F355" i="2"/>
  <c r="E355" i="2"/>
  <c r="D355" i="2"/>
  <c r="Y355" i="2" s="1"/>
  <c r="C355" i="2"/>
  <c r="B355" i="2"/>
  <c r="A355" i="2"/>
  <c r="S355" i="2" s="1"/>
  <c r="V354" i="2"/>
  <c r="U354" i="2" a="1"/>
  <c r="U354" i="2" s="1"/>
  <c r="R354" i="2"/>
  <c r="Q354" i="2"/>
  <c r="P354" i="2"/>
  <c r="X354" i="2" s="1" a="1"/>
  <c r="X354" i="2" s="1"/>
  <c r="O354" i="2"/>
  <c r="M354" i="2"/>
  <c r="L354" i="2"/>
  <c r="K354" i="2"/>
  <c r="J354" i="2"/>
  <c r="I354" i="2"/>
  <c r="H354" i="2"/>
  <c r="G354" i="2"/>
  <c r="F354" i="2"/>
  <c r="E354" i="2"/>
  <c r="D354" i="2"/>
  <c r="Y354" i="2" s="1"/>
  <c r="C354" i="2"/>
  <c r="B354" i="2"/>
  <c r="A354" i="2"/>
  <c r="S354" i="2" s="1"/>
  <c r="R353" i="2"/>
  <c r="Q353" i="2"/>
  <c r="P353" i="2"/>
  <c r="X353" i="2" s="1" a="1"/>
  <c r="X353" i="2" s="1"/>
  <c r="O353" i="2"/>
  <c r="M353" i="2"/>
  <c r="L353" i="2"/>
  <c r="K353" i="2"/>
  <c r="V353" i="2" s="1"/>
  <c r="J353" i="2"/>
  <c r="I353" i="2"/>
  <c r="H353" i="2"/>
  <c r="G353" i="2"/>
  <c r="F353" i="2"/>
  <c r="E353" i="2"/>
  <c r="D353" i="2"/>
  <c r="Y353" i="2" s="1"/>
  <c r="C353" i="2"/>
  <c r="B353" i="2"/>
  <c r="A353" i="2"/>
  <c r="S353" i="2" s="1"/>
  <c r="V352" i="2"/>
  <c r="U352" i="2" a="1"/>
  <c r="U352" i="2" s="1"/>
  <c r="R352" i="2"/>
  <c r="Q352" i="2"/>
  <c r="P352" i="2"/>
  <c r="X352" i="2" s="1" a="1"/>
  <c r="X352" i="2" s="1"/>
  <c r="O352" i="2"/>
  <c r="M352" i="2"/>
  <c r="L352" i="2"/>
  <c r="K352" i="2"/>
  <c r="J352" i="2"/>
  <c r="I352" i="2"/>
  <c r="H352" i="2"/>
  <c r="G352" i="2"/>
  <c r="F352" i="2"/>
  <c r="E352" i="2"/>
  <c r="D352" i="2"/>
  <c r="Y352" i="2" s="1"/>
  <c r="C352" i="2"/>
  <c r="B352" i="2"/>
  <c r="A352" i="2"/>
  <c r="S352" i="2" s="1"/>
  <c r="Y351" i="2"/>
  <c r="R351" i="2"/>
  <c r="Q351" i="2"/>
  <c r="P351" i="2"/>
  <c r="X351" i="2" s="1" a="1"/>
  <c r="X351" i="2" s="1"/>
  <c r="O351" i="2"/>
  <c r="M351" i="2"/>
  <c r="L351" i="2"/>
  <c r="K351" i="2"/>
  <c r="V351" i="2" s="1"/>
  <c r="J351" i="2"/>
  <c r="U351" i="2" s="1" a="1"/>
  <c r="U351" i="2" s="1"/>
  <c r="I351" i="2"/>
  <c r="H351" i="2"/>
  <c r="G351" i="2"/>
  <c r="F351" i="2"/>
  <c r="E351" i="2"/>
  <c r="D351" i="2"/>
  <c r="C351" i="2"/>
  <c r="B351" i="2"/>
  <c r="A351" i="2"/>
  <c r="S351" i="2" s="1"/>
  <c r="S350" i="2"/>
  <c r="R350" i="2"/>
  <c r="Q350" i="2"/>
  <c r="P350" i="2"/>
  <c r="X350" i="2" s="1" a="1"/>
  <c r="X350" i="2" s="1"/>
  <c r="O350" i="2"/>
  <c r="M350" i="2"/>
  <c r="L350" i="2"/>
  <c r="K350" i="2"/>
  <c r="V350" i="2" s="1"/>
  <c r="J350" i="2"/>
  <c r="U350" i="2" s="1" a="1"/>
  <c r="U350" i="2" s="1"/>
  <c r="I350" i="2"/>
  <c r="H350" i="2"/>
  <c r="G350" i="2"/>
  <c r="F350" i="2"/>
  <c r="E350" i="2"/>
  <c r="D350" i="2"/>
  <c r="Y350" i="2" s="1"/>
  <c r="C350" i="2"/>
  <c r="B350" i="2"/>
  <c r="A350" i="2"/>
  <c r="R349" i="2"/>
  <c r="Q349" i="2"/>
  <c r="P349" i="2"/>
  <c r="X349" i="2" s="1" a="1"/>
  <c r="X349" i="2" s="1"/>
  <c r="O349" i="2"/>
  <c r="M349" i="2"/>
  <c r="L349" i="2"/>
  <c r="K349" i="2"/>
  <c r="V349" i="2" s="1"/>
  <c r="J349" i="2"/>
  <c r="I349" i="2"/>
  <c r="H349" i="2"/>
  <c r="G349" i="2"/>
  <c r="F349" i="2"/>
  <c r="E349" i="2"/>
  <c r="D349" i="2"/>
  <c r="Y349" i="2" s="1"/>
  <c r="C349" i="2"/>
  <c r="B349" i="2"/>
  <c r="A349" i="2"/>
  <c r="S349" i="2" s="1"/>
  <c r="Y348" i="2"/>
  <c r="X348" i="2" a="1"/>
  <c r="X348" i="2" s="1"/>
  <c r="R348" i="2"/>
  <c r="Q348" i="2"/>
  <c r="P348" i="2"/>
  <c r="O348" i="2"/>
  <c r="M348" i="2"/>
  <c r="L348" i="2"/>
  <c r="K348" i="2"/>
  <c r="V348" i="2" s="1"/>
  <c r="J348" i="2"/>
  <c r="I348" i="2"/>
  <c r="H348" i="2"/>
  <c r="G348" i="2"/>
  <c r="F348" i="2"/>
  <c r="E348" i="2"/>
  <c r="D348" i="2"/>
  <c r="C348" i="2"/>
  <c r="B348" i="2"/>
  <c r="A348" i="2"/>
  <c r="S348" i="2" s="1"/>
  <c r="R347" i="2"/>
  <c r="Q347" i="2"/>
  <c r="P347" i="2"/>
  <c r="X347" i="2" s="1" a="1"/>
  <c r="X347" i="2" s="1"/>
  <c r="O347" i="2"/>
  <c r="M347" i="2"/>
  <c r="L347" i="2"/>
  <c r="K347" i="2"/>
  <c r="V347" i="2" s="1"/>
  <c r="J347" i="2"/>
  <c r="I347" i="2"/>
  <c r="H347" i="2"/>
  <c r="G347" i="2"/>
  <c r="F347" i="2"/>
  <c r="E347" i="2"/>
  <c r="D347" i="2"/>
  <c r="Y347" i="2" s="1"/>
  <c r="C347" i="2"/>
  <c r="B347" i="2"/>
  <c r="A347" i="2"/>
  <c r="S347" i="2" s="1"/>
  <c r="Y346" i="2"/>
  <c r="T346" i="2"/>
  <c r="R346" i="2"/>
  <c r="Q346" i="2"/>
  <c r="P346" i="2"/>
  <c r="X346" i="2" s="1" a="1"/>
  <c r="X346" i="2" s="1"/>
  <c r="O346" i="2"/>
  <c r="M346" i="2"/>
  <c r="L346" i="2"/>
  <c r="N346" i="2" s="1"/>
  <c r="K346" i="2"/>
  <c r="V346" i="2" s="1"/>
  <c r="J346" i="2"/>
  <c r="U346" i="2" s="1" a="1"/>
  <c r="U346" i="2" s="1"/>
  <c r="I346" i="2"/>
  <c r="H346" i="2"/>
  <c r="G346" i="2"/>
  <c r="F346" i="2"/>
  <c r="E346" i="2"/>
  <c r="D346" i="2"/>
  <c r="C346" i="2"/>
  <c r="B346" i="2"/>
  <c r="A346" i="2"/>
  <c r="S346" i="2" s="1"/>
  <c r="R345" i="2"/>
  <c r="Q345" i="2"/>
  <c r="P345" i="2"/>
  <c r="X345" i="2" s="1" a="1"/>
  <c r="X345" i="2" s="1"/>
  <c r="O345" i="2"/>
  <c r="M345" i="2"/>
  <c r="N345" i="2" s="1"/>
  <c r="L345" i="2"/>
  <c r="K345" i="2"/>
  <c r="V345" i="2" s="1"/>
  <c r="J345" i="2"/>
  <c r="U345" i="2" s="1" a="1"/>
  <c r="U345" i="2" s="1"/>
  <c r="I345" i="2"/>
  <c r="H345" i="2"/>
  <c r="G345" i="2"/>
  <c r="F345" i="2"/>
  <c r="E345" i="2"/>
  <c r="D345" i="2"/>
  <c r="Y345" i="2" s="1"/>
  <c r="C345" i="2"/>
  <c r="B345" i="2"/>
  <c r="A345" i="2"/>
  <c r="S345" i="2" s="1"/>
  <c r="Y344" i="2"/>
  <c r="V344" i="2"/>
  <c r="R344" i="2"/>
  <c r="Q344" i="2"/>
  <c r="P344" i="2"/>
  <c r="X344" i="2" s="1" a="1"/>
  <c r="X344" i="2" s="1"/>
  <c r="O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A344" i="2"/>
  <c r="S344" i="2" s="1"/>
  <c r="U343" i="2" a="1"/>
  <c r="U343" i="2" s="1"/>
  <c r="R343" i="2"/>
  <c r="Q343" i="2"/>
  <c r="P343" i="2"/>
  <c r="X343" i="2" s="1" a="1"/>
  <c r="X343" i="2" s="1"/>
  <c r="O343" i="2"/>
  <c r="M343" i="2"/>
  <c r="L343" i="2"/>
  <c r="K343" i="2"/>
  <c r="V343" i="2" s="1"/>
  <c r="J343" i="2"/>
  <c r="I343" i="2"/>
  <c r="H343" i="2"/>
  <c r="G343" i="2"/>
  <c r="F343" i="2"/>
  <c r="E343" i="2"/>
  <c r="D343" i="2"/>
  <c r="Y343" i="2" s="1"/>
  <c r="C343" i="2"/>
  <c r="B343" i="2"/>
  <c r="A343" i="2"/>
  <c r="S343" i="2" s="1"/>
  <c r="S342" i="2"/>
  <c r="R342" i="2"/>
  <c r="Q342" i="2"/>
  <c r="P342" i="2"/>
  <c r="X342" i="2" s="1" a="1"/>
  <c r="X342" i="2" s="1"/>
  <c r="O342" i="2"/>
  <c r="M342" i="2"/>
  <c r="L342" i="2"/>
  <c r="K342" i="2"/>
  <c r="V342" i="2" s="1"/>
  <c r="J342" i="2"/>
  <c r="I342" i="2"/>
  <c r="H342" i="2"/>
  <c r="G342" i="2"/>
  <c r="F342" i="2"/>
  <c r="E342" i="2"/>
  <c r="D342" i="2"/>
  <c r="Y342" i="2" s="1"/>
  <c r="C342" i="2"/>
  <c r="B342" i="2"/>
  <c r="A342" i="2"/>
  <c r="X341" i="2" a="1"/>
  <c r="X341" i="2" s="1"/>
  <c r="R341" i="2"/>
  <c r="Q341" i="2"/>
  <c r="P341" i="2"/>
  <c r="O341" i="2"/>
  <c r="M341" i="2"/>
  <c r="N341" i="2" s="1"/>
  <c r="T341" i="2" s="1"/>
  <c r="L341" i="2"/>
  <c r="K341" i="2"/>
  <c r="V341" i="2" s="1"/>
  <c r="J341" i="2"/>
  <c r="U341" i="2" s="1" a="1"/>
  <c r="U341" i="2" s="1"/>
  <c r="I341" i="2"/>
  <c r="H341" i="2"/>
  <c r="G341" i="2"/>
  <c r="F341" i="2"/>
  <c r="E341" i="2"/>
  <c r="D341" i="2"/>
  <c r="Y341" i="2" s="1"/>
  <c r="C341" i="2"/>
  <c r="B341" i="2"/>
  <c r="A341" i="2"/>
  <c r="S341" i="2" s="1"/>
  <c r="S340" i="2"/>
  <c r="R340" i="2"/>
  <c r="Q340" i="2"/>
  <c r="P340" i="2"/>
  <c r="X340" i="2" s="1" a="1"/>
  <c r="X340" i="2" s="1"/>
  <c r="O340" i="2"/>
  <c r="M340" i="2"/>
  <c r="L340" i="2"/>
  <c r="K340" i="2"/>
  <c r="V340" i="2" s="1"/>
  <c r="J340" i="2"/>
  <c r="I340" i="2"/>
  <c r="H340" i="2"/>
  <c r="G340" i="2"/>
  <c r="F340" i="2"/>
  <c r="E340" i="2"/>
  <c r="D340" i="2"/>
  <c r="Y340" i="2" s="1"/>
  <c r="C340" i="2"/>
  <c r="B340" i="2"/>
  <c r="A340" i="2"/>
  <c r="R339" i="2"/>
  <c r="Q339" i="2"/>
  <c r="P339" i="2"/>
  <c r="X339" i="2" s="1" a="1"/>
  <c r="X339" i="2" s="1"/>
  <c r="O339" i="2"/>
  <c r="M339" i="2"/>
  <c r="N339" i="2" s="1"/>
  <c r="T339" i="2" s="1"/>
  <c r="L339" i="2"/>
  <c r="K339" i="2"/>
  <c r="V339" i="2" s="1"/>
  <c r="J339" i="2"/>
  <c r="I339" i="2"/>
  <c r="H339" i="2"/>
  <c r="G339" i="2"/>
  <c r="F339" i="2"/>
  <c r="E339" i="2"/>
  <c r="D339" i="2"/>
  <c r="Y339" i="2" s="1"/>
  <c r="C339" i="2"/>
  <c r="B339" i="2"/>
  <c r="A339" i="2"/>
  <c r="S339" i="2" s="1"/>
  <c r="X338" i="2" a="1"/>
  <c r="X338" i="2" s="1"/>
  <c r="V338" i="2"/>
  <c r="R338" i="2"/>
  <c r="Q338" i="2"/>
  <c r="P338" i="2"/>
  <c r="O338" i="2"/>
  <c r="M338" i="2"/>
  <c r="L338" i="2"/>
  <c r="N338" i="2" s="1"/>
  <c r="T338" i="2" s="1"/>
  <c r="K338" i="2"/>
  <c r="J338" i="2"/>
  <c r="U338" i="2" s="1" a="1"/>
  <c r="U338" i="2" s="1"/>
  <c r="I338" i="2"/>
  <c r="H338" i="2"/>
  <c r="G338" i="2"/>
  <c r="F338" i="2"/>
  <c r="E338" i="2"/>
  <c r="D338" i="2"/>
  <c r="Y338" i="2" s="1"/>
  <c r="C338" i="2"/>
  <c r="B338" i="2"/>
  <c r="A338" i="2"/>
  <c r="S338" i="2" s="1"/>
  <c r="Y337" i="2"/>
  <c r="R337" i="2"/>
  <c r="Q337" i="2"/>
  <c r="P337" i="2"/>
  <c r="X337" i="2" s="1" a="1"/>
  <c r="X337" i="2" s="1"/>
  <c r="O337" i="2"/>
  <c r="M337" i="2"/>
  <c r="L337" i="2"/>
  <c r="N337" i="2" s="1"/>
  <c r="T337" i="2" s="1"/>
  <c r="K337" i="2"/>
  <c r="V337" i="2" s="1"/>
  <c r="J337" i="2"/>
  <c r="I337" i="2"/>
  <c r="H337" i="2"/>
  <c r="G337" i="2"/>
  <c r="F337" i="2"/>
  <c r="E337" i="2"/>
  <c r="D337" i="2"/>
  <c r="C337" i="2"/>
  <c r="B337" i="2"/>
  <c r="A337" i="2"/>
  <c r="S337" i="2" s="1"/>
  <c r="U336" i="2" a="1"/>
  <c r="U336" i="2" s="1"/>
  <c r="R336" i="2"/>
  <c r="Q336" i="2"/>
  <c r="P336" i="2"/>
  <c r="X336" i="2" s="1" a="1"/>
  <c r="X336" i="2" s="1"/>
  <c r="O336" i="2"/>
  <c r="N336" i="2"/>
  <c r="T336" i="2" s="1"/>
  <c r="M336" i="2"/>
  <c r="L336" i="2"/>
  <c r="K336" i="2"/>
  <c r="V336" i="2" s="1"/>
  <c r="J336" i="2"/>
  <c r="I336" i="2"/>
  <c r="H336" i="2"/>
  <c r="G336" i="2"/>
  <c r="F336" i="2"/>
  <c r="E336" i="2"/>
  <c r="D336" i="2"/>
  <c r="Y336" i="2" s="1"/>
  <c r="C336" i="2"/>
  <c r="B336" i="2"/>
  <c r="A336" i="2"/>
  <c r="S336" i="2" s="1"/>
  <c r="R335" i="2"/>
  <c r="Q335" i="2"/>
  <c r="P335" i="2"/>
  <c r="X335" i="2" s="1" a="1"/>
  <c r="X335" i="2" s="1"/>
  <c r="O335" i="2"/>
  <c r="M335" i="2"/>
  <c r="L335" i="2"/>
  <c r="K335" i="2"/>
  <c r="V335" i="2" s="1"/>
  <c r="J335" i="2"/>
  <c r="I335" i="2"/>
  <c r="H335" i="2"/>
  <c r="G335" i="2"/>
  <c r="F335" i="2"/>
  <c r="E335" i="2"/>
  <c r="D335" i="2"/>
  <c r="Y335" i="2" s="1"/>
  <c r="C335" i="2"/>
  <c r="B335" i="2"/>
  <c r="A335" i="2"/>
  <c r="S335" i="2" s="1"/>
  <c r="S334" i="2"/>
  <c r="R334" i="2"/>
  <c r="Q334" i="2"/>
  <c r="P334" i="2"/>
  <c r="X334" i="2" s="1" a="1"/>
  <c r="X334" i="2" s="1"/>
  <c r="O334" i="2"/>
  <c r="M334" i="2"/>
  <c r="L334" i="2"/>
  <c r="K334" i="2"/>
  <c r="V334" i="2" s="1"/>
  <c r="J334" i="2"/>
  <c r="U334" i="2" s="1" a="1"/>
  <c r="U334" i="2" s="1"/>
  <c r="I334" i="2"/>
  <c r="H334" i="2"/>
  <c r="G334" i="2"/>
  <c r="F334" i="2"/>
  <c r="E334" i="2"/>
  <c r="D334" i="2"/>
  <c r="Y334" i="2" s="1"/>
  <c r="C334" i="2"/>
  <c r="B334" i="2"/>
  <c r="A334" i="2"/>
  <c r="T333" i="2"/>
  <c r="R333" i="2"/>
  <c r="Q333" i="2"/>
  <c r="P333" i="2"/>
  <c r="X333" i="2" s="1" a="1"/>
  <c r="X333" i="2" s="1"/>
  <c r="O333" i="2"/>
  <c r="M333" i="2"/>
  <c r="N333" i="2" s="1"/>
  <c r="W333" i="2" s="1"/>
  <c r="L333" i="2"/>
  <c r="K333" i="2"/>
  <c r="V333" i="2" s="1"/>
  <c r="J333" i="2"/>
  <c r="I333" i="2"/>
  <c r="H333" i="2"/>
  <c r="G333" i="2"/>
  <c r="F333" i="2"/>
  <c r="E333" i="2"/>
  <c r="D333" i="2"/>
  <c r="Y333" i="2" s="1"/>
  <c r="C333" i="2"/>
  <c r="B333" i="2"/>
  <c r="A333" i="2"/>
  <c r="S333" i="2" s="1"/>
  <c r="Y332" i="2"/>
  <c r="R332" i="2"/>
  <c r="Q332" i="2"/>
  <c r="P332" i="2"/>
  <c r="X332" i="2" s="1" a="1"/>
  <c r="X332" i="2" s="1"/>
  <c r="O332" i="2"/>
  <c r="M332" i="2"/>
  <c r="L332" i="2"/>
  <c r="K332" i="2"/>
  <c r="V332" i="2" s="1"/>
  <c r="J332" i="2"/>
  <c r="I332" i="2"/>
  <c r="H332" i="2"/>
  <c r="G332" i="2"/>
  <c r="F332" i="2"/>
  <c r="E332" i="2"/>
  <c r="D332" i="2"/>
  <c r="C332" i="2"/>
  <c r="B332" i="2"/>
  <c r="A332" i="2"/>
  <c r="S332" i="2" s="1"/>
  <c r="U331" i="2" a="1"/>
  <c r="U331" i="2" s="1"/>
  <c r="R331" i="2"/>
  <c r="Q331" i="2"/>
  <c r="P331" i="2"/>
  <c r="X331" i="2" s="1" a="1"/>
  <c r="X331" i="2" s="1"/>
  <c r="O331" i="2"/>
  <c r="M331" i="2"/>
  <c r="L331" i="2"/>
  <c r="K331" i="2"/>
  <c r="V331" i="2" s="1"/>
  <c r="J331" i="2"/>
  <c r="I331" i="2"/>
  <c r="H331" i="2"/>
  <c r="G331" i="2"/>
  <c r="F331" i="2"/>
  <c r="E331" i="2"/>
  <c r="D331" i="2"/>
  <c r="Y331" i="2" s="1"/>
  <c r="C331" i="2"/>
  <c r="B331" i="2"/>
  <c r="A331" i="2"/>
  <c r="S331" i="2" s="1"/>
  <c r="Y330" i="2"/>
  <c r="V330" i="2"/>
  <c r="S330" i="2"/>
  <c r="R330" i="2"/>
  <c r="Q330" i="2"/>
  <c r="P330" i="2"/>
  <c r="X330" i="2" s="1" a="1"/>
  <c r="X330" i="2" s="1"/>
  <c r="O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A330" i="2"/>
  <c r="X329" i="2"/>
  <c r="R329" i="2"/>
  <c r="Q329" i="2"/>
  <c r="P329" i="2"/>
  <c r="X329" i="2" s="1" a="1"/>
  <c r="O329" i="2"/>
  <c r="M329" i="2"/>
  <c r="L329" i="2"/>
  <c r="N329" i="2" s="1"/>
  <c r="T329" i="2" s="1"/>
  <c r="K329" i="2"/>
  <c r="V329" i="2" s="1"/>
  <c r="J329" i="2"/>
  <c r="U329" i="2" s="1" a="1"/>
  <c r="U329" i="2" s="1"/>
  <c r="I329" i="2"/>
  <c r="H329" i="2"/>
  <c r="G329" i="2"/>
  <c r="F329" i="2"/>
  <c r="E329" i="2"/>
  <c r="D329" i="2"/>
  <c r="Y329" i="2" s="1"/>
  <c r="C329" i="2"/>
  <c r="B329" i="2"/>
  <c r="A329" i="2"/>
  <c r="S329" i="2" s="1"/>
  <c r="R328" i="2"/>
  <c r="Q328" i="2"/>
  <c r="P328" i="2"/>
  <c r="X328" i="2" s="1" a="1"/>
  <c r="X328" i="2" s="1"/>
  <c r="O328" i="2"/>
  <c r="M328" i="2"/>
  <c r="L328" i="2"/>
  <c r="K328" i="2"/>
  <c r="V328" i="2" s="1"/>
  <c r="J328" i="2"/>
  <c r="I328" i="2"/>
  <c r="H328" i="2"/>
  <c r="G328" i="2"/>
  <c r="F328" i="2"/>
  <c r="E328" i="2"/>
  <c r="D328" i="2"/>
  <c r="Y328" i="2" s="1"/>
  <c r="C328" i="2"/>
  <c r="B328" i="2"/>
  <c r="A328" i="2"/>
  <c r="S328" i="2" s="1"/>
  <c r="X327" i="2" a="1"/>
  <c r="X327" i="2" s="1"/>
  <c r="V327" i="2"/>
  <c r="R327" i="2"/>
  <c r="Q327" i="2"/>
  <c r="P327" i="2"/>
  <c r="O327" i="2"/>
  <c r="M327" i="2"/>
  <c r="L327" i="2"/>
  <c r="N327" i="2" s="1"/>
  <c r="T327" i="2" s="1"/>
  <c r="K327" i="2"/>
  <c r="J327" i="2"/>
  <c r="U327" i="2" s="1" a="1"/>
  <c r="U327" i="2" s="1"/>
  <c r="I327" i="2"/>
  <c r="H327" i="2"/>
  <c r="G327" i="2"/>
  <c r="F327" i="2"/>
  <c r="E327" i="2"/>
  <c r="D327" i="2"/>
  <c r="Y327" i="2" s="1"/>
  <c r="C327" i="2"/>
  <c r="B327" i="2"/>
  <c r="A327" i="2"/>
  <c r="S327" i="2" s="1"/>
  <c r="S326" i="2"/>
  <c r="R326" i="2"/>
  <c r="Q326" i="2"/>
  <c r="P326" i="2"/>
  <c r="X326" i="2" s="1" a="1"/>
  <c r="X326" i="2" s="1"/>
  <c r="O326" i="2"/>
  <c r="M326" i="2"/>
  <c r="L326" i="2"/>
  <c r="K326" i="2"/>
  <c r="V326" i="2" s="1"/>
  <c r="J326" i="2"/>
  <c r="I326" i="2"/>
  <c r="H326" i="2"/>
  <c r="G326" i="2"/>
  <c r="F326" i="2"/>
  <c r="E326" i="2"/>
  <c r="D326" i="2"/>
  <c r="Y326" i="2" s="1"/>
  <c r="C326" i="2"/>
  <c r="B326" i="2"/>
  <c r="A326" i="2"/>
  <c r="V325" i="2"/>
  <c r="U325" i="2" a="1"/>
  <c r="U325" i="2" s="1"/>
  <c r="S325" i="2"/>
  <c r="R325" i="2"/>
  <c r="Q325" i="2"/>
  <c r="P325" i="2"/>
  <c r="X325" i="2" s="1" a="1"/>
  <c r="X325" i="2" s="1"/>
  <c r="O325" i="2"/>
  <c r="M325" i="2"/>
  <c r="L325" i="2"/>
  <c r="K325" i="2"/>
  <c r="J325" i="2"/>
  <c r="I325" i="2"/>
  <c r="H325" i="2"/>
  <c r="G325" i="2"/>
  <c r="F325" i="2"/>
  <c r="E325" i="2"/>
  <c r="D325" i="2"/>
  <c r="Y325" i="2" s="1"/>
  <c r="C325" i="2"/>
  <c r="B325" i="2"/>
  <c r="A325" i="2"/>
  <c r="X324" i="2" a="1"/>
  <c r="X324" i="2" s="1"/>
  <c r="V324" i="2"/>
  <c r="R324" i="2"/>
  <c r="Q324" i="2"/>
  <c r="P324" i="2"/>
  <c r="O324" i="2"/>
  <c r="M324" i="2"/>
  <c r="N324" i="2" s="1"/>
  <c r="T324" i="2" s="1"/>
  <c r="L324" i="2"/>
  <c r="K324" i="2"/>
  <c r="J324" i="2"/>
  <c r="U324" i="2" s="1" a="1"/>
  <c r="U324" i="2" s="1"/>
  <c r="I324" i="2"/>
  <c r="H324" i="2"/>
  <c r="G324" i="2"/>
  <c r="F324" i="2"/>
  <c r="E324" i="2"/>
  <c r="D324" i="2"/>
  <c r="Y324" i="2" s="1"/>
  <c r="C324" i="2"/>
  <c r="B324" i="2"/>
  <c r="A324" i="2"/>
  <c r="S324" i="2" s="1"/>
  <c r="R323" i="2"/>
  <c r="Q323" i="2"/>
  <c r="P323" i="2"/>
  <c r="X323" i="2" s="1" a="1"/>
  <c r="X323" i="2" s="1"/>
  <c r="O323" i="2"/>
  <c r="M323" i="2"/>
  <c r="N323" i="2" s="1"/>
  <c r="T323" i="2" s="1"/>
  <c r="L323" i="2"/>
  <c r="K323" i="2"/>
  <c r="V323" i="2" s="1"/>
  <c r="J323" i="2"/>
  <c r="I323" i="2"/>
  <c r="H323" i="2"/>
  <c r="G323" i="2"/>
  <c r="F323" i="2"/>
  <c r="E323" i="2"/>
  <c r="D323" i="2"/>
  <c r="Y323" i="2" s="1"/>
  <c r="C323" i="2"/>
  <c r="B323" i="2"/>
  <c r="A323" i="2"/>
  <c r="S323" i="2" s="1"/>
  <c r="X322" i="2" a="1"/>
  <c r="X322" i="2" s="1"/>
  <c r="W322" i="2"/>
  <c r="V322" i="2"/>
  <c r="S322" i="2"/>
  <c r="R322" i="2"/>
  <c r="Q322" i="2"/>
  <c r="P322" i="2"/>
  <c r="O322" i="2"/>
  <c r="M322" i="2"/>
  <c r="L322" i="2"/>
  <c r="N322" i="2" s="1"/>
  <c r="T322" i="2" s="1"/>
  <c r="K322" i="2"/>
  <c r="J322" i="2"/>
  <c r="U322" i="2" s="1" a="1"/>
  <c r="U322" i="2" s="1"/>
  <c r="I322" i="2"/>
  <c r="H322" i="2"/>
  <c r="G322" i="2"/>
  <c r="F322" i="2"/>
  <c r="E322" i="2"/>
  <c r="D322" i="2"/>
  <c r="Y322" i="2" s="1"/>
  <c r="C322" i="2"/>
  <c r="B322" i="2"/>
  <c r="A322" i="2"/>
  <c r="Y321" i="2"/>
  <c r="X321" i="2" a="1"/>
  <c r="X321" i="2" s="1"/>
  <c r="U321" i="2" a="1"/>
  <c r="U321" i="2" s="1"/>
  <c r="R321" i="2"/>
  <c r="Q321" i="2"/>
  <c r="P321" i="2"/>
  <c r="O321" i="2"/>
  <c r="M321" i="2"/>
  <c r="N321" i="2" s="1"/>
  <c r="T321" i="2" s="1"/>
  <c r="L321" i="2"/>
  <c r="K321" i="2"/>
  <c r="V321" i="2" s="1"/>
  <c r="J321" i="2"/>
  <c r="I321" i="2"/>
  <c r="H321" i="2"/>
  <c r="G321" i="2"/>
  <c r="F321" i="2"/>
  <c r="E321" i="2"/>
  <c r="D321" i="2"/>
  <c r="C321" i="2"/>
  <c r="B321" i="2"/>
  <c r="A321" i="2"/>
  <c r="S321" i="2" s="1"/>
  <c r="X320" i="2" a="1"/>
  <c r="X320" i="2" s="1"/>
  <c r="R320" i="2"/>
  <c r="Q320" i="2"/>
  <c r="P320" i="2"/>
  <c r="O320" i="2"/>
  <c r="N320" i="2"/>
  <c r="T320" i="2" s="1"/>
  <c r="M320" i="2"/>
  <c r="L320" i="2"/>
  <c r="K320" i="2"/>
  <c r="V320" i="2" s="1"/>
  <c r="J320" i="2"/>
  <c r="I320" i="2"/>
  <c r="H320" i="2"/>
  <c r="G320" i="2"/>
  <c r="F320" i="2"/>
  <c r="E320" i="2"/>
  <c r="D320" i="2"/>
  <c r="Y320" i="2" s="1"/>
  <c r="C320" i="2"/>
  <c r="B320" i="2"/>
  <c r="A320" i="2"/>
  <c r="S320" i="2" s="1"/>
  <c r="T319" i="2"/>
  <c r="R319" i="2"/>
  <c r="Q319" i="2"/>
  <c r="P319" i="2"/>
  <c r="X319" i="2" s="1" a="1"/>
  <c r="X319" i="2" s="1"/>
  <c r="O319" i="2"/>
  <c r="M319" i="2"/>
  <c r="L319" i="2"/>
  <c r="N319" i="2" s="1"/>
  <c r="K319" i="2"/>
  <c r="V319" i="2" s="1"/>
  <c r="J319" i="2"/>
  <c r="I319" i="2"/>
  <c r="H319" i="2"/>
  <c r="G319" i="2"/>
  <c r="F319" i="2"/>
  <c r="E319" i="2"/>
  <c r="D319" i="2"/>
  <c r="Y319" i="2" s="1"/>
  <c r="C319" i="2"/>
  <c r="B319" i="2"/>
  <c r="A319" i="2"/>
  <c r="S319" i="2" s="1"/>
  <c r="Y318" i="2"/>
  <c r="R318" i="2"/>
  <c r="Q318" i="2"/>
  <c r="P318" i="2"/>
  <c r="X318" i="2" s="1" a="1"/>
  <c r="X318" i="2" s="1"/>
  <c r="O318" i="2"/>
  <c r="M318" i="2"/>
  <c r="L318" i="2"/>
  <c r="N318" i="2" s="1"/>
  <c r="T318" i="2" s="1"/>
  <c r="K318" i="2"/>
  <c r="V318" i="2" s="1"/>
  <c r="J318" i="2"/>
  <c r="I318" i="2"/>
  <c r="H318" i="2"/>
  <c r="G318" i="2"/>
  <c r="F318" i="2"/>
  <c r="E318" i="2"/>
  <c r="D318" i="2"/>
  <c r="C318" i="2"/>
  <c r="B318" i="2"/>
  <c r="A318" i="2"/>
  <c r="S318" i="2" s="1"/>
  <c r="X317" i="2" a="1"/>
  <c r="X317" i="2" s="1"/>
  <c r="V317" i="2"/>
  <c r="U317" i="2"/>
  <c r="U317" i="2" a="1"/>
  <c r="R317" i="2"/>
  <c r="Q317" i="2"/>
  <c r="P317" i="2"/>
  <c r="O317" i="2"/>
  <c r="M317" i="2"/>
  <c r="L317" i="2"/>
  <c r="K317" i="2"/>
  <c r="J317" i="2"/>
  <c r="I317" i="2"/>
  <c r="H317" i="2"/>
  <c r="G317" i="2"/>
  <c r="F317" i="2"/>
  <c r="E317" i="2"/>
  <c r="D317" i="2"/>
  <c r="Y317" i="2" s="1"/>
  <c r="C317" i="2"/>
  <c r="B317" i="2"/>
  <c r="A317" i="2"/>
  <c r="S317" i="2" s="1"/>
  <c r="R316" i="2"/>
  <c r="Q316" i="2"/>
  <c r="P316" i="2"/>
  <c r="X316" i="2" s="1" a="1"/>
  <c r="X316" i="2" s="1"/>
  <c r="O316" i="2"/>
  <c r="M316" i="2"/>
  <c r="L316" i="2"/>
  <c r="K316" i="2"/>
  <c r="V316" i="2" s="1"/>
  <c r="J316" i="2"/>
  <c r="I316" i="2"/>
  <c r="H316" i="2"/>
  <c r="G316" i="2"/>
  <c r="F316" i="2"/>
  <c r="E316" i="2"/>
  <c r="D316" i="2"/>
  <c r="Y316" i="2" s="1"/>
  <c r="C316" i="2"/>
  <c r="B316" i="2"/>
  <c r="A316" i="2"/>
  <c r="S316" i="2" s="1"/>
  <c r="R315" i="2"/>
  <c r="Q315" i="2"/>
  <c r="P315" i="2"/>
  <c r="X315" i="2" s="1" a="1"/>
  <c r="X315" i="2" s="1"/>
  <c r="O315" i="2"/>
  <c r="M315" i="2"/>
  <c r="L315" i="2"/>
  <c r="K315" i="2"/>
  <c r="V315" i="2" s="1"/>
  <c r="J315" i="2"/>
  <c r="I315" i="2"/>
  <c r="H315" i="2"/>
  <c r="G315" i="2"/>
  <c r="F315" i="2"/>
  <c r="E315" i="2"/>
  <c r="D315" i="2"/>
  <c r="Y315" i="2" s="1"/>
  <c r="C315" i="2"/>
  <c r="B315" i="2"/>
  <c r="A315" i="2"/>
  <c r="S315" i="2" s="1"/>
  <c r="V314" i="2"/>
  <c r="U314" i="2" a="1"/>
  <c r="U314" i="2" s="1"/>
  <c r="R314" i="2"/>
  <c r="Q314" i="2"/>
  <c r="P314" i="2"/>
  <c r="X314" i="2" s="1" a="1"/>
  <c r="X314" i="2" s="1"/>
  <c r="O314" i="2"/>
  <c r="M314" i="2"/>
  <c r="N314" i="2" s="1"/>
  <c r="T314" i="2" s="1"/>
  <c r="L314" i="2"/>
  <c r="K314" i="2"/>
  <c r="J314" i="2"/>
  <c r="I314" i="2"/>
  <c r="H314" i="2"/>
  <c r="G314" i="2"/>
  <c r="F314" i="2"/>
  <c r="E314" i="2"/>
  <c r="D314" i="2"/>
  <c r="Y314" i="2" s="1"/>
  <c r="C314" i="2"/>
  <c r="B314" i="2"/>
  <c r="A314" i="2"/>
  <c r="S314" i="2" s="1"/>
  <c r="Y313" i="2"/>
  <c r="X313" i="2"/>
  <c r="X313" i="2" a="1"/>
  <c r="R313" i="2"/>
  <c r="Q313" i="2"/>
  <c r="P313" i="2"/>
  <c r="O313" i="2"/>
  <c r="M313" i="2"/>
  <c r="L313" i="2"/>
  <c r="K313" i="2"/>
  <c r="V313" i="2" s="1"/>
  <c r="J313" i="2"/>
  <c r="I313" i="2"/>
  <c r="H313" i="2"/>
  <c r="G313" i="2"/>
  <c r="F313" i="2"/>
  <c r="E313" i="2"/>
  <c r="D313" i="2"/>
  <c r="C313" i="2"/>
  <c r="B313" i="2"/>
  <c r="A313" i="2"/>
  <c r="S313" i="2" s="1"/>
  <c r="R312" i="2"/>
  <c r="Q312" i="2"/>
  <c r="P312" i="2"/>
  <c r="X312" i="2" s="1" a="1"/>
  <c r="X312" i="2" s="1"/>
  <c r="O312" i="2"/>
  <c r="M312" i="2"/>
  <c r="L312" i="2"/>
  <c r="N312" i="2" s="1"/>
  <c r="K312" i="2"/>
  <c r="V312" i="2" s="1"/>
  <c r="J312" i="2"/>
  <c r="I312" i="2"/>
  <c r="H312" i="2"/>
  <c r="G312" i="2"/>
  <c r="F312" i="2"/>
  <c r="E312" i="2"/>
  <c r="D312" i="2"/>
  <c r="Y312" i="2" s="1"/>
  <c r="C312" i="2"/>
  <c r="B312" i="2"/>
  <c r="A312" i="2"/>
  <c r="S312" i="2" s="1"/>
  <c r="X311" i="2" a="1"/>
  <c r="X311" i="2" s="1"/>
  <c r="V311" i="2"/>
  <c r="R311" i="2"/>
  <c r="Q311" i="2"/>
  <c r="P311" i="2"/>
  <c r="O311" i="2"/>
  <c r="M311" i="2"/>
  <c r="L311" i="2"/>
  <c r="N311" i="2" s="1"/>
  <c r="T311" i="2" s="1"/>
  <c r="K311" i="2"/>
  <c r="J311" i="2"/>
  <c r="I311" i="2"/>
  <c r="H311" i="2"/>
  <c r="G311" i="2"/>
  <c r="F311" i="2"/>
  <c r="E311" i="2"/>
  <c r="D311" i="2"/>
  <c r="Y311" i="2" s="1"/>
  <c r="C311" i="2"/>
  <c r="B311" i="2"/>
  <c r="A311" i="2"/>
  <c r="S311" i="2" s="1"/>
  <c r="Y310" i="2"/>
  <c r="R310" i="2"/>
  <c r="Q310" i="2"/>
  <c r="P310" i="2"/>
  <c r="X310" i="2" s="1" a="1"/>
  <c r="X310" i="2" s="1"/>
  <c r="O310" i="2"/>
  <c r="M310" i="2"/>
  <c r="L310" i="2"/>
  <c r="K310" i="2"/>
  <c r="V310" i="2" s="1"/>
  <c r="J310" i="2"/>
  <c r="U310" i="2" s="1" a="1"/>
  <c r="U310" i="2" s="1"/>
  <c r="I310" i="2"/>
  <c r="H310" i="2"/>
  <c r="G310" i="2"/>
  <c r="F310" i="2"/>
  <c r="E310" i="2"/>
  <c r="D310" i="2"/>
  <c r="C310" i="2"/>
  <c r="B310" i="2"/>
  <c r="A310" i="2"/>
  <c r="S310" i="2" s="1"/>
  <c r="V309" i="2"/>
  <c r="R309" i="2"/>
  <c r="Q309" i="2"/>
  <c r="P309" i="2"/>
  <c r="X309" i="2" s="1" a="1"/>
  <c r="X309" i="2" s="1"/>
  <c r="O309" i="2"/>
  <c r="M309" i="2"/>
  <c r="N309" i="2" s="1"/>
  <c r="T309" i="2" s="1"/>
  <c r="L309" i="2"/>
  <c r="K309" i="2"/>
  <c r="J309" i="2"/>
  <c r="W309" i="2" s="1"/>
  <c r="I309" i="2"/>
  <c r="H309" i="2"/>
  <c r="G309" i="2"/>
  <c r="F309" i="2"/>
  <c r="E309" i="2"/>
  <c r="D309" i="2"/>
  <c r="Y309" i="2" s="1"/>
  <c r="C309" i="2"/>
  <c r="B309" i="2"/>
  <c r="A309" i="2"/>
  <c r="S309" i="2" s="1"/>
  <c r="U308" i="2" a="1"/>
  <c r="U308" i="2" s="1"/>
  <c r="R308" i="2"/>
  <c r="Q308" i="2"/>
  <c r="P308" i="2"/>
  <c r="X308" i="2" s="1" a="1"/>
  <c r="X308" i="2" s="1"/>
  <c r="O308" i="2"/>
  <c r="M308" i="2"/>
  <c r="L308" i="2"/>
  <c r="K308" i="2"/>
  <c r="V308" i="2" s="1"/>
  <c r="J308" i="2"/>
  <c r="I308" i="2"/>
  <c r="H308" i="2"/>
  <c r="G308" i="2"/>
  <c r="F308" i="2"/>
  <c r="E308" i="2"/>
  <c r="D308" i="2"/>
  <c r="Y308" i="2" s="1"/>
  <c r="C308" i="2"/>
  <c r="B308" i="2"/>
  <c r="A308" i="2"/>
  <c r="S308" i="2" s="1"/>
  <c r="R307" i="2"/>
  <c r="Q307" i="2"/>
  <c r="P307" i="2"/>
  <c r="X307" i="2" s="1" a="1"/>
  <c r="X307" i="2" s="1"/>
  <c r="O307" i="2"/>
  <c r="M307" i="2"/>
  <c r="L307" i="2"/>
  <c r="K307" i="2"/>
  <c r="V307" i="2" s="1"/>
  <c r="J307" i="2"/>
  <c r="I307" i="2"/>
  <c r="H307" i="2"/>
  <c r="G307" i="2"/>
  <c r="F307" i="2"/>
  <c r="E307" i="2"/>
  <c r="D307" i="2"/>
  <c r="Y307" i="2" s="1"/>
  <c r="C307" i="2"/>
  <c r="B307" i="2"/>
  <c r="A307" i="2"/>
  <c r="S307" i="2" s="1"/>
  <c r="X306" i="2" a="1"/>
  <c r="X306" i="2" s="1"/>
  <c r="V306" i="2"/>
  <c r="R306" i="2"/>
  <c r="Q306" i="2"/>
  <c r="P306" i="2"/>
  <c r="O306" i="2"/>
  <c r="M306" i="2"/>
  <c r="L306" i="2"/>
  <c r="K306" i="2"/>
  <c r="J306" i="2"/>
  <c r="I306" i="2"/>
  <c r="H306" i="2"/>
  <c r="G306" i="2"/>
  <c r="F306" i="2"/>
  <c r="E306" i="2"/>
  <c r="D306" i="2"/>
  <c r="Y306" i="2" s="1"/>
  <c r="C306" i="2"/>
  <c r="B306" i="2"/>
  <c r="A306" i="2"/>
  <c r="S306" i="2" s="1"/>
  <c r="R305" i="2"/>
  <c r="Q305" i="2"/>
  <c r="P305" i="2"/>
  <c r="X305" i="2" s="1" a="1"/>
  <c r="X305" i="2" s="1"/>
  <c r="O305" i="2"/>
  <c r="M305" i="2"/>
  <c r="L305" i="2"/>
  <c r="N305" i="2" s="1"/>
  <c r="T305" i="2" s="1"/>
  <c r="K305" i="2"/>
  <c r="V305" i="2" s="1"/>
  <c r="J305" i="2"/>
  <c r="I305" i="2"/>
  <c r="H305" i="2"/>
  <c r="G305" i="2"/>
  <c r="F305" i="2"/>
  <c r="E305" i="2"/>
  <c r="D305" i="2"/>
  <c r="Y305" i="2" s="1"/>
  <c r="C305" i="2"/>
  <c r="B305" i="2"/>
  <c r="A305" i="2"/>
  <c r="S305" i="2" s="1"/>
  <c r="X304" i="2" a="1"/>
  <c r="X304" i="2" s="1"/>
  <c r="V304" i="2"/>
  <c r="R304" i="2"/>
  <c r="Q304" i="2"/>
  <c r="P304" i="2"/>
  <c r="O304" i="2"/>
  <c r="M304" i="2"/>
  <c r="L304" i="2"/>
  <c r="N304" i="2" s="1"/>
  <c r="T304" i="2" s="1"/>
  <c r="K304" i="2"/>
  <c r="J304" i="2"/>
  <c r="U304" i="2" s="1" a="1"/>
  <c r="U304" i="2" s="1"/>
  <c r="I304" i="2"/>
  <c r="H304" i="2"/>
  <c r="G304" i="2"/>
  <c r="F304" i="2"/>
  <c r="E304" i="2"/>
  <c r="D304" i="2"/>
  <c r="Y304" i="2" s="1"/>
  <c r="C304" i="2"/>
  <c r="B304" i="2"/>
  <c r="A304" i="2"/>
  <c r="S304" i="2" s="1"/>
  <c r="Y303" i="2"/>
  <c r="R303" i="2"/>
  <c r="Q303" i="2"/>
  <c r="P303" i="2"/>
  <c r="X303" i="2" s="1" a="1"/>
  <c r="X303" i="2" s="1"/>
  <c r="O303" i="2"/>
  <c r="M303" i="2"/>
  <c r="L303" i="2"/>
  <c r="K303" i="2"/>
  <c r="V303" i="2" s="1"/>
  <c r="J303" i="2"/>
  <c r="I303" i="2"/>
  <c r="H303" i="2"/>
  <c r="G303" i="2"/>
  <c r="F303" i="2"/>
  <c r="E303" i="2"/>
  <c r="D303" i="2"/>
  <c r="C303" i="2"/>
  <c r="B303" i="2"/>
  <c r="A303" i="2"/>
  <c r="S303" i="2" s="1"/>
  <c r="X302" i="2" a="1"/>
  <c r="X302" i="2" s="1"/>
  <c r="R302" i="2"/>
  <c r="Q302" i="2"/>
  <c r="P302" i="2"/>
  <c r="O302" i="2"/>
  <c r="M302" i="2"/>
  <c r="L302" i="2"/>
  <c r="K302" i="2"/>
  <c r="V302" i="2" s="1"/>
  <c r="J302" i="2"/>
  <c r="U302" i="2" s="1" a="1"/>
  <c r="U302" i="2" s="1"/>
  <c r="I302" i="2"/>
  <c r="H302" i="2"/>
  <c r="G302" i="2"/>
  <c r="F302" i="2"/>
  <c r="E302" i="2"/>
  <c r="D302" i="2"/>
  <c r="Y302" i="2" s="1"/>
  <c r="C302" i="2"/>
  <c r="B302" i="2"/>
  <c r="A302" i="2"/>
  <c r="S302" i="2" s="1"/>
  <c r="Y301" i="2"/>
  <c r="S301" i="2"/>
  <c r="R301" i="2"/>
  <c r="Q301" i="2"/>
  <c r="P301" i="2"/>
  <c r="X301" i="2" s="1" a="1"/>
  <c r="X301" i="2" s="1"/>
  <c r="O301" i="2"/>
  <c r="M301" i="2"/>
  <c r="L301" i="2"/>
  <c r="N301" i="2" s="1"/>
  <c r="T301" i="2" s="1"/>
  <c r="K301" i="2"/>
  <c r="V301" i="2" s="1"/>
  <c r="J301" i="2"/>
  <c r="I301" i="2"/>
  <c r="H301" i="2"/>
  <c r="G301" i="2"/>
  <c r="F301" i="2"/>
  <c r="E301" i="2"/>
  <c r="D301" i="2"/>
  <c r="C301" i="2"/>
  <c r="B301" i="2"/>
  <c r="A301" i="2"/>
  <c r="R300" i="2"/>
  <c r="Q300" i="2"/>
  <c r="P300" i="2"/>
  <c r="X300" i="2" s="1" a="1"/>
  <c r="X300" i="2" s="1"/>
  <c r="O300" i="2"/>
  <c r="M300" i="2"/>
  <c r="L300" i="2"/>
  <c r="N300" i="2" s="1"/>
  <c r="K300" i="2"/>
  <c r="V300" i="2" s="1"/>
  <c r="J300" i="2"/>
  <c r="U300" i="2" s="1" a="1"/>
  <c r="U300" i="2" s="1"/>
  <c r="I300" i="2"/>
  <c r="H300" i="2"/>
  <c r="G300" i="2"/>
  <c r="F300" i="2"/>
  <c r="E300" i="2"/>
  <c r="D300" i="2"/>
  <c r="Y300" i="2" s="1"/>
  <c r="C300" i="2"/>
  <c r="B300" i="2"/>
  <c r="A300" i="2"/>
  <c r="S300" i="2" s="1"/>
  <c r="V299" i="2"/>
  <c r="U299" i="2" a="1"/>
  <c r="U299" i="2" s="1"/>
  <c r="S299" i="2"/>
  <c r="R299" i="2"/>
  <c r="Q299" i="2"/>
  <c r="P299" i="2"/>
  <c r="X299" i="2" s="1" a="1"/>
  <c r="X299" i="2" s="1"/>
  <c r="O299" i="2"/>
  <c r="M299" i="2"/>
  <c r="L299" i="2"/>
  <c r="K299" i="2"/>
  <c r="J299" i="2"/>
  <c r="I299" i="2"/>
  <c r="H299" i="2"/>
  <c r="G299" i="2"/>
  <c r="F299" i="2"/>
  <c r="E299" i="2"/>
  <c r="D299" i="2"/>
  <c r="Y299" i="2" s="1"/>
  <c r="C299" i="2"/>
  <c r="B299" i="2"/>
  <c r="A299" i="2"/>
  <c r="U298" i="2" a="1"/>
  <c r="U298" i="2" s="1"/>
  <c r="R298" i="2"/>
  <c r="Q298" i="2"/>
  <c r="P298" i="2"/>
  <c r="X298" i="2" s="1" a="1"/>
  <c r="X298" i="2" s="1"/>
  <c r="O298" i="2"/>
  <c r="M298" i="2"/>
  <c r="L298" i="2"/>
  <c r="K298" i="2"/>
  <c r="V298" i="2" s="1"/>
  <c r="J298" i="2"/>
  <c r="I298" i="2"/>
  <c r="H298" i="2"/>
  <c r="G298" i="2"/>
  <c r="F298" i="2"/>
  <c r="E298" i="2"/>
  <c r="D298" i="2"/>
  <c r="Y298" i="2" s="1"/>
  <c r="C298" i="2"/>
  <c r="B298" i="2"/>
  <c r="A298" i="2"/>
  <c r="S298" i="2" s="1"/>
  <c r="V297" i="2"/>
  <c r="S297" i="2"/>
  <c r="R297" i="2"/>
  <c r="Q297" i="2"/>
  <c r="P297" i="2"/>
  <c r="X297" i="2" s="1" a="1"/>
  <c r="X297" i="2" s="1"/>
  <c r="O297" i="2"/>
  <c r="M297" i="2"/>
  <c r="L297" i="2"/>
  <c r="K297" i="2"/>
  <c r="J297" i="2"/>
  <c r="I297" i="2"/>
  <c r="H297" i="2"/>
  <c r="G297" i="2"/>
  <c r="F297" i="2"/>
  <c r="E297" i="2"/>
  <c r="D297" i="2"/>
  <c r="Y297" i="2" s="1"/>
  <c r="C297" i="2"/>
  <c r="B297" i="2"/>
  <c r="A297" i="2"/>
  <c r="X296" i="2" a="1"/>
  <c r="X296" i="2" s="1"/>
  <c r="V296" i="2"/>
  <c r="R296" i="2"/>
  <c r="Q296" i="2"/>
  <c r="P296" i="2"/>
  <c r="O296" i="2"/>
  <c r="N296" i="2"/>
  <c r="T296" i="2" s="1"/>
  <c r="M296" i="2"/>
  <c r="L296" i="2"/>
  <c r="K296" i="2"/>
  <c r="J296" i="2"/>
  <c r="W296" i="2" s="1"/>
  <c r="I296" i="2"/>
  <c r="H296" i="2"/>
  <c r="G296" i="2"/>
  <c r="F296" i="2"/>
  <c r="E296" i="2"/>
  <c r="D296" i="2"/>
  <c r="Y296" i="2" s="1"/>
  <c r="C296" i="2"/>
  <c r="B296" i="2"/>
  <c r="A296" i="2"/>
  <c r="S296" i="2" s="1"/>
  <c r="S295" i="2"/>
  <c r="R295" i="2"/>
  <c r="Q295" i="2"/>
  <c r="P295" i="2"/>
  <c r="X295" i="2" s="1" a="1"/>
  <c r="X295" i="2" s="1"/>
  <c r="O295" i="2"/>
  <c r="M295" i="2"/>
  <c r="L295" i="2"/>
  <c r="K295" i="2"/>
  <c r="V295" i="2" s="1"/>
  <c r="J295" i="2"/>
  <c r="U295" i="2" s="1" a="1"/>
  <c r="U295" i="2" s="1"/>
  <c r="I295" i="2"/>
  <c r="H295" i="2"/>
  <c r="G295" i="2"/>
  <c r="F295" i="2"/>
  <c r="E295" i="2"/>
  <c r="D295" i="2"/>
  <c r="Y295" i="2" s="1"/>
  <c r="C295" i="2"/>
  <c r="B295" i="2"/>
  <c r="A295" i="2"/>
  <c r="Y294" i="2"/>
  <c r="R294" i="2"/>
  <c r="Q294" i="2"/>
  <c r="P294" i="2"/>
  <c r="X294" i="2" s="1" a="1"/>
  <c r="X294" i="2" s="1"/>
  <c r="O294" i="2"/>
  <c r="N294" i="2"/>
  <c r="T294" i="2" s="1"/>
  <c r="M294" i="2"/>
  <c r="L294" i="2"/>
  <c r="K294" i="2"/>
  <c r="V294" i="2" s="1"/>
  <c r="J294" i="2"/>
  <c r="W294" i="2" s="1"/>
  <c r="I294" i="2"/>
  <c r="H294" i="2"/>
  <c r="G294" i="2"/>
  <c r="F294" i="2"/>
  <c r="E294" i="2"/>
  <c r="D294" i="2"/>
  <c r="C294" i="2"/>
  <c r="B294" i="2"/>
  <c r="A294" i="2"/>
  <c r="S294" i="2" s="1"/>
  <c r="R293" i="2"/>
  <c r="Q293" i="2"/>
  <c r="P293" i="2"/>
  <c r="X293" i="2" s="1" a="1"/>
  <c r="X293" i="2" s="1"/>
  <c r="O293" i="2"/>
  <c r="M293" i="2"/>
  <c r="N293" i="2" s="1"/>
  <c r="T293" i="2" s="1"/>
  <c r="L293" i="2"/>
  <c r="K293" i="2"/>
  <c r="V293" i="2" s="1"/>
  <c r="J293" i="2"/>
  <c r="I293" i="2"/>
  <c r="H293" i="2"/>
  <c r="G293" i="2"/>
  <c r="F293" i="2"/>
  <c r="E293" i="2"/>
  <c r="D293" i="2"/>
  <c r="Y293" i="2" s="1"/>
  <c r="C293" i="2"/>
  <c r="B293" i="2"/>
  <c r="A293" i="2"/>
  <c r="S293" i="2" s="1"/>
  <c r="R292" i="2"/>
  <c r="Q292" i="2"/>
  <c r="P292" i="2"/>
  <c r="X292" i="2" s="1" a="1"/>
  <c r="X292" i="2" s="1"/>
  <c r="O292" i="2"/>
  <c r="M292" i="2"/>
  <c r="L292" i="2"/>
  <c r="K292" i="2"/>
  <c r="V292" i="2" s="1"/>
  <c r="J292" i="2"/>
  <c r="I292" i="2"/>
  <c r="H292" i="2"/>
  <c r="G292" i="2"/>
  <c r="F292" i="2"/>
  <c r="E292" i="2"/>
  <c r="D292" i="2"/>
  <c r="Y292" i="2" s="1"/>
  <c r="C292" i="2"/>
  <c r="B292" i="2"/>
  <c r="A292" i="2"/>
  <c r="S292" i="2" s="1"/>
  <c r="V291" i="2"/>
  <c r="U291" i="2"/>
  <c r="U291" i="2" a="1"/>
  <c r="R291" i="2"/>
  <c r="Q291" i="2"/>
  <c r="P291" i="2"/>
  <c r="X291" i="2" s="1" a="1"/>
  <c r="X291" i="2" s="1"/>
  <c r="O291" i="2"/>
  <c r="M291" i="2"/>
  <c r="L291" i="2"/>
  <c r="N291" i="2" s="1"/>
  <c r="T291" i="2" s="1"/>
  <c r="K291" i="2"/>
  <c r="J291" i="2"/>
  <c r="I291" i="2"/>
  <c r="H291" i="2"/>
  <c r="G291" i="2"/>
  <c r="F291" i="2"/>
  <c r="E291" i="2"/>
  <c r="D291" i="2"/>
  <c r="Y291" i="2" s="1"/>
  <c r="C291" i="2"/>
  <c r="B291" i="2"/>
  <c r="A291" i="2"/>
  <c r="S291" i="2" s="1"/>
  <c r="R290" i="2"/>
  <c r="Q290" i="2"/>
  <c r="P290" i="2"/>
  <c r="X290" i="2" s="1" a="1"/>
  <c r="X290" i="2" s="1"/>
  <c r="O290" i="2"/>
  <c r="M290" i="2"/>
  <c r="L290" i="2"/>
  <c r="K290" i="2"/>
  <c r="V290" i="2" s="1"/>
  <c r="J290" i="2"/>
  <c r="I290" i="2"/>
  <c r="H290" i="2"/>
  <c r="G290" i="2"/>
  <c r="F290" i="2"/>
  <c r="E290" i="2"/>
  <c r="D290" i="2"/>
  <c r="Y290" i="2" s="1"/>
  <c r="C290" i="2"/>
  <c r="B290" i="2"/>
  <c r="A290" i="2"/>
  <c r="S290" i="2" s="1"/>
  <c r="X289" i="2" a="1"/>
  <c r="X289" i="2" s="1"/>
  <c r="V289" i="2"/>
  <c r="U289" i="2" a="1"/>
  <c r="U289" i="2" s="1"/>
  <c r="R289" i="2"/>
  <c r="Q289" i="2"/>
  <c r="P289" i="2"/>
  <c r="O289" i="2"/>
  <c r="M289" i="2"/>
  <c r="L289" i="2"/>
  <c r="N289" i="2" s="1"/>
  <c r="T289" i="2" s="1"/>
  <c r="K289" i="2"/>
  <c r="J289" i="2"/>
  <c r="I289" i="2"/>
  <c r="H289" i="2"/>
  <c r="G289" i="2"/>
  <c r="F289" i="2"/>
  <c r="E289" i="2"/>
  <c r="D289" i="2"/>
  <c r="Y289" i="2" s="1"/>
  <c r="C289" i="2"/>
  <c r="B289" i="2"/>
  <c r="A289" i="2"/>
  <c r="S289" i="2" s="1"/>
  <c r="T288" i="2"/>
  <c r="R288" i="2"/>
  <c r="Q288" i="2"/>
  <c r="P288" i="2"/>
  <c r="X288" i="2" s="1" a="1"/>
  <c r="X288" i="2" s="1"/>
  <c r="O288" i="2"/>
  <c r="M288" i="2"/>
  <c r="N288" i="2" s="1"/>
  <c r="L288" i="2"/>
  <c r="K288" i="2"/>
  <c r="V288" i="2" s="1"/>
  <c r="J288" i="2"/>
  <c r="I288" i="2"/>
  <c r="H288" i="2"/>
  <c r="G288" i="2"/>
  <c r="F288" i="2"/>
  <c r="E288" i="2"/>
  <c r="D288" i="2"/>
  <c r="Y288" i="2" s="1"/>
  <c r="C288" i="2"/>
  <c r="B288" i="2"/>
  <c r="A288" i="2"/>
  <c r="S288" i="2" s="1"/>
  <c r="Y287" i="2"/>
  <c r="X287" i="2" a="1"/>
  <c r="X287" i="2" s="1"/>
  <c r="R287" i="2"/>
  <c r="Q287" i="2"/>
  <c r="P287" i="2"/>
  <c r="O287" i="2"/>
  <c r="M287" i="2"/>
  <c r="L287" i="2"/>
  <c r="K287" i="2"/>
  <c r="V287" i="2" s="1"/>
  <c r="J287" i="2"/>
  <c r="I287" i="2"/>
  <c r="H287" i="2"/>
  <c r="G287" i="2"/>
  <c r="F287" i="2"/>
  <c r="E287" i="2"/>
  <c r="D287" i="2"/>
  <c r="C287" i="2"/>
  <c r="B287" i="2"/>
  <c r="A287" i="2"/>
  <c r="S287" i="2" s="1"/>
  <c r="S286" i="2"/>
  <c r="R286" i="2"/>
  <c r="Q286" i="2"/>
  <c r="P286" i="2"/>
  <c r="X286" i="2" s="1" a="1"/>
  <c r="X286" i="2" s="1"/>
  <c r="O286" i="2"/>
  <c r="M286" i="2"/>
  <c r="L286" i="2"/>
  <c r="K286" i="2"/>
  <c r="V286" i="2" s="1"/>
  <c r="J286" i="2"/>
  <c r="U286" i="2" s="1" a="1"/>
  <c r="U286" i="2" s="1"/>
  <c r="I286" i="2"/>
  <c r="H286" i="2"/>
  <c r="G286" i="2"/>
  <c r="F286" i="2"/>
  <c r="E286" i="2"/>
  <c r="D286" i="2"/>
  <c r="Y286" i="2" s="1"/>
  <c r="C286" i="2"/>
  <c r="B286" i="2"/>
  <c r="A286" i="2"/>
  <c r="Y285" i="2"/>
  <c r="R285" i="2"/>
  <c r="Q285" i="2"/>
  <c r="P285" i="2"/>
  <c r="X285" i="2" s="1" a="1"/>
  <c r="X285" i="2" s="1"/>
  <c r="O285" i="2"/>
  <c r="N285" i="2"/>
  <c r="T285" i="2" s="1"/>
  <c r="M285" i="2"/>
  <c r="L285" i="2"/>
  <c r="K285" i="2"/>
  <c r="V285" i="2" s="1"/>
  <c r="J285" i="2"/>
  <c r="I285" i="2"/>
  <c r="H285" i="2"/>
  <c r="G285" i="2"/>
  <c r="F285" i="2"/>
  <c r="E285" i="2"/>
  <c r="D285" i="2"/>
  <c r="C285" i="2"/>
  <c r="B285" i="2"/>
  <c r="A285" i="2"/>
  <c r="S285" i="2" s="1"/>
  <c r="V284" i="2"/>
  <c r="R284" i="2"/>
  <c r="Q284" i="2"/>
  <c r="P284" i="2"/>
  <c r="X284" i="2" s="1" a="1"/>
  <c r="X284" i="2" s="1"/>
  <c r="O284" i="2"/>
  <c r="M284" i="2"/>
  <c r="L284" i="2"/>
  <c r="K284" i="2"/>
  <c r="J284" i="2"/>
  <c r="U284" i="2" s="1" a="1"/>
  <c r="U284" i="2" s="1"/>
  <c r="I284" i="2"/>
  <c r="H284" i="2"/>
  <c r="G284" i="2"/>
  <c r="F284" i="2"/>
  <c r="E284" i="2"/>
  <c r="D284" i="2"/>
  <c r="Y284" i="2" s="1"/>
  <c r="C284" i="2"/>
  <c r="B284" i="2"/>
  <c r="A284" i="2"/>
  <c r="S284" i="2" s="1"/>
  <c r="S283" i="2"/>
  <c r="R283" i="2"/>
  <c r="Q283" i="2"/>
  <c r="P283" i="2"/>
  <c r="X283" i="2" s="1" a="1"/>
  <c r="X283" i="2" s="1"/>
  <c r="O283" i="2"/>
  <c r="M283" i="2"/>
  <c r="L283" i="2"/>
  <c r="K283" i="2"/>
  <c r="V283" i="2" s="1"/>
  <c r="J283" i="2"/>
  <c r="I283" i="2"/>
  <c r="H283" i="2"/>
  <c r="G283" i="2"/>
  <c r="F283" i="2"/>
  <c r="E283" i="2"/>
  <c r="D283" i="2"/>
  <c r="Y283" i="2" s="1"/>
  <c r="C283" i="2"/>
  <c r="B283" i="2"/>
  <c r="A283" i="2"/>
  <c r="V282" i="2"/>
  <c r="U282" i="2" a="1"/>
  <c r="U282" i="2" s="1"/>
  <c r="R282" i="2"/>
  <c r="Q282" i="2"/>
  <c r="P282" i="2"/>
  <c r="X282" i="2" s="1" a="1"/>
  <c r="X282" i="2" s="1"/>
  <c r="O282" i="2"/>
  <c r="M282" i="2"/>
  <c r="L282" i="2"/>
  <c r="N282" i="2" s="1"/>
  <c r="K282" i="2"/>
  <c r="J282" i="2"/>
  <c r="I282" i="2"/>
  <c r="H282" i="2"/>
  <c r="G282" i="2"/>
  <c r="F282" i="2"/>
  <c r="E282" i="2"/>
  <c r="D282" i="2"/>
  <c r="Y282" i="2" s="1"/>
  <c r="C282" i="2"/>
  <c r="B282" i="2"/>
  <c r="A282" i="2"/>
  <c r="S282" i="2" s="1"/>
  <c r="V281" i="2"/>
  <c r="R281" i="2"/>
  <c r="Q281" i="2"/>
  <c r="P281" i="2"/>
  <c r="X281" i="2" s="1" a="1"/>
  <c r="X281" i="2" s="1"/>
  <c r="O281" i="2"/>
  <c r="M281" i="2"/>
  <c r="L281" i="2"/>
  <c r="N281" i="2" s="1"/>
  <c r="T281" i="2" s="1"/>
  <c r="K281" i="2"/>
  <c r="J281" i="2"/>
  <c r="I281" i="2"/>
  <c r="H281" i="2"/>
  <c r="G281" i="2"/>
  <c r="F281" i="2"/>
  <c r="E281" i="2"/>
  <c r="D281" i="2"/>
  <c r="Y281" i="2" s="1"/>
  <c r="C281" i="2"/>
  <c r="B281" i="2"/>
  <c r="A281" i="2"/>
  <c r="S281" i="2" s="1"/>
  <c r="X280" i="2"/>
  <c r="V280" i="2"/>
  <c r="U280" i="2" a="1"/>
  <c r="U280" i="2" s="1"/>
  <c r="R280" i="2"/>
  <c r="Q280" i="2"/>
  <c r="P280" i="2"/>
  <c r="X280" i="2" s="1" a="1"/>
  <c r="O280" i="2"/>
  <c r="M280" i="2"/>
  <c r="L280" i="2"/>
  <c r="N280" i="2" s="1"/>
  <c r="T280" i="2" s="1"/>
  <c r="K280" i="2"/>
  <c r="J280" i="2"/>
  <c r="I280" i="2"/>
  <c r="H280" i="2"/>
  <c r="G280" i="2"/>
  <c r="F280" i="2"/>
  <c r="E280" i="2"/>
  <c r="D280" i="2"/>
  <c r="Y280" i="2" s="1"/>
  <c r="C280" i="2"/>
  <c r="B280" i="2"/>
  <c r="A280" i="2"/>
  <c r="S280" i="2" s="1"/>
  <c r="R279" i="2"/>
  <c r="Q279" i="2"/>
  <c r="P279" i="2"/>
  <c r="X279" i="2" s="1" a="1"/>
  <c r="X279" i="2" s="1"/>
  <c r="O279" i="2"/>
  <c r="M279" i="2"/>
  <c r="N279" i="2" s="1"/>
  <c r="T279" i="2" s="1"/>
  <c r="L279" i="2"/>
  <c r="K279" i="2"/>
  <c r="V279" i="2" s="1"/>
  <c r="J279" i="2"/>
  <c r="I279" i="2"/>
  <c r="H279" i="2"/>
  <c r="G279" i="2"/>
  <c r="F279" i="2"/>
  <c r="E279" i="2"/>
  <c r="D279" i="2"/>
  <c r="Y279" i="2" s="1"/>
  <c r="C279" i="2"/>
  <c r="B279" i="2"/>
  <c r="A279" i="2"/>
  <c r="S279" i="2" s="1"/>
  <c r="V278" i="2"/>
  <c r="R278" i="2"/>
  <c r="Q278" i="2"/>
  <c r="P278" i="2"/>
  <c r="X278" i="2" s="1" a="1"/>
  <c r="X278" i="2" s="1"/>
  <c r="O278" i="2"/>
  <c r="M278" i="2"/>
  <c r="L278" i="2"/>
  <c r="K278" i="2"/>
  <c r="J278" i="2"/>
  <c r="I278" i="2"/>
  <c r="H278" i="2"/>
  <c r="G278" i="2"/>
  <c r="F278" i="2"/>
  <c r="E278" i="2"/>
  <c r="D278" i="2"/>
  <c r="Y278" i="2" s="1"/>
  <c r="C278" i="2"/>
  <c r="B278" i="2"/>
  <c r="A278" i="2"/>
  <c r="S278" i="2" s="1"/>
  <c r="S277" i="2"/>
  <c r="R277" i="2"/>
  <c r="Q277" i="2"/>
  <c r="P277" i="2"/>
  <c r="X277" i="2" s="1" a="1"/>
  <c r="X277" i="2" s="1"/>
  <c r="O277" i="2"/>
  <c r="M277" i="2"/>
  <c r="L277" i="2"/>
  <c r="K277" i="2"/>
  <c r="V277" i="2" s="1"/>
  <c r="J277" i="2"/>
  <c r="U277" i="2" s="1" a="1"/>
  <c r="U277" i="2" s="1"/>
  <c r="I277" i="2"/>
  <c r="H277" i="2"/>
  <c r="G277" i="2"/>
  <c r="F277" i="2"/>
  <c r="E277" i="2"/>
  <c r="D277" i="2"/>
  <c r="Y277" i="2" s="1"/>
  <c r="C277" i="2"/>
  <c r="B277" i="2"/>
  <c r="A277" i="2"/>
  <c r="X276" i="2" a="1"/>
  <c r="X276" i="2" s="1"/>
  <c r="R276" i="2"/>
  <c r="Q276" i="2"/>
  <c r="P276" i="2"/>
  <c r="O276" i="2"/>
  <c r="M276" i="2"/>
  <c r="N276" i="2" s="1"/>
  <c r="T276" i="2" s="1"/>
  <c r="L276" i="2"/>
  <c r="K276" i="2"/>
  <c r="V276" i="2" s="1"/>
  <c r="J276" i="2"/>
  <c r="I276" i="2"/>
  <c r="H276" i="2"/>
  <c r="G276" i="2"/>
  <c r="F276" i="2"/>
  <c r="E276" i="2"/>
  <c r="D276" i="2"/>
  <c r="Y276" i="2" s="1"/>
  <c r="C276" i="2"/>
  <c r="B276" i="2"/>
  <c r="A276" i="2"/>
  <c r="S276" i="2" s="1"/>
  <c r="R275" i="2"/>
  <c r="Q275" i="2"/>
  <c r="P275" i="2"/>
  <c r="X275" i="2" s="1" a="1"/>
  <c r="X275" i="2" s="1"/>
  <c r="O275" i="2"/>
  <c r="M275" i="2"/>
  <c r="L275" i="2"/>
  <c r="K275" i="2"/>
  <c r="V275" i="2" s="1"/>
  <c r="J275" i="2"/>
  <c r="U275" i="2" s="1" a="1"/>
  <c r="U275" i="2" s="1"/>
  <c r="I275" i="2"/>
  <c r="H275" i="2"/>
  <c r="G275" i="2"/>
  <c r="F275" i="2"/>
  <c r="E275" i="2"/>
  <c r="D275" i="2"/>
  <c r="Y275" i="2" s="1"/>
  <c r="C275" i="2"/>
  <c r="B275" i="2"/>
  <c r="A275" i="2"/>
  <c r="S275" i="2" s="1"/>
  <c r="R274" i="2"/>
  <c r="Q274" i="2"/>
  <c r="P274" i="2"/>
  <c r="X274" i="2" s="1" a="1"/>
  <c r="X274" i="2" s="1"/>
  <c r="O274" i="2"/>
  <c r="M274" i="2"/>
  <c r="L274" i="2"/>
  <c r="N274" i="2" s="1"/>
  <c r="T274" i="2" s="1"/>
  <c r="K274" i="2"/>
  <c r="V274" i="2" s="1"/>
  <c r="J274" i="2"/>
  <c r="I274" i="2"/>
  <c r="H274" i="2"/>
  <c r="G274" i="2"/>
  <c r="F274" i="2"/>
  <c r="E274" i="2"/>
  <c r="D274" i="2"/>
  <c r="Y274" i="2" s="1"/>
  <c r="C274" i="2"/>
  <c r="B274" i="2"/>
  <c r="A274" i="2"/>
  <c r="S274" i="2" s="1"/>
  <c r="U273" i="2" a="1"/>
  <c r="U273" i="2" s="1"/>
  <c r="R273" i="2"/>
  <c r="Q273" i="2"/>
  <c r="P273" i="2"/>
  <c r="X273" i="2" s="1" a="1"/>
  <c r="X273" i="2" s="1"/>
  <c r="O273" i="2"/>
  <c r="N273" i="2"/>
  <c r="T273" i="2" s="1"/>
  <c r="M273" i="2"/>
  <c r="L273" i="2"/>
  <c r="K273" i="2"/>
  <c r="V273" i="2" s="1"/>
  <c r="J273" i="2"/>
  <c r="I273" i="2"/>
  <c r="H273" i="2"/>
  <c r="G273" i="2"/>
  <c r="F273" i="2"/>
  <c r="E273" i="2"/>
  <c r="D273" i="2"/>
  <c r="Y273" i="2" s="1"/>
  <c r="C273" i="2"/>
  <c r="B273" i="2"/>
  <c r="A273" i="2"/>
  <c r="S273" i="2" s="1"/>
  <c r="S272" i="2"/>
  <c r="R272" i="2"/>
  <c r="Q272" i="2"/>
  <c r="P272" i="2"/>
  <c r="X272" i="2" s="1" a="1"/>
  <c r="X272" i="2" s="1"/>
  <c r="O272" i="2"/>
  <c r="M272" i="2"/>
  <c r="L272" i="2"/>
  <c r="N272" i="2" s="1"/>
  <c r="T272" i="2" s="1"/>
  <c r="K272" i="2"/>
  <c r="V272" i="2" s="1"/>
  <c r="J272" i="2"/>
  <c r="I272" i="2"/>
  <c r="H272" i="2"/>
  <c r="G272" i="2"/>
  <c r="F272" i="2"/>
  <c r="E272" i="2"/>
  <c r="D272" i="2"/>
  <c r="Y272" i="2" s="1"/>
  <c r="C272" i="2"/>
  <c r="B272" i="2"/>
  <c r="A272" i="2"/>
  <c r="X271" i="2" a="1"/>
  <c r="X271" i="2" s="1"/>
  <c r="U271" i="2" a="1"/>
  <c r="U271" i="2" s="1"/>
  <c r="R271" i="2"/>
  <c r="Q271" i="2"/>
  <c r="P271" i="2"/>
  <c r="O271" i="2"/>
  <c r="M271" i="2"/>
  <c r="L271" i="2"/>
  <c r="K271" i="2"/>
  <c r="V271" i="2" s="1"/>
  <c r="J271" i="2"/>
  <c r="I271" i="2"/>
  <c r="H271" i="2"/>
  <c r="G271" i="2"/>
  <c r="F271" i="2"/>
  <c r="E271" i="2"/>
  <c r="D271" i="2"/>
  <c r="Y271" i="2" s="1"/>
  <c r="C271" i="2"/>
  <c r="B271" i="2"/>
  <c r="A271" i="2"/>
  <c r="S271" i="2" s="1"/>
  <c r="Y270" i="2"/>
  <c r="V270" i="2"/>
  <c r="R270" i="2"/>
  <c r="Q270" i="2"/>
  <c r="P270" i="2"/>
  <c r="X270" i="2" s="1" a="1"/>
  <c r="X270" i="2" s="1"/>
  <c r="O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A270" i="2"/>
  <c r="S270" i="2" s="1"/>
  <c r="V269" i="2"/>
  <c r="R269" i="2"/>
  <c r="Q269" i="2"/>
  <c r="P269" i="2"/>
  <c r="X269" i="2" s="1" a="1"/>
  <c r="X269" i="2" s="1"/>
  <c r="O269" i="2"/>
  <c r="M269" i="2"/>
  <c r="L269" i="2"/>
  <c r="N269" i="2" s="1"/>
  <c r="T269" i="2" s="1"/>
  <c r="K269" i="2"/>
  <c r="J269" i="2"/>
  <c r="U269" i="2" s="1" a="1"/>
  <c r="U269" i="2" s="1"/>
  <c r="I269" i="2"/>
  <c r="H269" i="2"/>
  <c r="G269" i="2"/>
  <c r="F269" i="2"/>
  <c r="E269" i="2"/>
  <c r="D269" i="2"/>
  <c r="Y269" i="2" s="1"/>
  <c r="C269" i="2"/>
  <c r="B269" i="2"/>
  <c r="A269" i="2"/>
  <c r="S269" i="2" s="1"/>
  <c r="S268" i="2"/>
  <c r="R268" i="2"/>
  <c r="Q268" i="2"/>
  <c r="P268" i="2"/>
  <c r="X268" i="2" s="1" a="1"/>
  <c r="X268" i="2" s="1"/>
  <c r="O268" i="2"/>
  <c r="M268" i="2"/>
  <c r="L268" i="2"/>
  <c r="N268" i="2" s="1"/>
  <c r="T268" i="2" s="1"/>
  <c r="K268" i="2"/>
  <c r="V268" i="2" s="1"/>
  <c r="J268" i="2"/>
  <c r="U268" i="2" s="1" a="1"/>
  <c r="U268" i="2" s="1"/>
  <c r="I268" i="2"/>
  <c r="H268" i="2"/>
  <c r="G268" i="2"/>
  <c r="F268" i="2"/>
  <c r="E268" i="2"/>
  <c r="D268" i="2"/>
  <c r="Y268" i="2" s="1"/>
  <c r="C268" i="2"/>
  <c r="B268" i="2"/>
  <c r="A268" i="2"/>
  <c r="R267" i="2"/>
  <c r="Q267" i="2"/>
  <c r="P267" i="2"/>
  <c r="X267" i="2" s="1" a="1"/>
  <c r="X267" i="2" s="1"/>
  <c r="O267" i="2"/>
  <c r="N267" i="2"/>
  <c r="T267" i="2" s="1"/>
  <c r="M267" i="2"/>
  <c r="L267" i="2"/>
  <c r="K267" i="2"/>
  <c r="V267" i="2" s="1"/>
  <c r="J267" i="2"/>
  <c r="U267" i="2" s="1" a="1"/>
  <c r="U267" i="2" s="1"/>
  <c r="I267" i="2"/>
  <c r="H267" i="2"/>
  <c r="G267" i="2"/>
  <c r="F267" i="2"/>
  <c r="E267" i="2"/>
  <c r="D267" i="2"/>
  <c r="Y267" i="2" s="1"/>
  <c r="C267" i="2"/>
  <c r="B267" i="2"/>
  <c r="A267" i="2"/>
  <c r="S267" i="2" s="1"/>
  <c r="Y266" i="2"/>
  <c r="S266" i="2"/>
  <c r="R266" i="2"/>
  <c r="Q266" i="2"/>
  <c r="P266" i="2"/>
  <c r="X266" i="2" s="1" a="1"/>
  <c r="X266" i="2" s="1"/>
  <c r="O266" i="2"/>
  <c r="M266" i="2"/>
  <c r="L266" i="2"/>
  <c r="K266" i="2"/>
  <c r="V266" i="2" s="1"/>
  <c r="J266" i="2"/>
  <c r="I266" i="2"/>
  <c r="H266" i="2"/>
  <c r="G266" i="2"/>
  <c r="F266" i="2"/>
  <c r="E266" i="2"/>
  <c r="D266" i="2"/>
  <c r="C266" i="2"/>
  <c r="B266" i="2"/>
  <c r="A266" i="2"/>
  <c r="Y265" i="2"/>
  <c r="S265" i="2"/>
  <c r="R265" i="2"/>
  <c r="Q265" i="2"/>
  <c r="P265" i="2"/>
  <c r="X265" i="2" s="1" a="1"/>
  <c r="X265" i="2" s="1"/>
  <c r="O265" i="2"/>
  <c r="M265" i="2"/>
  <c r="L265" i="2"/>
  <c r="K265" i="2"/>
  <c r="V265" i="2" s="1"/>
  <c r="J265" i="2"/>
  <c r="I265" i="2"/>
  <c r="H265" i="2"/>
  <c r="G265" i="2"/>
  <c r="F265" i="2"/>
  <c r="E265" i="2"/>
  <c r="D265" i="2"/>
  <c r="C265" i="2"/>
  <c r="B265" i="2"/>
  <c r="A265" i="2"/>
  <c r="R264" i="2"/>
  <c r="Q264" i="2"/>
  <c r="P264" i="2"/>
  <c r="X264" i="2" s="1" a="1"/>
  <c r="X264" i="2" s="1"/>
  <c r="O264" i="2"/>
  <c r="M264" i="2"/>
  <c r="N264" i="2" s="1"/>
  <c r="T264" i="2" s="1"/>
  <c r="L264" i="2"/>
  <c r="K264" i="2"/>
  <c r="V264" i="2" s="1"/>
  <c r="J264" i="2"/>
  <c r="U264" i="2" s="1" a="1"/>
  <c r="U264" i="2" s="1"/>
  <c r="I264" i="2"/>
  <c r="H264" i="2"/>
  <c r="G264" i="2"/>
  <c r="F264" i="2"/>
  <c r="E264" i="2"/>
  <c r="D264" i="2"/>
  <c r="Y264" i="2" s="1"/>
  <c r="C264" i="2"/>
  <c r="B264" i="2"/>
  <c r="A264" i="2"/>
  <c r="S264" i="2" s="1"/>
  <c r="R263" i="2"/>
  <c r="Q263" i="2"/>
  <c r="P263" i="2"/>
  <c r="X263" i="2" s="1" a="1"/>
  <c r="X263" i="2" s="1"/>
  <c r="O263" i="2"/>
  <c r="M263" i="2"/>
  <c r="L263" i="2"/>
  <c r="N263" i="2" s="1"/>
  <c r="T263" i="2" s="1"/>
  <c r="K263" i="2"/>
  <c r="V263" i="2" s="1"/>
  <c r="J263" i="2"/>
  <c r="I263" i="2"/>
  <c r="H263" i="2"/>
  <c r="G263" i="2"/>
  <c r="F263" i="2"/>
  <c r="E263" i="2"/>
  <c r="D263" i="2"/>
  <c r="Y263" i="2" s="1"/>
  <c r="C263" i="2"/>
  <c r="B263" i="2"/>
  <c r="A263" i="2"/>
  <c r="S263" i="2" s="1"/>
  <c r="R262" i="2"/>
  <c r="Q262" i="2"/>
  <c r="P262" i="2"/>
  <c r="X262" i="2" s="1" a="1"/>
  <c r="X262" i="2" s="1"/>
  <c r="O262" i="2"/>
  <c r="M262" i="2"/>
  <c r="L262" i="2"/>
  <c r="N262" i="2" s="1"/>
  <c r="K262" i="2"/>
  <c r="V262" i="2" s="1"/>
  <c r="J262" i="2"/>
  <c r="U262" i="2" s="1" a="1"/>
  <c r="U262" i="2" s="1"/>
  <c r="I262" i="2"/>
  <c r="H262" i="2"/>
  <c r="G262" i="2"/>
  <c r="F262" i="2"/>
  <c r="E262" i="2"/>
  <c r="D262" i="2"/>
  <c r="Y262" i="2" s="1"/>
  <c r="C262" i="2"/>
  <c r="B262" i="2"/>
  <c r="A262" i="2"/>
  <c r="S262" i="2" s="1"/>
  <c r="X261" i="2" a="1"/>
  <c r="X261" i="2" s="1"/>
  <c r="V261" i="2"/>
  <c r="R261" i="2"/>
  <c r="Q261" i="2"/>
  <c r="P261" i="2"/>
  <c r="O261" i="2"/>
  <c r="M261" i="2"/>
  <c r="L261" i="2"/>
  <c r="K261" i="2"/>
  <c r="J261" i="2"/>
  <c r="U261" i="2" s="1" a="1"/>
  <c r="U261" i="2" s="1"/>
  <c r="I261" i="2"/>
  <c r="H261" i="2"/>
  <c r="G261" i="2"/>
  <c r="F261" i="2"/>
  <c r="E261" i="2"/>
  <c r="D261" i="2"/>
  <c r="Y261" i="2" s="1"/>
  <c r="C261" i="2"/>
  <c r="B261" i="2"/>
  <c r="A261" i="2"/>
  <c r="S261" i="2" s="1"/>
  <c r="Y260" i="2"/>
  <c r="R260" i="2"/>
  <c r="Q260" i="2"/>
  <c r="P260" i="2"/>
  <c r="X260" i="2" s="1" a="1"/>
  <c r="X260" i="2" s="1"/>
  <c r="O260" i="2"/>
  <c r="M260" i="2"/>
  <c r="L260" i="2"/>
  <c r="K260" i="2"/>
  <c r="V260" i="2" s="1"/>
  <c r="J260" i="2"/>
  <c r="I260" i="2"/>
  <c r="H260" i="2"/>
  <c r="G260" i="2"/>
  <c r="F260" i="2"/>
  <c r="E260" i="2"/>
  <c r="D260" i="2"/>
  <c r="C260" i="2"/>
  <c r="B260" i="2"/>
  <c r="A260" i="2"/>
  <c r="S260" i="2" s="1"/>
  <c r="V259" i="2"/>
  <c r="R259" i="2"/>
  <c r="Q259" i="2"/>
  <c r="P259" i="2"/>
  <c r="X259" i="2" s="1" a="1"/>
  <c r="X259" i="2" s="1"/>
  <c r="O259" i="2"/>
  <c r="M259" i="2"/>
  <c r="L259" i="2"/>
  <c r="K259" i="2"/>
  <c r="J259" i="2"/>
  <c r="U259" i="2" s="1" a="1"/>
  <c r="U259" i="2" s="1"/>
  <c r="I259" i="2"/>
  <c r="H259" i="2"/>
  <c r="G259" i="2"/>
  <c r="F259" i="2"/>
  <c r="E259" i="2"/>
  <c r="D259" i="2"/>
  <c r="Y259" i="2" s="1"/>
  <c r="C259" i="2"/>
  <c r="B259" i="2"/>
  <c r="A259" i="2"/>
  <c r="S259" i="2" s="1"/>
  <c r="R258" i="2"/>
  <c r="Q258" i="2"/>
  <c r="P258" i="2"/>
  <c r="X258" i="2" s="1" a="1"/>
  <c r="X258" i="2" s="1"/>
  <c r="O258" i="2"/>
  <c r="M258" i="2"/>
  <c r="N258" i="2" s="1"/>
  <c r="L258" i="2"/>
  <c r="K258" i="2"/>
  <c r="V258" i="2" s="1"/>
  <c r="J258" i="2"/>
  <c r="U258" i="2" s="1" a="1"/>
  <c r="U258" i="2" s="1"/>
  <c r="I258" i="2"/>
  <c r="H258" i="2"/>
  <c r="G258" i="2"/>
  <c r="F258" i="2"/>
  <c r="E258" i="2"/>
  <c r="D258" i="2"/>
  <c r="Y258" i="2" s="1"/>
  <c r="C258" i="2"/>
  <c r="B258" i="2"/>
  <c r="A258" i="2"/>
  <c r="S258" i="2" s="1"/>
  <c r="V257" i="2"/>
  <c r="R257" i="2"/>
  <c r="Q257" i="2"/>
  <c r="P257" i="2"/>
  <c r="X257" i="2" s="1" a="1"/>
  <c r="X257" i="2" s="1"/>
  <c r="O257" i="2"/>
  <c r="M257" i="2"/>
  <c r="L257" i="2"/>
  <c r="K257" i="2"/>
  <c r="J257" i="2"/>
  <c r="I257" i="2"/>
  <c r="H257" i="2"/>
  <c r="G257" i="2"/>
  <c r="F257" i="2"/>
  <c r="E257" i="2"/>
  <c r="D257" i="2"/>
  <c r="Y257" i="2" s="1"/>
  <c r="C257" i="2"/>
  <c r="B257" i="2"/>
  <c r="A257" i="2"/>
  <c r="S257" i="2" s="1"/>
  <c r="R256" i="2"/>
  <c r="Q256" i="2"/>
  <c r="P256" i="2"/>
  <c r="X256" i="2" s="1" a="1"/>
  <c r="X256" i="2" s="1"/>
  <c r="O256" i="2"/>
  <c r="M256" i="2"/>
  <c r="L256" i="2"/>
  <c r="K256" i="2"/>
  <c r="V256" i="2" s="1"/>
  <c r="J256" i="2"/>
  <c r="I256" i="2"/>
  <c r="H256" i="2"/>
  <c r="G256" i="2"/>
  <c r="F256" i="2"/>
  <c r="E256" i="2"/>
  <c r="D256" i="2"/>
  <c r="Y256" i="2" s="1"/>
  <c r="C256" i="2"/>
  <c r="B256" i="2"/>
  <c r="A256" i="2"/>
  <c r="S256" i="2" s="1"/>
  <c r="Y255" i="2"/>
  <c r="R255" i="2"/>
  <c r="Q255" i="2"/>
  <c r="P255" i="2"/>
  <c r="X255" i="2" s="1" a="1"/>
  <c r="X255" i="2" s="1"/>
  <c r="O255" i="2"/>
  <c r="M255" i="2"/>
  <c r="N255" i="2" s="1"/>
  <c r="T255" i="2" s="1"/>
  <c r="L255" i="2"/>
  <c r="K255" i="2"/>
  <c r="V255" i="2" s="1"/>
  <c r="J255" i="2"/>
  <c r="I255" i="2"/>
  <c r="H255" i="2"/>
  <c r="G255" i="2"/>
  <c r="F255" i="2"/>
  <c r="E255" i="2"/>
  <c r="D255" i="2"/>
  <c r="C255" i="2"/>
  <c r="B255" i="2"/>
  <c r="A255" i="2"/>
  <c r="S255" i="2" s="1"/>
  <c r="X254" i="2" a="1"/>
  <c r="X254" i="2" s="1"/>
  <c r="V254" i="2"/>
  <c r="U254" i="2" a="1"/>
  <c r="U254" i="2" s="1"/>
  <c r="R254" i="2"/>
  <c r="Q254" i="2"/>
  <c r="P254" i="2"/>
  <c r="O254" i="2"/>
  <c r="M254" i="2"/>
  <c r="L254" i="2"/>
  <c r="K254" i="2"/>
  <c r="J254" i="2"/>
  <c r="I254" i="2"/>
  <c r="H254" i="2"/>
  <c r="G254" i="2"/>
  <c r="F254" i="2"/>
  <c r="E254" i="2"/>
  <c r="D254" i="2"/>
  <c r="Y254" i="2" s="1"/>
  <c r="C254" i="2"/>
  <c r="B254" i="2"/>
  <c r="A254" i="2"/>
  <c r="S254" i="2" s="1"/>
  <c r="Y253" i="2"/>
  <c r="X253" i="2" a="1"/>
  <c r="X253" i="2" s="1"/>
  <c r="U253" i="2" a="1"/>
  <c r="U253" i="2" s="1"/>
  <c r="R253" i="2"/>
  <c r="Q253" i="2"/>
  <c r="P253" i="2"/>
  <c r="O253" i="2"/>
  <c r="M253" i="2"/>
  <c r="L253" i="2"/>
  <c r="N253" i="2" s="1"/>
  <c r="T253" i="2" s="1"/>
  <c r="K253" i="2"/>
  <c r="V253" i="2" s="1"/>
  <c r="J253" i="2"/>
  <c r="I253" i="2"/>
  <c r="H253" i="2"/>
  <c r="G253" i="2"/>
  <c r="F253" i="2"/>
  <c r="E253" i="2"/>
  <c r="D253" i="2"/>
  <c r="C253" i="2"/>
  <c r="B253" i="2"/>
  <c r="A253" i="2"/>
  <c r="S253" i="2" s="1"/>
  <c r="X252" i="2" a="1"/>
  <c r="X252" i="2" s="1"/>
  <c r="V252" i="2"/>
  <c r="R252" i="2"/>
  <c r="Q252" i="2"/>
  <c r="P252" i="2"/>
  <c r="O252" i="2"/>
  <c r="M252" i="2"/>
  <c r="L252" i="2"/>
  <c r="K252" i="2"/>
  <c r="J252" i="2"/>
  <c r="I252" i="2"/>
  <c r="H252" i="2"/>
  <c r="G252" i="2"/>
  <c r="F252" i="2"/>
  <c r="E252" i="2"/>
  <c r="D252" i="2"/>
  <c r="Y252" i="2" s="1"/>
  <c r="C252" i="2"/>
  <c r="B252" i="2"/>
  <c r="A252" i="2"/>
  <c r="S252" i="2" s="1"/>
  <c r="R251" i="2"/>
  <c r="Q251" i="2"/>
  <c r="P251" i="2"/>
  <c r="X251" i="2" s="1" a="1"/>
  <c r="X251" i="2" s="1"/>
  <c r="O251" i="2"/>
  <c r="M251" i="2"/>
  <c r="L251" i="2"/>
  <c r="N251" i="2" s="1"/>
  <c r="T251" i="2" s="1"/>
  <c r="K251" i="2"/>
  <c r="V251" i="2" s="1"/>
  <c r="J251" i="2"/>
  <c r="I251" i="2"/>
  <c r="H251" i="2"/>
  <c r="G251" i="2"/>
  <c r="F251" i="2"/>
  <c r="E251" i="2"/>
  <c r="D251" i="2"/>
  <c r="Y251" i="2" s="1"/>
  <c r="C251" i="2"/>
  <c r="B251" i="2"/>
  <c r="A251" i="2"/>
  <c r="S251" i="2" s="1"/>
  <c r="R250" i="2"/>
  <c r="Q250" i="2"/>
  <c r="P250" i="2"/>
  <c r="X250" i="2" s="1" a="1"/>
  <c r="X250" i="2" s="1"/>
  <c r="O250" i="2"/>
  <c r="M250" i="2"/>
  <c r="L250" i="2"/>
  <c r="K250" i="2"/>
  <c r="V250" i="2" s="1"/>
  <c r="J250" i="2"/>
  <c r="U250" i="2" s="1" a="1"/>
  <c r="U250" i="2" s="1"/>
  <c r="I250" i="2"/>
  <c r="H250" i="2"/>
  <c r="G250" i="2"/>
  <c r="F250" i="2"/>
  <c r="E250" i="2"/>
  <c r="D250" i="2"/>
  <c r="Y250" i="2" s="1"/>
  <c r="C250" i="2"/>
  <c r="B250" i="2"/>
  <c r="A250" i="2"/>
  <c r="S250" i="2" s="1"/>
  <c r="R249" i="2"/>
  <c r="Q249" i="2"/>
  <c r="P249" i="2"/>
  <c r="X249" i="2" s="1" a="1"/>
  <c r="X249" i="2" s="1"/>
  <c r="O249" i="2"/>
  <c r="N249" i="2"/>
  <c r="T249" i="2" s="1"/>
  <c r="M249" i="2"/>
  <c r="L249" i="2"/>
  <c r="K249" i="2"/>
  <c r="V249" i="2" s="1"/>
  <c r="J249" i="2"/>
  <c r="U249" i="2" s="1" a="1"/>
  <c r="U249" i="2" s="1"/>
  <c r="I249" i="2"/>
  <c r="H249" i="2"/>
  <c r="G249" i="2"/>
  <c r="F249" i="2"/>
  <c r="E249" i="2"/>
  <c r="D249" i="2"/>
  <c r="Y249" i="2" s="1"/>
  <c r="C249" i="2"/>
  <c r="B249" i="2"/>
  <c r="A249" i="2"/>
  <c r="S249" i="2" s="1"/>
  <c r="Y248" i="2"/>
  <c r="R248" i="2"/>
  <c r="Q248" i="2"/>
  <c r="P248" i="2"/>
  <c r="X248" i="2" s="1" a="1"/>
  <c r="X248" i="2" s="1"/>
  <c r="O248" i="2"/>
  <c r="M248" i="2"/>
  <c r="L248" i="2"/>
  <c r="N248" i="2" s="1"/>
  <c r="T248" i="2" s="1"/>
  <c r="K248" i="2"/>
  <c r="V248" i="2" s="1"/>
  <c r="J248" i="2"/>
  <c r="I248" i="2"/>
  <c r="H248" i="2"/>
  <c r="G248" i="2"/>
  <c r="F248" i="2"/>
  <c r="E248" i="2"/>
  <c r="D248" i="2"/>
  <c r="C248" i="2"/>
  <c r="B248" i="2"/>
  <c r="A248" i="2"/>
  <c r="S248" i="2" s="1"/>
  <c r="R247" i="2"/>
  <c r="Q247" i="2"/>
  <c r="P247" i="2"/>
  <c r="X247" i="2" s="1" a="1"/>
  <c r="X247" i="2" s="1"/>
  <c r="O247" i="2"/>
  <c r="M247" i="2"/>
  <c r="L247" i="2"/>
  <c r="N247" i="2" s="1"/>
  <c r="T247" i="2" s="1"/>
  <c r="K247" i="2"/>
  <c r="V247" i="2" s="1"/>
  <c r="J247" i="2"/>
  <c r="I247" i="2"/>
  <c r="H247" i="2"/>
  <c r="G247" i="2"/>
  <c r="F247" i="2"/>
  <c r="E247" i="2"/>
  <c r="D247" i="2"/>
  <c r="Y247" i="2" s="1"/>
  <c r="C247" i="2"/>
  <c r="B247" i="2"/>
  <c r="A247" i="2"/>
  <c r="S247" i="2" s="1"/>
  <c r="V246" i="2"/>
  <c r="U246" i="2" a="1"/>
  <c r="U246" i="2" s="1"/>
  <c r="T246" i="2"/>
  <c r="R246" i="2"/>
  <c r="Q246" i="2"/>
  <c r="P246" i="2"/>
  <c r="X246" i="2" s="1" a="1"/>
  <c r="X246" i="2" s="1"/>
  <c r="O246" i="2"/>
  <c r="M246" i="2"/>
  <c r="N246" i="2" s="1"/>
  <c r="L246" i="2"/>
  <c r="K246" i="2"/>
  <c r="J246" i="2"/>
  <c r="W246" i="2" s="1"/>
  <c r="I246" i="2"/>
  <c r="H246" i="2"/>
  <c r="G246" i="2"/>
  <c r="F246" i="2"/>
  <c r="E246" i="2"/>
  <c r="D246" i="2"/>
  <c r="Y246" i="2" s="1"/>
  <c r="C246" i="2"/>
  <c r="B246" i="2"/>
  <c r="A246" i="2"/>
  <c r="S246" i="2" s="1"/>
  <c r="V245" i="2"/>
  <c r="R245" i="2"/>
  <c r="Q245" i="2"/>
  <c r="P245" i="2"/>
  <c r="X245" i="2" s="1" a="1"/>
  <c r="X245" i="2" s="1"/>
  <c r="O245" i="2"/>
  <c r="M245" i="2"/>
  <c r="L245" i="2"/>
  <c r="N245" i="2" s="1"/>
  <c r="T245" i="2" s="1"/>
  <c r="K245" i="2"/>
  <c r="J245" i="2"/>
  <c r="U245" i="2" s="1" a="1"/>
  <c r="U245" i="2" s="1"/>
  <c r="I245" i="2"/>
  <c r="H245" i="2"/>
  <c r="G245" i="2"/>
  <c r="F245" i="2"/>
  <c r="E245" i="2"/>
  <c r="D245" i="2"/>
  <c r="Y245" i="2" s="1"/>
  <c r="C245" i="2"/>
  <c r="B245" i="2"/>
  <c r="A245" i="2"/>
  <c r="S245" i="2" s="1"/>
  <c r="S244" i="2"/>
  <c r="R244" i="2"/>
  <c r="Q244" i="2"/>
  <c r="P244" i="2"/>
  <c r="X244" i="2" s="1" a="1"/>
  <c r="X244" i="2" s="1"/>
  <c r="O244" i="2"/>
  <c r="M244" i="2"/>
  <c r="L244" i="2"/>
  <c r="K244" i="2"/>
  <c r="V244" i="2" s="1"/>
  <c r="J244" i="2"/>
  <c r="U244" i="2" s="1" a="1"/>
  <c r="U244" i="2" s="1"/>
  <c r="I244" i="2"/>
  <c r="H244" i="2"/>
  <c r="G244" i="2"/>
  <c r="F244" i="2"/>
  <c r="E244" i="2"/>
  <c r="D244" i="2"/>
  <c r="Y244" i="2" s="1"/>
  <c r="C244" i="2"/>
  <c r="B244" i="2"/>
  <c r="A244" i="2"/>
  <c r="X243" i="2" a="1"/>
  <c r="X243" i="2" s="1"/>
  <c r="U243" i="2" a="1"/>
  <c r="U243" i="2" s="1"/>
  <c r="R243" i="2"/>
  <c r="Q243" i="2"/>
  <c r="P243" i="2"/>
  <c r="O243" i="2"/>
  <c r="M243" i="2"/>
  <c r="L243" i="2"/>
  <c r="K243" i="2"/>
  <c r="V243" i="2" s="1"/>
  <c r="J243" i="2"/>
  <c r="I243" i="2"/>
  <c r="H243" i="2"/>
  <c r="G243" i="2"/>
  <c r="F243" i="2"/>
  <c r="E243" i="2"/>
  <c r="D243" i="2"/>
  <c r="Y243" i="2" s="1"/>
  <c r="C243" i="2"/>
  <c r="B243" i="2"/>
  <c r="A243" i="2"/>
  <c r="S243" i="2" s="1"/>
  <c r="Y242" i="2"/>
  <c r="R242" i="2"/>
  <c r="Q242" i="2"/>
  <c r="P242" i="2"/>
  <c r="X242" i="2" s="1" a="1"/>
  <c r="X242" i="2" s="1"/>
  <c r="O242" i="2"/>
  <c r="M242" i="2"/>
  <c r="L242" i="2"/>
  <c r="K242" i="2"/>
  <c r="V242" i="2" s="1"/>
  <c r="J242" i="2"/>
  <c r="I242" i="2"/>
  <c r="H242" i="2"/>
  <c r="G242" i="2"/>
  <c r="F242" i="2"/>
  <c r="E242" i="2"/>
  <c r="D242" i="2"/>
  <c r="C242" i="2"/>
  <c r="B242" i="2"/>
  <c r="A242" i="2"/>
  <c r="S242" i="2" s="1"/>
  <c r="X241" i="2" a="1"/>
  <c r="X241" i="2" s="1"/>
  <c r="S241" i="2"/>
  <c r="R241" i="2"/>
  <c r="Q241" i="2"/>
  <c r="P241" i="2"/>
  <c r="O241" i="2"/>
  <c r="M241" i="2"/>
  <c r="L241" i="2"/>
  <c r="K241" i="2"/>
  <c r="V241" i="2" s="1"/>
  <c r="J241" i="2"/>
  <c r="U241" i="2" s="1" a="1"/>
  <c r="U241" i="2" s="1"/>
  <c r="I241" i="2"/>
  <c r="H241" i="2"/>
  <c r="G241" i="2"/>
  <c r="F241" i="2"/>
  <c r="E241" i="2"/>
  <c r="D241" i="2"/>
  <c r="Y241" i="2" s="1"/>
  <c r="C241" i="2"/>
  <c r="B241" i="2"/>
  <c r="A241" i="2"/>
  <c r="Y240" i="2"/>
  <c r="R240" i="2"/>
  <c r="Q240" i="2"/>
  <c r="P240" i="2"/>
  <c r="X240" i="2" s="1" a="1"/>
  <c r="X240" i="2" s="1"/>
  <c r="O240" i="2"/>
  <c r="N240" i="2"/>
  <c r="T240" i="2" s="1"/>
  <c r="M240" i="2"/>
  <c r="L240" i="2"/>
  <c r="K240" i="2"/>
  <c r="V240" i="2" s="1"/>
  <c r="J240" i="2"/>
  <c r="I240" i="2"/>
  <c r="H240" i="2"/>
  <c r="G240" i="2"/>
  <c r="F240" i="2"/>
  <c r="E240" i="2"/>
  <c r="D240" i="2"/>
  <c r="C240" i="2"/>
  <c r="B240" i="2"/>
  <c r="A240" i="2"/>
  <c r="S240" i="2" s="1"/>
  <c r="X239" i="2" a="1"/>
  <c r="X239" i="2" s="1"/>
  <c r="V239" i="2"/>
  <c r="U239" i="2" a="1"/>
  <c r="U239" i="2" s="1"/>
  <c r="R239" i="2"/>
  <c r="Q239" i="2"/>
  <c r="P239" i="2"/>
  <c r="O239" i="2"/>
  <c r="M239" i="2"/>
  <c r="L239" i="2"/>
  <c r="N239" i="2" s="1"/>
  <c r="T239" i="2" s="1"/>
  <c r="K239" i="2"/>
  <c r="J239" i="2"/>
  <c r="I239" i="2"/>
  <c r="H239" i="2"/>
  <c r="G239" i="2"/>
  <c r="F239" i="2"/>
  <c r="E239" i="2"/>
  <c r="D239" i="2"/>
  <c r="Y239" i="2" s="1"/>
  <c r="C239" i="2"/>
  <c r="B239" i="2"/>
  <c r="A239" i="2"/>
  <c r="S239" i="2" s="1"/>
  <c r="U238" i="2" a="1"/>
  <c r="U238" i="2" s="1"/>
  <c r="R238" i="2"/>
  <c r="Q238" i="2"/>
  <c r="P238" i="2"/>
  <c r="X238" i="2" s="1" a="1"/>
  <c r="X238" i="2" s="1"/>
  <c r="O238" i="2"/>
  <c r="M238" i="2"/>
  <c r="L238" i="2"/>
  <c r="K238" i="2"/>
  <c r="V238" i="2" s="1"/>
  <c r="J238" i="2"/>
  <c r="I238" i="2"/>
  <c r="H238" i="2"/>
  <c r="G238" i="2"/>
  <c r="F238" i="2"/>
  <c r="E238" i="2"/>
  <c r="D238" i="2"/>
  <c r="Y238" i="2" s="1"/>
  <c r="C238" i="2"/>
  <c r="B238" i="2"/>
  <c r="A238" i="2"/>
  <c r="S238" i="2" s="1"/>
  <c r="U237" i="2" a="1"/>
  <c r="U237" i="2" s="1"/>
  <c r="R237" i="2"/>
  <c r="Q237" i="2"/>
  <c r="P237" i="2"/>
  <c r="X237" i="2" s="1" a="1"/>
  <c r="X237" i="2" s="1"/>
  <c r="O237" i="2"/>
  <c r="M237" i="2"/>
  <c r="L237" i="2"/>
  <c r="K237" i="2"/>
  <c r="J237" i="2"/>
  <c r="I237" i="2"/>
  <c r="H237" i="2"/>
  <c r="G237" i="2"/>
  <c r="F237" i="2"/>
  <c r="E237" i="2"/>
  <c r="D237" i="2"/>
  <c r="Y237" i="2" s="1"/>
  <c r="C237" i="2"/>
  <c r="B237" i="2"/>
  <c r="A237" i="2"/>
  <c r="S237" i="2" s="1"/>
  <c r="R236" i="2"/>
  <c r="Q236" i="2"/>
  <c r="P236" i="2"/>
  <c r="X236" i="2" s="1" a="1"/>
  <c r="X236" i="2" s="1"/>
  <c r="O236" i="2"/>
  <c r="M236" i="2"/>
  <c r="N236" i="2" s="1"/>
  <c r="T236" i="2" s="1"/>
  <c r="L236" i="2"/>
  <c r="K236" i="2"/>
  <c r="V236" i="2" s="1"/>
  <c r="J236" i="2"/>
  <c r="I236" i="2"/>
  <c r="H236" i="2"/>
  <c r="G236" i="2"/>
  <c r="F236" i="2"/>
  <c r="E236" i="2"/>
  <c r="D236" i="2"/>
  <c r="Y236" i="2" s="1"/>
  <c r="C236" i="2"/>
  <c r="B236" i="2"/>
  <c r="A236" i="2"/>
  <c r="S236" i="2" s="1"/>
  <c r="Y235" i="2"/>
  <c r="X235" i="2" a="1"/>
  <c r="X235" i="2" s="1"/>
  <c r="T235" i="2"/>
  <c r="R235" i="2"/>
  <c r="Q235" i="2"/>
  <c r="P235" i="2"/>
  <c r="O235" i="2"/>
  <c r="M235" i="2"/>
  <c r="L235" i="2"/>
  <c r="N235" i="2" s="1"/>
  <c r="K235" i="2"/>
  <c r="V235" i="2" s="1"/>
  <c r="J235" i="2"/>
  <c r="I235" i="2"/>
  <c r="H235" i="2"/>
  <c r="G235" i="2"/>
  <c r="F235" i="2"/>
  <c r="E235" i="2"/>
  <c r="D235" i="2"/>
  <c r="C235" i="2"/>
  <c r="B235" i="2"/>
  <c r="A235" i="2"/>
  <c r="S235" i="2" s="1"/>
  <c r="U234" i="2" a="1"/>
  <c r="U234" i="2" s="1"/>
  <c r="R234" i="2"/>
  <c r="Q234" i="2"/>
  <c r="P234" i="2"/>
  <c r="X234" i="2" s="1" a="1"/>
  <c r="X234" i="2" s="1"/>
  <c r="O234" i="2"/>
  <c r="M234" i="2"/>
  <c r="L234" i="2"/>
  <c r="N234" i="2" s="1"/>
  <c r="T234" i="2" s="1"/>
  <c r="K234" i="2"/>
  <c r="V234" i="2" s="1"/>
  <c r="J234" i="2"/>
  <c r="I234" i="2"/>
  <c r="H234" i="2"/>
  <c r="G234" i="2"/>
  <c r="F234" i="2"/>
  <c r="E234" i="2"/>
  <c r="D234" i="2"/>
  <c r="Y234" i="2" s="1"/>
  <c r="C234" i="2"/>
  <c r="B234" i="2"/>
  <c r="A234" i="2"/>
  <c r="S234" i="2" s="1"/>
  <c r="R233" i="2"/>
  <c r="Q233" i="2"/>
  <c r="P233" i="2"/>
  <c r="X233" i="2" s="1" a="1"/>
  <c r="X233" i="2" s="1"/>
  <c r="O233" i="2"/>
  <c r="M233" i="2"/>
  <c r="L233" i="2"/>
  <c r="N233" i="2" s="1"/>
  <c r="T233" i="2" s="1"/>
  <c r="K233" i="2"/>
  <c r="V233" i="2" s="1"/>
  <c r="J233" i="2"/>
  <c r="U233" i="2" s="1" a="1"/>
  <c r="U233" i="2" s="1"/>
  <c r="I233" i="2"/>
  <c r="H233" i="2"/>
  <c r="G233" i="2"/>
  <c r="F233" i="2"/>
  <c r="E233" i="2"/>
  <c r="D233" i="2"/>
  <c r="Y233" i="2" s="1"/>
  <c r="C233" i="2"/>
  <c r="B233" i="2"/>
  <c r="A233" i="2"/>
  <c r="S233" i="2" s="1"/>
  <c r="R232" i="2"/>
  <c r="Q232" i="2"/>
  <c r="P232" i="2"/>
  <c r="X232" i="2" s="1" a="1"/>
  <c r="X232" i="2" s="1"/>
  <c r="O232" i="2"/>
  <c r="M232" i="2"/>
  <c r="L232" i="2"/>
  <c r="K232" i="2"/>
  <c r="V232" i="2" s="1"/>
  <c r="J232" i="2"/>
  <c r="U232" i="2" s="1" a="1"/>
  <c r="U232" i="2" s="1"/>
  <c r="I232" i="2"/>
  <c r="H232" i="2"/>
  <c r="G232" i="2"/>
  <c r="F232" i="2"/>
  <c r="E232" i="2"/>
  <c r="D232" i="2"/>
  <c r="Y232" i="2" s="1"/>
  <c r="C232" i="2"/>
  <c r="B232" i="2"/>
  <c r="A232" i="2"/>
  <c r="S232" i="2" s="1"/>
  <c r="V231" i="2"/>
  <c r="R231" i="2"/>
  <c r="Q231" i="2"/>
  <c r="P231" i="2"/>
  <c r="X231" i="2" s="1" a="1"/>
  <c r="X231" i="2" s="1"/>
  <c r="O231" i="2"/>
  <c r="M231" i="2"/>
  <c r="N231" i="2" s="1"/>
  <c r="T231" i="2" s="1"/>
  <c r="L231" i="2"/>
  <c r="K231" i="2"/>
  <c r="J231" i="2"/>
  <c r="U231" i="2" s="1" a="1"/>
  <c r="U231" i="2" s="1"/>
  <c r="I231" i="2"/>
  <c r="H231" i="2"/>
  <c r="G231" i="2"/>
  <c r="F231" i="2"/>
  <c r="E231" i="2"/>
  <c r="D231" i="2"/>
  <c r="Y231" i="2" s="1"/>
  <c r="C231" i="2"/>
  <c r="B231" i="2"/>
  <c r="A231" i="2"/>
  <c r="S231" i="2" s="1"/>
  <c r="X230" i="2" a="1"/>
  <c r="X230" i="2" s="1"/>
  <c r="V230" i="2"/>
  <c r="U230" i="2" a="1"/>
  <c r="U230" i="2" s="1"/>
  <c r="R230" i="2"/>
  <c r="Q230" i="2"/>
  <c r="P230" i="2"/>
  <c r="O230" i="2"/>
  <c r="M230" i="2"/>
  <c r="N230" i="2" s="1"/>
  <c r="T230" i="2" s="1"/>
  <c r="L230" i="2"/>
  <c r="K230" i="2"/>
  <c r="J230" i="2"/>
  <c r="I230" i="2"/>
  <c r="H230" i="2"/>
  <c r="G230" i="2"/>
  <c r="F230" i="2"/>
  <c r="E230" i="2"/>
  <c r="D230" i="2"/>
  <c r="Y230" i="2" s="1"/>
  <c r="C230" i="2"/>
  <c r="B230" i="2"/>
  <c r="A230" i="2"/>
  <c r="S230" i="2" s="1"/>
  <c r="T229" i="2"/>
  <c r="R229" i="2"/>
  <c r="Q229" i="2"/>
  <c r="P229" i="2"/>
  <c r="X229" i="2" s="1" a="1"/>
  <c r="X229" i="2" s="1"/>
  <c r="O229" i="2"/>
  <c r="M229" i="2"/>
  <c r="L229" i="2"/>
  <c r="N229" i="2" s="1"/>
  <c r="K229" i="2"/>
  <c r="V229" i="2" s="1"/>
  <c r="J229" i="2"/>
  <c r="I229" i="2"/>
  <c r="H229" i="2"/>
  <c r="G229" i="2"/>
  <c r="F229" i="2"/>
  <c r="E229" i="2"/>
  <c r="D229" i="2"/>
  <c r="Y229" i="2" s="1"/>
  <c r="C229" i="2"/>
  <c r="B229" i="2"/>
  <c r="A229" i="2"/>
  <c r="S229" i="2" s="1"/>
  <c r="X228" i="2" a="1"/>
  <c r="X228" i="2" s="1"/>
  <c r="T228" i="2"/>
  <c r="R228" i="2"/>
  <c r="Q228" i="2"/>
  <c r="P228" i="2"/>
  <c r="O228" i="2"/>
  <c r="N228" i="2"/>
  <c r="M228" i="2"/>
  <c r="L228" i="2"/>
  <c r="K228" i="2"/>
  <c r="J228" i="2"/>
  <c r="U228" i="2" s="1" a="1"/>
  <c r="U228" i="2" s="1"/>
  <c r="I228" i="2"/>
  <c r="H228" i="2"/>
  <c r="G228" i="2"/>
  <c r="F228" i="2"/>
  <c r="E228" i="2"/>
  <c r="D228" i="2"/>
  <c r="Y228" i="2" s="1"/>
  <c r="C228" i="2"/>
  <c r="B228" i="2"/>
  <c r="A228" i="2"/>
  <c r="S228" i="2" s="1"/>
  <c r="Y227" i="2"/>
  <c r="X227" i="2"/>
  <c r="R227" i="2"/>
  <c r="Q227" i="2"/>
  <c r="P227" i="2"/>
  <c r="X227" i="2" s="1" a="1"/>
  <c r="O227" i="2"/>
  <c r="M227" i="2"/>
  <c r="L227" i="2"/>
  <c r="K227" i="2"/>
  <c r="V227" i="2" s="1"/>
  <c r="J227" i="2"/>
  <c r="I227" i="2"/>
  <c r="H227" i="2"/>
  <c r="G227" i="2"/>
  <c r="F227" i="2"/>
  <c r="E227" i="2"/>
  <c r="D227" i="2"/>
  <c r="C227" i="2"/>
  <c r="B227" i="2"/>
  <c r="A227" i="2"/>
  <c r="S227" i="2" s="1"/>
  <c r="X226" i="2" a="1"/>
  <c r="X226" i="2" s="1"/>
  <c r="R226" i="2"/>
  <c r="Q226" i="2"/>
  <c r="P226" i="2"/>
  <c r="O226" i="2"/>
  <c r="M226" i="2"/>
  <c r="L226" i="2"/>
  <c r="K226" i="2"/>
  <c r="V226" i="2" s="1"/>
  <c r="J226" i="2"/>
  <c r="U226" i="2" s="1" a="1"/>
  <c r="U226" i="2" s="1"/>
  <c r="I226" i="2"/>
  <c r="H226" i="2"/>
  <c r="G226" i="2"/>
  <c r="F226" i="2"/>
  <c r="E226" i="2"/>
  <c r="D226" i="2"/>
  <c r="Y226" i="2" s="1"/>
  <c r="C226" i="2"/>
  <c r="B226" i="2"/>
  <c r="A226" i="2"/>
  <c r="S226" i="2" s="1"/>
  <c r="X225" i="2" a="1"/>
  <c r="X225" i="2" s="1"/>
  <c r="R225" i="2"/>
  <c r="Q225" i="2"/>
  <c r="P225" i="2"/>
  <c r="O225" i="2"/>
  <c r="M225" i="2"/>
  <c r="N225" i="2" s="1"/>
  <c r="T225" i="2" s="1"/>
  <c r="L225" i="2"/>
  <c r="K225" i="2"/>
  <c r="V225" i="2" s="1"/>
  <c r="J225" i="2"/>
  <c r="I225" i="2"/>
  <c r="H225" i="2"/>
  <c r="G225" i="2"/>
  <c r="F225" i="2"/>
  <c r="E225" i="2"/>
  <c r="D225" i="2"/>
  <c r="Y225" i="2" s="1"/>
  <c r="C225" i="2"/>
  <c r="B225" i="2"/>
  <c r="A225" i="2"/>
  <c r="S225" i="2" s="1"/>
  <c r="V224" i="2"/>
  <c r="R224" i="2"/>
  <c r="Q224" i="2"/>
  <c r="P224" i="2"/>
  <c r="X224" i="2" s="1" a="1"/>
  <c r="X224" i="2" s="1"/>
  <c r="O224" i="2"/>
  <c r="M224" i="2"/>
  <c r="L224" i="2"/>
  <c r="N224" i="2" s="1"/>
  <c r="T224" i="2" s="1"/>
  <c r="K224" i="2"/>
  <c r="J224" i="2"/>
  <c r="U224" i="2" s="1" a="1"/>
  <c r="U224" i="2" s="1"/>
  <c r="I224" i="2"/>
  <c r="H224" i="2"/>
  <c r="G224" i="2"/>
  <c r="F224" i="2"/>
  <c r="E224" i="2"/>
  <c r="D224" i="2"/>
  <c r="Y224" i="2" s="1"/>
  <c r="C224" i="2"/>
  <c r="B224" i="2"/>
  <c r="A224" i="2"/>
  <c r="S224" i="2" s="1"/>
  <c r="U223" i="2" a="1"/>
  <c r="U223" i="2" s="1"/>
  <c r="R223" i="2"/>
  <c r="Q223" i="2"/>
  <c r="P223" i="2"/>
  <c r="X223" i="2" s="1" a="1"/>
  <c r="X223" i="2" s="1"/>
  <c r="O223" i="2"/>
  <c r="M223" i="2"/>
  <c r="L223" i="2"/>
  <c r="K223" i="2"/>
  <c r="V223" i="2" s="1"/>
  <c r="J223" i="2"/>
  <c r="I223" i="2"/>
  <c r="H223" i="2"/>
  <c r="G223" i="2"/>
  <c r="F223" i="2"/>
  <c r="E223" i="2"/>
  <c r="D223" i="2"/>
  <c r="Y223" i="2" s="1"/>
  <c r="C223" i="2"/>
  <c r="B223" i="2"/>
  <c r="A223" i="2"/>
  <c r="S223" i="2" s="1"/>
  <c r="Y222" i="2"/>
  <c r="R222" i="2"/>
  <c r="Q222" i="2"/>
  <c r="P222" i="2"/>
  <c r="X222" i="2" s="1" a="1"/>
  <c r="X222" i="2" s="1"/>
  <c r="O222" i="2"/>
  <c r="M222" i="2"/>
  <c r="L222" i="2"/>
  <c r="K222" i="2"/>
  <c r="V222" i="2" s="1"/>
  <c r="J222" i="2"/>
  <c r="I222" i="2"/>
  <c r="H222" i="2"/>
  <c r="G222" i="2"/>
  <c r="F222" i="2"/>
  <c r="E222" i="2"/>
  <c r="D222" i="2"/>
  <c r="C222" i="2"/>
  <c r="B222" i="2"/>
  <c r="A222" i="2"/>
  <c r="S222" i="2" s="1"/>
  <c r="U221" i="2" a="1"/>
  <c r="U221" i="2" s="1"/>
  <c r="S221" i="2"/>
  <c r="R221" i="2"/>
  <c r="Q221" i="2"/>
  <c r="P221" i="2"/>
  <c r="X221" i="2" s="1" a="1"/>
  <c r="X221" i="2" s="1"/>
  <c r="O221" i="2"/>
  <c r="M221" i="2"/>
  <c r="L221" i="2"/>
  <c r="K221" i="2"/>
  <c r="V221" i="2" s="1"/>
  <c r="J221" i="2"/>
  <c r="I221" i="2"/>
  <c r="H221" i="2"/>
  <c r="G221" i="2"/>
  <c r="F221" i="2"/>
  <c r="E221" i="2"/>
  <c r="D221" i="2"/>
  <c r="Y221" i="2" s="1"/>
  <c r="C221" i="2"/>
  <c r="B221" i="2"/>
  <c r="A221" i="2"/>
  <c r="Y220" i="2"/>
  <c r="S220" i="2"/>
  <c r="R220" i="2"/>
  <c r="Q220" i="2"/>
  <c r="P220" i="2"/>
  <c r="X220" i="2" s="1" a="1"/>
  <c r="X220" i="2" s="1"/>
  <c r="O220" i="2"/>
  <c r="M220" i="2"/>
  <c r="L220" i="2"/>
  <c r="K220" i="2"/>
  <c r="V220" i="2" s="1"/>
  <c r="J220" i="2"/>
  <c r="I220" i="2"/>
  <c r="H220" i="2"/>
  <c r="G220" i="2"/>
  <c r="F220" i="2"/>
  <c r="E220" i="2"/>
  <c r="D220" i="2"/>
  <c r="C220" i="2"/>
  <c r="B220" i="2"/>
  <c r="A220" i="2"/>
  <c r="X219" i="2" a="1"/>
  <c r="X219" i="2" s="1"/>
  <c r="U219" i="2" a="1"/>
  <c r="U219" i="2" s="1"/>
  <c r="R219" i="2"/>
  <c r="Q219" i="2"/>
  <c r="P219" i="2"/>
  <c r="O219" i="2"/>
  <c r="M219" i="2"/>
  <c r="L219" i="2"/>
  <c r="K219" i="2"/>
  <c r="V219" i="2" s="1"/>
  <c r="J219" i="2"/>
  <c r="I219" i="2"/>
  <c r="H219" i="2"/>
  <c r="G219" i="2"/>
  <c r="F219" i="2"/>
  <c r="E219" i="2"/>
  <c r="D219" i="2"/>
  <c r="Y219" i="2" s="1"/>
  <c r="C219" i="2"/>
  <c r="B219" i="2"/>
  <c r="A219" i="2"/>
  <c r="S219" i="2" s="1"/>
  <c r="R218" i="2"/>
  <c r="Q218" i="2"/>
  <c r="P218" i="2"/>
  <c r="X218" i="2" s="1" a="1"/>
  <c r="X218" i="2" s="1"/>
  <c r="O218" i="2"/>
  <c r="M218" i="2"/>
  <c r="N218" i="2" s="1"/>
  <c r="T218" i="2" s="1"/>
  <c r="L218" i="2"/>
  <c r="K218" i="2"/>
  <c r="V218" i="2" s="1"/>
  <c r="J218" i="2"/>
  <c r="I218" i="2"/>
  <c r="H218" i="2"/>
  <c r="G218" i="2"/>
  <c r="F218" i="2"/>
  <c r="E218" i="2"/>
  <c r="D218" i="2"/>
  <c r="Y218" i="2" s="1"/>
  <c r="C218" i="2"/>
  <c r="B218" i="2"/>
  <c r="A218" i="2"/>
  <c r="S218" i="2" s="1"/>
  <c r="Y217" i="2"/>
  <c r="V217" i="2"/>
  <c r="R217" i="2"/>
  <c r="Q217" i="2"/>
  <c r="P217" i="2"/>
  <c r="X217" i="2" s="1" a="1"/>
  <c r="X217" i="2" s="1"/>
  <c r="O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A217" i="2"/>
  <c r="S217" i="2" s="1"/>
  <c r="R216" i="2"/>
  <c r="Q216" i="2"/>
  <c r="P216" i="2"/>
  <c r="X216" i="2" s="1" a="1"/>
  <c r="X216" i="2" s="1"/>
  <c r="O216" i="2"/>
  <c r="M216" i="2"/>
  <c r="N216" i="2" s="1"/>
  <c r="W216" i="2" s="1"/>
  <c r="L216" i="2"/>
  <c r="K216" i="2"/>
  <c r="V216" i="2" s="1"/>
  <c r="J216" i="2"/>
  <c r="I216" i="2"/>
  <c r="H216" i="2"/>
  <c r="G216" i="2"/>
  <c r="F216" i="2"/>
  <c r="E216" i="2"/>
  <c r="D216" i="2"/>
  <c r="Y216" i="2" s="1"/>
  <c r="C216" i="2"/>
  <c r="B216" i="2"/>
  <c r="A216" i="2"/>
  <c r="S216" i="2" s="1"/>
  <c r="V215" i="2"/>
  <c r="U215" i="2" a="1"/>
  <c r="U215" i="2" s="1"/>
  <c r="R215" i="2"/>
  <c r="Q215" i="2"/>
  <c r="P215" i="2"/>
  <c r="X215" i="2" s="1" a="1"/>
  <c r="X215" i="2" s="1"/>
  <c r="O215" i="2"/>
  <c r="M215" i="2"/>
  <c r="L215" i="2"/>
  <c r="N215" i="2" s="1"/>
  <c r="T215" i="2" s="1"/>
  <c r="K215" i="2"/>
  <c r="J215" i="2"/>
  <c r="I215" i="2"/>
  <c r="H215" i="2"/>
  <c r="G215" i="2"/>
  <c r="F215" i="2"/>
  <c r="E215" i="2"/>
  <c r="D215" i="2"/>
  <c r="Y215" i="2" s="1"/>
  <c r="C215" i="2"/>
  <c r="B215" i="2"/>
  <c r="A215" i="2"/>
  <c r="S215" i="2" s="1"/>
  <c r="R214" i="2"/>
  <c r="Q214" i="2"/>
  <c r="P214" i="2"/>
  <c r="X214" i="2" s="1" a="1"/>
  <c r="X214" i="2" s="1"/>
  <c r="O214" i="2"/>
  <c r="M214" i="2"/>
  <c r="L214" i="2"/>
  <c r="K214" i="2"/>
  <c r="V214" i="2" s="1"/>
  <c r="J214" i="2"/>
  <c r="I214" i="2"/>
  <c r="H214" i="2"/>
  <c r="G214" i="2"/>
  <c r="F214" i="2"/>
  <c r="E214" i="2"/>
  <c r="D214" i="2"/>
  <c r="Y214" i="2" s="1"/>
  <c r="C214" i="2"/>
  <c r="B214" i="2"/>
  <c r="A214" i="2"/>
  <c r="S214" i="2" s="1"/>
  <c r="X213" i="2" a="1"/>
  <c r="X213" i="2" s="1"/>
  <c r="V213" i="2"/>
  <c r="R213" i="2"/>
  <c r="Q213" i="2"/>
  <c r="P213" i="2"/>
  <c r="O213" i="2"/>
  <c r="N213" i="2"/>
  <c r="T213" i="2" s="1"/>
  <c r="M213" i="2"/>
  <c r="L213" i="2"/>
  <c r="K213" i="2"/>
  <c r="J213" i="2"/>
  <c r="I213" i="2"/>
  <c r="H213" i="2"/>
  <c r="G213" i="2"/>
  <c r="F213" i="2"/>
  <c r="E213" i="2"/>
  <c r="D213" i="2"/>
  <c r="Y213" i="2" s="1"/>
  <c r="C213" i="2"/>
  <c r="B213" i="2"/>
  <c r="A213" i="2"/>
  <c r="S213" i="2" s="1"/>
  <c r="X212" i="2"/>
  <c r="R212" i="2"/>
  <c r="Q212" i="2"/>
  <c r="P212" i="2"/>
  <c r="X212" i="2" s="1" a="1"/>
  <c r="O212" i="2"/>
  <c r="M212" i="2"/>
  <c r="L212" i="2"/>
  <c r="K212" i="2"/>
  <c r="V212" i="2" s="1"/>
  <c r="J212" i="2"/>
  <c r="I212" i="2"/>
  <c r="H212" i="2"/>
  <c r="G212" i="2"/>
  <c r="F212" i="2"/>
  <c r="E212" i="2"/>
  <c r="D212" i="2"/>
  <c r="Y212" i="2" s="1"/>
  <c r="C212" i="2"/>
  <c r="B212" i="2"/>
  <c r="A212" i="2"/>
  <c r="S212" i="2" s="1"/>
  <c r="X211" i="2"/>
  <c r="V211" i="2"/>
  <c r="U211" i="2" a="1"/>
  <c r="U211" i="2" s="1"/>
  <c r="S211" i="2"/>
  <c r="R211" i="2"/>
  <c r="Q211" i="2"/>
  <c r="P211" i="2"/>
  <c r="X211" i="2" s="1" a="1"/>
  <c r="O211" i="2"/>
  <c r="M211" i="2"/>
  <c r="L211" i="2"/>
  <c r="K211" i="2"/>
  <c r="J211" i="2"/>
  <c r="I211" i="2"/>
  <c r="H211" i="2"/>
  <c r="G211" i="2"/>
  <c r="F211" i="2"/>
  <c r="E211" i="2"/>
  <c r="D211" i="2"/>
  <c r="Y211" i="2" s="1"/>
  <c r="C211" i="2"/>
  <c r="B211" i="2"/>
  <c r="A211" i="2"/>
  <c r="X210" i="2" a="1"/>
  <c r="X210" i="2" s="1"/>
  <c r="R210" i="2"/>
  <c r="Q210" i="2"/>
  <c r="P210" i="2"/>
  <c r="O210" i="2"/>
  <c r="M210" i="2"/>
  <c r="L210" i="2"/>
  <c r="N210" i="2" s="1"/>
  <c r="K210" i="2"/>
  <c r="V210" i="2" s="1"/>
  <c r="J210" i="2"/>
  <c r="U210" i="2" s="1" a="1"/>
  <c r="U210" i="2" s="1"/>
  <c r="I210" i="2"/>
  <c r="H210" i="2"/>
  <c r="G210" i="2"/>
  <c r="F210" i="2"/>
  <c r="E210" i="2"/>
  <c r="D210" i="2"/>
  <c r="Y210" i="2" s="1"/>
  <c r="C210" i="2"/>
  <c r="B210" i="2"/>
  <c r="A210" i="2"/>
  <c r="S210" i="2" s="1"/>
  <c r="R209" i="2"/>
  <c r="Q209" i="2"/>
  <c r="P209" i="2"/>
  <c r="X209" i="2" s="1" a="1"/>
  <c r="X209" i="2" s="1"/>
  <c r="O209" i="2"/>
  <c r="M209" i="2"/>
  <c r="L209" i="2"/>
  <c r="N209" i="2" s="1"/>
  <c r="T209" i="2" s="1"/>
  <c r="K209" i="2"/>
  <c r="V209" i="2" s="1"/>
  <c r="J209" i="2"/>
  <c r="I209" i="2"/>
  <c r="H209" i="2"/>
  <c r="G209" i="2"/>
  <c r="F209" i="2"/>
  <c r="E209" i="2"/>
  <c r="D209" i="2"/>
  <c r="Y209" i="2" s="1"/>
  <c r="C209" i="2"/>
  <c r="B209" i="2"/>
  <c r="A209" i="2"/>
  <c r="S209" i="2" s="1"/>
  <c r="X208" i="2" a="1"/>
  <c r="X208" i="2" s="1"/>
  <c r="R208" i="2"/>
  <c r="Q208" i="2"/>
  <c r="P208" i="2"/>
  <c r="O208" i="2"/>
  <c r="M208" i="2"/>
  <c r="L208" i="2"/>
  <c r="K208" i="2"/>
  <c r="V208" i="2" s="1"/>
  <c r="J208" i="2"/>
  <c r="I208" i="2"/>
  <c r="H208" i="2"/>
  <c r="G208" i="2"/>
  <c r="F208" i="2"/>
  <c r="E208" i="2"/>
  <c r="D208" i="2"/>
  <c r="Y208" i="2" s="1"/>
  <c r="C208" i="2"/>
  <c r="B208" i="2"/>
  <c r="A208" i="2"/>
  <c r="S208" i="2" s="1"/>
  <c r="R207" i="2"/>
  <c r="Q207" i="2"/>
  <c r="P207" i="2"/>
  <c r="X207" i="2" s="1" a="1"/>
  <c r="X207" i="2" s="1"/>
  <c r="O207" i="2"/>
  <c r="M207" i="2"/>
  <c r="L207" i="2"/>
  <c r="K207" i="2"/>
  <c r="V207" i="2" s="1"/>
  <c r="J207" i="2"/>
  <c r="I207" i="2"/>
  <c r="H207" i="2"/>
  <c r="G207" i="2"/>
  <c r="F207" i="2"/>
  <c r="E207" i="2"/>
  <c r="D207" i="2"/>
  <c r="Y207" i="2" s="1"/>
  <c r="C207" i="2"/>
  <c r="B207" i="2"/>
  <c r="A207" i="2"/>
  <c r="S207" i="2" s="1"/>
  <c r="Y206" i="2"/>
  <c r="R206" i="2"/>
  <c r="Q206" i="2"/>
  <c r="P206" i="2"/>
  <c r="X206" i="2" s="1" a="1"/>
  <c r="X206" i="2" s="1"/>
  <c r="O206" i="2"/>
  <c r="N206" i="2"/>
  <c r="T206" i="2" s="1"/>
  <c r="M206" i="2"/>
  <c r="L206" i="2"/>
  <c r="K206" i="2"/>
  <c r="V206" i="2" s="1"/>
  <c r="J206" i="2"/>
  <c r="I206" i="2"/>
  <c r="H206" i="2"/>
  <c r="G206" i="2"/>
  <c r="F206" i="2"/>
  <c r="E206" i="2"/>
  <c r="D206" i="2"/>
  <c r="C206" i="2"/>
  <c r="B206" i="2"/>
  <c r="A206" i="2"/>
  <c r="S206" i="2" s="1"/>
  <c r="R205" i="2"/>
  <c r="Q205" i="2"/>
  <c r="P205" i="2"/>
  <c r="X205" i="2" s="1" a="1"/>
  <c r="X205" i="2" s="1"/>
  <c r="O205" i="2"/>
  <c r="M205" i="2"/>
  <c r="L205" i="2"/>
  <c r="K205" i="2"/>
  <c r="V205" i="2" s="1"/>
  <c r="J205" i="2"/>
  <c r="I205" i="2"/>
  <c r="H205" i="2"/>
  <c r="G205" i="2"/>
  <c r="F205" i="2"/>
  <c r="E205" i="2"/>
  <c r="D205" i="2"/>
  <c r="Y205" i="2" s="1"/>
  <c r="C205" i="2"/>
  <c r="B205" i="2"/>
  <c r="A205" i="2"/>
  <c r="S205" i="2" s="1"/>
  <c r="X204" i="2" a="1"/>
  <c r="X204" i="2" s="1"/>
  <c r="T204" i="2"/>
  <c r="R204" i="2"/>
  <c r="Q204" i="2"/>
  <c r="P204" i="2"/>
  <c r="O204" i="2"/>
  <c r="M204" i="2"/>
  <c r="N204" i="2" s="1"/>
  <c r="L204" i="2"/>
  <c r="K204" i="2"/>
  <c r="V204" i="2" s="1"/>
  <c r="J204" i="2"/>
  <c r="W204" i="2" s="1"/>
  <c r="I204" i="2"/>
  <c r="H204" i="2"/>
  <c r="G204" i="2"/>
  <c r="F204" i="2"/>
  <c r="E204" i="2"/>
  <c r="D204" i="2"/>
  <c r="Y204" i="2" s="1"/>
  <c r="C204" i="2"/>
  <c r="B204" i="2"/>
  <c r="A204" i="2"/>
  <c r="S204" i="2" s="1"/>
  <c r="Y203" i="2"/>
  <c r="V203" i="2"/>
  <c r="R203" i="2"/>
  <c r="Q203" i="2"/>
  <c r="P203" i="2"/>
  <c r="X203" i="2" s="1" a="1"/>
  <c r="X203" i="2" s="1"/>
  <c r="O203" i="2"/>
  <c r="M203" i="2"/>
  <c r="L203" i="2"/>
  <c r="N203" i="2" s="1"/>
  <c r="T203" i="2" s="1"/>
  <c r="K203" i="2"/>
  <c r="J203" i="2"/>
  <c r="U203" i="2" s="1" a="1"/>
  <c r="U203" i="2" s="1"/>
  <c r="I203" i="2"/>
  <c r="H203" i="2"/>
  <c r="G203" i="2"/>
  <c r="F203" i="2"/>
  <c r="E203" i="2"/>
  <c r="D203" i="2"/>
  <c r="C203" i="2"/>
  <c r="B203" i="2"/>
  <c r="A203" i="2"/>
  <c r="S203" i="2" s="1"/>
  <c r="S202" i="2"/>
  <c r="R202" i="2"/>
  <c r="Q202" i="2"/>
  <c r="P202" i="2"/>
  <c r="X202" i="2" s="1" a="1"/>
  <c r="X202" i="2" s="1"/>
  <c r="O202" i="2"/>
  <c r="M202" i="2"/>
  <c r="L202" i="2"/>
  <c r="K202" i="2"/>
  <c r="V202" i="2" s="1"/>
  <c r="J202" i="2"/>
  <c r="U202" i="2" s="1" a="1"/>
  <c r="U202" i="2" s="1"/>
  <c r="I202" i="2"/>
  <c r="H202" i="2"/>
  <c r="G202" i="2"/>
  <c r="F202" i="2"/>
  <c r="E202" i="2"/>
  <c r="D202" i="2"/>
  <c r="Y202" i="2" s="1"/>
  <c r="C202" i="2"/>
  <c r="B202" i="2"/>
  <c r="A202" i="2"/>
  <c r="X201" i="2" a="1"/>
  <c r="X201" i="2" s="1"/>
  <c r="V201" i="2"/>
  <c r="U201" i="2" a="1"/>
  <c r="U201" i="2" s="1"/>
  <c r="R201" i="2"/>
  <c r="Q201" i="2"/>
  <c r="P201" i="2"/>
  <c r="O201" i="2"/>
  <c r="M201" i="2"/>
  <c r="N201" i="2" s="1"/>
  <c r="T201" i="2" s="1"/>
  <c r="L201" i="2"/>
  <c r="K201" i="2"/>
  <c r="J201" i="2"/>
  <c r="I201" i="2"/>
  <c r="H201" i="2"/>
  <c r="G201" i="2"/>
  <c r="F201" i="2"/>
  <c r="E201" i="2"/>
  <c r="D201" i="2"/>
  <c r="Y201" i="2" s="1"/>
  <c r="C201" i="2"/>
  <c r="B201" i="2"/>
  <c r="A201" i="2"/>
  <c r="S201" i="2" s="1"/>
  <c r="U200" i="2" a="1"/>
  <c r="U200" i="2" s="1"/>
  <c r="R200" i="2"/>
  <c r="Q200" i="2"/>
  <c r="P200" i="2"/>
  <c r="X200" i="2" s="1" a="1"/>
  <c r="X200" i="2" s="1"/>
  <c r="O200" i="2"/>
  <c r="M200" i="2"/>
  <c r="L200" i="2"/>
  <c r="K200" i="2"/>
  <c r="V200" i="2" s="1"/>
  <c r="J200" i="2"/>
  <c r="I200" i="2"/>
  <c r="H200" i="2"/>
  <c r="G200" i="2"/>
  <c r="F200" i="2"/>
  <c r="E200" i="2"/>
  <c r="D200" i="2"/>
  <c r="Y200" i="2" s="1"/>
  <c r="C200" i="2"/>
  <c r="B200" i="2"/>
  <c r="A200" i="2"/>
  <c r="S200" i="2" s="1"/>
  <c r="Y199" i="2"/>
  <c r="V199" i="2"/>
  <c r="R199" i="2"/>
  <c r="Q199" i="2"/>
  <c r="P199" i="2"/>
  <c r="X199" i="2" s="1" a="1"/>
  <c r="X199" i="2" s="1"/>
  <c r="O199" i="2"/>
  <c r="M199" i="2"/>
  <c r="L199" i="2"/>
  <c r="K199" i="2"/>
  <c r="J199" i="2"/>
  <c r="U199" i="2" s="1" a="1"/>
  <c r="U199" i="2" s="1"/>
  <c r="I199" i="2"/>
  <c r="H199" i="2"/>
  <c r="G199" i="2"/>
  <c r="F199" i="2"/>
  <c r="E199" i="2"/>
  <c r="D199" i="2"/>
  <c r="C199" i="2"/>
  <c r="B199" i="2"/>
  <c r="A199" i="2"/>
  <c r="S199" i="2" s="1"/>
  <c r="V198" i="2"/>
  <c r="U198" i="2" a="1"/>
  <c r="U198" i="2" s="1"/>
  <c r="R198" i="2"/>
  <c r="Q198" i="2"/>
  <c r="P198" i="2"/>
  <c r="X198" i="2" s="1" a="1"/>
  <c r="X198" i="2" s="1"/>
  <c r="O198" i="2"/>
  <c r="M198" i="2"/>
  <c r="L198" i="2"/>
  <c r="K198" i="2"/>
  <c r="J198" i="2"/>
  <c r="I198" i="2"/>
  <c r="H198" i="2"/>
  <c r="G198" i="2"/>
  <c r="F198" i="2"/>
  <c r="E198" i="2"/>
  <c r="D198" i="2"/>
  <c r="Y198" i="2" s="1"/>
  <c r="C198" i="2"/>
  <c r="B198" i="2"/>
  <c r="A198" i="2"/>
  <c r="S198" i="2" s="1"/>
  <c r="X197" i="2" a="1"/>
  <c r="X197" i="2" s="1"/>
  <c r="R197" i="2"/>
  <c r="Q197" i="2"/>
  <c r="P197" i="2"/>
  <c r="O197" i="2"/>
  <c r="M197" i="2"/>
  <c r="L197" i="2"/>
  <c r="K197" i="2"/>
  <c r="V197" i="2" s="1"/>
  <c r="J197" i="2"/>
  <c r="I197" i="2"/>
  <c r="H197" i="2"/>
  <c r="G197" i="2"/>
  <c r="F197" i="2"/>
  <c r="E197" i="2"/>
  <c r="D197" i="2"/>
  <c r="Y197" i="2" s="1"/>
  <c r="C197" i="2"/>
  <c r="B197" i="2"/>
  <c r="A197" i="2"/>
  <c r="S197" i="2" s="1"/>
  <c r="V196" i="2"/>
  <c r="R196" i="2"/>
  <c r="Q196" i="2"/>
  <c r="P196" i="2"/>
  <c r="X196" i="2" s="1" a="1"/>
  <c r="X196" i="2" s="1"/>
  <c r="O196" i="2"/>
  <c r="M196" i="2"/>
  <c r="L196" i="2"/>
  <c r="K196" i="2"/>
  <c r="J196" i="2"/>
  <c r="U196" i="2" s="1" a="1"/>
  <c r="U196" i="2" s="1"/>
  <c r="I196" i="2"/>
  <c r="H196" i="2"/>
  <c r="G196" i="2"/>
  <c r="F196" i="2"/>
  <c r="E196" i="2"/>
  <c r="D196" i="2"/>
  <c r="Y196" i="2" s="1"/>
  <c r="C196" i="2"/>
  <c r="B196" i="2"/>
  <c r="A196" i="2"/>
  <c r="S196" i="2" s="1"/>
  <c r="R195" i="2"/>
  <c r="Q195" i="2"/>
  <c r="P195" i="2"/>
  <c r="X195" i="2" s="1" a="1"/>
  <c r="X195" i="2" s="1"/>
  <c r="O195" i="2"/>
  <c r="M195" i="2"/>
  <c r="N195" i="2" s="1"/>
  <c r="T195" i="2" s="1"/>
  <c r="L195" i="2"/>
  <c r="K195" i="2"/>
  <c r="V195" i="2" s="1"/>
  <c r="J195" i="2"/>
  <c r="I195" i="2"/>
  <c r="H195" i="2"/>
  <c r="G195" i="2"/>
  <c r="F195" i="2"/>
  <c r="E195" i="2"/>
  <c r="D195" i="2"/>
  <c r="Y195" i="2" s="1"/>
  <c r="C195" i="2"/>
  <c r="B195" i="2"/>
  <c r="A195" i="2"/>
  <c r="S195" i="2" s="1"/>
  <c r="S194" i="2"/>
  <c r="R194" i="2"/>
  <c r="Q194" i="2"/>
  <c r="P194" i="2"/>
  <c r="X194" i="2" s="1" a="1"/>
  <c r="X194" i="2" s="1"/>
  <c r="O194" i="2"/>
  <c r="M194" i="2"/>
  <c r="L194" i="2"/>
  <c r="K194" i="2"/>
  <c r="V194" i="2" s="1"/>
  <c r="J194" i="2"/>
  <c r="U194" i="2" s="1" a="1"/>
  <c r="U194" i="2" s="1"/>
  <c r="I194" i="2"/>
  <c r="H194" i="2"/>
  <c r="G194" i="2"/>
  <c r="F194" i="2"/>
  <c r="E194" i="2"/>
  <c r="D194" i="2"/>
  <c r="Y194" i="2" s="1"/>
  <c r="C194" i="2"/>
  <c r="B194" i="2"/>
  <c r="A194" i="2"/>
  <c r="Y193" i="2"/>
  <c r="R193" i="2"/>
  <c r="Q193" i="2"/>
  <c r="P193" i="2"/>
  <c r="X193" i="2" s="1" a="1"/>
  <c r="X193" i="2" s="1"/>
  <c r="O193" i="2"/>
  <c r="M193" i="2"/>
  <c r="L193" i="2"/>
  <c r="N193" i="2" s="1"/>
  <c r="T193" i="2" s="1"/>
  <c r="K193" i="2"/>
  <c r="V193" i="2" s="1"/>
  <c r="J193" i="2"/>
  <c r="U193" i="2" s="1" a="1"/>
  <c r="U193" i="2" s="1"/>
  <c r="I193" i="2"/>
  <c r="H193" i="2"/>
  <c r="G193" i="2"/>
  <c r="F193" i="2"/>
  <c r="E193" i="2"/>
  <c r="D193" i="2"/>
  <c r="C193" i="2"/>
  <c r="B193" i="2"/>
  <c r="A193" i="2"/>
  <c r="S193" i="2" s="1"/>
  <c r="X192" i="2" a="1"/>
  <c r="X192" i="2" s="1"/>
  <c r="U192" i="2" a="1"/>
  <c r="U192" i="2" s="1"/>
  <c r="R192" i="2"/>
  <c r="Q192" i="2"/>
  <c r="P192" i="2"/>
  <c r="O192" i="2"/>
  <c r="M192" i="2"/>
  <c r="L192" i="2"/>
  <c r="K192" i="2"/>
  <c r="V192" i="2" s="1"/>
  <c r="J192" i="2"/>
  <c r="I192" i="2"/>
  <c r="H192" i="2"/>
  <c r="G192" i="2"/>
  <c r="F192" i="2"/>
  <c r="E192" i="2"/>
  <c r="D192" i="2"/>
  <c r="Y192" i="2" s="1"/>
  <c r="C192" i="2"/>
  <c r="B192" i="2"/>
  <c r="A192" i="2"/>
  <c r="S192" i="2" s="1"/>
  <c r="R191" i="2"/>
  <c r="Q191" i="2"/>
  <c r="P191" i="2"/>
  <c r="X191" i="2" s="1" a="1"/>
  <c r="X191" i="2" s="1"/>
  <c r="O191" i="2"/>
  <c r="M191" i="2"/>
  <c r="L191" i="2"/>
  <c r="N191" i="2" s="1"/>
  <c r="T191" i="2" s="1"/>
  <c r="K191" i="2"/>
  <c r="V191" i="2" s="1"/>
  <c r="J191" i="2"/>
  <c r="I191" i="2"/>
  <c r="H191" i="2"/>
  <c r="G191" i="2"/>
  <c r="F191" i="2"/>
  <c r="E191" i="2"/>
  <c r="D191" i="2"/>
  <c r="Y191" i="2" s="1"/>
  <c r="C191" i="2"/>
  <c r="B191" i="2"/>
  <c r="A191" i="2"/>
  <c r="S191" i="2" s="1"/>
  <c r="R190" i="2"/>
  <c r="Q190" i="2"/>
  <c r="P190" i="2"/>
  <c r="X190" i="2" s="1" a="1"/>
  <c r="X190" i="2" s="1"/>
  <c r="O190" i="2"/>
  <c r="M190" i="2"/>
  <c r="L190" i="2"/>
  <c r="N190" i="2" s="1"/>
  <c r="T190" i="2" s="1"/>
  <c r="K190" i="2"/>
  <c r="V190" i="2" s="1"/>
  <c r="J190" i="2"/>
  <c r="I190" i="2"/>
  <c r="H190" i="2"/>
  <c r="G190" i="2"/>
  <c r="F190" i="2"/>
  <c r="E190" i="2"/>
  <c r="D190" i="2"/>
  <c r="Y190" i="2" s="1"/>
  <c r="C190" i="2"/>
  <c r="B190" i="2"/>
  <c r="A190" i="2"/>
  <c r="S190" i="2" s="1"/>
  <c r="R189" i="2"/>
  <c r="Q189" i="2"/>
  <c r="P189" i="2"/>
  <c r="X189" i="2" s="1" a="1"/>
  <c r="X189" i="2" s="1"/>
  <c r="O189" i="2"/>
  <c r="M189" i="2"/>
  <c r="L189" i="2"/>
  <c r="K189" i="2"/>
  <c r="V189" i="2" s="1"/>
  <c r="J189" i="2"/>
  <c r="I189" i="2"/>
  <c r="H189" i="2"/>
  <c r="G189" i="2"/>
  <c r="F189" i="2"/>
  <c r="E189" i="2"/>
  <c r="D189" i="2"/>
  <c r="Y189" i="2" s="1"/>
  <c r="C189" i="2"/>
  <c r="B189" i="2"/>
  <c r="A189" i="2"/>
  <c r="S189" i="2" s="1"/>
  <c r="Y188" i="2"/>
  <c r="R188" i="2"/>
  <c r="Q188" i="2"/>
  <c r="P188" i="2"/>
  <c r="X188" i="2" s="1" a="1"/>
  <c r="X188" i="2" s="1"/>
  <c r="O188" i="2"/>
  <c r="M188" i="2"/>
  <c r="L188" i="2"/>
  <c r="N188" i="2" s="1"/>
  <c r="T188" i="2" s="1"/>
  <c r="K188" i="2"/>
  <c r="V188" i="2" s="1"/>
  <c r="J188" i="2"/>
  <c r="I188" i="2"/>
  <c r="H188" i="2"/>
  <c r="G188" i="2"/>
  <c r="F188" i="2"/>
  <c r="E188" i="2"/>
  <c r="D188" i="2"/>
  <c r="C188" i="2"/>
  <c r="B188" i="2"/>
  <c r="A188" i="2"/>
  <c r="S188" i="2" s="1"/>
  <c r="V187" i="2"/>
  <c r="U187" i="2" a="1"/>
  <c r="U187" i="2" s="1"/>
  <c r="R187" i="2"/>
  <c r="Q187" i="2"/>
  <c r="P187" i="2"/>
  <c r="X187" i="2" s="1" a="1"/>
  <c r="X187" i="2" s="1"/>
  <c r="O187" i="2"/>
  <c r="M187" i="2"/>
  <c r="L187" i="2"/>
  <c r="K187" i="2"/>
  <c r="J187" i="2"/>
  <c r="I187" i="2"/>
  <c r="H187" i="2"/>
  <c r="G187" i="2"/>
  <c r="F187" i="2"/>
  <c r="E187" i="2"/>
  <c r="D187" i="2"/>
  <c r="Y187" i="2" s="1"/>
  <c r="C187" i="2"/>
  <c r="B187" i="2"/>
  <c r="A187" i="2"/>
  <c r="S187" i="2" s="1"/>
  <c r="Y186" i="2"/>
  <c r="S186" i="2"/>
  <c r="R186" i="2"/>
  <c r="Q186" i="2"/>
  <c r="P186" i="2"/>
  <c r="X186" i="2" s="1" a="1"/>
  <c r="X186" i="2" s="1"/>
  <c r="O186" i="2"/>
  <c r="M186" i="2"/>
  <c r="N186" i="2" s="1"/>
  <c r="T186" i="2" s="1"/>
  <c r="L186" i="2"/>
  <c r="K186" i="2"/>
  <c r="V186" i="2" s="1"/>
  <c r="J186" i="2"/>
  <c r="I186" i="2"/>
  <c r="H186" i="2"/>
  <c r="G186" i="2"/>
  <c r="F186" i="2"/>
  <c r="E186" i="2"/>
  <c r="D186" i="2"/>
  <c r="C186" i="2"/>
  <c r="B186" i="2"/>
  <c r="A186" i="2"/>
  <c r="Y185" i="2"/>
  <c r="X185" i="2" a="1"/>
  <c r="X185" i="2" s="1"/>
  <c r="S185" i="2"/>
  <c r="R185" i="2"/>
  <c r="Q185" i="2"/>
  <c r="P185" i="2"/>
  <c r="O185" i="2"/>
  <c r="M185" i="2"/>
  <c r="L185" i="2"/>
  <c r="K185" i="2"/>
  <c r="V185" i="2" s="1"/>
  <c r="J185" i="2"/>
  <c r="I185" i="2"/>
  <c r="H185" i="2"/>
  <c r="G185" i="2"/>
  <c r="F185" i="2"/>
  <c r="E185" i="2"/>
  <c r="D185" i="2"/>
  <c r="C185" i="2"/>
  <c r="B185" i="2"/>
  <c r="A185" i="2"/>
  <c r="X184" i="2" a="1"/>
  <c r="X184" i="2" s="1"/>
  <c r="S184" i="2"/>
  <c r="R184" i="2"/>
  <c r="Q184" i="2"/>
  <c r="P184" i="2"/>
  <c r="O184" i="2"/>
  <c r="M184" i="2"/>
  <c r="L184" i="2"/>
  <c r="K184" i="2"/>
  <c r="V184" i="2" s="1"/>
  <c r="J184" i="2"/>
  <c r="U184" i="2" s="1" a="1"/>
  <c r="U184" i="2" s="1"/>
  <c r="I184" i="2"/>
  <c r="H184" i="2"/>
  <c r="G184" i="2"/>
  <c r="F184" i="2"/>
  <c r="E184" i="2"/>
  <c r="D184" i="2"/>
  <c r="Y184" i="2" s="1"/>
  <c r="C184" i="2"/>
  <c r="B184" i="2"/>
  <c r="A184" i="2"/>
  <c r="Y183" i="2"/>
  <c r="U183" i="2"/>
  <c r="U183" i="2" a="1"/>
  <c r="R183" i="2"/>
  <c r="Q183" i="2"/>
  <c r="P183" i="2"/>
  <c r="X183" i="2" s="1" a="1"/>
  <c r="X183" i="2" s="1"/>
  <c r="O183" i="2"/>
  <c r="M183" i="2"/>
  <c r="N183" i="2" s="1"/>
  <c r="L183" i="2"/>
  <c r="K183" i="2"/>
  <c r="V183" i="2" s="1"/>
  <c r="J183" i="2"/>
  <c r="I183" i="2"/>
  <c r="H183" i="2"/>
  <c r="G183" i="2"/>
  <c r="F183" i="2"/>
  <c r="E183" i="2"/>
  <c r="D183" i="2"/>
  <c r="C183" i="2"/>
  <c r="B183" i="2"/>
  <c r="A183" i="2"/>
  <c r="S183" i="2" s="1"/>
  <c r="U182" i="2" a="1"/>
  <c r="U182" i="2" s="1"/>
  <c r="R182" i="2"/>
  <c r="Q182" i="2"/>
  <c r="P182" i="2"/>
  <c r="X182" i="2" s="1" a="1"/>
  <c r="X182" i="2" s="1"/>
  <c r="O182" i="2"/>
  <c r="M182" i="2"/>
  <c r="L182" i="2"/>
  <c r="K182" i="2"/>
  <c r="V182" i="2" s="1"/>
  <c r="J182" i="2"/>
  <c r="I182" i="2"/>
  <c r="H182" i="2"/>
  <c r="G182" i="2"/>
  <c r="F182" i="2"/>
  <c r="E182" i="2"/>
  <c r="D182" i="2"/>
  <c r="Y182" i="2" s="1"/>
  <c r="C182" i="2"/>
  <c r="B182" i="2"/>
  <c r="A182" i="2"/>
  <c r="S182" i="2" s="1"/>
  <c r="X181" i="2" a="1"/>
  <c r="X181" i="2" s="1"/>
  <c r="R181" i="2"/>
  <c r="Q181" i="2"/>
  <c r="P181" i="2"/>
  <c r="O181" i="2"/>
  <c r="M181" i="2"/>
  <c r="L181" i="2"/>
  <c r="K181" i="2"/>
  <c r="V181" i="2" s="1"/>
  <c r="J181" i="2"/>
  <c r="I181" i="2"/>
  <c r="H181" i="2"/>
  <c r="G181" i="2"/>
  <c r="F181" i="2"/>
  <c r="E181" i="2"/>
  <c r="D181" i="2"/>
  <c r="Y181" i="2" s="1"/>
  <c r="C181" i="2"/>
  <c r="B181" i="2"/>
  <c r="A181" i="2"/>
  <c r="S181" i="2" s="1"/>
  <c r="U180" i="2" a="1"/>
  <c r="U180" i="2" s="1"/>
  <c r="R180" i="2"/>
  <c r="Q180" i="2"/>
  <c r="P180" i="2"/>
  <c r="X180" i="2" s="1" a="1"/>
  <c r="X180" i="2" s="1"/>
  <c r="O180" i="2"/>
  <c r="M180" i="2"/>
  <c r="L180" i="2"/>
  <c r="K180" i="2"/>
  <c r="V180" i="2" s="1"/>
  <c r="J180" i="2"/>
  <c r="I180" i="2"/>
  <c r="H180" i="2"/>
  <c r="G180" i="2"/>
  <c r="F180" i="2"/>
  <c r="E180" i="2"/>
  <c r="D180" i="2"/>
  <c r="Y180" i="2" s="1"/>
  <c r="C180" i="2"/>
  <c r="B180" i="2"/>
  <c r="A180" i="2"/>
  <c r="S180" i="2" s="1"/>
  <c r="U179" i="2" a="1"/>
  <c r="U179" i="2" s="1"/>
  <c r="R179" i="2"/>
  <c r="Q179" i="2"/>
  <c r="P179" i="2"/>
  <c r="X179" i="2" s="1" a="1"/>
  <c r="X179" i="2" s="1"/>
  <c r="O179" i="2"/>
  <c r="M179" i="2"/>
  <c r="L179" i="2"/>
  <c r="N179" i="2" s="1"/>
  <c r="T179" i="2" s="1"/>
  <c r="K179" i="2"/>
  <c r="V179" i="2" s="1"/>
  <c r="J179" i="2"/>
  <c r="I179" i="2"/>
  <c r="H179" i="2"/>
  <c r="G179" i="2"/>
  <c r="F179" i="2"/>
  <c r="E179" i="2"/>
  <c r="D179" i="2"/>
  <c r="Y179" i="2" s="1"/>
  <c r="C179" i="2"/>
  <c r="B179" i="2"/>
  <c r="A179" i="2"/>
  <c r="S179" i="2" s="1"/>
  <c r="Y178" i="2"/>
  <c r="X178" i="2" a="1"/>
  <c r="X178" i="2" s="1"/>
  <c r="R178" i="2"/>
  <c r="Q178" i="2"/>
  <c r="P178" i="2"/>
  <c r="O178" i="2"/>
  <c r="M178" i="2"/>
  <c r="L178" i="2"/>
  <c r="K178" i="2"/>
  <c r="V178" i="2" s="1"/>
  <c r="J178" i="2"/>
  <c r="I178" i="2"/>
  <c r="H178" i="2"/>
  <c r="G178" i="2"/>
  <c r="F178" i="2"/>
  <c r="E178" i="2"/>
  <c r="D178" i="2"/>
  <c r="C178" i="2"/>
  <c r="B178" i="2"/>
  <c r="A178" i="2"/>
  <c r="S178" i="2" s="1"/>
  <c r="U177" i="2" a="1"/>
  <c r="U177" i="2" s="1"/>
  <c r="R177" i="2"/>
  <c r="Q177" i="2"/>
  <c r="P177" i="2"/>
  <c r="X177" i="2" s="1" a="1"/>
  <c r="X177" i="2" s="1"/>
  <c r="O177" i="2"/>
  <c r="M177" i="2"/>
  <c r="L177" i="2"/>
  <c r="N177" i="2" s="1"/>
  <c r="W177" i="2" s="1"/>
  <c r="K177" i="2"/>
  <c r="V177" i="2" s="1"/>
  <c r="J177" i="2"/>
  <c r="I177" i="2"/>
  <c r="H177" i="2"/>
  <c r="G177" i="2"/>
  <c r="F177" i="2"/>
  <c r="E177" i="2"/>
  <c r="D177" i="2"/>
  <c r="Y177" i="2" s="1"/>
  <c r="C177" i="2"/>
  <c r="B177" i="2"/>
  <c r="A177" i="2"/>
  <c r="S177" i="2" s="1"/>
  <c r="X176" i="2" a="1"/>
  <c r="X176" i="2" s="1"/>
  <c r="R176" i="2"/>
  <c r="Q176" i="2"/>
  <c r="P176" i="2"/>
  <c r="O176" i="2"/>
  <c r="M176" i="2"/>
  <c r="L176" i="2"/>
  <c r="N176" i="2" s="1"/>
  <c r="T176" i="2" s="1"/>
  <c r="K176" i="2"/>
  <c r="V176" i="2" s="1"/>
  <c r="J176" i="2"/>
  <c r="I176" i="2"/>
  <c r="H176" i="2"/>
  <c r="G176" i="2"/>
  <c r="F176" i="2"/>
  <c r="E176" i="2"/>
  <c r="D176" i="2"/>
  <c r="Y176" i="2" s="1"/>
  <c r="C176" i="2"/>
  <c r="B176" i="2"/>
  <c r="A176" i="2"/>
  <c r="S176" i="2" s="1"/>
  <c r="U175" i="2" a="1"/>
  <c r="U175" i="2" s="1"/>
  <c r="T175" i="2"/>
  <c r="R175" i="2"/>
  <c r="Q175" i="2"/>
  <c r="P175" i="2"/>
  <c r="X175" i="2" s="1" a="1"/>
  <c r="X175" i="2" s="1"/>
  <c r="O175" i="2"/>
  <c r="M175" i="2"/>
  <c r="L175" i="2"/>
  <c r="N175" i="2" s="1"/>
  <c r="K175" i="2"/>
  <c r="J175" i="2"/>
  <c r="I175" i="2"/>
  <c r="H175" i="2"/>
  <c r="G175" i="2"/>
  <c r="F175" i="2"/>
  <c r="E175" i="2"/>
  <c r="D175" i="2"/>
  <c r="Y175" i="2" s="1"/>
  <c r="C175" i="2"/>
  <c r="B175" i="2"/>
  <c r="A175" i="2"/>
  <c r="S175" i="2" s="1"/>
  <c r="X174" i="2" a="1"/>
  <c r="X174" i="2" s="1"/>
  <c r="R174" i="2"/>
  <c r="Q174" i="2"/>
  <c r="P174" i="2"/>
  <c r="O174" i="2"/>
  <c r="M174" i="2"/>
  <c r="L174" i="2"/>
  <c r="N174" i="2" s="1"/>
  <c r="T174" i="2" s="1"/>
  <c r="K174" i="2"/>
  <c r="V174" i="2" s="1"/>
  <c r="J174" i="2"/>
  <c r="W174" i="2" s="1"/>
  <c r="I174" i="2"/>
  <c r="H174" i="2"/>
  <c r="G174" i="2"/>
  <c r="F174" i="2"/>
  <c r="E174" i="2"/>
  <c r="D174" i="2"/>
  <c r="Y174" i="2" s="1"/>
  <c r="C174" i="2"/>
  <c r="B174" i="2"/>
  <c r="A174" i="2"/>
  <c r="S174" i="2" s="1"/>
  <c r="S173" i="2"/>
  <c r="R173" i="2"/>
  <c r="Q173" i="2"/>
  <c r="P173" i="2"/>
  <c r="X173" i="2" s="1" a="1"/>
  <c r="X173" i="2" s="1"/>
  <c r="O173" i="2"/>
  <c r="M173" i="2"/>
  <c r="L173" i="2"/>
  <c r="K173" i="2"/>
  <c r="V173" i="2" s="1"/>
  <c r="J173" i="2"/>
  <c r="I173" i="2"/>
  <c r="H173" i="2"/>
  <c r="G173" i="2"/>
  <c r="F173" i="2"/>
  <c r="E173" i="2"/>
  <c r="D173" i="2"/>
  <c r="Y173" i="2" s="1"/>
  <c r="C173" i="2"/>
  <c r="B173" i="2"/>
  <c r="A173" i="2"/>
  <c r="V172" i="2"/>
  <c r="R172" i="2"/>
  <c r="Q172" i="2"/>
  <c r="P172" i="2"/>
  <c r="X172" i="2" s="1" a="1"/>
  <c r="X172" i="2" s="1"/>
  <c r="O172" i="2"/>
  <c r="M172" i="2"/>
  <c r="L172" i="2"/>
  <c r="K172" i="2"/>
  <c r="J172" i="2"/>
  <c r="U172" i="2" s="1" a="1"/>
  <c r="U172" i="2" s="1"/>
  <c r="I172" i="2"/>
  <c r="H172" i="2"/>
  <c r="G172" i="2"/>
  <c r="F172" i="2"/>
  <c r="E172" i="2"/>
  <c r="D172" i="2"/>
  <c r="Y172" i="2" s="1"/>
  <c r="C172" i="2"/>
  <c r="B172" i="2"/>
  <c r="A172" i="2"/>
  <c r="S172" i="2" s="1"/>
  <c r="Y171" i="2"/>
  <c r="R171" i="2"/>
  <c r="Q171" i="2"/>
  <c r="P171" i="2"/>
  <c r="X171" i="2" s="1" a="1"/>
  <c r="X171" i="2" s="1"/>
  <c r="O171" i="2"/>
  <c r="M171" i="2"/>
  <c r="L171" i="2"/>
  <c r="K171" i="2"/>
  <c r="V171" i="2" s="1"/>
  <c r="J171" i="2"/>
  <c r="I171" i="2"/>
  <c r="H171" i="2"/>
  <c r="G171" i="2"/>
  <c r="F171" i="2"/>
  <c r="E171" i="2"/>
  <c r="D171" i="2"/>
  <c r="C171" i="2"/>
  <c r="B171" i="2"/>
  <c r="A171" i="2"/>
  <c r="S171" i="2" s="1"/>
  <c r="V170" i="2"/>
  <c r="U170" i="2" a="1"/>
  <c r="U170" i="2" s="1"/>
  <c r="R170" i="2"/>
  <c r="Q170" i="2"/>
  <c r="P170" i="2"/>
  <c r="X170" i="2" s="1" a="1"/>
  <c r="X170" i="2" s="1"/>
  <c r="O170" i="2"/>
  <c r="M170" i="2"/>
  <c r="N170" i="2" s="1"/>
  <c r="T170" i="2" s="1"/>
  <c r="L170" i="2"/>
  <c r="K170" i="2"/>
  <c r="J170" i="2"/>
  <c r="I170" i="2"/>
  <c r="H170" i="2"/>
  <c r="G170" i="2"/>
  <c r="F170" i="2"/>
  <c r="E170" i="2"/>
  <c r="D170" i="2"/>
  <c r="Y170" i="2" s="1"/>
  <c r="C170" i="2"/>
  <c r="B170" i="2"/>
  <c r="A170" i="2"/>
  <c r="S170" i="2" s="1"/>
  <c r="Y169" i="2"/>
  <c r="X169" i="2"/>
  <c r="X169" i="2" a="1"/>
  <c r="R169" i="2"/>
  <c r="Q169" i="2"/>
  <c r="P169" i="2"/>
  <c r="O169" i="2"/>
  <c r="M169" i="2"/>
  <c r="L169" i="2"/>
  <c r="N169" i="2" s="1"/>
  <c r="T169" i="2" s="1"/>
  <c r="K169" i="2"/>
  <c r="V169" i="2" s="1"/>
  <c r="J169" i="2"/>
  <c r="U169" i="2" s="1" a="1"/>
  <c r="U169" i="2" s="1"/>
  <c r="I169" i="2"/>
  <c r="H169" i="2"/>
  <c r="G169" i="2"/>
  <c r="F169" i="2"/>
  <c r="E169" i="2"/>
  <c r="D169" i="2"/>
  <c r="C169" i="2"/>
  <c r="B169" i="2"/>
  <c r="A169" i="2"/>
  <c r="S169" i="2" s="1"/>
  <c r="U168" i="2" a="1"/>
  <c r="U168" i="2" s="1"/>
  <c r="R168" i="2"/>
  <c r="Q168" i="2"/>
  <c r="P168" i="2"/>
  <c r="X168" i="2" s="1" a="1"/>
  <c r="X168" i="2" s="1"/>
  <c r="O168" i="2"/>
  <c r="M168" i="2"/>
  <c r="L168" i="2"/>
  <c r="N168" i="2" s="1"/>
  <c r="K168" i="2"/>
  <c r="V168" i="2" s="1"/>
  <c r="J168" i="2"/>
  <c r="I168" i="2"/>
  <c r="H168" i="2"/>
  <c r="G168" i="2"/>
  <c r="F168" i="2"/>
  <c r="E168" i="2"/>
  <c r="D168" i="2"/>
  <c r="Y168" i="2" s="1"/>
  <c r="C168" i="2"/>
  <c r="B168" i="2"/>
  <c r="A168" i="2"/>
  <c r="S168" i="2" s="1"/>
  <c r="S167" i="2"/>
  <c r="R167" i="2"/>
  <c r="Q167" i="2"/>
  <c r="P167" i="2"/>
  <c r="X167" i="2" s="1" a="1"/>
  <c r="X167" i="2" s="1"/>
  <c r="O167" i="2"/>
  <c r="M167" i="2"/>
  <c r="L167" i="2"/>
  <c r="K167" i="2"/>
  <c r="V167" i="2" s="1"/>
  <c r="J167" i="2"/>
  <c r="I167" i="2"/>
  <c r="H167" i="2"/>
  <c r="G167" i="2"/>
  <c r="F167" i="2"/>
  <c r="E167" i="2"/>
  <c r="D167" i="2"/>
  <c r="Y167" i="2" s="1"/>
  <c r="C167" i="2"/>
  <c r="B167" i="2"/>
  <c r="A167" i="2"/>
  <c r="Y166" i="2"/>
  <c r="X166" i="2" a="1"/>
  <c r="X166" i="2" s="1"/>
  <c r="S166" i="2"/>
  <c r="R166" i="2"/>
  <c r="Q166" i="2"/>
  <c r="P166" i="2"/>
  <c r="O166" i="2"/>
  <c r="M166" i="2"/>
  <c r="L166" i="2"/>
  <c r="N166" i="2" s="1"/>
  <c r="T166" i="2" s="1"/>
  <c r="K166" i="2"/>
  <c r="V166" i="2" s="1"/>
  <c r="J166" i="2"/>
  <c r="U166" i="2" s="1" a="1"/>
  <c r="U166" i="2" s="1"/>
  <c r="I166" i="2"/>
  <c r="H166" i="2"/>
  <c r="G166" i="2"/>
  <c r="F166" i="2"/>
  <c r="E166" i="2"/>
  <c r="D166" i="2"/>
  <c r="C166" i="2"/>
  <c r="B166" i="2"/>
  <c r="A166" i="2"/>
  <c r="S165" i="2"/>
  <c r="R165" i="2"/>
  <c r="Q165" i="2"/>
  <c r="P165" i="2"/>
  <c r="X165" i="2" s="1" a="1"/>
  <c r="X165" i="2" s="1"/>
  <c r="O165" i="2"/>
  <c r="M165" i="2"/>
  <c r="L165" i="2"/>
  <c r="K165" i="2"/>
  <c r="V165" i="2" s="1"/>
  <c r="J165" i="2"/>
  <c r="U165" i="2" s="1" a="1"/>
  <c r="U165" i="2" s="1"/>
  <c r="I165" i="2"/>
  <c r="H165" i="2"/>
  <c r="G165" i="2"/>
  <c r="F165" i="2"/>
  <c r="E165" i="2"/>
  <c r="D165" i="2"/>
  <c r="Y165" i="2" s="1"/>
  <c r="C165" i="2"/>
  <c r="B165" i="2"/>
  <c r="A165" i="2"/>
  <c r="Y164" i="2"/>
  <c r="S164" i="2"/>
  <c r="R164" i="2"/>
  <c r="Q164" i="2"/>
  <c r="P164" i="2"/>
  <c r="X164" i="2" s="1" a="1"/>
  <c r="X164" i="2" s="1"/>
  <c r="O164" i="2"/>
  <c r="M164" i="2"/>
  <c r="L164" i="2"/>
  <c r="K164" i="2"/>
  <c r="V164" i="2" s="1"/>
  <c r="J164" i="2"/>
  <c r="I164" i="2"/>
  <c r="H164" i="2"/>
  <c r="G164" i="2"/>
  <c r="F164" i="2"/>
  <c r="E164" i="2"/>
  <c r="D164" i="2"/>
  <c r="C164" i="2"/>
  <c r="B164" i="2"/>
  <c r="A164" i="2"/>
  <c r="S163" i="2"/>
  <c r="R163" i="2"/>
  <c r="Q163" i="2"/>
  <c r="P163" i="2"/>
  <c r="X163" i="2" s="1" a="1"/>
  <c r="X163" i="2" s="1"/>
  <c r="O163" i="2"/>
  <c r="M163" i="2"/>
  <c r="L163" i="2"/>
  <c r="K163" i="2"/>
  <c r="V163" i="2" s="1"/>
  <c r="J163" i="2"/>
  <c r="U163" i="2" s="1" a="1"/>
  <c r="U163" i="2" s="1"/>
  <c r="I163" i="2"/>
  <c r="H163" i="2"/>
  <c r="G163" i="2"/>
  <c r="F163" i="2"/>
  <c r="E163" i="2"/>
  <c r="D163" i="2"/>
  <c r="Y163" i="2" s="1"/>
  <c r="C163" i="2"/>
  <c r="B163" i="2"/>
  <c r="A163" i="2"/>
  <c r="Y162" i="2"/>
  <c r="V162" i="2"/>
  <c r="S162" i="2"/>
  <c r="R162" i="2"/>
  <c r="Q162" i="2"/>
  <c r="P162" i="2"/>
  <c r="X162" i="2" s="1" a="1"/>
  <c r="X162" i="2" s="1"/>
  <c r="O162" i="2"/>
  <c r="M162" i="2"/>
  <c r="N162" i="2" s="1"/>
  <c r="T162" i="2" s="1"/>
  <c r="L162" i="2"/>
  <c r="K162" i="2"/>
  <c r="J162" i="2"/>
  <c r="I162" i="2"/>
  <c r="H162" i="2"/>
  <c r="G162" i="2"/>
  <c r="F162" i="2"/>
  <c r="E162" i="2"/>
  <c r="D162" i="2"/>
  <c r="C162" i="2"/>
  <c r="B162" i="2"/>
  <c r="A162" i="2"/>
  <c r="X161" i="2"/>
  <c r="X161" i="2" a="1"/>
  <c r="R161" i="2"/>
  <c r="Q161" i="2"/>
  <c r="P161" i="2"/>
  <c r="O161" i="2"/>
  <c r="M161" i="2"/>
  <c r="L161" i="2"/>
  <c r="K161" i="2"/>
  <c r="V161" i="2" s="1"/>
  <c r="J161" i="2"/>
  <c r="U161" i="2" s="1" a="1"/>
  <c r="U161" i="2" s="1"/>
  <c r="I161" i="2"/>
  <c r="H161" i="2"/>
  <c r="G161" i="2"/>
  <c r="F161" i="2"/>
  <c r="E161" i="2"/>
  <c r="D161" i="2"/>
  <c r="Y161" i="2" s="1"/>
  <c r="C161" i="2"/>
  <c r="B161" i="2"/>
  <c r="A161" i="2"/>
  <c r="S161" i="2" s="1"/>
  <c r="U160" i="2" a="1"/>
  <c r="U160" i="2" s="1"/>
  <c r="R160" i="2"/>
  <c r="Q160" i="2"/>
  <c r="P160" i="2"/>
  <c r="X160" i="2" s="1" a="1"/>
  <c r="X160" i="2" s="1"/>
  <c r="O160" i="2"/>
  <c r="M160" i="2"/>
  <c r="L160" i="2"/>
  <c r="N160" i="2" s="1"/>
  <c r="T160" i="2" s="1"/>
  <c r="K160" i="2"/>
  <c r="V160" i="2" s="1"/>
  <c r="J160" i="2"/>
  <c r="I160" i="2"/>
  <c r="H160" i="2"/>
  <c r="G160" i="2"/>
  <c r="F160" i="2"/>
  <c r="E160" i="2"/>
  <c r="D160" i="2"/>
  <c r="Y160" i="2" s="1"/>
  <c r="C160" i="2"/>
  <c r="B160" i="2"/>
  <c r="A160" i="2"/>
  <c r="S160" i="2" s="1"/>
  <c r="X159" i="2" a="1"/>
  <c r="X159" i="2" s="1"/>
  <c r="V159" i="2"/>
  <c r="R159" i="2"/>
  <c r="Q159" i="2"/>
  <c r="P159" i="2"/>
  <c r="O159" i="2"/>
  <c r="M159" i="2"/>
  <c r="N159" i="2" s="1"/>
  <c r="L159" i="2"/>
  <c r="K159" i="2"/>
  <c r="J159" i="2"/>
  <c r="I159" i="2"/>
  <c r="H159" i="2"/>
  <c r="G159" i="2"/>
  <c r="F159" i="2"/>
  <c r="E159" i="2"/>
  <c r="D159" i="2"/>
  <c r="Y159" i="2" s="1"/>
  <c r="C159" i="2"/>
  <c r="B159" i="2"/>
  <c r="A159" i="2"/>
  <c r="S159" i="2" s="1"/>
  <c r="R158" i="2"/>
  <c r="Q158" i="2"/>
  <c r="P158" i="2"/>
  <c r="X158" i="2" s="1" a="1"/>
  <c r="X158" i="2" s="1"/>
  <c r="O158" i="2"/>
  <c r="N158" i="2"/>
  <c r="T158" i="2" s="1"/>
  <c r="M158" i="2"/>
  <c r="L158" i="2"/>
  <c r="K158" i="2"/>
  <c r="V158" i="2" s="1"/>
  <c r="J158" i="2"/>
  <c r="I158" i="2"/>
  <c r="H158" i="2"/>
  <c r="G158" i="2"/>
  <c r="F158" i="2"/>
  <c r="E158" i="2"/>
  <c r="D158" i="2"/>
  <c r="Y158" i="2" s="1"/>
  <c r="C158" i="2"/>
  <c r="B158" i="2"/>
  <c r="A158" i="2"/>
  <c r="S158" i="2" s="1"/>
  <c r="S157" i="2"/>
  <c r="R157" i="2"/>
  <c r="Q157" i="2"/>
  <c r="P157" i="2"/>
  <c r="X157" i="2" s="1" a="1"/>
  <c r="X157" i="2" s="1"/>
  <c r="O157" i="2"/>
  <c r="M157" i="2"/>
  <c r="L157" i="2"/>
  <c r="K157" i="2"/>
  <c r="V157" i="2" s="1"/>
  <c r="J157" i="2"/>
  <c r="U157" i="2" s="1" a="1"/>
  <c r="U157" i="2" s="1"/>
  <c r="I157" i="2"/>
  <c r="H157" i="2"/>
  <c r="G157" i="2"/>
  <c r="F157" i="2"/>
  <c r="E157" i="2"/>
  <c r="D157" i="2"/>
  <c r="Y157" i="2" s="1"/>
  <c r="C157" i="2"/>
  <c r="B157" i="2"/>
  <c r="A157" i="2"/>
  <c r="V156" i="2"/>
  <c r="U156" i="2" a="1"/>
  <c r="U156" i="2" s="1"/>
  <c r="R156" i="2"/>
  <c r="Q156" i="2"/>
  <c r="P156" i="2"/>
  <c r="X156" i="2" s="1" a="1"/>
  <c r="X156" i="2" s="1"/>
  <c r="O156" i="2"/>
  <c r="M156" i="2"/>
  <c r="L156" i="2"/>
  <c r="K156" i="2"/>
  <c r="J156" i="2"/>
  <c r="I156" i="2"/>
  <c r="H156" i="2"/>
  <c r="G156" i="2"/>
  <c r="F156" i="2"/>
  <c r="E156" i="2"/>
  <c r="D156" i="2"/>
  <c r="Y156" i="2" s="1"/>
  <c r="C156" i="2"/>
  <c r="B156" i="2"/>
  <c r="A156" i="2"/>
  <c r="S156" i="2" s="1"/>
  <c r="X155" i="2" a="1"/>
  <c r="X155" i="2" s="1"/>
  <c r="R155" i="2"/>
  <c r="Q155" i="2"/>
  <c r="P155" i="2"/>
  <c r="O155" i="2"/>
  <c r="N155" i="2"/>
  <c r="T155" i="2" s="1"/>
  <c r="M155" i="2"/>
  <c r="L155" i="2"/>
  <c r="K155" i="2"/>
  <c r="V155" i="2" s="1"/>
  <c r="J155" i="2"/>
  <c r="I155" i="2"/>
  <c r="H155" i="2"/>
  <c r="G155" i="2"/>
  <c r="F155" i="2"/>
  <c r="E155" i="2"/>
  <c r="D155" i="2"/>
  <c r="Y155" i="2" s="1"/>
  <c r="C155" i="2"/>
  <c r="B155" i="2"/>
  <c r="A155" i="2"/>
  <c r="S155" i="2" s="1"/>
  <c r="S154" i="2"/>
  <c r="R154" i="2"/>
  <c r="Q154" i="2"/>
  <c r="P154" i="2"/>
  <c r="X154" i="2" s="1" a="1"/>
  <c r="X154" i="2" s="1"/>
  <c r="O154" i="2"/>
  <c r="M154" i="2"/>
  <c r="L154" i="2"/>
  <c r="N154" i="2" s="1"/>
  <c r="T154" i="2" s="1"/>
  <c r="K154" i="2"/>
  <c r="V154" i="2" s="1"/>
  <c r="J154" i="2"/>
  <c r="I154" i="2"/>
  <c r="H154" i="2"/>
  <c r="G154" i="2"/>
  <c r="F154" i="2"/>
  <c r="E154" i="2"/>
  <c r="D154" i="2"/>
  <c r="Y154" i="2" s="1"/>
  <c r="C154" i="2"/>
  <c r="B154" i="2"/>
  <c r="A154" i="2"/>
  <c r="R153" i="2"/>
  <c r="Q153" i="2"/>
  <c r="P153" i="2"/>
  <c r="X153" i="2" s="1" a="1"/>
  <c r="X153" i="2" s="1"/>
  <c r="O153" i="2"/>
  <c r="M153" i="2"/>
  <c r="L153" i="2"/>
  <c r="N153" i="2" s="1"/>
  <c r="T153" i="2" s="1"/>
  <c r="K153" i="2"/>
  <c r="V153" i="2" s="1"/>
  <c r="J153" i="2"/>
  <c r="I153" i="2"/>
  <c r="H153" i="2"/>
  <c r="G153" i="2"/>
  <c r="F153" i="2"/>
  <c r="E153" i="2"/>
  <c r="D153" i="2"/>
  <c r="Y153" i="2" s="1"/>
  <c r="C153" i="2"/>
  <c r="B153" i="2"/>
  <c r="A153" i="2"/>
  <c r="S153" i="2" s="1"/>
  <c r="Y152" i="2"/>
  <c r="R152" i="2"/>
  <c r="Q152" i="2"/>
  <c r="P152" i="2"/>
  <c r="X152" i="2" s="1" a="1"/>
  <c r="X152" i="2" s="1"/>
  <c r="O152" i="2"/>
  <c r="M152" i="2"/>
  <c r="L152" i="2"/>
  <c r="K152" i="2"/>
  <c r="V152" i="2" s="1"/>
  <c r="J152" i="2"/>
  <c r="I152" i="2"/>
  <c r="H152" i="2"/>
  <c r="G152" i="2"/>
  <c r="F152" i="2"/>
  <c r="E152" i="2"/>
  <c r="D152" i="2"/>
  <c r="C152" i="2"/>
  <c r="B152" i="2"/>
  <c r="A152" i="2"/>
  <c r="S152" i="2" s="1"/>
  <c r="U151" i="2" a="1"/>
  <c r="U151" i="2" s="1"/>
  <c r="R151" i="2"/>
  <c r="Q151" i="2"/>
  <c r="P151" i="2"/>
  <c r="X151" i="2" s="1" a="1"/>
  <c r="X151" i="2" s="1"/>
  <c r="O151" i="2"/>
  <c r="M151" i="2"/>
  <c r="L151" i="2"/>
  <c r="K151" i="2"/>
  <c r="V151" i="2" s="1"/>
  <c r="J151" i="2"/>
  <c r="I151" i="2"/>
  <c r="H151" i="2"/>
  <c r="G151" i="2"/>
  <c r="F151" i="2"/>
  <c r="E151" i="2"/>
  <c r="D151" i="2"/>
  <c r="Y151" i="2" s="1"/>
  <c r="C151" i="2"/>
  <c r="B151" i="2"/>
  <c r="A151" i="2"/>
  <c r="S151" i="2" s="1"/>
  <c r="Y150" i="2"/>
  <c r="R150" i="2"/>
  <c r="Q150" i="2"/>
  <c r="P150" i="2"/>
  <c r="X150" i="2" s="1" a="1"/>
  <c r="X150" i="2" s="1"/>
  <c r="O150" i="2"/>
  <c r="M150" i="2"/>
  <c r="L150" i="2"/>
  <c r="K150" i="2"/>
  <c r="V150" i="2" s="1"/>
  <c r="J150" i="2"/>
  <c r="I150" i="2"/>
  <c r="H150" i="2"/>
  <c r="G150" i="2"/>
  <c r="F150" i="2"/>
  <c r="E150" i="2"/>
  <c r="D150" i="2"/>
  <c r="C150" i="2"/>
  <c r="B150" i="2"/>
  <c r="A150" i="2"/>
  <c r="S150" i="2" s="1"/>
  <c r="U149" i="2" a="1"/>
  <c r="U149" i="2" s="1"/>
  <c r="R149" i="2"/>
  <c r="Q149" i="2"/>
  <c r="P149" i="2"/>
  <c r="X149" i="2" s="1" a="1"/>
  <c r="X149" i="2" s="1"/>
  <c r="O149" i="2"/>
  <c r="M149" i="2"/>
  <c r="L149" i="2"/>
  <c r="N149" i="2" s="1"/>
  <c r="T149" i="2" s="1"/>
  <c r="K149" i="2"/>
  <c r="V149" i="2" s="1"/>
  <c r="J149" i="2"/>
  <c r="I149" i="2"/>
  <c r="H149" i="2"/>
  <c r="G149" i="2"/>
  <c r="F149" i="2"/>
  <c r="E149" i="2"/>
  <c r="D149" i="2"/>
  <c r="Y149" i="2" s="1"/>
  <c r="C149" i="2"/>
  <c r="B149" i="2"/>
  <c r="A149" i="2"/>
  <c r="S149" i="2" s="1"/>
  <c r="X148" i="2" a="1"/>
  <c r="X148" i="2" s="1"/>
  <c r="S148" i="2"/>
  <c r="R148" i="2"/>
  <c r="Q148" i="2"/>
  <c r="P148" i="2"/>
  <c r="O148" i="2"/>
  <c r="M148" i="2"/>
  <c r="L148" i="2"/>
  <c r="K148" i="2"/>
  <c r="V148" i="2" s="1"/>
  <c r="J148" i="2"/>
  <c r="I148" i="2"/>
  <c r="H148" i="2"/>
  <c r="G148" i="2"/>
  <c r="F148" i="2"/>
  <c r="E148" i="2"/>
  <c r="D148" i="2"/>
  <c r="Y148" i="2" s="1"/>
  <c r="C148" i="2"/>
  <c r="B148" i="2"/>
  <c r="A148" i="2"/>
  <c r="U147" i="2" a="1"/>
  <c r="U147" i="2" s="1"/>
  <c r="R147" i="2"/>
  <c r="Q147" i="2"/>
  <c r="P147" i="2"/>
  <c r="X147" i="2" s="1" a="1"/>
  <c r="X147" i="2" s="1"/>
  <c r="O147" i="2"/>
  <c r="M147" i="2"/>
  <c r="L147" i="2"/>
  <c r="K147" i="2"/>
  <c r="V147" i="2" s="1"/>
  <c r="J147" i="2"/>
  <c r="I147" i="2"/>
  <c r="H147" i="2"/>
  <c r="G147" i="2"/>
  <c r="F147" i="2"/>
  <c r="E147" i="2"/>
  <c r="D147" i="2"/>
  <c r="Y147" i="2" s="1"/>
  <c r="C147" i="2"/>
  <c r="B147" i="2"/>
  <c r="A147" i="2"/>
  <c r="S147" i="2" s="1"/>
  <c r="S146" i="2"/>
  <c r="R146" i="2"/>
  <c r="Q146" i="2"/>
  <c r="P146" i="2"/>
  <c r="X146" i="2" s="1" a="1"/>
  <c r="X146" i="2" s="1"/>
  <c r="O146" i="2"/>
  <c r="M146" i="2"/>
  <c r="L146" i="2"/>
  <c r="N146" i="2" s="1"/>
  <c r="T146" i="2" s="1"/>
  <c r="K146" i="2"/>
  <c r="V146" i="2" s="1"/>
  <c r="J146" i="2"/>
  <c r="U146" i="2" s="1" a="1"/>
  <c r="U146" i="2" s="1"/>
  <c r="I146" i="2"/>
  <c r="H146" i="2"/>
  <c r="G146" i="2"/>
  <c r="F146" i="2"/>
  <c r="E146" i="2"/>
  <c r="D146" i="2"/>
  <c r="Y146" i="2" s="1"/>
  <c r="C146" i="2"/>
  <c r="B146" i="2"/>
  <c r="A146" i="2"/>
  <c r="X145" i="2" a="1"/>
  <c r="X145" i="2" s="1"/>
  <c r="W145" i="2"/>
  <c r="S145" i="2"/>
  <c r="R145" i="2"/>
  <c r="Q145" i="2"/>
  <c r="P145" i="2"/>
  <c r="O145" i="2"/>
  <c r="M145" i="2"/>
  <c r="L145" i="2"/>
  <c r="N145" i="2" s="1"/>
  <c r="T145" i="2" s="1"/>
  <c r="K145" i="2"/>
  <c r="V145" i="2" s="1"/>
  <c r="J145" i="2"/>
  <c r="U145" i="2" s="1" a="1"/>
  <c r="U145" i="2" s="1"/>
  <c r="I145" i="2"/>
  <c r="H145" i="2"/>
  <c r="G145" i="2"/>
  <c r="F145" i="2"/>
  <c r="E145" i="2"/>
  <c r="D145" i="2"/>
  <c r="Y145" i="2" s="1"/>
  <c r="C145" i="2"/>
  <c r="B145" i="2"/>
  <c r="A145" i="2"/>
  <c r="S144" i="2"/>
  <c r="R144" i="2"/>
  <c r="Q144" i="2"/>
  <c r="P144" i="2"/>
  <c r="X144" i="2" s="1" a="1"/>
  <c r="X144" i="2" s="1"/>
  <c r="O144" i="2"/>
  <c r="M144" i="2"/>
  <c r="L144" i="2"/>
  <c r="K144" i="2"/>
  <c r="V144" i="2" s="1"/>
  <c r="J144" i="2"/>
  <c r="I144" i="2"/>
  <c r="H144" i="2"/>
  <c r="G144" i="2"/>
  <c r="F144" i="2"/>
  <c r="E144" i="2"/>
  <c r="D144" i="2"/>
  <c r="Y144" i="2" s="1"/>
  <c r="C144" i="2"/>
  <c r="B144" i="2"/>
  <c r="A144" i="2"/>
  <c r="V143" i="2"/>
  <c r="R143" i="2"/>
  <c r="Q143" i="2"/>
  <c r="P143" i="2"/>
  <c r="X143" i="2" s="1" a="1"/>
  <c r="X143" i="2" s="1"/>
  <c r="O143" i="2"/>
  <c r="M143" i="2"/>
  <c r="L143" i="2"/>
  <c r="K143" i="2"/>
  <c r="J143" i="2"/>
  <c r="U143" i="2" s="1" a="1"/>
  <c r="U143" i="2" s="1"/>
  <c r="I143" i="2"/>
  <c r="H143" i="2"/>
  <c r="G143" i="2"/>
  <c r="F143" i="2"/>
  <c r="E143" i="2"/>
  <c r="D143" i="2"/>
  <c r="Y143" i="2" s="1"/>
  <c r="C143" i="2"/>
  <c r="B143" i="2"/>
  <c r="A143" i="2"/>
  <c r="S143" i="2" s="1"/>
  <c r="Y142" i="2"/>
  <c r="V142" i="2"/>
  <c r="R142" i="2"/>
  <c r="Q142" i="2"/>
  <c r="P142" i="2"/>
  <c r="X142" i="2" s="1" a="1"/>
  <c r="X142" i="2" s="1"/>
  <c r="O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S142" i="2" s="1"/>
  <c r="Y141" i="2"/>
  <c r="R141" i="2"/>
  <c r="Q141" i="2"/>
  <c r="P141" i="2"/>
  <c r="X141" i="2" s="1" a="1"/>
  <c r="X141" i="2" s="1"/>
  <c r="O141" i="2"/>
  <c r="M141" i="2"/>
  <c r="L141" i="2"/>
  <c r="K141" i="2"/>
  <c r="V141" i="2" s="1"/>
  <c r="J141" i="2"/>
  <c r="I141" i="2"/>
  <c r="H141" i="2"/>
  <c r="G141" i="2"/>
  <c r="F141" i="2"/>
  <c r="E141" i="2"/>
  <c r="D141" i="2"/>
  <c r="C141" i="2"/>
  <c r="B141" i="2"/>
  <c r="A141" i="2"/>
  <c r="S141" i="2" s="1"/>
  <c r="X140" i="2" a="1"/>
  <c r="X140" i="2" s="1"/>
  <c r="S140" i="2"/>
  <c r="R140" i="2"/>
  <c r="Q140" i="2"/>
  <c r="P140" i="2"/>
  <c r="O140" i="2"/>
  <c r="M140" i="2"/>
  <c r="L140" i="2"/>
  <c r="K140" i="2"/>
  <c r="V140" i="2" s="1"/>
  <c r="J140" i="2"/>
  <c r="I140" i="2"/>
  <c r="H140" i="2"/>
  <c r="G140" i="2"/>
  <c r="F140" i="2"/>
  <c r="E140" i="2"/>
  <c r="D140" i="2"/>
  <c r="Y140" i="2" s="1"/>
  <c r="C140" i="2"/>
  <c r="B140" i="2"/>
  <c r="A140" i="2"/>
  <c r="Y139" i="2"/>
  <c r="R139" i="2"/>
  <c r="Q139" i="2"/>
  <c r="P139" i="2"/>
  <c r="X139" i="2" s="1" a="1"/>
  <c r="X139" i="2" s="1"/>
  <c r="O139" i="2"/>
  <c r="M139" i="2"/>
  <c r="L139" i="2"/>
  <c r="N139" i="2" s="1"/>
  <c r="T139" i="2" s="1"/>
  <c r="K139" i="2"/>
  <c r="V139" i="2" s="1"/>
  <c r="J139" i="2"/>
  <c r="I139" i="2"/>
  <c r="H139" i="2"/>
  <c r="G139" i="2"/>
  <c r="F139" i="2"/>
  <c r="E139" i="2"/>
  <c r="D139" i="2"/>
  <c r="C139" i="2"/>
  <c r="B139" i="2"/>
  <c r="A139" i="2"/>
  <c r="S139" i="2" s="1"/>
  <c r="Y138" i="2"/>
  <c r="U138" i="2" a="1"/>
  <c r="U138" i="2" s="1"/>
  <c r="R138" i="2"/>
  <c r="Q138" i="2"/>
  <c r="P138" i="2"/>
  <c r="X138" i="2" s="1" a="1"/>
  <c r="X138" i="2" s="1"/>
  <c r="O138" i="2"/>
  <c r="M138" i="2"/>
  <c r="L138" i="2"/>
  <c r="K138" i="2"/>
  <c r="V138" i="2" s="1"/>
  <c r="J138" i="2"/>
  <c r="I138" i="2"/>
  <c r="H138" i="2"/>
  <c r="G138" i="2"/>
  <c r="F138" i="2"/>
  <c r="E138" i="2"/>
  <c r="D138" i="2"/>
  <c r="C138" i="2"/>
  <c r="B138" i="2"/>
  <c r="A138" i="2"/>
  <c r="S138" i="2" s="1"/>
  <c r="R137" i="2"/>
  <c r="Q137" i="2"/>
  <c r="P137" i="2"/>
  <c r="X137" i="2" s="1" a="1"/>
  <c r="X137" i="2" s="1"/>
  <c r="O137" i="2"/>
  <c r="M137" i="2"/>
  <c r="L137" i="2"/>
  <c r="N137" i="2" s="1"/>
  <c r="T137" i="2" s="1"/>
  <c r="K137" i="2"/>
  <c r="V137" i="2" s="1"/>
  <c r="J137" i="2"/>
  <c r="I137" i="2"/>
  <c r="H137" i="2"/>
  <c r="G137" i="2"/>
  <c r="F137" i="2"/>
  <c r="E137" i="2"/>
  <c r="D137" i="2"/>
  <c r="Y137" i="2" s="1"/>
  <c r="C137" i="2"/>
  <c r="B137" i="2"/>
  <c r="A137" i="2"/>
  <c r="S137" i="2" s="1"/>
  <c r="X136" i="2" a="1"/>
  <c r="X136" i="2" s="1"/>
  <c r="V136" i="2"/>
  <c r="R136" i="2"/>
  <c r="Q136" i="2"/>
  <c r="P136" i="2"/>
  <c r="O136" i="2"/>
  <c r="M136" i="2"/>
  <c r="L136" i="2"/>
  <c r="K136" i="2"/>
  <c r="J136" i="2"/>
  <c r="I136" i="2"/>
  <c r="H136" i="2"/>
  <c r="G136" i="2"/>
  <c r="F136" i="2"/>
  <c r="E136" i="2"/>
  <c r="D136" i="2"/>
  <c r="Y136" i="2" s="1"/>
  <c r="C136" i="2"/>
  <c r="B136" i="2"/>
  <c r="A136" i="2"/>
  <c r="S136" i="2" s="1"/>
  <c r="S135" i="2"/>
  <c r="R135" i="2"/>
  <c r="Q135" i="2"/>
  <c r="P135" i="2"/>
  <c r="X135" i="2" s="1" a="1"/>
  <c r="X135" i="2" s="1"/>
  <c r="O135" i="2"/>
  <c r="M135" i="2"/>
  <c r="L135" i="2"/>
  <c r="K135" i="2"/>
  <c r="V135" i="2" s="1"/>
  <c r="J135" i="2"/>
  <c r="I135" i="2"/>
  <c r="H135" i="2"/>
  <c r="G135" i="2"/>
  <c r="F135" i="2"/>
  <c r="E135" i="2"/>
  <c r="D135" i="2"/>
  <c r="Y135" i="2" s="1"/>
  <c r="C135" i="2"/>
  <c r="B135" i="2"/>
  <c r="A135" i="2"/>
  <c r="Y134" i="2"/>
  <c r="R134" i="2"/>
  <c r="Q134" i="2"/>
  <c r="P134" i="2"/>
  <c r="X134" i="2" s="1" a="1"/>
  <c r="X134" i="2" s="1"/>
  <c r="O134" i="2"/>
  <c r="N134" i="2"/>
  <c r="T134" i="2" s="1"/>
  <c r="M134" i="2"/>
  <c r="L134" i="2"/>
  <c r="K134" i="2"/>
  <c r="V134" i="2" s="1"/>
  <c r="J134" i="2"/>
  <c r="U134" i="2" s="1" a="1"/>
  <c r="U134" i="2" s="1"/>
  <c r="I134" i="2"/>
  <c r="H134" i="2"/>
  <c r="G134" i="2"/>
  <c r="F134" i="2"/>
  <c r="E134" i="2"/>
  <c r="D134" i="2"/>
  <c r="C134" i="2"/>
  <c r="B134" i="2"/>
  <c r="A134" i="2"/>
  <c r="S134" i="2" s="1"/>
  <c r="Y133" i="2"/>
  <c r="X133" i="2"/>
  <c r="X133" i="2" a="1"/>
  <c r="R133" i="2"/>
  <c r="Q133" i="2"/>
  <c r="P133" i="2"/>
  <c r="O133" i="2"/>
  <c r="M133" i="2"/>
  <c r="L133" i="2"/>
  <c r="K133" i="2"/>
  <c r="V133" i="2" s="1"/>
  <c r="J133" i="2"/>
  <c r="I133" i="2"/>
  <c r="H133" i="2"/>
  <c r="G133" i="2"/>
  <c r="F133" i="2"/>
  <c r="E133" i="2"/>
  <c r="D133" i="2"/>
  <c r="C133" i="2"/>
  <c r="B133" i="2"/>
  <c r="A133" i="2"/>
  <c r="S133" i="2" s="1"/>
  <c r="R132" i="2"/>
  <c r="Q132" i="2"/>
  <c r="P132" i="2"/>
  <c r="X132" i="2" s="1" a="1"/>
  <c r="X132" i="2" s="1"/>
  <c r="O132" i="2"/>
  <c r="N132" i="2"/>
  <c r="T132" i="2" s="1"/>
  <c r="M132" i="2"/>
  <c r="L132" i="2"/>
  <c r="K132" i="2"/>
  <c r="V132" i="2" s="1"/>
  <c r="J132" i="2"/>
  <c r="I132" i="2"/>
  <c r="H132" i="2"/>
  <c r="G132" i="2"/>
  <c r="F132" i="2"/>
  <c r="E132" i="2"/>
  <c r="D132" i="2"/>
  <c r="Y132" i="2" s="1"/>
  <c r="C132" i="2"/>
  <c r="B132" i="2"/>
  <c r="A132" i="2"/>
  <c r="S132" i="2" s="1"/>
  <c r="X131" i="2"/>
  <c r="V131" i="2"/>
  <c r="U131" i="2" a="1"/>
  <c r="U131" i="2" s="1"/>
  <c r="S131" i="2"/>
  <c r="R131" i="2"/>
  <c r="Q131" i="2"/>
  <c r="P131" i="2"/>
  <c r="X131" i="2" s="1" a="1"/>
  <c r="O131" i="2"/>
  <c r="M131" i="2"/>
  <c r="L131" i="2"/>
  <c r="K131" i="2"/>
  <c r="J131" i="2"/>
  <c r="I131" i="2"/>
  <c r="H131" i="2"/>
  <c r="G131" i="2"/>
  <c r="F131" i="2"/>
  <c r="E131" i="2"/>
  <c r="D131" i="2"/>
  <c r="Y131" i="2" s="1"/>
  <c r="C131" i="2"/>
  <c r="B131" i="2"/>
  <c r="A131" i="2"/>
  <c r="V130" i="2"/>
  <c r="S130" i="2"/>
  <c r="R130" i="2"/>
  <c r="Q130" i="2"/>
  <c r="P130" i="2"/>
  <c r="X130" i="2" s="1" a="1"/>
  <c r="X130" i="2" s="1"/>
  <c r="O130" i="2"/>
  <c r="M130" i="2"/>
  <c r="L130" i="2"/>
  <c r="N130" i="2" s="1"/>
  <c r="K130" i="2"/>
  <c r="J130" i="2"/>
  <c r="U130" i="2" s="1" a="1"/>
  <c r="U130" i="2" s="1"/>
  <c r="I130" i="2"/>
  <c r="H130" i="2"/>
  <c r="G130" i="2"/>
  <c r="F130" i="2"/>
  <c r="E130" i="2"/>
  <c r="D130" i="2"/>
  <c r="Y130" i="2" s="1"/>
  <c r="C130" i="2"/>
  <c r="B130" i="2"/>
  <c r="A130" i="2"/>
  <c r="V129" i="2"/>
  <c r="R129" i="2"/>
  <c r="Q129" i="2"/>
  <c r="P129" i="2"/>
  <c r="X129" i="2" s="1" a="1"/>
  <c r="X129" i="2" s="1"/>
  <c r="O129" i="2"/>
  <c r="M129" i="2"/>
  <c r="L129" i="2"/>
  <c r="N129" i="2" s="1"/>
  <c r="K129" i="2"/>
  <c r="J129" i="2"/>
  <c r="I129" i="2"/>
  <c r="H129" i="2"/>
  <c r="G129" i="2"/>
  <c r="F129" i="2"/>
  <c r="E129" i="2"/>
  <c r="D129" i="2"/>
  <c r="Y129" i="2" s="1"/>
  <c r="C129" i="2"/>
  <c r="B129" i="2"/>
  <c r="A129" i="2"/>
  <c r="S129" i="2" s="1"/>
  <c r="X128" i="2" a="1"/>
  <c r="X128" i="2" s="1"/>
  <c r="R128" i="2"/>
  <c r="Q128" i="2"/>
  <c r="P128" i="2"/>
  <c r="O128" i="2"/>
  <c r="N128" i="2"/>
  <c r="T128" i="2" s="1"/>
  <c r="M128" i="2"/>
  <c r="L128" i="2"/>
  <c r="K128" i="2"/>
  <c r="V128" i="2" s="1"/>
  <c r="J128" i="2"/>
  <c r="I128" i="2"/>
  <c r="H128" i="2"/>
  <c r="G128" i="2"/>
  <c r="F128" i="2"/>
  <c r="E128" i="2"/>
  <c r="D128" i="2"/>
  <c r="Y128" i="2" s="1"/>
  <c r="C128" i="2"/>
  <c r="B128" i="2"/>
  <c r="A128" i="2"/>
  <c r="S128" i="2" s="1"/>
  <c r="Y127" i="2"/>
  <c r="V127" i="2"/>
  <c r="R127" i="2"/>
  <c r="Q127" i="2"/>
  <c r="P127" i="2"/>
  <c r="X127" i="2" s="1" a="1"/>
  <c r="X127" i="2" s="1"/>
  <c r="O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S127" i="2" s="1"/>
  <c r="R126" i="2"/>
  <c r="Q126" i="2"/>
  <c r="P126" i="2"/>
  <c r="X126" i="2" s="1" a="1"/>
  <c r="X126" i="2" s="1"/>
  <c r="O126" i="2"/>
  <c r="M126" i="2"/>
  <c r="N126" i="2" s="1"/>
  <c r="T126" i="2" s="1"/>
  <c r="L126" i="2"/>
  <c r="K126" i="2"/>
  <c r="V126" i="2" s="1"/>
  <c r="J126" i="2"/>
  <c r="I126" i="2"/>
  <c r="H126" i="2"/>
  <c r="G126" i="2"/>
  <c r="F126" i="2"/>
  <c r="E126" i="2"/>
  <c r="D126" i="2"/>
  <c r="Y126" i="2" s="1"/>
  <c r="C126" i="2"/>
  <c r="B126" i="2"/>
  <c r="A126" i="2"/>
  <c r="S126" i="2" s="1"/>
  <c r="R125" i="2"/>
  <c r="Q125" i="2"/>
  <c r="P125" i="2"/>
  <c r="X125" i="2" s="1" a="1"/>
  <c r="X125" i="2" s="1"/>
  <c r="O125" i="2"/>
  <c r="N125" i="2"/>
  <c r="T125" i="2" s="1"/>
  <c r="M125" i="2"/>
  <c r="L125" i="2"/>
  <c r="K125" i="2"/>
  <c r="V125" i="2" s="1"/>
  <c r="J125" i="2"/>
  <c r="I125" i="2"/>
  <c r="H125" i="2"/>
  <c r="G125" i="2"/>
  <c r="F125" i="2"/>
  <c r="E125" i="2"/>
  <c r="D125" i="2"/>
  <c r="Y125" i="2" s="1"/>
  <c r="C125" i="2"/>
  <c r="B125" i="2"/>
  <c r="A125" i="2"/>
  <c r="S125" i="2" s="1"/>
  <c r="Y124" i="2"/>
  <c r="R124" i="2"/>
  <c r="Q124" i="2"/>
  <c r="P124" i="2"/>
  <c r="X124" i="2" s="1" a="1"/>
  <c r="X124" i="2" s="1"/>
  <c r="O124" i="2"/>
  <c r="M124" i="2"/>
  <c r="L124" i="2"/>
  <c r="K124" i="2"/>
  <c r="V124" i="2" s="1"/>
  <c r="J124" i="2"/>
  <c r="U124" i="2" s="1" a="1"/>
  <c r="U124" i="2" s="1"/>
  <c r="I124" i="2"/>
  <c r="H124" i="2"/>
  <c r="G124" i="2"/>
  <c r="F124" i="2"/>
  <c r="E124" i="2"/>
  <c r="D124" i="2"/>
  <c r="C124" i="2"/>
  <c r="B124" i="2"/>
  <c r="A124" i="2"/>
  <c r="S124" i="2" s="1"/>
  <c r="Y123" i="2"/>
  <c r="U123" i="2" a="1"/>
  <c r="U123" i="2" s="1"/>
  <c r="R123" i="2"/>
  <c r="Q123" i="2"/>
  <c r="P123" i="2"/>
  <c r="X123" i="2" s="1" a="1"/>
  <c r="X123" i="2" s="1"/>
  <c r="O123" i="2"/>
  <c r="M123" i="2"/>
  <c r="L123" i="2"/>
  <c r="K123" i="2"/>
  <c r="V123" i="2" s="1"/>
  <c r="J123" i="2"/>
  <c r="I123" i="2"/>
  <c r="H123" i="2"/>
  <c r="G123" i="2"/>
  <c r="F123" i="2"/>
  <c r="E123" i="2"/>
  <c r="D123" i="2"/>
  <c r="C123" i="2"/>
  <c r="B123" i="2"/>
  <c r="A123" i="2"/>
  <c r="S123" i="2" s="1"/>
  <c r="R122" i="2"/>
  <c r="Q122" i="2"/>
  <c r="P122" i="2"/>
  <c r="X122" i="2" s="1" a="1"/>
  <c r="X122" i="2" s="1"/>
  <c r="O122" i="2"/>
  <c r="M122" i="2"/>
  <c r="N122" i="2" s="1"/>
  <c r="T122" i="2" s="1"/>
  <c r="L122" i="2"/>
  <c r="K122" i="2"/>
  <c r="V122" i="2" s="1"/>
  <c r="J122" i="2"/>
  <c r="I122" i="2"/>
  <c r="H122" i="2"/>
  <c r="G122" i="2"/>
  <c r="F122" i="2"/>
  <c r="E122" i="2"/>
  <c r="D122" i="2"/>
  <c r="Y122" i="2" s="1"/>
  <c r="C122" i="2"/>
  <c r="B122" i="2"/>
  <c r="A122" i="2"/>
  <c r="S122" i="2" s="1"/>
  <c r="Y121" i="2"/>
  <c r="U121" i="2" a="1"/>
  <c r="U121" i="2" s="1"/>
  <c r="R121" i="2"/>
  <c r="Q121" i="2"/>
  <c r="P121" i="2"/>
  <c r="X121" i="2" s="1" a="1"/>
  <c r="X121" i="2" s="1"/>
  <c r="O121" i="2"/>
  <c r="M121" i="2"/>
  <c r="L121" i="2"/>
  <c r="N121" i="2" s="1"/>
  <c r="K121" i="2"/>
  <c r="V121" i="2" s="1"/>
  <c r="J121" i="2"/>
  <c r="I121" i="2"/>
  <c r="H121" i="2"/>
  <c r="G121" i="2"/>
  <c r="F121" i="2"/>
  <c r="E121" i="2"/>
  <c r="D121" i="2"/>
  <c r="C121" i="2"/>
  <c r="B121" i="2"/>
  <c r="A121" i="2"/>
  <c r="S121" i="2" s="1"/>
  <c r="U120" i="2" a="1"/>
  <c r="U120" i="2" s="1"/>
  <c r="R120" i="2"/>
  <c r="Q120" i="2"/>
  <c r="P120" i="2"/>
  <c r="X120" i="2" s="1" a="1"/>
  <c r="X120" i="2" s="1"/>
  <c r="O120" i="2"/>
  <c r="M120" i="2"/>
  <c r="L120" i="2"/>
  <c r="N120" i="2" s="1"/>
  <c r="K120" i="2"/>
  <c r="V120" i="2" s="1"/>
  <c r="J120" i="2"/>
  <c r="I120" i="2"/>
  <c r="H120" i="2"/>
  <c r="G120" i="2"/>
  <c r="F120" i="2"/>
  <c r="E120" i="2"/>
  <c r="D120" i="2"/>
  <c r="Y120" i="2" s="1"/>
  <c r="C120" i="2"/>
  <c r="B120" i="2"/>
  <c r="A120" i="2"/>
  <c r="S120" i="2" s="1"/>
  <c r="X119" i="2" a="1"/>
  <c r="X119" i="2" s="1"/>
  <c r="R119" i="2"/>
  <c r="Q119" i="2"/>
  <c r="P119" i="2"/>
  <c r="O119" i="2"/>
  <c r="M119" i="2"/>
  <c r="L119" i="2"/>
  <c r="N119" i="2" s="1"/>
  <c r="T119" i="2" s="1"/>
  <c r="K119" i="2"/>
  <c r="V119" i="2" s="1"/>
  <c r="J119" i="2"/>
  <c r="I119" i="2"/>
  <c r="H119" i="2"/>
  <c r="G119" i="2"/>
  <c r="F119" i="2"/>
  <c r="E119" i="2"/>
  <c r="D119" i="2"/>
  <c r="Y119" i="2" s="1"/>
  <c r="C119" i="2"/>
  <c r="B119" i="2"/>
  <c r="A119" i="2"/>
  <c r="S119" i="2" s="1"/>
  <c r="X118" i="2" a="1"/>
  <c r="X118" i="2" s="1"/>
  <c r="V118" i="2"/>
  <c r="R118" i="2"/>
  <c r="Q118" i="2"/>
  <c r="P118" i="2"/>
  <c r="O118" i="2"/>
  <c r="M118" i="2"/>
  <c r="L118" i="2"/>
  <c r="K118" i="2"/>
  <c r="J118" i="2"/>
  <c r="U118" i="2" s="1" a="1"/>
  <c r="U118" i="2" s="1"/>
  <c r="I118" i="2"/>
  <c r="H118" i="2"/>
  <c r="G118" i="2"/>
  <c r="F118" i="2"/>
  <c r="E118" i="2"/>
  <c r="D118" i="2"/>
  <c r="Y118" i="2" s="1"/>
  <c r="C118" i="2"/>
  <c r="B118" i="2"/>
  <c r="A118" i="2"/>
  <c r="S118" i="2" s="1"/>
  <c r="R117" i="2"/>
  <c r="Q117" i="2"/>
  <c r="P117" i="2"/>
  <c r="X117" i="2" s="1" a="1"/>
  <c r="X117" i="2" s="1"/>
  <c r="O117" i="2"/>
  <c r="M117" i="2"/>
  <c r="L117" i="2"/>
  <c r="K117" i="2"/>
  <c r="V117" i="2" s="1"/>
  <c r="J117" i="2"/>
  <c r="I117" i="2"/>
  <c r="H117" i="2"/>
  <c r="G117" i="2"/>
  <c r="F117" i="2"/>
  <c r="E117" i="2"/>
  <c r="D117" i="2"/>
  <c r="Y117" i="2" s="1"/>
  <c r="C117" i="2"/>
  <c r="B117" i="2"/>
  <c r="A117" i="2"/>
  <c r="S117" i="2" s="1"/>
  <c r="R116" i="2"/>
  <c r="Q116" i="2"/>
  <c r="P116" i="2"/>
  <c r="X116" i="2" s="1" a="1"/>
  <c r="X116" i="2" s="1"/>
  <c r="O116" i="2"/>
  <c r="M116" i="2"/>
  <c r="L116" i="2"/>
  <c r="K116" i="2"/>
  <c r="V116" i="2" s="1"/>
  <c r="J116" i="2"/>
  <c r="U116" i="2" s="1" a="1"/>
  <c r="U116" i="2" s="1"/>
  <c r="I116" i="2"/>
  <c r="H116" i="2"/>
  <c r="G116" i="2"/>
  <c r="F116" i="2"/>
  <c r="E116" i="2"/>
  <c r="D116" i="2"/>
  <c r="Y116" i="2" s="1"/>
  <c r="C116" i="2"/>
  <c r="B116" i="2"/>
  <c r="A116" i="2"/>
  <c r="S116" i="2" s="1"/>
  <c r="V115" i="2"/>
  <c r="U115" i="2" a="1"/>
  <c r="U115" i="2" s="1"/>
  <c r="R115" i="2"/>
  <c r="Q115" i="2"/>
  <c r="P115" i="2"/>
  <c r="X115" i="2" s="1" a="1"/>
  <c r="X115" i="2" s="1"/>
  <c r="O115" i="2"/>
  <c r="M115" i="2"/>
  <c r="L115" i="2"/>
  <c r="K115" i="2"/>
  <c r="J115" i="2"/>
  <c r="I115" i="2"/>
  <c r="H115" i="2"/>
  <c r="G115" i="2"/>
  <c r="F115" i="2"/>
  <c r="E115" i="2"/>
  <c r="D115" i="2"/>
  <c r="Y115" i="2" s="1"/>
  <c r="C115" i="2"/>
  <c r="B115" i="2"/>
  <c r="A115" i="2"/>
  <c r="S115" i="2" s="1"/>
  <c r="X114" i="2" a="1"/>
  <c r="X114" i="2" s="1"/>
  <c r="R114" i="2"/>
  <c r="Q114" i="2"/>
  <c r="P114" i="2"/>
  <c r="O114" i="2"/>
  <c r="N114" i="2"/>
  <c r="M114" i="2"/>
  <c r="L114" i="2"/>
  <c r="K114" i="2"/>
  <c r="V114" i="2" s="1"/>
  <c r="J114" i="2"/>
  <c r="U114" i="2" s="1" a="1"/>
  <c r="U114" i="2" s="1"/>
  <c r="I114" i="2"/>
  <c r="H114" i="2"/>
  <c r="G114" i="2"/>
  <c r="F114" i="2"/>
  <c r="E114" i="2"/>
  <c r="D114" i="2"/>
  <c r="Y114" i="2" s="1"/>
  <c r="C114" i="2"/>
  <c r="B114" i="2"/>
  <c r="A114" i="2"/>
  <c r="S114" i="2" s="1"/>
  <c r="R113" i="2"/>
  <c r="Q113" i="2"/>
  <c r="P113" i="2"/>
  <c r="X113" i="2" s="1" a="1"/>
  <c r="X113" i="2" s="1"/>
  <c r="O113" i="2"/>
  <c r="M113" i="2"/>
  <c r="L113" i="2"/>
  <c r="N113" i="2" s="1"/>
  <c r="T113" i="2" s="1"/>
  <c r="K113" i="2"/>
  <c r="V113" i="2" s="1"/>
  <c r="J113" i="2"/>
  <c r="I113" i="2"/>
  <c r="H113" i="2"/>
  <c r="G113" i="2"/>
  <c r="F113" i="2"/>
  <c r="E113" i="2"/>
  <c r="D113" i="2"/>
  <c r="Y113" i="2" s="1"/>
  <c r="C113" i="2"/>
  <c r="B113" i="2"/>
  <c r="A113" i="2"/>
  <c r="S113" i="2" s="1"/>
  <c r="S112" i="2"/>
  <c r="R112" i="2"/>
  <c r="Q112" i="2"/>
  <c r="P112" i="2"/>
  <c r="X112" i="2" s="1" a="1"/>
  <c r="X112" i="2" s="1"/>
  <c r="O112" i="2"/>
  <c r="M112" i="2"/>
  <c r="L112" i="2"/>
  <c r="N112" i="2" s="1"/>
  <c r="K112" i="2"/>
  <c r="V112" i="2" s="1"/>
  <c r="J112" i="2"/>
  <c r="U112" i="2" s="1" a="1"/>
  <c r="U112" i="2" s="1"/>
  <c r="I112" i="2"/>
  <c r="H112" i="2"/>
  <c r="G112" i="2"/>
  <c r="F112" i="2"/>
  <c r="E112" i="2"/>
  <c r="D112" i="2"/>
  <c r="Y112" i="2" s="1"/>
  <c r="C112" i="2"/>
  <c r="B112" i="2"/>
  <c r="A112" i="2"/>
  <c r="X111" i="2" a="1"/>
  <c r="X111" i="2" s="1"/>
  <c r="S111" i="2"/>
  <c r="R111" i="2"/>
  <c r="Q111" i="2"/>
  <c r="P111" i="2"/>
  <c r="O111" i="2"/>
  <c r="M111" i="2"/>
  <c r="L111" i="2"/>
  <c r="K111" i="2"/>
  <c r="V111" i="2" s="1"/>
  <c r="J111" i="2"/>
  <c r="I111" i="2"/>
  <c r="H111" i="2"/>
  <c r="G111" i="2"/>
  <c r="F111" i="2"/>
  <c r="E111" i="2"/>
  <c r="D111" i="2"/>
  <c r="Y111" i="2" s="1"/>
  <c r="C111" i="2"/>
  <c r="B111" i="2"/>
  <c r="A111" i="2"/>
  <c r="X110" i="2" a="1"/>
  <c r="X110" i="2" s="1"/>
  <c r="V110" i="2"/>
  <c r="S110" i="2"/>
  <c r="R110" i="2"/>
  <c r="Q110" i="2"/>
  <c r="P110" i="2"/>
  <c r="O110" i="2"/>
  <c r="M110" i="2"/>
  <c r="L110" i="2"/>
  <c r="K110" i="2"/>
  <c r="J110" i="2"/>
  <c r="U110" i="2" s="1" a="1"/>
  <c r="U110" i="2" s="1"/>
  <c r="I110" i="2"/>
  <c r="H110" i="2"/>
  <c r="G110" i="2"/>
  <c r="F110" i="2"/>
  <c r="E110" i="2"/>
  <c r="D110" i="2"/>
  <c r="Y110" i="2" s="1"/>
  <c r="C110" i="2"/>
  <c r="B110" i="2"/>
  <c r="A110" i="2"/>
  <c r="U109" i="2" a="1"/>
  <c r="U109" i="2" s="1"/>
  <c r="S109" i="2"/>
  <c r="R109" i="2"/>
  <c r="Q109" i="2"/>
  <c r="P109" i="2"/>
  <c r="X109" i="2" s="1" a="1"/>
  <c r="X109" i="2" s="1"/>
  <c r="O109" i="2"/>
  <c r="M109" i="2"/>
  <c r="L109" i="2"/>
  <c r="K109" i="2"/>
  <c r="V109" i="2" s="1"/>
  <c r="J109" i="2"/>
  <c r="I109" i="2"/>
  <c r="H109" i="2"/>
  <c r="G109" i="2"/>
  <c r="F109" i="2"/>
  <c r="E109" i="2"/>
  <c r="D109" i="2"/>
  <c r="Y109" i="2" s="1"/>
  <c r="C109" i="2"/>
  <c r="B109" i="2"/>
  <c r="A109" i="2"/>
  <c r="R108" i="2"/>
  <c r="Q108" i="2"/>
  <c r="P108" i="2"/>
  <c r="X108" i="2" s="1" a="1"/>
  <c r="X108" i="2" s="1"/>
  <c r="O108" i="2"/>
  <c r="M108" i="2"/>
  <c r="N108" i="2" s="1"/>
  <c r="T108" i="2" s="1"/>
  <c r="L108" i="2"/>
  <c r="K108" i="2"/>
  <c r="V108" i="2" s="1"/>
  <c r="J108" i="2"/>
  <c r="I108" i="2"/>
  <c r="H108" i="2"/>
  <c r="G108" i="2"/>
  <c r="F108" i="2"/>
  <c r="E108" i="2"/>
  <c r="D108" i="2"/>
  <c r="Y108" i="2" s="1"/>
  <c r="C108" i="2"/>
  <c r="B108" i="2"/>
  <c r="A108" i="2"/>
  <c r="S108" i="2" s="1"/>
  <c r="Y107" i="2"/>
  <c r="U107" i="2" a="1"/>
  <c r="U107" i="2" s="1"/>
  <c r="R107" i="2"/>
  <c r="Q107" i="2"/>
  <c r="P107" i="2"/>
  <c r="X107" i="2" s="1" a="1"/>
  <c r="X107" i="2" s="1"/>
  <c r="O107" i="2"/>
  <c r="N107" i="2"/>
  <c r="T107" i="2" s="1"/>
  <c r="M107" i="2"/>
  <c r="L107" i="2"/>
  <c r="K107" i="2"/>
  <c r="V107" i="2" s="1"/>
  <c r="J107" i="2"/>
  <c r="I107" i="2"/>
  <c r="H107" i="2"/>
  <c r="G107" i="2"/>
  <c r="F107" i="2"/>
  <c r="E107" i="2"/>
  <c r="D107" i="2"/>
  <c r="C107" i="2"/>
  <c r="B107" i="2"/>
  <c r="A107" i="2"/>
  <c r="S107" i="2" s="1"/>
  <c r="U106" i="2" a="1"/>
  <c r="U106" i="2" s="1"/>
  <c r="R106" i="2"/>
  <c r="Q106" i="2"/>
  <c r="P106" i="2"/>
  <c r="X106" i="2" s="1" a="1"/>
  <c r="X106" i="2" s="1"/>
  <c r="O106" i="2"/>
  <c r="M106" i="2"/>
  <c r="L106" i="2"/>
  <c r="N106" i="2" s="1"/>
  <c r="W106" i="2" s="1"/>
  <c r="K106" i="2"/>
  <c r="V106" i="2" s="1"/>
  <c r="J106" i="2"/>
  <c r="I106" i="2"/>
  <c r="H106" i="2"/>
  <c r="G106" i="2"/>
  <c r="F106" i="2"/>
  <c r="E106" i="2"/>
  <c r="D106" i="2"/>
  <c r="Y106" i="2" s="1"/>
  <c r="C106" i="2"/>
  <c r="B106" i="2"/>
  <c r="A106" i="2"/>
  <c r="S106" i="2" s="1"/>
  <c r="R105" i="2"/>
  <c r="Q105" i="2"/>
  <c r="P105" i="2"/>
  <c r="X105" i="2" s="1" a="1"/>
  <c r="X105" i="2" s="1"/>
  <c r="O105" i="2"/>
  <c r="M105" i="2"/>
  <c r="L105" i="2"/>
  <c r="N105" i="2" s="1"/>
  <c r="T105" i="2" s="1"/>
  <c r="K105" i="2"/>
  <c r="V105" i="2" s="1"/>
  <c r="J105" i="2"/>
  <c r="I105" i="2"/>
  <c r="H105" i="2"/>
  <c r="G105" i="2"/>
  <c r="F105" i="2"/>
  <c r="E105" i="2"/>
  <c r="D105" i="2"/>
  <c r="Y105" i="2" s="1"/>
  <c r="C105" i="2"/>
  <c r="B105" i="2"/>
  <c r="A105" i="2"/>
  <c r="S105" i="2" s="1"/>
  <c r="U104" i="2" a="1"/>
  <c r="U104" i="2" s="1"/>
  <c r="R104" i="2"/>
  <c r="Q104" i="2"/>
  <c r="P104" i="2"/>
  <c r="X104" i="2" s="1" a="1"/>
  <c r="X104" i="2" s="1"/>
  <c r="O104" i="2"/>
  <c r="M104" i="2"/>
  <c r="L104" i="2"/>
  <c r="N104" i="2" s="1"/>
  <c r="T104" i="2" s="1"/>
  <c r="K104" i="2"/>
  <c r="V104" i="2" s="1"/>
  <c r="J104" i="2"/>
  <c r="I104" i="2"/>
  <c r="H104" i="2"/>
  <c r="G104" i="2"/>
  <c r="F104" i="2"/>
  <c r="E104" i="2"/>
  <c r="D104" i="2"/>
  <c r="Y104" i="2" s="1"/>
  <c r="C104" i="2"/>
  <c r="B104" i="2"/>
  <c r="A104" i="2"/>
  <c r="S104" i="2" s="1"/>
  <c r="R103" i="2"/>
  <c r="Q103" i="2"/>
  <c r="P103" i="2"/>
  <c r="X103" i="2" s="1" a="1"/>
  <c r="X103" i="2" s="1"/>
  <c r="O103" i="2"/>
  <c r="M103" i="2"/>
  <c r="L103" i="2"/>
  <c r="K103" i="2"/>
  <c r="V103" i="2" s="1"/>
  <c r="J103" i="2"/>
  <c r="I103" i="2"/>
  <c r="H103" i="2"/>
  <c r="G103" i="2"/>
  <c r="F103" i="2"/>
  <c r="E103" i="2"/>
  <c r="D103" i="2"/>
  <c r="Y103" i="2" s="1"/>
  <c r="C103" i="2"/>
  <c r="B103" i="2"/>
  <c r="A103" i="2"/>
  <c r="S103" i="2" s="1"/>
  <c r="V102" i="2"/>
  <c r="R102" i="2"/>
  <c r="Q102" i="2"/>
  <c r="P102" i="2"/>
  <c r="X102" i="2" s="1" a="1"/>
  <c r="X102" i="2" s="1"/>
  <c r="O102" i="2"/>
  <c r="M102" i="2"/>
  <c r="N102" i="2" s="1"/>
  <c r="T102" i="2" s="1"/>
  <c r="L102" i="2"/>
  <c r="K102" i="2"/>
  <c r="J102" i="2"/>
  <c r="U102" i="2" s="1" a="1"/>
  <c r="U102" i="2" s="1"/>
  <c r="I102" i="2"/>
  <c r="H102" i="2"/>
  <c r="G102" i="2"/>
  <c r="F102" i="2"/>
  <c r="E102" i="2"/>
  <c r="D102" i="2"/>
  <c r="Y102" i="2" s="1"/>
  <c r="C102" i="2"/>
  <c r="B102" i="2"/>
  <c r="A102" i="2"/>
  <c r="S102" i="2" s="1"/>
  <c r="R101" i="2"/>
  <c r="Q101" i="2"/>
  <c r="P101" i="2"/>
  <c r="X101" i="2" s="1" a="1"/>
  <c r="X101" i="2" s="1"/>
  <c r="O101" i="2"/>
  <c r="M101" i="2"/>
  <c r="L101" i="2"/>
  <c r="N101" i="2" s="1"/>
  <c r="T101" i="2" s="1"/>
  <c r="K101" i="2"/>
  <c r="V101" i="2" s="1"/>
  <c r="J101" i="2"/>
  <c r="I101" i="2"/>
  <c r="H101" i="2"/>
  <c r="G101" i="2"/>
  <c r="F101" i="2"/>
  <c r="E101" i="2"/>
  <c r="D101" i="2"/>
  <c r="Y101" i="2" s="1"/>
  <c r="C101" i="2"/>
  <c r="B101" i="2"/>
  <c r="A101" i="2"/>
  <c r="S101" i="2" s="1"/>
  <c r="U100" i="2" a="1"/>
  <c r="U100" i="2" s="1"/>
  <c r="S100" i="2"/>
  <c r="R100" i="2"/>
  <c r="Q100" i="2"/>
  <c r="P100" i="2"/>
  <c r="X100" i="2" s="1" a="1"/>
  <c r="X100" i="2" s="1"/>
  <c r="O100" i="2"/>
  <c r="M100" i="2"/>
  <c r="L100" i="2"/>
  <c r="K100" i="2"/>
  <c r="V100" i="2" s="1"/>
  <c r="J100" i="2"/>
  <c r="I100" i="2"/>
  <c r="H100" i="2"/>
  <c r="G100" i="2"/>
  <c r="F100" i="2"/>
  <c r="E100" i="2"/>
  <c r="D100" i="2"/>
  <c r="Y100" i="2" s="1"/>
  <c r="C100" i="2"/>
  <c r="B100" i="2"/>
  <c r="A100" i="2"/>
  <c r="Y99" i="2"/>
  <c r="V99" i="2"/>
  <c r="R99" i="2"/>
  <c r="Q99" i="2"/>
  <c r="P99" i="2"/>
  <c r="X99" i="2" s="1" a="1"/>
  <c r="X99" i="2" s="1"/>
  <c r="O99" i="2"/>
  <c r="M99" i="2"/>
  <c r="N99" i="2" s="1"/>
  <c r="T99" i="2" s="1"/>
  <c r="L99" i="2"/>
  <c r="K99" i="2"/>
  <c r="J99" i="2"/>
  <c r="I99" i="2"/>
  <c r="H99" i="2"/>
  <c r="G99" i="2"/>
  <c r="F99" i="2"/>
  <c r="E99" i="2"/>
  <c r="D99" i="2"/>
  <c r="C99" i="2"/>
  <c r="B99" i="2"/>
  <c r="A99" i="2"/>
  <c r="S99" i="2" s="1"/>
  <c r="V98" i="2"/>
  <c r="U98" i="2" a="1"/>
  <c r="U98" i="2" s="1"/>
  <c r="R98" i="2"/>
  <c r="Q98" i="2"/>
  <c r="P98" i="2"/>
  <c r="X98" i="2" s="1" a="1"/>
  <c r="X98" i="2" s="1"/>
  <c r="O98" i="2"/>
  <c r="M98" i="2"/>
  <c r="L98" i="2"/>
  <c r="N98" i="2" s="1"/>
  <c r="T98" i="2" s="1"/>
  <c r="K98" i="2"/>
  <c r="J98" i="2"/>
  <c r="I98" i="2"/>
  <c r="H98" i="2"/>
  <c r="G98" i="2"/>
  <c r="F98" i="2"/>
  <c r="E98" i="2"/>
  <c r="D98" i="2"/>
  <c r="Y98" i="2" s="1"/>
  <c r="C98" i="2"/>
  <c r="B98" i="2"/>
  <c r="A98" i="2"/>
  <c r="S98" i="2" s="1"/>
  <c r="R97" i="2"/>
  <c r="Q97" i="2"/>
  <c r="P97" i="2"/>
  <c r="X97" i="2" s="1" a="1"/>
  <c r="X97" i="2" s="1"/>
  <c r="O97" i="2"/>
  <c r="M97" i="2"/>
  <c r="L97" i="2"/>
  <c r="N97" i="2" s="1"/>
  <c r="T97" i="2" s="1"/>
  <c r="K97" i="2"/>
  <c r="V97" i="2" s="1"/>
  <c r="J97" i="2"/>
  <c r="I97" i="2"/>
  <c r="H97" i="2"/>
  <c r="G97" i="2"/>
  <c r="F97" i="2"/>
  <c r="E97" i="2"/>
  <c r="D97" i="2"/>
  <c r="Y97" i="2" s="1"/>
  <c r="C97" i="2"/>
  <c r="B97" i="2"/>
  <c r="A97" i="2"/>
  <c r="S97" i="2" s="1"/>
  <c r="X96" i="2" a="1"/>
  <c r="X96" i="2" s="1"/>
  <c r="U96" i="2" a="1"/>
  <c r="U96" i="2" s="1"/>
  <c r="R96" i="2"/>
  <c r="Q96" i="2"/>
  <c r="P96" i="2"/>
  <c r="O96" i="2"/>
  <c r="M96" i="2"/>
  <c r="L96" i="2"/>
  <c r="K96" i="2"/>
  <c r="V96" i="2" s="1"/>
  <c r="J96" i="2"/>
  <c r="I96" i="2"/>
  <c r="H96" i="2"/>
  <c r="G96" i="2"/>
  <c r="F96" i="2"/>
  <c r="E96" i="2"/>
  <c r="D96" i="2"/>
  <c r="Y96" i="2" s="1"/>
  <c r="C96" i="2"/>
  <c r="B96" i="2"/>
  <c r="A96" i="2"/>
  <c r="S96" i="2" s="1"/>
  <c r="U95" i="2" a="1"/>
  <c r="U95" i="2" s="1"/>
  <c r="R95" i="2"/>
  <c r="Q95" i="2"/>
  <c r="P95" i="2"/>
  <c r="X95" i="2" s="1" a="1"/>
  <c r="X95" i="2" s="1"/>
  <c r="O95" i="2"/>
  <c r="M95" i="2"/>
  <c r="L95" i="2"/>
  <c r="N95" i="2" s="1"/>
  <c r="T95" i="2" s="1"/>
  <c r="K95" i="2"/>
  <c r="V95" i="2" s="1"/>
  <c r="J95" i="2"/>
  <c r="I95" i="2"/>
  <c r="H95" i="2"/>
  <c r="G95" i="2"/>
  <c r="F95" i="2"/>
  <c r="E95" i="2"/>
  <c r="D95" i="2"/>
  <c r="Y95" i="2" s="1"/>
  <c r="C95" i="2"/>
  <c r="B95" i="2"/>
  <c r="A95" i="2"/>
  <c r="S95" i="2" s="1"/>
  <c r="S94" i="2"/>
  <c r="R94" i="2"/>
  <c r="Q94" i="2"/>
  <c r="P94" i="2"/>
  <c r="X94" i="2" s="1" a="1"/>
  <c r="X94" i="2" s="1"/>
  <c r="O94" i="2"/>
  <c r="M94" i="2"/>
  <c r="L94" i="2"/>
  <c r="K94" i="2"/>
  <c r="V94" i="2" s="1"/>
  <c r="J94" i="2"/>
  <c r="I94" i="2"/>
  <c r="H94" i="2"/>
  <c r="G94" i="2"/>
  <c r="F94" i="2"/>
  <c r="E94" i="2"/>
  <c r="D94" i="2"/>
  <c r="Y94" i="2" s="1"/>
  <c r="C94" i="2"/>
  <c r="B94" i="2"/>
  <c r="A94" i="2"/>
  <c r="Y93" i="2"/>
  <c r="U93" i="2" a="1"/>
  <c r="U93" i="2" s="1"/>
  <c r="T93" i="2"/>
  <c r="R93" i="2"/>
  <c r="Q93" i="2"/>
  <c r="P93" i="2"/>
  <c r="X93" i="2" s="1" a="1"/>
  <c r="X93" i="2" s="1"/>
  <c r="O93" i="2"/>
  <c r="M93" i="2"/>
  <c r="L93" i="2"/>
  <c r="N93" i="2" s="1"/>
  <c r="K93" i="2"/>
  <c r="V93" i="2" s="1"/>
  <c r="J93" i="2"/>
  <c r="W93" i="2" s="1"/>
  <c r="I93" i="2"/>
  <c r="H93" i="2"/>
  <c r="G93" i="2"/>
  <c r="F93" i="2"/>
  <c r="E93" i="2"/>
  <c r="D93" i="2"/>
  <c r="C93" i="2"/>
  <c r="B93" i="2"/>
  <c r="A93" i="2"/>
  <c r="S93" i="2" s="1"/>
  <c r="R92" i="2"/>
  <c r="Q92" i="2"/>
  <c r="P92" i="2"/>
  <c r="X92" i="2" s="1" a="1"/>
  <c r="X92" i="2" s="1"/>
  <c r="O92" i="2"/>
  <c r="M92" i="2"/>
  <c r="L92" i="2"/>
  <c r="K92" i="2"/>
  <c r="V92" i="2" s="1"/>
  <c r="J92" i="2"/>
  <c r="I92" i="2"/>
  <c r="H92" i="2"/>
  <c r="G92" i="2"/>
  <c r="F92" i="2"/>
  <c r="E92" i="2"/>
  <c r="D92" i="2"/>
  <c r="Y92" i="2" s="1"/>
  <c r="C92" i="2"/>
  <c r="B92" i="2"/>
  <c r="A92" i="2"/>
  <c r="S92" i="2" s="1"/>
  <c r="V91" i="2"/>
  <c r="U91" i="2" a="1"/>
  <c r="U91" i="2" s="1"/>
  <c r="R91" i="2"/>
  <c r="Q91" i="2"/>
  <c r="P91" i="2"/>
  <c r="X91" i="2" s="1" a="1"/>
  <c r="X91" i="2" s="1"/>
  <c r="O91" i="2"/>
  <c r="M91" i="2"/>
  <c r="L91" i="2"/>
  <c r="K91" i="2"/>
  <c r="J91" i="2"/>
  <c r="I91" i="2"/>
  <c r="H91" i="2"/>
  <c r="G91" i="2"/>
  <c r="F91" i="2"/>
  <c r="E91" i="2"/>
  <c r="D91" i="2"/>
  <c r="Y91" i="2" s="1"/>
  <c r="C91" i="2"/>
  <c r="B91" i="2"/>
  <c r="A91" i="2"/>
  <c r="S91" i="2" s="1"/>
  <c r="V90" i="2"/>
  <c r="R90" i="2"/>
  <c r="Q90" i="2"/>
  <c r="P90" i="2"/>
  <c r="X90" i="2" s="1" a="1"/>
  <c r="X90" i="2" s="1"/>
  <c r="O90" i="2"/>
  <c r="M90" i="2"/>
  <c r="L90" i="2"/>
  <c r="K90" i="2"/>
  <c r="J90" i="2"/>
  <c r="I90" i="2"/>
  <c r="H90" i="2"/>
  <c r="G90" i="2"/>
  <c r="F90" i="2"/>
  <c r="E90" i="2"/>
  <c r="D90" i="2"/>
  <c r="Y90" i="2" s="1"/>
  <c r="C90" i="2"/>
  <c r="B90" i="2"/>
  <c r="A90" i="2"/>
  <c r="S90" i="2" s="1"/>
  <c r="Y89" i="2"/>
  <c r="R89" i="2"/>
  <c r="Q89" i="2"/>
  <c r="P89" i="2"/>
  <c r="X89" i="2" s="1" a="1"/>
  <c r="X89" i="2" s="1"/>
  <c r="O89" i="2"/>
  <c r="M89" i="2"/>
  <c r="N89" i="2" s="1"/>
  <c r="T89" i="2" s="1"/>
  <c r="L89" i="2"/>
  <c r="K89" i="2"/>
  <c r="V89" i="2" s="1"/>
  <c r="J89" i="2"/>
  <c r="W89" i="2" s="1"/>
  <c r="I89" i="2"/>
  <c r="H89" i="2"/>
  <c r="G89" i="2"/>
  <c r="F89" i="2"/>
  <c r="E89" i="2"/>
  <c r="D89" i="2"/>
  <c r="C89" i="2"/>
  <c r="B89" i="2"/>
  <c r="A89" i="2"/>
  <c r="S89" i="2" s="1"/>
  <c r="R88" i="2"/>
  <c r="Q88" i="2"/>
  <c r="P88" i="2"/>
  <c r="X88" i="2" s="1" a="1"/>
  <c r="X88" i="2" s="1"/>
  <c r="O88" i="2"/>
  <c r="M88" i="2"/>
  <c r="L88" i="2"/>
  <c r="K88" i="2"/>
  <c r="V88" i="2" s="1"/>
  <c r="J88" i="2"/>
  <c r="I88" i="2"/>
  <c r="H88" i="2"/>
  <c r="G88" i="2"/>
  <c r="F88" i="2"/>
  <c r="E88" i="2"/>
  <c r="D88" i="2"/>
  <c r="Y88" i="2" s="1"/>
  <c r="C88" i="2"/>
  <c r="B88" i="2"/>
  <c r="A88" i="2"/>
  <c r="S88" i="2" s="1"/>
  <c r="U87" i="2" a="1"/>
  <c r="U87" i="2" s="1"/>
  <c r="R87" i="2"/>
  <c r="Q87" i="2"/>
  <c r="P87" i="2"/>
  <c r="X87" i="2" s="1" a="1"/>
  <c r="X87" i="2" s="1"/>
  <c r="O87" i="2"/>
  <c r="M87" i="2"/>
  <c r="L87" i="2"/>
  <c r="N87" i="2" s="1"/>
  <c r="K87" i="2"/>
  <c r="V87" i="2" s="1"/>
  <c r="J87" i="2"/>
  <c r="I87" i="2"/>
  <c r="H87" i="2"/>
  <c r="G87" i="2"/>
  <c r="F87" i="2"/>
  <c r="E87" i="2"/>
  <c r="D87" i="2"/>
  <c r="Y87" i="2" s="1"/>
  <c r="C87" i="2"/>
  <c r="B87" i="2"/>
  <c r="A87" i="2"/>
  <c r="S87" i="2" s="1"/>
  <c r="X86" i="2" a="1"/>
  <c r="X86" i="2" s="1"/>
  <c r="V86" i="2"/>
  <c r="R86" i="2"/>
  <c r="Q86" i="2"/>
  <c r="P86" i="2"/>
  <c r="O86" i="2"/>
  <c r="M86" i="2"/>
  <c r="L86" i="2"/>
  <c r="K86" i="2"/>
  <c r="J86" i="2"/>
  <c r="U86" i="2" s="1" a="1"/>
  <c r="U86" i="2" s="1"/>
  <c r="I86" i="2"/>
  <c r="H86" i="2"/>
  <c r="G86" i="2"/>
  <c r="F86" i="2"/>
  <c r="E86" i="2"/>
  <c r="D86" i="2"/>
  <c r="Y86" i="2" s="1"/>
  <c r="C86" i="2"/>
  <c r="B86" i="2"/>
  <c r="A86" i="2"/>
  <c r="S86" i="2" s="1"/>
  <c r="U85" i="2" a="1"/>
  <c r="U85" i="2" s="1"/>
  <c r="R85" i="2"/>
  <c r="Q85" i="2"/>
  <c r="P85" i="2"/>
  <c r="X85" i="2" s="1" a="1"/>
  <c r="X85" i="2" s="1"/>
  <c r="O85" i="2"/>
  <c r="M85" i="2"/>
  <c r="L85" i="2"/>
  <c r="K85" i="2"/>
  <c r="V85" i="2" s="1"/>
  <c r="J85" i="2"/>
  <c r="I85" i="2"/>
  <c r="H85" i="2"/>
  <c r="G85" i="2"/>
  <c r="F85" i="2"/>
  <c r="E85" i="2"/>
  <c r="D85" i="2"/>
  <c r="Y85" i="2" s="1"/>
  <c r="C85" i="2"/>
  <c r="B85" i="2"/>
  <c r="A85" i="2"/>
  <c r="S85" i="2" s="1"/>
  <c r="R84" i="2"/>
  <c r="Q84" i="2"/>
  <c r="P84" i="2"/>
  <c r="X84" i="2" s="1" a="1"/>
  <c r="X84" i="2" s="1"/>
  <c r="O84" i="2"/>
  <c r="M84" i="2"/>
  <c r="L84" i="2"/>
  <c r="N84" i="2" s="1"/>
  <c r="T84" i="2" s="1"/>
  <c r="K84" i="2"/>
  <c r="V84" i="2" s="1"/>
  <c r="J84" i="2"/>
  <c r="I84" i="2"/>
  <c r="H84" i="2"/>
  <c r="G84" i="2"/>
  <c r="F84" i="2"/>
  <c r="E84" i="2"/>
  <c r="D84" i="2"/>
  <c r="Y84" i="2" s="1"/>
  <c r="C84" i="2"/>
  <c r="B84" i="2"/>
  <c r="A84" i="2"/>
  <c r="S84" i="2" s="1"/>
  <c r="V83" i="2"/>
  <c r="U83" i="2" a="1"/>
  <c r="U83" i="2" s="1"/>
  <c r="R83" i="2"/>
  <c r="Q83" i="2"/>
  <c r="P83" i="2"/>
  <c r="X83" i="2" s="1" a="1"/>
  <c r="X83" i="2" s="1"/>
  <c r="O83" i="2"/>
  <c r="M83" i="2"/>
  <c r="L83" i="2"/>
  <c r="N83" i="2" s="1"/>
  <c r="K83" i="2"/>
  <c r="J83" i="2"/>
  <c r="I83" i="2"/>
  <c r="H83" i="2"/>
  <c r="G83" i="2"/>
  <c r="F83" i="2"/>
  <c r="E83" i="2"/>
  <c r="D83" i="2"/>
  <c r="Y83" i="2" s="1"/>
  <c r="C83" i="2"/>
  <c r="B83" i="2"/>
  <c r="A83" i="2"/>
  <c r="S83" i="2" s="1"/>
  <c r="U82" i="2"/>
  <c r="S82" i="2"/>
  <c r="R82" i="2"/>
  <c r="Q82" i="2"/>
  <c r="P82" i="2"/>
  <c r="X82" i="2" s="1" a="1"/>
  <c r="X82" i="2" s="1"/>
  <c r="O82" i="2"/>
  <c r="M82" i="2"/>
  <c r="L82" i="2"/>
  <c r="K82" i="2"/>
  <c r="V82" i="2" s="1"/>
  <c r="J82" i="2"/>
  <c r="U82" i="2" s="1" a="1"/>
  <c r="I82" i="2"/>
  <c r="H82" i="2"/>
  <c r="G82" i="2"/>
  <c r="F82" i="2"/>
  <c r="E82" i="2"/>
  <c r="D82" i="2"/>
  <c r="Y82" i="2" s="1"/>
  <c r="C82" i="2"/>
  <c r="B82" i="2"/>
  <c r="A82" i="2"/>
  <c r="V81" i="2"/>
  <c r="S81" i="2"/>
  <c r="R81" i="2"/>
  <c r="Q81" i="2"/>
  <c r="P81" i="2"/>
  <c r="X81" i="2" s="1" a="1"/>
  <c r="X81" i="2" s="1"/>
  <c r="O81" i="2"/>
  <c r="M81" i="2"/>
  <c r="L81" i="2"/>
  <c r="K81" i="2"/>
  <c r="J81" i="2"/>
  <c r="I81" i="2"/>
  <c r="H81" i="2"/>
  <c r="G81" i="2"/>
  <c r="F81" i="2"/>
  <c r="E81" i="2"/>
  <c r="D81" i="2"/>
  <c r="Y81" i="2" s="1"/>
  <c r="C81" i="2"/>
  <c r="B81" i="2"/>
  <c r="A81" i="2"/>
  <c r="V80" i="2"/>
  <c r="U80" i="2" a="1"/>
  <c r="U80" i="2" s="1"/>
  <c r="R80" i="2"/>
  <c r="Q80" i="2"/>
  <c r="P80" i="2"/>
  <c r="X80" i="2" s="1" a="1"/>
  <c r="X80" i="2" s="1"/>
  <c r="O80" i="2"/>
  <c r="M80" i="2"/>
  <c r="L80" i="2"/>
  <c r="N80" i="2" s="1"/>
  <c r="K80" i="2"/>
  <c r="J80" i="2"/>
  <c r="I80" i="2"/>
  <c r="H80" i="2"/>
  <c r="G80" i="2"/>
  <c r="F80" i="2"/>
  <c r="E80" i="2"/>
  <c r="D80" i="2"/>
  <c r="Y80" i="2" s="1"/>
  <c r="C80" i="2"/>
  <c r="B80" i="2"/>
  <c r="A80" i="2"/>
  <c r="S80" i="2" s="1"/>
  <c r="Y79" i="2"/>
  <c r="X79" i="2"/>
  <c r="R79" i="2"/>
  <c r="Q79" i="2"/>
  <c r="P79" i="2"/>
  <c r="X79" i="2" s="1" a="1"/>
  <c r="O79" i="2"/>
  <c r="M79" i="2"/>
  <c r="L79" i="2"/>
  <c r="K79" i="2"/>
  <c r="V79" i="2" s="1"/>
  <c r="J79" i="2"/>
  <c r="I79" i="2"/>
  <c r="H79" i="2"/>
  <c r="G79" i="2"/>
  <c r="F79" i="2"/>
  <c r="E79" i="2"/>
  <c r="D79" i="2"/>
  <c r="C79" i="2"/>
  <c r="B79" i="2"/>
  <c r="A79" i="2"/>
  <c r="S79" i="2" s="1"/>
  <c r="X78" i="2" a="1"/>
  <c r="X78" i="2" s="1"/>
  <c r="R78" i="2"/>
  <c r="Q78" i="2"/>
  <c r="P78" i="2"/>
  <c r="O78" i="2"/>
  <c r="M78" i="2"/>
  <c r="L78" i="2"/>
  <c r="K78" i="2"/>
  <c r="V78" i="2" s="1"/>
  <c r="J78" i="2"/>
  <c r="U78" i="2" s="1" a="1"/>
  <c r="U78" i="2" s="1"/>
  <c r="I78" i="2"/>
  <c r="H78" i="2"/>
  <c r="G78" i="2"/>
  <c r="F78" i="2"/>
  <c r="E78" i="2"/>
  <c r="D78" i="2"/>
  <c r="Y78" i="2" s="1"/>
  <c r="C78" i="2"/>
  <c r="B78" i="2"/>
  <c r="A78" i="2"/>
  <c r="S78" i="2" s="1"/>
  <c r="X77" i="2" a="1"/>
  <c r="X77" i="2" s="1"/>
  <c r="U77" i="2" a="1"/>
  <c r="U77" i="2" s="1"/>
  <c r="R77" i="2"/>
  <c r="Q77" i="2"/>
  <c r="P77" i="2"/>
  <c r="O77" i="2"/>
  <c r="M77" i="2"/>
  <c r="L77" i="2"/>
  <c r="N77" i="2" s="1"/>
  <c r="K77" i="2"/>
  <c r="V77" i="2" s="1"/>
  <c r="J77" i="2"/>
  <c r="I77" i="2"/>
  <c r="H77" i="2"/>
  <c r="G77" i="2"/>
  <c r="F77" i="2"/>
  <c r="E77" i="2"/>
  <c r="D77" i="2"/>
  <c r="Y77" i="2" s="1"/>
  <c r="C77" i="2"/>
  <c r="B77" i="2"/>
  <c r="A77" i="2"/>
  <c r="S77" i="2" s="1"/>
  <c r="X76" i="2"/>
  <c r="W76" i="2"/>
  <c r="T76" i="2"/>
  <c r="R76" i="2"/>
  <c r="Q76" i="2"/>
  <c r="P76" i="2"/>
  <c r="X76" i="2" s="1" a="1"/>
  <c r="O76" i="2"/>
  <c r="M76" i="2"/>
  <c r="L76" i="2"/>
  <c r="N76" i="2" s="1"/>
  <c r="K76" i="2"/>
  <c r="V76" i="2" s="1"/>
  <c r="J76" i="2"/>
  <c r="U76" i="2" s="1" a="1"/>
  <c r="U76" i="2" s="1"/>
  <c r="Z76" i="2" s="1"/>
  <c r="AA76" i="2" s="1"/>
  <c r="AB76" i="2" s="1"/>
  <c r="I76" i="2"/>
  <c r="H76" i="2"/>
  <c r="G76" i="2"/>
  <c r="F76" i="2"/>
  <c r="E76" i="2"/>
  <c r="D76" i="2"/>
  <c r="Y76" i="2" s="1"/>
  <c r="C76" i="2"/>
  <c r="B76" i="2"/>
  <c r="A76" i="2"/>
  <c r="S76" i="2" s="1"/>
  <c r="Y75" i="2"/>
  <c r="V75" i="2"/>
  <c r="R75" i="2"/>
  <c r="Q75" i="2"/>
  <c r="P75" i="2"/>
  <c r="X75" i="2" s="1" a="1"/>
  <c r="X75" i="2" s="1"/>
  <c r="O75" i="2"/>
  <c r="M75" i="2"/>
  <c r="L75" i="2"/>
  <c r="N75" i="2" s="1"/>
  <c r="T75" i="2" s="1"/>
  <c r="K75" i="2"/>
  <c r="J75" i="2"/>
  <c r="I75" i="2"/>
  <c r="H75" i="2"/>
  <c r="G75" i="2"/>
  <c r="F75" i="2"/>
  <c r="E75" i="2"/>
  <c r="D75" i="2"/>
  <c r="C75" i="2"/>
  <c r="B75" i="2"/>
  <c r="A75" i="2"/>
  <c r="S75" i="2" s="1"/>
  <c r="U74" i="2" a="1"/>
  <c r="U74" i="2" s="1"/>
  <c r="R74" i="2"/>
  <c r="Q74" i="2"/>
  <c r="P74" i="2"/>
  <c r="X74" i="2" s="1" a="1"/>
  <c r="X74" i="2" s="1"/>
  <c r="O74" i="2"/>
  <c r="M74" i="2"/>
  <c r="L74" i="2"/>
  <c r="N74" i="2" s="1"/>
  <c r="T74" i="2" s="1"/>
  <c r="K74" i="2"/>
  <c r="V74" i="2" s="1"/>
  <c r="J74" i="2"/>
  <c r="I74" i="2"/>
  <c r="H74" i="2"/>
  <c r="G74" i="2"/>
  <c r="F74" i="2"/>
  <c r="E74" i="2"/>
  <c r="D74" i="2"/>
  <c r="Y74" i="2" s="1"/>
  <c r="C74" i="2"/>
  <c r="B74" i="2"/>
  <c r="A74" i="2"/>
  <c r="S74" i="2" s="1"/>
  <c r="Y73" i="2"/>
  <c r="R73" i="2"/>
  <c r="Q73" i="2"/>
  <c r="P73" i="2"/>
  <c r="X73" i="2" s="1" a="1"/>
  <c r="X73" i="2" s="1"/>
  <c r="O73" i="2"/>
  <c r="M73" i="2"/>
  <c r="L73" i="2"/>
  <c r="K73" i="2"/>
  <c r="V73" i="2" s="1"/>
  <c r="J73" i="2"/>
  <c r="I73" i="2"/>
  <c r="H73" i="2"/>
  <c r="G73" i="2"/>
  <c r="F73" i="2"/>
  <c r="E73" i="2"/>
  <c r="D73" i="2"/>
  <c r="C73" i="2"/>
  <c r="B73" i="2"/>
  <c r="A73" i="2"/>
  <c r="S73" i="2" s="1"/>
  <c r="U72" i="2" a="1"/>
  <c r="U72" i="2" s="1"/>
  <c r="R72" i="2"/>
  <c r="Q72" i="2"/>
  <c r="P72" i="2"/>
  <c r="X72" i="2" s="1" a="1"/>
  <c r="X72" i="2" s="1"/>
  <c r="O72" i="2"/>
  <c r="M72" i="2"/>
  <c r="L72" i="2"/>
  <c r="N72" i="2" s="1"/>
  <c r="K72" i="2"/>
  <c r="V72" i="2" s="1"/>
  <c r="J72" i="2"/>
  <c r="I72" i="2"/>
  <c r="H72" i="2"/>
  <c r="G72" i="2"/>
  <c r="F72" i="2"/>
  <c r="E72" i="2"/>
  <c r="D72" i="2"/>
  <c r="Y72" i="2" s="1"/>
  <c r="C72" i="2"/>
  <c r="B72" i="2"/>
  <c r="A72" i="2"/>
  <c r="S72" i="2" s="1"/>
  <c r="Y71" i="2"/>
  <c r="X71" i="2" a="1"/>
  <c r="X71" i="2" s="1"/>
  <c r="R71" i="2"/>
  <c r="Q71" i="2"/>
  <c r="P71" i="2"/>
  <c r="O71" i="2"/>
  <c r="M71" i="2"/>
  <c r="L71" i="2"/>
  <c r="K71" i="2"/>
  <c r="V71" i="2" s="1"/>
  <c r="J71" i="2"/>
  <c r="U71" i="2" s="1" a="1"/>
  <c r="U71" i="2" s="1"/>
  <c r="I71" i="2"/>
  <c r="H71" i="2"/>
  <c r="G71" i="2"/>
  <c r="F71" i="2"/>
  <c r="E71" i="2"/>
  <c r="D71" i="2"/>
  <c r="C71" i="2"/>
  <c r="B71" i="2"/>
  <c r="A71" i="2"/>
  <c r="S71" i="2" s="1"/>
  <c r="X70" i="2" a="1"/>
  <c r="X70" i="2" s="1"/>
  <c r="V70" i="2"/>
  <c r="U70" i="2"/>
  <c r="U70" i="2" a="1"/>
  <c r="R70" i="2"/>
  <c r="Q70" i="2"/>
  <c r="P70" i="2"/>
  <c r="O70" i="2"/>
  <c r="M70" i="2"/>
  <c r="L70" i="2"/>
  <c r="K70" i="2"/>
  <c r="J70" i="2"/>
  <c r="I70" i="2"/>
  <c r="H70" i="2"/>
  <c r="G70" i="2"/>
  <c r="F70" i="2"/>
  <c r="E70" i="2"/>
  <c r="D70" i="2"/>
  <c r="Y70" i="2" s="1"/>
  <c r="C70" i="2"/>
  <c r="B70" i="2"/>
  <c r="A70" i="2"/>
  <c r="S70" i="2" s="1"/>
  <c r="X69" i="2" a="1"/>
  <c r="X69" i="2" s="1"/>
  <c r="R69" i="2"/>
  <c r="Q69" i="2"/>
  <c r="P69" i="2"/>
  <c r="O69" i="2"/>
  <c r="M69" i="2"/>
  <c r="L69" i="2"/>
  <c r="N69" i="2" s="1"/>
  <c r="T69" i="2" s="1"/>
  <c r="K69" i="2"/>
  <c r="V69" i="2" s="1"/>
  <c r="J69" i="2"/>
  <c r="I69" i="2"/>
  <c r="H69" i="2"/>
  <c r="G69" i="2"/>
  <c r="F69" i="2"/>
  <c r="E69" i="2"/>
  <c r="D69" i="2"/>
  <c r="Y69" i="2" s="1"/>
  <c r="C69" i="2"/>
  <c r="B69" i="2"/>
  <c r="A69" i="2"/>
  <c r="S69" i="2" s="1"/>
  <c r="X68" i="2" a="1"/>
  <c r="X68" i="2" s="1"/>
  <c r="V68" i="2"/>
  <c r="R68" i="2"/>
  <c r="Q68" i="2"/>
  <c r="P68" i="2"/>
  <c r="O68" i="2"/>
  <c r="M68" i="2"/>
  <c r="N68" i="2" s="1"/>
  <c r="T68" i="2" s="1"/>
  <c r="L68" i="2"/>
  <c r="K68" i="2"/>
  <c r="J68" i="2"/>
  <c r="I68" i="2"/>
  <c r="H68" i="2"/>
  <c r="G68" i="2"/>
  <c r="F68" i="2"/>
  <c r="E68" i="2"/>
  <c r="D68" i="2"/>
  <c r="Y68" i="2" s="1"/>
  <c r="C68" i="2"/>
  <c r="B68" i="2"/>
  <c r="A68" i="2"/>
  <c r="S68" i="2" s="1"/>
  <c r="X67" i="2" a="1"/>
  <c r="X67" i="2" s="1"/>
  <c r="U67" i="2" a="1"/>
  <c r="U67" i="2" s="1"/>
  <c r="T67" i="2"/>
  <c r="R67" i="2"/>
  <c r="Q67" i="2"/>
  <c r="P67" i="2"/>
  <c r="O67" i="2"/>
  <c r="M67" i="2"/>
  <c r="L67" i="2"/>
  <c r="N67" i="2" s="1"/>
  <c r="K67" i="2"/>
  <c r="V67" i="2" s="1"/>
  <c r="J67" i="2"/>
  <c r="W67" i="2" s="1"/>
  <c r="I67" i="2"/>
  <c r="H67" i="2"/>
  <c r="G67" i="2"/>
  <c r="F67" i="2"/>
  <c r="E67" i="2"/>
  <c r="D67" i="2"/>
  <c r="Y67" i="2" s="1"/>
  <c r="C67" i="2"/>
  <c r="B67" i="2"/>
  <c r="A67" i="2"/>
  <c r="S67" i="2" s="1"/>
  <c r="Y66" i="2"/>
  <c r="S66" i="2"/>
  <c r="R66" i="2"/>
  <c r="Q66" i="2"/>
  <c r="P66" i="2"/>
  <c r="X66" i="2" s="1" a="1"/>
  <c r="X66" i="2" s="1"/>
  <c r="O66" i="2"/>
  <c r="M66" i="2"/>
  <c r="L66" i="2"/>
  <c r="N66" i="2" s="1"/>
  <c r="T66" i="2" s="1"/>
  <c r="K66" i="2"/>
  <c r="V66" i="2" s="1"/>
  <c r="J66" i="2"/>
  <c r="I66" i="2"/>
  <c r="H66" i="2"/>
  <c r="G66" i="2"/>
  <c r="F66" i="2"/>
  <c r="E66" i="2"/>
  <c r="D66" i="2"/>
  <c r="C66" i="2"/>
  <c r="B66" i="2"/>
  <c r="A66" i="2"/>
  <c r="U65" i="2" a="1"/>
  <c r="U65" i="2" s="1"/>
  <c r="R65" i="2"/>
  <c r="Q65" i="2"/>
  <c r="P65" i="2"/>
  <c r="X65" i="2" s="1" a="1"/>
  <c r="X65" i="2" s="1"/>
  <c r="O65" i="2"/>
  <c r="M65" i="2"/>
  <c r="L65" i="2"/>
  <c r="N65" i="2" s="1"/>
  <c r="K65" i="2"/>
  <c r="V65" i="2" s="1"/>
  <c r="J65" i="2"/>
  <c r="I65" i="2"/>
  <c r="H65" i="2"/>
  <c r="G65" i="2"/>
  <c r="F65" i="2"/>
  <c r="E65" i="2"/>
  <c r="D65" i="2"/>
  <c r="Y65" i="2" s="1"/>
  <c r="C65" i="2"/>
  <c r="B65" i="2"/>
  <c r="A65" i="2"/>
  <c r="S65" i="2" s="1"/>
  <c r="U64" i="2" a="1"/>
  <c r="U64" i="2" s="1"/>
  <c r="S64" i="2"/>
  <c r="R64" i="2"/>
  <c r="Q64" i="2"/>
  <c r="P64" i="2"/>
  <c r="X64" i="2" s="1" a="1"/>
  <c r="X64" i="2" s="1"/>
  <c r="O64" i="2"/>
  <c r="M64" i="2"/>
  <c r="L64" i="2"/>
  <c r="N64" i="2" s="1"/>
  <c r="K64" i="2"/>
  <c r="V64" i="2" s="1"/>
  <c r="J64" i="2"/>
  <c r="I64" i="2"/>
  <c r="H64" i="2"/>
  <c r="G64" i="2"/>
  <c r="F64" i="2"/>
  <c r="E64" i="2"/>
  <c r="D64" i="2"/>
  <c r="Y64" i="2" s="1"/>
  <c r="C64" i="2"/>
  <c r="B64" i="2"/>
  <c r="A64" i="2"/>
  <c r="Y63" i="2"/>
  <c r="X63" i="2"/>
  <c r="R63" i="2"/>
  <c r="Q63" i="2"/>
  <c r="P63" i="2"/>
  <c r="X63" i="2" s="1" a="1"/>
  <c r="O63" i="2"/>
  <c r="N63" i="2"/>
  <c r="M63" i="2"/>
  <c r="L63" i="2"/>
  <c r="K63" i="2"/>
  <c r="V63" i="2" s="1"/>
  <c r="J63" i="2"/>
  <c r="U63" i="2" s="1" a="1"/>
  <c r="U63" i="2" s="1"/>
  <c r="I63" i="2"/>
  <c r="H63" i="2"/>
  <c r="G63" i="2"/>
  <c r="F63" i="2"/>
  <c r="E63" i="2"/>
  <c r="D63" i="2"/>
  <c r="C63" i="2"/>
  <c r="B63" i="2"/>
  <c r="A63" i="2"/>
  <c r="S63" i="2" s="1"/>
  <c r="X62" i="2" a="1"/>
  <c r="X62" i="2" s="1"/>
  <c r="V62" i="2"/>
  <c r="U62" i="2" a="1"/>
  <c r="U62" i="2" s="1"/>
  <c r="R62" i="2"/>
  <c r="Q62" i="2"/>
  <c r="P62" i="2"/>
  <c r="O62" i="2"/>
  <c r="M62" i="2"/>
  <c r="L62" i="2"/>
  <c r="K62" i="2"/>
  <c r="J62" i="2"/>
  <c r="I62" i="2"/>
  <c r="H62" i="2"/>
  <c r="G62" i="2"/>
  <c r="F62" i="2"/>
  <c r="E62" i="2"/>
  <c r="D62" i="2"/>
  <c r="Y62" i="2" s="1"/>
  <c r="C62" i="2"/>
  <c r="B62" i="2"/>
  <c r="A62" i="2"/>
  <c r="S62" i="2" s="1"/>
  <c r="V61" i="2"/>
  <c r="R61" i="2"/>
  <c r="Q61" i="2"/>
  <c r="P61" i="2"/>
  <c r="X61" i="2" s="1" a="1"/>
  <c r="X61" i="2" s="1"/>
  <c r="O61" i="2"/>
  <c r="M61" i="2"/>
  <c r="L61" i="2"/>
  <c r="N61" i="2" s="1"/>
  <c r="T61" i="2" s="1"/>
  <c r="K61" i="2"/>
  <c r="J61" i="2"/>
  <c r="W61" i="2" s="1"/>
  <c r="I61" i="2"/>
  <c r="H61" i="2"/>
  <c r="G61" i="2"/>
  <c r="F61" i="2"/>
  <c r="E61" i="2"/>
  <c r="D61" i="2"/>
  <c r="Y61" i="2" s="1"/>
  <c r="C61" i="2"/>
  <c r="B61" i="2"/>
  <c r="A61" i="2"/>
  <c r="S61" i="2" s="1"/>
  <c r="R60" i="2"/>
  <c r="Q60" i="2"/>
  <c r="P60" i="2"/>
  <c r="X60" i="2" s="1" a="1"/>
  <c r="X60" i="2" s="1"/>
  <c r="O60" i="2"/>
  <c r="M60" i="2"/>
  <c r="L60" i="2"/>
  <c r="N60" i="2" s="1"/>
  <c r="K60" i="2"/>
  <c r="V60" i="2" s="1"/>
  <c r="J60" i="2"/>
  <c r="U60" i="2" s="1" a="1"/>
  <c r="U60" i="2" s="1"/>
  <c r="I60" i="2"/>
  <c r="H60" i="2"/>
  <c r="G60" i="2"/>
  <c r="F60" i="2"/>
  <c r="E60" i="2"/>
  <c r="D60" i="2"/>
  <c r="Y60" i="2" s="1"/>
  <c r="C60" i="2"/>
  <c r="B60" i="2"/>
  <c r="A60" i="2"/>
  <c r="S60" i="2" s="1"/>
  <c r="X59" i="2" a="1"/>
  <c r="X59" i="2" s="1"/>
  <c r="W59" i="2"/>
  <c r="R59" i="2"/>
  <c r="Q59" i="2"/>
  <c r="P59" i="2"/>
  <c r="O59" i="2"/>
  <c r="M59" i="2"/>
  <c r="L59" i="2"/>
  <c r="N59" i="2" s="1"/>
  <c r="T59" i="2" s="1"/>
  <c r="K59" i="2"/>
  <c r="V59" i="2" s="1"/>
  <c r="J59" i="2"/>
  <c r="I59" i="2"/>
  <c r="H59" i="2"/>
  <c r="G59" i="2"/>
  <c r="F59" i="2"/>
  <c r="E59" i="2"/>
  <c r="D59" i="2"/>
  <c r="Y59" i="2" s="1"/>
  <c r="C59" i="2"/>
  <c r="B59" i="2"/>
  <c r="A59" i="2"/>
  <c r="S59" i="2" s="1"/>
  <c r="R58" i="2"/>
  <c r="Q58" i="2"/>
  <c r="P58" i="2"/>
  <c r="X58" i="2" s="1" a="1"/>
  <c r="X58" i="2" s="1"/>
  <c r="O58" i="2"/>
  <c r="M58" i="2"/>
  <c r="L58" i="2"/>
  <c r="N58" i="2" s="1"/>
  <c r="K58" i="2"/>
  <c r="V58" i="2" s="1"/>
  <c r="J58" i="2"/>
  <c r="U58" i="2" s="1" a="1"/>
  <c r="U58" i="2" s="1"/>
  <c r="I58" i="2"/>
  <c r="H58" i="2"/>
  <c r="G58" i="2"/>
  <c r="F58" i="2"/>
  <c r="E58" i="2"/>
  <c r="D58" i="2"/>
  <c r="Y58" i="2" s="1"/>
  <c r="C58" i="2"/>
  <c r="B58" i="2"/>
  <c r="A58" i="2"/>
  <c r="S58" i="2" s="1"/>
  <c r="Y57" i="2"/>
  <c r="R57" i="2"/>
  <c r="Q57" i="2"/>
  <c r="P57" i="2"/>
  <c r="X57" i="2" s="1" a="1"/>
  <c r="X57" i="2" s="1"/>
  <c r="O57" i="2"/>
  <c r="M57" i="2"/>
  <c r="L57" i="2"/>
  <c r="K57" i="2"/>
  <c r="V57" i="2" s="1"/>
  <c r="J57" i="2"/>
  <c r="I57" i="2"/>
  <c r="H57" i="2"/>
  <c r="G57" i="2"/>
  <c r="F57" i="2"/>
  <c r="E57" i="2"/>
  <c r="D57" i="2"/>
  <c r="C57" i="2"/>
  <c r="B57" i="2"/>
  <c r="A57" i="2"/>
  <c r="S57" i="2" s="1"/>
  <c r="V56" i="2"/>
  <c r="U56" i="2" a="1"/>
  <c r="U56" i="2" s="1"/>
  <c r="R56" i="2"/>
  <c r="Q56" i="2"/>
  <c r="P56" i="2"/>
  <c r="X56" i="2" s="1" a="1"/>
  <c r="X56" i="2" s="1"/>
  <c r="O56" i="2"/>
  <c r="M56" i="2"/>
  <c r="L56" i="2"/>
  <c r="N56" i="2" s="1"/>
  <c r="K56" i="2"/>
  <c r="J56" i="2"/>
  <c r="I56" i="2"/>
  <c r="H56" i="2"/>
  <c r="G56" i="2"/>
  <c r="F56" i="2"/>
  <c r="E56" i="2"/>
  <c r="D56" i="2"/>
  <c r="Y56" i="2" s="1"/>
  <c r="C56" i="2"/>
  <c r="B56" i="2"/>
  <c r="A56" i="2"/>
  <c r="S56" i="2" s="1"/>
  <c r="X55" i="2" a="1"/>
  <c r="X55" i="2" s="1"/>
  <c r="S55" i="2"/>
  <c r="R55" i="2"/>
  <c r="Q55" i="2"/>
  <c r="P55" i="2"/>
  <c r="O55" i="2"/>
  <c r="M55" i="2"/>
  <c r="L55" i="2"/>
  <c r="N55" i="2" s="1"/>
  <c r="K55" i="2"/>
  <c r="V55" i="2" s="1"/>
  <c r="J55" i="2"/>
  <c r="U55" i="2" s="1" a="1"/>
  <c r="U55" i="2" s="1"/>
  <c r="I55" i="2"/>
  <c r="H55" i="2"/>
  <c r="G55" i="2"/>
  <c r="F55" i="2"/>
  <c r="E55" i="2"/>
  <c r="D55" i="2"/>
  <c r="Y55" i="2" s="1"/>
  <c r="C55" i="2"/>
  <c r="B55" i="2"/>
  <c r="A55" i="2"/>
  <c r="Y54" i="2"/>
  <c r="X54" i="2"/>
  <c r="R54" i="2"/>
  <c r="Q54" i="2"/>
  <c r="P54" i="2"/>
  <c r="X54" i="2" s="1" a="1"/>
  <c r="O54" i="2"/>
  <c r="M54" i="2"/>
  <c r="L54" i="2"/>
  <c r="N54" i="2" s="1"/>
  <c r="T54" i="2" s="1"/>
  <c r="K54" i="2"/>
  <c r="V54" i="2" s="1"/>
  <c r="J54" i="2"/>
  <c r="I54" i="2"/>
  <c r="H54" i="2"/>
  <c r="G54" i="2"/>
  <c r="F54" i="2"/>
  <c r="E54" i="2"/>
  <c r="D54" i="2"/>
  <c r="C54" i="2"/>
  <c r="B54" i="2"/>
  <c r="A54" i="2"/>
  <c r="S54" i="2" s="1"/>
  <c r="Y53" i="2"/>
  <c r="R53" i="2"/>
  <c r="Q53" i="2"/>
  <c r="P53" i="2"/>
  <c r="X53" i="2" s="1" a="1"/>
  <c r="X53" i="2" s="1"/>
  <c r="O53" i="2"/>
  <c r="M53" i="2"/>
  <c r="L53" i="2"/>
  <c r="N53" i="2" s="1"/>
  <c r="T53" i="2" s="1"/>
  <c r="K53" i="2"/>
  <c r="V53" i="2" s="1"/>
  <c r="J53" i="2"/>
  <c r="I53" i="2"/>
  <c r="H53" i="2"/>
  <c r="G53" i="2"/>
  <c r="F53" i="2"/>
  <c r="E53" i="2"/>
  <c r="D53" i="2"/>
  <c r="C53" i="2"/>
  <c r="B53" i="2"/>
  <c r="A53" i="2"/>
  <c r="S53" i="2" s="1"/>
  <c r="Y52" i="2"/>
  <c r="X52" i="2" a="1"/>
  <c r="X52" i="2" s="1"/>
  <c r="U52" i="2" a="1"/>
  <c r="U52" i="2" s="1"/>
  <c r="R52" i="2"/>
  <c r="Q52" i="2"/>
  <c r="P52" i="2"/>
  <c r="O52" i="2"/>
  <c r="M52" i="2"/>
  <c r="L52" i="2"/>
  <c r="N52" i="2" s="1"/>
  <c r="K52" i="2"/>
  <c r="V52" i="2" s="1"/>
  <c r="J52" i="2"/>
  <c r="I52" i="2"/>
  <c r="H52" i="2"/>
  <c r="G52" i="2"/>
  <c r="F52" i="2"/>
  <c r="E52" i="2"/>
  <c r="D52" i="2"/>
  <c r="C52" i="2"/>
  <c r="B52" i="2"/>
  <c r="A52" i="2"/>
  <c r="S52" i="2" s="1"/>
  <c r="R51" i="2"/>
  <c r="Q51" i="2"/>
  <c r="P51" i="2"/>
  <c r="X51" i="2" s="1" a="1"/>
  <c r="X51" i="2" s="1"/>
  <c r="O51" i="2"/>
  <c r="M51" i="2"/>
  <c r="L51" i="2"/>
  <c r="K51" i="2"/>
  <c r="V51" i="2" s="1"/>
  <c r="J51" i="2"/>
  <c r="I51" i="2"/>
  <c r="H51" i="2"/>
  <c r="G51" i="2"/>
  <c r="F51" i="2"/>
  <c r="E51" i="2"/>
  <c r="D51" i="2"/>
  <c r="Y51" i="2" s="1"/>
  <c r="C51" i="2"/>
  <c r="B51" i="2"/>
  <c r="A51" i="2"/>
  <c r="S51" i="2" s="1"/>
  <c r="R50" i="2"/>
  <c r="Q50" i="2"/>
  <c r="P50" i="2"/>
  <c r="X50" i="2" s="1" a="1"/>
  <c r="X50" i="2" s="1"/>
  <c r="O50" i="2"/>
  <c r="M50" i="2"/>
  <c r="L50" i="2"/>
  <c r="N50" i="2" s="1"/>
  <c r="T50" i="2" s="1"/>
  <c r="K50" i="2"/>
  <c r="V50" i="2" s="1"/>
  <c r="J50" i="2"/>
  <c r="I50" i="2"/>
  <c r="H50" i="2"/>
  <c r="G50" i="2"/>
  <c r="F50" i="2"/>
  <c r="E50" i="2"/>
  <c r="D50" i="2"/>
  <c r="Y50" i="2" s="1"/>
  <c r="C50" i="2"/>
  <c r="B50" i="2"/>
  <c r="A50" i="2"/>
  <c r="S50" i="2" s="1"/>
  <c r="U49" i="2" a="1"/>
  <c r="U49" i="2" s="1"/>
  <c r="R49" i="2"/>
  <c r="Q49" i="2"/>
  <c r="P49" i="2"/>
  <c r="X49" i="2" s="1" a="1"/>
  <c r="X49" i="2" s="1"/>
  <c r="O49" i="2"/>
  <c r="M49" i="2"/>
  <c r="L49" i="2"/>
  <c r="N49" i="2" s="1"/>
  <c r="K49" i="2"/>
  <c r="V49" i="2" s="1"/>
  <c r="J49" i="2"/>
  <c r="I49" i="2"/>
  <c r="H49" i="2"/>
  <c r="G49" i="2"/>
  <c r="F49" i="2"/>
  <c r="E49" i="2"/>
  <c r="D49" i="2"/>
  <c r="Y49" i="2" s="1"/>
  <c r="C49" i="2"/>
  <c r="B49" i="2"/>
  <c r="A49" i="2"/>
  <c r="S49" i="2" s="1"/>
  <c r="X48" i="2"/>
  <c r="R48" i="2"/>
  <c r="Q48" i="2"/>
  <c r="P48" i="2"/>
  <c r="X48" i="2" s="1" a="1"/>
  <c r="O48" i="2"/>
  <c r="M48" i="2"/>
  <c r="L48" i="2"/>
  <c r="K48" i="2"/>
  <c r="V48" i="2" s="1"/>
  <c r="J48" i="2"/>
  <c r="I48" i="2"/>
  <c r="H48" i="2"/>
  <c r="G48" i="2"/>
  <c r="F48" i="2"/>
  <c r="E48" i="2"/>
  <c r="D48" i="2"/>
  <c r="Y48" i="2" s="1"/>
  <c r="C48" i="2"/>
  <c r="B48" i="2"/>
  <c r="A48" i="2"/>
  <c r="S48" i="2" s="1"/>
  <c r="U47" i="2" a="1"/>
  <c r="U47" i="2" s="1"/>
  <c r="R47" i="2"/>
  <c r="Q47" i="2"/>
  <c r="P47" i="2"/>
  <c r="X47" i="2" s="1" a="1"/>
  <c r="X47" i="2" s="1"/>
  <c r="O47" i="2"/>
  <c r="N47" i="2"/>
  <c r="M47" i="2"/>
  <c r="L47" i="2"/>
  <c r="K47" i="2"/>
  <c r="V47" i="2" s="1"/>
  <c r="J47" i="2"/>
  <c r="I47" i="2"/>
  <c r="H47" i="2"/>
  <c r="G47" i="2"/>
  <c r="F47" i="2"/>
  <c r="E47" i="2"/>
  <c r="D47" i="2"/>
  <c r="Y47" i="2" s="1"/>
  <c r="C47" i="2"/>
  <c r="B47" i="2"/>
  <c r="A47" i="2"/>
  <c r="S47" i="2" s="1"/>
  <c r="X46" i="2" a="1"/>
  <c r="X46" i="2" s="1"/>
  <c r="U46" i="2" a="1"/>
  <c r="U46" i="2" s="1"/>
  <c r="R46" i="2"/>
  <c r="Q46" i="2"/>
  <c r="P46" i="2"/>
  <c r="O46" i="2"/>
  <c r="M46" i="2"/>
  <c r="L46" i="2"/>
  <c r="N46" i="2" s="1"/>
  <c r="K46" i="2"/>
  <c r="V46" i="2" s="1"/>
  <c r="J46" i="2"/>
  <c r="I46" i="2"/>
  <c r="H46" i="2"/>
  <c r="G46" i="2"/>
  <c r="F46" i="2"/>
  <c r="E46" i="2"/>
  <c r="D46" i="2"/>
  <c r="Y46" i="2" s="1"/>
  <c r="C46" i="2"/>
  <c r="B46" i="2"/>
  <c r="A46" i="2"/>
  <c r="S46" i="2" s="1"/>
  <c r="R45" i="2"/>
  <c r="Q45" i="2"/>
  <c r="P45" i="2"/>
  <c r="X45" i="2" s="1" a="1"/>
  <c r="X45" i="2" s="1"/>
  <c r="O45" i="2"/>
  <c r="M45" i="2"/>
  <c r="L45" i="2"/>
  <c r="N45" i="2" s="1"/>
  <c r="T45" i="2" s="1"/>
  <c r="K45" i="2"/>
  <c r="V45" i="2" s="1"/>
  <c r="J45" i="2"/>
  <c r="I45" i="2"/>
  <c r="H45" i="2"/>
  <c r="G45" i="2"/>
  <c r="F45" i="2"/>
  <c r="E45" i="2"/>
  <c r="D45" i="2"/>
  <c r="Y45" i="2" s="1"/>
  <c r="C45" i="2"/>
  <c r="B45" i="2"/>
  <c r="A45" i="2"/>
  <c r="S45" i="2" s="1"/>
  <c r="X44" i="2" a="1"/>
  <c r="X44" i="2" s="1"/>
  <c r="R44" i="2"/>
  <c r="Q44" i="2"/>
  <c r="P44" i="2"/>
  <c r="O44" i="2"/>
  <c r="M44" i="2"/>
  <c r="L44" i="2"/>
  <c r="K44" i="2"/>
  <c r="V44" i="2" s="1"/>
  <c r="J44" i="2"/>
  <c r="I44" i="2"/>
  <c r="H44" i="2"/>
  <c r="G44" i="2"/>
  <c r="F44" i="2"/>
  <c r="E44" i="2"/>
  <c r="D44" i="2"/>
  <c r="Y44" i="2" s="1"/>
  <c r="C44" i="2"/>
  <c r="B44" i="2"/>
  <c r="A44" i="2"/>
  <c r="S44" i="2" s="1"/>
  <c r="U43" i="2" a="1"/>
  <c r="U43" i="2" s="1"/>
  <c r="R43" i="2"/>
  <c r="Q43" i="2"/>
  <c r="P43" i="2"/>
  <c r="X43" i="2" s="1" a="1"/>
  <c r="X43" i="2" s="1"/>
  <c r="O43" i="2"/>
  <c r="M43" i="2"/>
  <c r="L43" i="2"/>
  <c r="N43" i="2" s="1"/>
  <c r="K43" i="2"/>
  <c r="V43" i="2" s="1"/>
  <c r="J43" i="2"/>
  <c r="I43" i="2"/>
  <c r="H43" i="2"/>
  <c r="G43" i="2"/>
  <c r="F43" i="2"/>
  <c r="E43" i="2"/>
  <c r="D43" i="2"/>
  <c r="Y43" i="2" s="1"/>
  <c r="C43" i="2"/>
  <c r="B43" i="2"/>
  <c r="A43" i="2"/>
  <c r="S43" i="2" s="1"/>
  <c r="R42" i="2"/>
  <c r="Q42" i="2"/>
  <c r="P42" i="2"/>
  <c r="X42" i="2" s="1" a="1"/>
  <c r="X42" i="2" s="1"/>
  <c r="O42" i="2"/>
  <c r="M42" i="2"/>
  <c r="L42" i="2"/>
  <c r="K42" i="2"/>
  <c r="V42" i="2" s="1"/>
  <c r="J42" i="2"/>
  <c r="I42" i="2"/>
  <c r="H42" i="2"/>
  <c r="G42" i="2"/>
  <c r="F42" i="2"/>
  <c r="E42" i="2"/>
  <c r="D42" i="2"/>
  <c r="Y42" i="2" s="1"/>
  <c r="C42" i="2"/>
  <c r="B42" i="2"/>
  <c r="A42" i="2"/>
  <c r="S42" i="2" s="1"/>
  <c r="V41" i="2"/>
  <c r="R41" i="2"/>
  <c r="Q41" i="2"/>
  <c r="P41" i="2"/>
  <c r="X41" i="2" s="1" a="1"/>
  <c r="X41" i="2" s="1"/>
  <c r="O41" i="2"/>
  <c r="N41" i="2"/>
  <c r="M41" i="2"/>
  <c r="L41" i="2"/>
  <c r="K41" i="2"/>
  <c r="J41" i="2"/>
  <c r="U41" i="2" s="1" a="1"/>
  <c r="U41" i="2" s="1"/>
  <c r="I41" i="2"/>
  <c r="H41" i="2"/>
  <c r="G41" i="2"/>
  <c r="F41" i="2"/>
  <c r="E41" i="2"/>
  <c r="D41" i="2"/>
  <c r="Y41" i="2" s="1"/>
  <c r="C41" i="2"/>
  <c r="B41" i="2"/>
  <c r="A41" i="2"/>
  <c r="S41" i="2" s="1"/>
  <c r="Y40" i="2"/>
  <c r="U40" i="2" a="1"/>
  <c r="U40" i="2" s="1"/>
  <c r="R40" i="2"/>
  <c r="Q40" i="2"/>
  <c r="P40" i="2"/>
  <c r="X40" i="2" s="1" a="1"/>
  <c r="X40" i="2" s="1"/>
  <c r="O40" i="2"/>
  <c r="M40" i="2"/>
  <c r="L40" i="2"/>
  <c r="N40" i="2" s="1"/>
  <c r="K40" i="2"/>
  <c r="V40" i="2" s="1"/>
  <c r="J40" i="2"/>
  <c r="I40" i="2"/>
  <c r="H40" i="2"/>
  <c r="G40" i="2"/>
  <c r="F40" i="2"/>
  <c r="E40" i="2"/>
  <c r="D40" i="2"/>
  <c r="C40" i="2"/>
  <c r="B40" i="2"/>
  <c r="A40" i="2"/>
  <c r="S40" i="2" s="1"/>
  <c r="X39" i="2"/>
  <c r="V39" i="2"/>
  <c r="R39" i="2"/>
  <c r="Q39" i="2"/>
  <c r="P39" i="2"/>
  <c r="X39" i="2" s="1" a="1"/>
  <c r="O39" i="2"/>
  <c r="M39" i="2"/>
  <c r="L39" i="2"/>
  <c r="K39" i="2"/>
  <c r="J39" i="2"/>
  <c r="U39" i="2" s="1" a="1"/>
  <c r="U39" i="2" s="1"/>
  <c r="I39" i="2"/>
  <c r="H39" i="2"/>
  <c r="G39" i="2"/>
  <c r="F39" i="2"/>
  <c r="E39" i="2"/>
  <c r="D39" i="2"/>
  <c r="Y39" i="2" s="1"/>
  <c r="C39" i="2"/>
  <c r="B39" i="2"/>
  <c r="A39" i="2"/>
  <c r="S39" i="2" s="1"/>
  <c r="X38" i="2" a="1"/>
  <c r="X38" i="2" s="1"/>
  <c r="R38" i="2"/>
  <c r="Q38" i="2"/>
  <c r="P38" i="2"/>
  <c r="O38" i="2"/>
  <c r="M38" i="2"/>
  <c r="L38" i="2"/>
  <c r="N38" i="2" s="1"/>
  <c r="T38" i="2" s="1"/>
  <c r="K38" i="2"/>
  <c r="V38" i="2" s="1"/>
  <c r="J38" i="2"/>
  <c r="I38" i="2"/>
  <c r="H38" i="2"/>
  <c r="G38" i="2"/>
  <c r="F38" i="2"/>
  <c r="E38" i="2"/>
  <c r="D38" i="2"/>
  <c r="Y38" i="2" s="1"/>
  <c r="C38" i="2"/>
  <c r="B38" i="2"/>
  <c r="A38" i="2"/>
  <c r="S38" i="2" s="1"/>
  <c r="U37" i="2" a="1"/>
  <c r="U37" i="2" s="1"/>
  <c r="R37" i="2"/>
  <c r="Q37" i="2"/>
  <c r="P37" i="2"/>
  <c r="X37" i="2" s="1" a="1"/>
  <c r="X37" i="2" s="1"/>
  <c r="O37" i="2"/>
  <c r="M37" i="2"/>
  <c r="L37" i="2"/>
  <c r="N37" i="2" s="1"/>
  <c r="T37" i="2" s="1"/>
  <c r="K37" i="2"/>
  <c r="V37" i="2" s="1"/>
  <c r="J37" i="2"/>
  <c r="I37" i="2"/>
  <c r="H37" i="2"/>
  <c r="G37" i="2"/>
  <c r="F37" i="2"/>
  <c r="E37" i="2"/>
  <c r="D37" i="2"/>
  <c r="Y37" i="2" s="1"/>
  <c r="C37" i="2"/>
  <c r="B37" i="2"/>
  <c r="A37" i="2"/>
  <c r="S37" i="2" s="1"/>
  <c r="S36" i="2"/>
  <c r="R36" i="2"/>
  <c r="Q36" i="2"/>
  <c r="P36" i="2"/>
  <c r="X36" i="2" s="1" a="1"/>
  <c r="X36" i="2" s="1"/>
  <c r="O36" i="2"/>
  <c r="M36" i="2"/>
  <c r="L36" i="2"/>
  <c r="N36" i="2" s="1"/>
  <c r="K36" i="2"/>
  <c r="V36" i="2" s="1"/>
  <c r="J36" i="2"/>
  <c r="U36" i="2" s="1" a="1"/>
  <c r="U36" i="2" s="1"/>
  <c r="I36" i="2"/>
  <c r="H36" i="2"/>
  <c r="G36" i="2"/>
  <c r="F36" i="2"/>
  <c r="E36" i="2"/>
  <c r="D36" i="2"/>
  <c r="Y36" i="2" s="1"/>
  <c r="C36" i="2"/>
  <c r="B36" i="2"/>
  <c r="A36" i="2"/>
  <c r="V35" i="2"/>
  <c r="R35" i="2"/>
  <c r="Q35" i="2"/>
  <c r="P35" i="2"/>
  <c r="X35" i="2" s="1" a="1"/>
  <c r="X35" i="2" s="1"/>
  <c r="O35" i="2"/>
  <c r="M35" i="2"/>
  <c r="L35" i="2"/>
  <c r="K35" i="2"/>
  <c r="J35" i="2"/>
  <c r="U35" i="2" s="1" a="1"/>
  <c r="U35" i="2" s="1"/>
  <c r="I35" i="2"/>
  <c r="H35" i="2"/>
  <c r="G35" i="2"/>
  <c r="F35" i="2"/>
  <c r="E35" i="2"/>
  <c r="D35" i="2"/>
  <c r="Y35" i="2" s="1"/>
  <c r="C35" i="2"/>
  <c r="B35" i="2"/>
  <c r="A35" i="2"/>
  <c r="S35" i="2" s="1"/>
  <c r="T34" i="2"/>
  <c r="S34" i="2"/>
  <c r="R34" i="2"/>
  <c r="Q34" i="2"/>
  <c r="P34" i="2"/>
  <c r="X34" i="2" s="1" a="1"/>
  <c r="X34" i="2" s="1"/>
  <c r="O34" i="2"/>
  <c r="M34" i="2"/>
  <c r="L34" i="2"/>
  <c r="N34" i="2" s="1"/>
  <c r="K34" i="2"/>
  <c r="V34" i="2" s="1"/>
  <c r="J34" i="2"/>
  <c r="U34" i="2" s="1" a="1"/>
  <c r="U34" i="2" s="1"/>
  <c r="I34" i="2"/>
  <c r="H34" i="2"/>
  <c r="G34" i="2"/>
  <c r="F34" i="2"/>
  <c r="E34" i="2"/>
  <c r="D34" i="2"/>
  <c r="Y34" i="2" s="1"/>
  <c r="C34" i="2"/>
  <c r="B34" i="2"/>
  <c r="A34" i="2"/>
  <c r="Y33" i="2"/>
  <c r="V33" i="2"/>
  <c r="R33" i="2"/>
  <c r="Q33" i="2"/>
  <c r="P33" i="2"/>
  <c r="X33" i="2" s="1" a="1"/>
  <c r="X33" i="2" s="1"/>
  <c r="O33" i="2"/>
  <c r="M33" i="2"/>
  <c r="L33" i="2"/>
  <c r="K33" i="2"/>
  <c r="J33" i="2"/>
  <c r="U33" i="2" s="1" a="1"/>
  <c r="U33" i="2" s="1"/>
  <c r="I33" i="2"/>
  <c r="H33" i="2"/>
  <c r="G33" i="2"/>
  <c r="F33" i="2"/>
  <c r="E33" i="2"/>
  <c r="D33" i="2"/>
  <c r="C33" i="2"/>
  <c r="B33" i="2"/>
  <c r="A33" i="2"/>
  <c r="S33" i="2" s="1"/>
  <c r="X32" i="2" a="1"/>
  <c r="X32" i="2" s="1"/>
  <c r="U32" i="2" a="1"/>
  <c r="U32" i="2" s="1"/>
  <c r="R32" i="2"/>
  <c r="Q32" i="2"/>
  <c r="P32" i="2"/>
  <c r="O32" i="2"/>
  <c r="M32" i="2"/>
  <c r="L32" i="2"/>
  <c r="K32" i="2"/>
  <c r="V32" i="2" s="1"/>
  <c r="J32" i="2"/>
  <c r="I32" i="2"/>
  <c r="H32" i="2"/>
  <c r="G32" i="2"/>
  <c r="F32" i="2"/>
  <c r="E32" i="2"/>
  <c r="D32" i="2"/>
  <c r="Y32" i="2" s="1"/>
  <c r="C32" i="2"/>
  <c r="B32" i="2"/>
  <c r="A32" i="2"/>
  <c r="S32" i="2" s="1"/>
  <c r="Y31" i="2"/>
  <c r="X31" i="2"/>
  <c r="R31" i="2"/>
  <c r="Q31" i="2"/>
  <c r="P31" i="2"/>
  <c r="X31" i="2" s="1" a="1"/>
  <c r="O31" i="2"/>
  <c r="M31" i="2"/>
  <c r="L31" i="2"/>
  <c r="N31" i="2" s="1"/>
  <c r="K31" i="2"/>
  <c r="V31" i="2" s="1"/>
  <c r="J31" i="2"/>
  <c r="U31" i="2" s="1" a="1"/>
  <c r="U31" i="2" s="1"/>
  <c r="I31" i="2"/>
  <c r="H31" i="2"/>
  <c r="G31" i="2"/>
  <c r="F31" i="2"/>
  <c r="E31" i="2"/>
  <c r="D31" i="2"/>
  <c r="C31" i="2"/>
  <c r="B31" i="2"/>
  <c r="A31" i="2"/>
  <c r="S31" i="2" s="1"/>
  <c r="R30" i="2"/>
  <c r="Q30" i="2"/>
  <c r="P30" i="2"/>
  <c r="X30" i="2" s="1" a="1"/>
  <c r="X30" i="2" s="1"/>
  <c r="O30" i="2"/>
  <c r="M30" i="2"/>
  <c r="L30" i="2"/>
  <c r="N30" i="2" s="1"/>
  <c r="T30" i="2" s="1"/>
  <c r="K30" i="2"/>
  <c r="V30" i="2" s="1"/>
  <c r="J30" i="2"/>
  <c r="I30" i="2"/>
  <c r="H30" i="2"/>
  <c r="G30" i="2"/>
  <c r="F30" i="2"/>
  <c r="E30" i="2"/>
  <c r="D30" i="2"/>
  <c r="Y30" i="2" s="1"/>
  <c r="C30" i="2"/>
  <c r="B30" i="2"/>
  <c r="A30" i="2"/>
  <c r="S30" i="2" s="1"/>
  <c r="X29" i="2" a="1"/>
  <c r="X29" i="2" s="1"/>
  <c r="W29" i="2"/>
  <c r="R29" i="2"/>
  <c r="Q29" i="2"/>
  <c r="P29" i="2"/>
  <c r="O29" i="2"/>
  <c r="M29" i="2"/>
  <c r="L29" i="2"/>
  <c r="N29" i="2" s="1"/>
  <c r="T29" i="2" s="1"/>
  <c r="K29" i="2"/>
  <c r="V29" i="2" s="1"/>
  <c r="J29" i="2"/>
  <c r="U29" i="2" s="1" a="1"/>
  <c r="U29" i="2" s="1"/>
  <c r="I29" i="2"/>
  <c r="H29" i="2"/>
  <c r="G29" i="2"/>
  <c r="F29" i="2"/>
  <c r="E29" i="2"/>
  <c r="D29" i="2"/>
  <c r="Y29" i="2" s="1"/>
  <c r="C29" i="2"/>
  <c r="B29" i="2"/>
  <c r="A29" i="2"/>
  <c r="S29" i="2" s="1"/>
  <c r="U28" i="2" a="1"/>
  <c r="U28" i="2" s="1"/>
  <c r="S28" i="2"/>
  <c r="R28" i="2"/>
  <c r="Q28" i="2"/>
  <c r="P28" i="2"/>
  <c r="X28" i="2" s="1" a="1"/>
  <c r="X28" i="2" s="1"/>
  <c r="O28" i="2"/>
  <c r="M28" i="2"/>
  <c r="L28" i="2"/>
  <c r="K28" i="2"/>
  <c r="V28" i="2" s="1"/>
  <c r="J28" i="2"/>
  <c r="I28" i="2"/>
  <c r="H28" i="2"/>
  <c r="G28" i="2"/>
  <c r="F28" i="2"/>
  <c r="E28" i="2"/>
  <c r="D28" i="2"/>
  <c r="Y28" i="2" s="1"/>
  <c r="C28" i="2"/>
  <c r="B28" i="2"/>
  <c r="A28" i="2"/>
  <c r="Y27" i="2"/>
  <c r="R27" i="2"/>
  <c r="Q27" i="2"/>
  <c r="P27" i="2"/>
  <c r="X27" i="2" s="1" a="1"/>
  <c r="X27" i="2" s="1"/>
  <c r="O27" i="2"/>
  <c r="M27" i="2"/>
  <c r="L27" i="2"/>
  <c r="K27" i="2"/>
  <c r="V27" i="2" s="1"/>
  <c r="J27" i="2"/>
  <c r="I27" i="2"/>
  <c r="H27" i="2"/>
  <c r="G27" i="2"/>
  <c r="F27" i="2"/>
  <c r="E27" i="2"/>
  <c r="D27" i="2"/>
  <c r="C27" i="2"/>
  <c r="B27" i="2"/>
  <c r="A27" i="2"/>
  <c r="S27" i="2" s="1"/>
  <c r="X26" i="2" a="1"/>
  <c r="X26" i="2" s="1"/>
  <c r="V26" i="2"/>
  <c r="U26" i="2" a="1"/>
  <c r="U26" i="2" s="1"/>
  <c r="R26" i="2"/>
  <c r="Q26" i="2"/>
  <c r="P26" i="2"/>
  <c r="O26" i="2"/>
  <c r="M26" i="2"/>
  <c r="N26" i="2" s="1"/>
  <c r="L26" i="2"/>
  <c r="K26" i="2"/>
  <c r="J26" i="2"/>
  <c r="I26" i="2"/>
  <c r="H26" i="2"/>
  <c r="G26" i="2"/>
  <c r="F26" i="2"/>
  <c r="E26" i="2"/>
  <c r="D26" i="2"/>
  <c r="Y26" i="2" s="1"/>
  <c r="C26" i="2"/>
  <c r="B26" i="2"/>
  <c r="A26" i="2"/>
  <c r="S26" i="2" s="1"/>
  <c r="X25" i="2"/>
  <c r="X25" i="2" a="1"/>
  <c r="R25" i="2"/>
  <c r="Q25" i="2"/>
  <c r="P25" i="2"/>
  <c r="O25" i="2"/>
  <c r="M25" i="2"/>
  <c r="L25" i="2"/>
  <c r="N25" i="2" s="1"/>
  <c r="K25" i="2"/>
  <c r="V25" i="2" s="1"/>
  <c r="J25" i="2"/>
  <c r="U25" i="2" s="1" a="1"/>
  <c r="U25" i="2" s="1"/>
  <c r="I25" i="2"/>
  <c r="H25" i="2"/>
  <c r="G25" i="2"/>
  <c r="F25" i="2"/>
  <c r="E25" i="2"/>
  <c r="D25" i="2"/>
  <c r="Y25" i="2" s="1"/>
  <c r="C25" i="2"/>
  <c r="B25" i="2"/>
  <c r="A25" i="2"/>
  <c r="S25" i="2" s="1"/>
  <c r="Y24" i="2"/>
  <c r="V24" i="2"/>
  <c r="R24" i="2"/>
  <c r="Q24" i="2"/>
  <c r="P24" i="2"/>
  <c r="X24" i="2" s="1" a="1"/>
  <c r="X24" i="2" s="1"/>
  <c r="O24" i="2"/>
  <c r="M24" i="2"/>
  <c r="L24" i="2"/>
  <c r="K24" i="2"/>
  <c r="J24" i="2"/>
  <c r="U24" i="2" s="1" a="1"/>
  <c r="U24" i="2" s="1"/>
  <c r="I24" i="2"/>
  <c r="H24" i="2"/>
  <c r="G24" i="2"/>
  <c r="F24" i="2"/>
  <c r="E24" i="2"/>
  <c r="D24" i="2"/>
  <c r="C24" i="2"/>
  <c r="B24" i="2"/>
  <c r="A24" i="2"/>
  <c r="S24" i="2" s="1"/>
  <c r="R23" i="2"/>
  <c r="Q23" i="2"/>
  <c r="P23" i="2"/>
  <c r="X23" i="2" s="1" a="1"/>
  <c r="X23" i="2" s="1"/>
  <c r="O23" i="2"/>
  <c r="M23" i="2"/>
  <c r="L23" i="2"/>
  <c r="N23" i="2" s="1"/>
  <c r="T23" i="2" s="1"/>
  <c r="K23" i="2"/>
  <c r="V23" i="2" s="1"/>
  <c r="J23" i="2"/>
  <c r="I23" i="2"/>
  <c r="H23" i="2"/>
  <c r="G23" i="2"/>
  <c r="F23" i="2"/>
  <c r="E23" i="2"/>
  <c r="D23" i="2"/>
  <c r="Y23" i="2" s="1"/>
  <c r="C23" i="2"/>
  <c r="B23" i="2"/>
  <c r="A23" i="2"/>
  <c r="S23" i="2" s="1"/>
  <c r="V22" i="2"/>
  <c r="R22" i="2"/>
  <c r="Q22" i="2"/>
  <c r="P22" i="2"/>
  <c r="X22" i="2" s="1" a="1"/>
  <c r="X22" i="2" s="1"/>
  <c r="O22" i="2"/>
  <c r="M22" i="2"/>
  <c r="L22" i="2"/>
  <c r="K22" i="2"/>
  <c r="J22" i="2"/>
  <c r="U22" i="2" s="1" a="1"/>
  <c r="U22" i="2" s="1"/>
  <c r="I22" i="2"/>
  <c r="H22" i="2"/>
  <c r="G22" i="2"/>
  <c r="F22" i="2"/>
  <c r="E22" i="2"/>
  <c r="D22" i="2"/>
  <c r="Y22" i="2" s="1"/>
  <c r="C22" i="2"/>
  <c r="B22" i="2"/>
  <c r="A22" i="2"/>
  <c r="S22" i="2" s="1"/>
  <c r="Y21" i="2"/>
  <c r="R21" i="2"/>
  <c r="Q21" i="2"/>
  <c r="P21" i="2"/>
  <c r="X21" i="2" s="1" a="1"/>
  <c r="X21" i="2" s="1"/>
  <c r="O21" i="2"/>
  <c r="M21" i="2"/>
  <c r="L21" i="2"/>
  <c r="N21" i="2" s="1"/>
  <c r="T21" i="2" s="1"/>
  <c r="K21" i="2"/>
  <c r="V21" i="2" s="1"/>
  <c r="J21" i="2"/>
  <c r="I21" i="2"/>
  <c r="H21" i="2"/>
  <c r="G21" i="2"/>
  <c r="F21" i="2"/>
  <c r="E21" i="2"/>
  <c r="D21" i="2"/>
  <c r="C21" i="2"/>
  <c r="B21" i="2"/>
  <c r="A21" i="2"/>
  <c r="S21" i="2" s="1"/>
  <c r="X20" i="2" a="1"/>
  <c r="X20" i="2" s="1"/>
  <c r="V20" i="2"/>
  <c r="U20" i="2"/>
  <c r="U20" i="2" a="1"/>
  <c r="R20" i="2"/>
  <c r="Q20" i="2"/>
  <c r="P20" i="2"/>
  <c r="O20" i="2"/>
  <c r="M20" i="2"/>
  <c r="L20" i="2"/>
  <c r="N20" i="2" s="1"/>
  <c r="T20" i="2" s="1"/>
  <c r="K20" i="2"/>
  <c r="J20" i="2"/>
  <c r="I20" i="2"/>
  <c r="H20" i="2"/>
  <c r="G20" i="2"/>
  <c r="F20" i="2"/>
  <c r="E20" i="2"/>
  <c r="D20" i="2"/>
  <c r="Y20" i="2" s="1"/>
  <c r="C20" i="2"/>
  <c r="B20" i="2"/>
  <c r="A20" i="2"/>
  <c r="S20" i="2" s="1"/>
  <c r="R19" i="2"/>
  <c r="Q19" i="2"/>
  <c r="P19" i="2"/>
  <c r="X19" i="2" s="1" a="1"/>
  <c r="X19" i="2" s="1"/>
  <c r="O19" i="2"/>
  <c r="M19" i="2"/>
  <c r="L19" i="2"/>
  <c r="N19" i="2" s="1"/>
  <c r="K19" i="2"/>
  <c r="V19" i="2" s="1"/>
  <c r="J19" i="2"/>
  <c r="U19" i="2" s="1" a="1"/>
  <c r="U19" i="2" s="1"/>
  <c r="I19" i="2"/>
  <c r="H19" i="2"/>
  <c r="G19" i="2"/>
  <c r="F19" i="2"/>
  <c r="E19" i="2"/>
  <c r="D19" i="2"/>
  <c r="Y19" i="2" s="1"/>
  <c r="C19" i="2"/>
  <c r="B19" i="2"/>
  <c r="A19" i="2"/>
  <c r="S19" i="2" s="1"/>
  <c r="W18" i="2"/>
  <c r="U18" i="2" a="1"/>
  <c r="U18" i="2" s="1"/>
  <c r="R18" i="2"/>
  <c r="Q18" i="2"/>
  <c r="P18" i="2"/>
  <c r="X18" i="2" s="1" a="1"/>
  <c r="X18" i="2" s="1"/>
  <c r="O18" i="2"/>
  <c r="M18" i="2"/>
  <c r="L18" i="2"/>
  <c r="N18" i="2" s="1"/>
  <c r="T18" i="2" s="1"/>
  <c r="K18" i="2"/>
  <c r="V18" i="2" s="1"/>
  <c r="J18" i="2"/>
  <c r="I18" i="2"/>
  <c r="H18" i="2"/>
  <c r="G18" i="2"/>
  <c r="F18" i="2"/>
  <c r="E18" i="2"/>
  <c r="D18" i="2"/>
  <c r="Y18" i="2" s="1"/>
  <c r="C18" i="2"/>
  <c r="B18" i="2"/>
  <c r="A18" i="2"/>
  <c r="S18" i="2" s="1"/>
  <c r="R17" i="2"/>
  <c r="Q17" i="2"/>
  <c r="P17" i="2"/>
  <c r="X17" i="2" s="1" a="1"/>
  <c r="X17" i="2" s="1"/>
  <c r="O17" i="2"/>
  <c r="M17" i="2"/>
  <c r="L17" i="2"/>
  <c r="N17" i="2" s="1"/>
  <c r="T17" i="2" s="1"/>
  <c r="K17" i="2"/>
  <c r="V17" i="2" s="1"/>
  <c r="J17" i="2"/>
  <c r="I17" i="2"/>
  <c r="H17" i="2"/>
  <c r="G17" i="2"/>
  <c r="F17" i="2"/>
  <c r="E17" i="2"/>
  <c r="D17" i="2"/>
  <c r="Y17" i="2" s="1"/>
  <c r="C17" i="2"/>
  <c r="B17" i="2"/>
  <c r="A17" i="2"/>
  <c r="S17" i="2" s="1"/>
  <c r="U16" i="2" a="1"/>
  <c r="U16" i="2" s="1"/>
  <c r="T16" i="2"/>
  <c r="R16" i="2"/>
  <c r="Q16" i="2"/>
  <c r="P16" i="2"/>
  <c r="X16" i="2" s="1" a="1"/>
  <c r="X16" i="2" s="1"/>
  <c r="O16" i="2"/>
  <c r="M16" i="2"/>
  <c r="L16" i="2"/>
  <c r="N16" i="2" s="1"/>
  <c r="K16" i="2"/>
  <c r="V16" i="2" s="1"/>
  <c r="J16" i="2"/>
  <c r="I16" i="2"/>
  <c r="H16" i="2"/>
  <c r="G16" i="2"/>
  <c r="F16" i="2"/>
  <c r="E16" i="2"/>
  <c r="D16" i="2"/>
  <c r="Y16" i="2" s="1"/>
  <c r="C16" i="2"/>
  <c r="B16" i="2"/>
  <c r="A16" i="2"/>
  <c r="S16" i="2" s="1"/>
  <c r="Y15" i="2"/>
  <c r="R15" i="2"/>
  <c r="Q15" i="2"/>
  <c r="P15" i="2"/>
  <c r="X15" i="2" s="1" a="1"/>
  <c r="X15" i="2" s="1"/>
  <c r="O15" i="2"/>
  <c r="M15" i="2"/>
  <c r="N15" i="2" s="1"/>
  <c r="T15" i="2" s="1"/>
  <c r="L15" i="2"/>
  <c r="K15" i="2"/>
  <c r="V15" i="2" s="1"/>
  <c r="J15" i="2"/>
  <c r="I15" i="2"/>
  <c r="H15" i="2"/>
  <c r="G15" i="2"/>
  <c r="F15" i="2"/>
  <c r="E15" i="2"/>
  <c r="D15" i="2"/>
  <c r="C15" i="2"/>
  <c r="B15" i="2"/>
  <c r="A15" i="2"/>
  <c r="S15" i="2" s="1"/>
  <c r="X14" i="2" a="1"/>
  <c r="X14" i="2" s="1"/>
  <c r="R14" i="2"/>
  <c r="Q14" i="2"/>
  <c r="P14" i="2"/>
  <c r="O14" i="2"/>
  <c r="M14" i="2"/>
  <c r="L14" i="2"/>
  <c r="K14" i="2"/>
  <c r="V14" i="2" s="1"/>
  <c r="J14" i="2"/>
  <c r="I14" i="2"/>
  <c r="H14" i="2"/>
  <c r="G14" i="2"/>
  <c r="F14" i="2"/>
  <c r="E14" i="2"/>
  <c r="D14" i="2"/>
  <c r="Y14" i="2" s="1"/>
  <c r="C14" i="2"/>
  <c r="B14" i="2"/>
  <c r="A14" i="2"/>
  <c r="S14" i="2" s="1"/>
  <c r="Y13" i="2"/>
  <c r="U13" i="2" a="1"/>
  <c r="U13" i="2" s="1"/>
  <c r="R13" i="2"/>
  <c r="Q13" i="2"/>
  <c r="P13" i="2"/>
  <c r="X13" i="2" s="1" a="1"/>
  <c r="X13" i="2" s="1"/>
  <c r="O13" i="2"/>
  <c r="M13" i="2"/>
  <c r="L13" i="2"/>
  <c r="N13" i="2" s="1"/>
  <c r="K13" i="2"/>
  <c r="V13" i="2" s="1"/>
  <c r="J13" i="2"/>
  <c r="I13" i="2"/>
  <c r="H13" i="2"/>
  <c r="G13" i="2"/>
  <c r="F13" i="2"/>
  <c r="E13" i="2"/>
  <c r="D13" i="2"/>
  <c r="C13" i="2"/>
  <c r="B13" i="2"/>
  <c r="A13" i="2"/>
  <c r="S13" i="2" s="1"/>
  <c r="X12" i="2"/>
  <c r="W12" i="2"/>
  <c r="T12" i="2"/>
  <c r="S12" i="2"/>
  <c r="R12" i="2"/>
  <c r="Q12" i="2"/>
  <c r="P12" i="2"/>
  <c r="X12" i="2" s="1" a="1"/>
  <c r="O12" i="2"/>
  <c r="M12" i="2"/>
  <c r="L12" i="2"/>
  <c r="N12" i="2" s="1"/>
  <c r="K12" i="2"/>
  <c r="V12" i="2" s="1"/>
  <c r="J12" i="2"/>
  <c r="U12" i="2" s="1" a="1"/>
  <c r="U12" i="2" s="1"/>
  <c r="I12" i="2"/>
  <c r="H12" i="2"/>
  <c r="G12" i="2"/>
  <c r="F12" i="2"/>
  <c r="E12" i="2"/>
  <c r="D12" i="2"/>
  <c r="Y12" i="2" s="1"/>
  <c r="C12" i="2"/>
  <c r="B12" i="2"/>
  <c r="A12" i="2"/>
  <c r="Y11" i="2"/>
  <c r="R11" i="2"/>
  <c r="Q11" i="2"/>
  <c r="P11" i="2"/>
  <c r="X11" i="2" s="1" a="1"/>
  <c r="X11" i="2" s="1"/>
  <c r="O11" i="2"/>
  <c r="M11" i="2"/>
  <c r="L11" i="2"/>
  <c r="N11" i="2" s="1"/>
  <c r="T11" i="2" s="1"/>
  <c r="K11" i="2"/>
  <c r="V11" i="2" s="1"/>
  <c r="J11" i="2"/>
  <c r="I11" i="2"/>
  <c r="H11" i="2"/>
  <c r="G11" i="2"/>
  <c r="F11" i="2"/>
  <c r="E11" i="2"/>
  <c r="D11" i="2"/>
  <c r="C11" i="2"/>
  <c r="B11" i="2"/>
  <c r="A11" i="2"/>
  <c r="S11" i="2" s="1"/>
  <c r="V10" i="2"/>
  <c r="R10" i="2"/>
  <c r="Q10" i="2"/>
  <c r="P10" i="2"/>
  <c r="X10" i="2" s="1" a="1"/>
  <c r="X10" i="2" s="1"/>
  <c r="O10" i="2"/>
  <c r="M10" i="2"/>
  <c r="L10" i="2"/>
  <c r="K10" i="2"/>
  <c r="J10" i="2"/>
  <c r="I10" i="2"/>
  <c r="H10" i="2"/>
  <c r="G10" i="2"/>
  <c r="F10" i="2"/>
  <c r="E10" i="2"/>
  <c r="D10" i="2"/>
  <c r="Y10" i="2" s="1"/>
  <c r="C10" i="2"/>
  <c r="B10" i="2"/>
  <c r="A10" i="2"/>
  <c r="S10" i="2" s="1"/>
  <c r="T9" i="2"/>
  <c r="S9" i="2"/>
  <c r="R9" i="2"/>
  <c r="Q9" i="2"/>
  <c r="P9" i="2"/>
  <c r="X9" i="2" s="1" a="1"/>
  <c r="X9" i="2" s="1"/>
  <c r="O9" i="2"/>
  <c r="M9" i="2"/>
  <c r="L9" i="2"/>
  <c r="N9" i="2" s="1"/>
  <c r="K9" i="2"/>
  <c r="V9" i="2" s="1"/>
  <c r="J9" i="2"/>
  <c r="U9" i="2" s="1" a="1"/>
  <c r="U9" i="2" s="1"/>
  <c r="I9" i="2"/>
  <c r="H9" i="2"/>
  <c r="G9" i="2"/>
  <c r="F9" i="2"/>
  <c r="E9" i="2"/>
  <c r="D9" i="2"/>
  <c r="Y9" i="2" s="1"/>
  <c r="C9" i="2"/>
  <c r="B9" i="2"/>
  <c r="A9" i="2"/>
  <c r="X8" i="2" a="1"/>
  <c r="X8" i="2" s="1"/>
  <c r="V8" i="2"/>
  <c r="R8" i="2"/>
  <c r="Q8" i="2"/>
  <c r="P8" i="2"/>
  <c r="O8" i="2"/>
  <c r="M8" i="2"/>
  <c r="L8" i="2"/>
  <c r="N8" i="2" s="1"/>
  <c r="T8" i="2" s="1"/>
  <c r="K8" i="2"/>
  <c r="J8" i="2"/>
  <c r="I8" i="2"/>
  <c r="H8" i="2"/>
  <c r="G8" i="2"/>
  <c r="F8" i="2"/>
  <c r="E8" i="2"/>
  <c r="D8" i="2"/>
  <c r="Y8" i="2" s="1"/>
  <c r="C8" i="2"/>
  <c r="B8" i="2"/>
  <c r="A8" i="2"/>
  <c r="S8" i="2" s="1"/>
  <c r="U7" i="2" a="1"/>
  <c r="U7" i="2" s="1"/>
  <c r="S7" i="2"/>
  <c r="R7" i="2"/>
  <c r="Q7" i="2"/>
  <c r="P7" i="2"/>
  <c r="X7" i="2" s="1" a="1"/>
  <c r="X7" i="2" s="1"/>
  <c r="O7" i="2"/>
  <c r="M7" i="2"/>
  <c r="L7" i="2"/>
  <c r="N7" i="2" s="1"/>
  <c r="T7" i="2" s="1"/>
  <c r="K7" i="2"/>
  <c r="V7" i="2" s="1"/>
  <c r="J7" i="2"/>
  <c r="W7" i="2" s="1"/>
  <c r="I7" i="2"/>
  <c r="H7" i="2"/>
  <c r="G7" i="2"/>
  <c r="F7" i="2"/>
  <c r="E7" i="2"/>
  <c r="D7" i="2"/>
  <c r="Y7" i="2" s="1"/>
  <c r="C7" i="2"/>
  <c r="B7" i="2"/>
  <c r="A7" i="2"/>
  <c r="Z1268" i="2" l="1"/>
  <c r="AA1268" i="2" s="1"/>
  <c r="Z145" i="2"/>
  <c r="AA145" i="2" s="1"/>
  <c r="AB145" i="2" s="1"/>
  <c r="Z783" i="2"/>
  <c r="Z177" i="2"/>
  <c r="Z12" i="2"/>
  <c r="AA12" i="2" s="1"/>
  <c r="AB12" i="2" s="1"/>
  <c r="W37" i="2"/>
  <c r="W45" i="2"/>
  <c r="T46" i="2"/>
  <c r="W46" i="2"/>
  <c r="W54" i="2"/>
  <c r="Z201" i="2"/>
  <c r="AA201" i="2" s="1"/>
  <c r="AB201" i="2" s="1"/>
  <c r="T43" i="2"/>
  <c r="W43" i="2"/>
  <c r="W56" i="2"/>
  <c r="Z56" i="2" s="1"/>
  <c r="AA56" i="2" s="1"/>
  <c r="AB56" i="2" s="1"/>
  <c r="T56" i="2"/>
  <c r="T58" i="2"/>
  <c r="W58" i="2"/>
  <c r="Z58" i="2" s="1"/>
  <c r="AA58" i="2" s="1"/>
  <c r="AB58" i="2" s="1"/>
  <c r="W26" i="2"/>
  <c r="T26" i="2"/>
  <c r="Z29" i="2"/>
  <c r="AA29" i="2" s="1"/>
  <c r="AB29" i="2" s="1"/>
  <c r="N33" i="2"/>
  <c r="Z37" i="2"/>
  <c r="AA37" i="2" s="1"/>
  <c r="AB37" i="2" s="1"/>
  <c r="N51" i="2"/>
  <c r="T51" i="2" s="1"/>
  <c r="N62" i="2"/>
  <c r="T62" i="2" s="1"/>
  <c r="Z304" i="2"/>
  <c r="N14" i="2"/>
  <c r="T14" i="2" s="1"/>
  <c r="W34" i="2"/>
  <c r="Z34" i="2" s="1"/>
  <c r="AA34" i="2" s="1"/>
  <c r="AB34" i="2" s="1"/>
  <c r="W102" i="2"/>
  <c r="Z102" i="2" s="1"/>
  <c r="AA102" i="2" s="1"/>
  <c r="AB102" i="2" s="1"/>
  <c r="N140" i="2"/>
  <c r="T140" i="2" s="1"/>
  <c r="N161" i="2"/>
  <c r="T161" i="2" s="1"/>
  <c r="N180" i="2"/>
  <c r="T180" i="2" s="1"/>
  <c r="N181" i="2"/>
  <c r="T181" i="2" s="1"/>
  <c r="W191" i="2"/>
  <c r="Z191" i="2" s="1"/>
  <c r="AA191" i="2" s="1"/>
  <c r="AB191" i="2" s="1"/>
  <c r="U191" i="2" a="1"/>
  <c r="U191" i="2" s="1"/>
  <c r="N212" i="2"/>
  <c r="T212" i="2" s="1"/>
  <c r="N302" i="2"/>
  <c r="T302" i="2" s="1"/>
  <c r="N368" i="2"/>
  <c r="T368" i="2" s="1"/>
  <c r="N387" i="2"/>
  <c r="T470" i="2"/>
  <c r="W470" i="2"/>
  <c r="Z470" i="2" s="1"/>
  <c r="AA470" i="2" s="1"/>
  <c r="AB470" i="2" s="1"/>
  <c r="W189" i="2"/>
  <c r="Z246" i="2"/>
  <c r="AA246" i="2" s="1"/>
  <c r="Z322" i="2"/>
  <c r="AA322" i="2" s="1"/>
  <c r="AB322" i="2" s="1"/>
  <c r="U328" i="2" a="1"/>
  <c r="U328" i="2" s="1"/>
  <c r="W328" i="2"/>
  <c r="U61" i="2" a="1"/>
  <c r="U61" i="2" s="1"/>
  <c r="N71" i="2"/>
  <c r="T71" i="2" s="1"/>
  <c r="W166" i="2"/>
  <c r="N241" i="2"/>
  <c r="T241" i="2" s="1"/>
  <c r="W319" i="2"/>
  <c r="Z319" i="2" s="1"/>
  <c r="AA319" i="2" s="1"/>
  <c r="AB319" i="2" s="1"/>
  <c r="N328" i="2"/>
  <c r="T328" i="2" s="1"/>
  <c r="W336" i="2"/>
  <c r="Z336" i="2" s="1"/>
  <c r="AA336" i="2" s="1"/>
  <c r="AB336" i="2" s="1"/>
  <c r="W360" i="2"/>
  <c r="W373" i="2"/>
  <c r="U373" i="2" a="1"/>
  <c r="U373" i="2" s="1"/>
  <c r="U709" i="2" a="1"/>
  <c r="U709" i="2" s="1"/>
  <c r="W709" i="2"/>
  <c r="Z709" i="2" s="1"/>
  <c r="AA709" i="2" s="1"/>
  <c r="AB709" i="2" s="1"/>
  <c r="U45" i="2" a="1"/>
  <c r="U45" i="2" s="1"/>
  <c r="N96" i="2"/>
  <c r="T96" i="2" s="1"/>
  <c r="W115" i="2"/>
  <c r="N123" i="2"/>
  <c r="W123" i="2" s="1"/>
  <c r="Z123" i="2" s="1"/>
  <c r="N141" i="2"/>
  <c r="T141" i="2" s="1"/>
  <c r="W268" i="2"/>
  <c r="N290" i="2"/>
  <c r="T290" i="2" s="1"/>
  <c r="N306" i="2"/>
  <c r="T306" i="2" s="1"/>
  <c r="U477" i="2" a="1"/>
  <c r="U477" i="2" s="1"/>
  <c r="W477" i="2"/>
  <c r="U661" i="2" a="1"/>
  <c r="U661" i="2" s="1"/>
  <c r="W661" i="2"/>
  <c r="Z661" i="2" s="1"/>
  <c r="AA661" i="2" s="1"/>
  <c r="AB661" i="2" s="1"/>
  <c r="T738" i="2"/>
  <c r="W738" i="2"/>
  <c r="N10" i="2"/>
  <c r="T10" i="2" s="1"/>
  <c r="N22" i="2"/>
  <c r="N27" i="2"/>
  <c r="T27" i="2" s="1"/>
  <c r="N35" i="2"/>
  <c r="N57" i="2"/>
  <c r="T57" i="2" s="1"/>
  <c r="N90" i="2"/>
  <c r="T90" i="2" s="1"/>
  <c r="N152" i="2"/>
  <c r="T152" i="2" s="1"/>
  <c r="N171" i="2"/>
  <c r="T171" i="2" s="1"/>
  <c r="N192" i="2"/>
  <c r="N242" i="2"/>
  <c r="T242" i="2" s="1"/>
  <c r="N243" i="2"/>
  <c r="Z253" i="2"/>
  <c r="AA253" i="2" s="1"/>
  <c r="AB253" i="2" s="1"/>
  <c r="N259" i="2"/>
  <c r="T259" i="2" s="1"/>
  <c r="N348" i="2"/>
  <c r="T348" i="2" s="1"/>
  <c r="N375" i="2"/>
  <c r="T375" i="2" s="1"/>
  <c r="N591" i="2"/>
  <c r="T591" i="2" s="1"/>
  <c r="N28" i="2"/>
  <c r="W28" i="2" s="1"/>
  <c r="Z28" i="2" s="1"/>
  <c r="AA28" i="2" s="1"/>
  <c r="AB28" i="2" s="1"/>
  <c r="W48" i="2"/>
  <c r="N73" i="2"/>
  <c r="T73" i="2" s="1"/>
  <c r="N82" i="2"/>
  <c r="T82" i="2" s="1"/>
  <c r="N91" i="2"/>
  <c r="T91" i="2" s="1"/>
  <c r="T106" i="2"/>
  <c r="N115" i="2"/>
  <c r="T115" i="2" s="1"/>
  <c r="N127" i="2"/>
  <c r="T127" i="2" s="1"/>
  <c r="W201" i="2"/>
  <c r="W253" i="2"/>
  <c r="N292" i="2"/>
  <c r="T292" i="2" s="1"/>
  <c r="N308" i="2"/>
  <c r="T308" i="2" s="1"/>
  <c r="N347" i="2"/>
  <c r="T347" i="2" s="1"/>
  <c r="W390" i="2"/>
  <c r="T390" i="2"/>
  <c r="W652" i="2"/>
  <c r="Z652" i="2" s="1"/>
  <c r="AA652" i="2" s="1"/>
  <c r="AB652" i="2" s="1"/>
  <c r="N163" i="2"/>
  <c r="W163" i="2" s="1"/>
  <c r="Z163" i="2" s="1"/>
  <c r="N219" i="2"/>
  <c r="N275" i="2"/>
  <c r="T275" i="2" s="1"/>
  <c r="N277" i="2"/>
  <c r="T277" i="2" s="1"/>
  <c r="Z289" i="2"/>
  <c r="AA289" i="2" s="1"/>
  <c r="AB289" i="2" s="1"/>
  <c r="N295" i="2"/>
  <c r="T295" i="2" s="1"/>
  <c r="N664" i="2"/>
  <c r="T664" i="2" s="1"/>
  <c r="N42" i="2"/>
  <c r="T42" i="2" s="1"/>
  <c r="N48" i="2"/>
  <c r="T48" i="2" s="1"/>
  <c r="W71" i="2"/>
  <c r="Z71" i="2" s="1"/>
  <c r="AA71" i="2" s="1"/>
  <c r="N173" i="2"/>
  <c r="T173" i="2" s="1"/>
  <c r="Z399" i="2"/>
  <c r="AA399" i="2" s="1"/>
  <c r="U89" i="2" a="1"/>
  <c r="U89" i="2" s="1"/>
  <c r="N110" i="2"/>
  <c r="T110" i="2" s="1"/>
  <c r="N116" i="2"/>
  <c r="T116" i="2" s="1"/>
  <c r="N117" i="2"/>
  <c r="T117" i="2" s="1"/>
  <c r="N135" i="2"/>
  <c r="T135" i="2" s="1"/>
  <c r="N144" i="2"/>
  <c r="T144" i="2" s="1"/>
  <c r="N164" i="2"/>
  <c r="T164" i="2" s="1"/>
  <c r="U189" i="2" a="1"/>
  <c r="U189" i="2" s="1"/>
  <c r="W221" i="2"/>
  <c r="Z221" i="2" s="1"/>
  <c r="AA221" i="2" s="1"/>
  <c r="AB221" i="2" s="1"/>
  <c r="W304" i="2"/>
  <c r="W430" i="2"/>
  <c r="Z430" i="2" s="1"/>
  <c r="AA430" i="2" s="1"/>
  <c r="AB430" i="2" s="1"/>
  <c r="U430" i="2" a="1"/>
  <c r="U430" i="2" s="1"/>
  <c r="Z7" i="2"/>
  <c r="AA7" i="2" s="1"/>
  <c r="AB7" i="2" s="1"/>
  <c r="W20" i="2"/>
  <c r="Z20" i="2" s="1"/>
  <c r="AA20" i="2" s="1"/>
  <c r="AB20" i="2" s="1"/>
  <c r="N197" i="2"/>
  <c r="T197" i="2" s="1"/>
  <c r="N205" i="2"/>
  <c r="T205" i="2" s="1"/>
  <c r="N208" i="2"/>
  <c r="Z360" i="2"/>
  <c r="AA360" i="2" s="1"/>
  <c r="N396" i="2"/>
  <c r="T396" i="2" s="1"/>
  <c r="W490" i="2"/>
  <c r="Z490" i="2" s="1"/>
  <c r="AA490" i="2" s="1"/>
  <c r="AB490" i="2" s="1"/>
  <c r="U490" i="2" a="1"/>
  <c r="U490" i="2" s="1"/>
  <c r="W681" i="2"/>
  <c r="Z681" i="2" s="1"/>
  <c r="AA681" i="2" s="1"/>
  <c r="AB681" i="2" s="1"/>
  <c r="T681" i="2"/>
  <c r="W8" i="2"/>
  <c r="Z166" i="2"/>
  <c r="AA166" i="2" s="1"/>
  <c r="AB166" i="2" s="1"/>
  <c r="N680" i="2"/>
  <c r="N156" i="2"/>
  <c r="N165" i="2"/>
  <c r="T165" i="2" s="1"/>
  <c r="W193" i="2"/>
  <c r="Z193" i="2" s="1"/>
  <c r="AA193" i="2" s="1"/>
  <c r="AB193" i="2" s="1"/>
  <c r="N198" i="2"/>
  <c r="T198" i="2" s="1"/>
  <c r="U204" i="2" a="1"/>
  <c r="U204" i="2" s="1"/>
  <c r="N207" i="2"/>
  <c r="T207" i="2" s="1"/>
  <c r="T216" i="2"/>
  <c r="N232" i="2"/>
  <c r="W276" i="2"/>
  <c r="N334" i="2"/>
  <c r="T334" i="2" s="1"/>
  <c r="N335" i="2"/>
  <c r="T335" i="2" s="1"/>
  <c r="N402" i="2"/>
  <c r="T402" i="2" s="1"/>
  <c r="Z444" i="2"/>
  <c r="AA444" i="2" s="1"/>
  <c r="AB444" i="2" s="1"/>
  <c r="U503" i="2" a="1"/>
  <c r="U503" i="2" s="1"/>
  <c r="W503" i="2"/>
  <c r="N546" i="2"/>
  <c r="T546" i="2" s="1"/>
  <c r="U10" i="2" a="1"/>
  <c r="U10" i="2" s="1"/>
  <c r="U54" i="2" a="1"/>
  <c r="U54" i="2" s="1"/>
  <c r="Z54" i="2" s="1"/>
  <c r="AA54" i="2" s="1"/>
  <c r="AB54" i="2" s="1"/>
  <c r="N138" i="2"/>
  <c r="T138" i="2" s="1"/>
  <c r="U148" i="2" a="1"/>
  <c r="U148" i="2" s="1"/>
  <c r="N284" i="2"/>
  <c r="T284" i="2" s="1"/>
  <c r="W444" i="2"/>
  <c r="T444" i="2"/>
  <c r="U464" i="2" a="1"/>
  <c r="U464" i="2" s="1"/>
  <c r="W464" i="2"/>
  <c r="W581" i="2"/>
  <c r="V581" i="2"/>
  <c r="W643" i="2"/>
  <c r="Z643" i="2" s="1"/>
  <c r="AA643" i="2" s="1"/>
  <c r="AB643" i="2" s="1"/>
  <c r="T643" i="2"/>
  <c r="Z93" i="2"/>
  <c r="AA93" i="2" s="1"/>
  <c r="AB93" i="2" s="1"/>
  <c r="Z46" i="2"/>
  <c r="AA46" i="2" s="1"/>
  <c r="AB46" i="2" s="1"/>
  <c r="N24" i="2"/>
  <c r="W16" i="2"/>
  <c r="Z16" i="2" s="1"/>
  <c r="AA16" i="2" s="1"/>
  <c r="AB16" i="2" s="1"/>
  <c r="N44" i="2"/>
  <c r="T44" i="2" s="1"/>
  <c r="N111" i="2"/>
  <c r="T111" i="2" s="1"/>
  <c r="U48" i="2" a="1"/>
  <c r="U48" i="2" s="1"/>
  <c r="Z48" i="2" s="1"/>
  <c r="AA48" i="2" s="1"/>
  <c r="AB48" i="2" s="1"/>
  <c r="N147" i="2"/>
  <c r="T147" i="2" s="1"/>
  <c r="U174" i="2" a="1"/>
  <c r="U174" i="2" s="1"/>
  <c r="Z174" i="2" s="1"/>
  <c r="AA174" i="2" s="1"/>
  <c r="N237" i="2"/>
  <c r="T237" i="2" s="1"/>
  <c r="U296" i="2" a="1"/>
  <c r="U296" i="2" s="1"/>
  <c r="U309" i="2" a="1"/>
  <c r="U309" i="2" s="1"/>
  <c r="Z309" i="2" s="1"/>
  <c r="AA309" i="2" s="1"/>
  <c r="AB309" i="2" s="1"/>
  <c r="W317" i="2"/>
  <c r="Z317" i="2" s="1"/>
  <c r="AA317" i="2" s="1"/>
  <c r="AB317" i="2" s="1"/>
  <c r="N382" i="2"/>
  <c r="T382" i="2" s="1"/>
  <c r="N408" i="2"/>
  <c r="T447" i="2"/>
  <c r="W447" i="2"/>
  <c r="Z507" i="2"/>
  <c r="AA507" i="2" s="1"/>
  <c r="W513" i="2"/>
  <c r="N641" i="2"/>
  <c r="T641" i="2" s="1"/>
  <c r="N647" i="2"/>
  <c r="Z43" i="2"/>
  <c r="AA43" i="2" s="1"/>
  <c r="AB43" i="2" s="1"/>
  <c r="N92" i="2"/>
  <c r="T92" i="2" s="1"/>
  <c r="W49" i="2"/>
  <c r="Z49" i="2" s="1"/>
  <c r="AA49" i="2" s="1"/>
  <c r="AB49" i="2" s="1"/>
  <c r="Z18" i="2"/>
  <c r="AA18" i="2" s="1"/>
  <c r="AB18" i="2" s="1"/>
  <c r="N32" i="2"/>
  <c r="T32" i="2" s="1"/>
  <c r="N39" i="2"/>
  <c r="W95" i="2"/>
  <c r="Z95" i="2" s="1"/>
  <c r="AA95" i="2" s="1"/>
  <c r="AB95" i="2" s="1"/>
  <c r="N148" i="2"/>
  <c r="T148" i="2" s="1"/>
  <c r="N167" i="2"/>
  <c r="T167" i="2" s="1"/>
  <c r="N200" i="2"/>
  <c r="T200" i="2" s="1"/>
  <c r="N223" i="2"/>
  <c r="T223" i="2" s="1"/>
  <c r="W280" i="2"/>
  <c r="N286" i="2"/>
  <c r="T286" i="2" s="1"/>
  <c r="N356" i="2"/>
  <c r="T356" i="2" s="1"/>
  <c r="N383" i="2"/>
  <c r="T383" i="2" s="1"/>
  <c r="N385" i="2"/>
  <c r="W433" i="2"/>
  <c r="Z433" i="2" s="1"/>
  <c r="AA433" i="2" s="1"/>
  <c r="N639" i="2"/>
  <c r="T639" i="2" s="1"/>
  <c r="N646" i="2"/>
  <c r="T646" i="2" s="1"/>
  <c r="N221" i="2"/>
  <c r="T221" i="2" s="1"/>
  <c r="N238" i="2"/>
  <c r="T238" i="2" s="1"/>
  <c r="N297" i="2"/>
  <c r="T297" i="2" s="1"/>
  <c r="N298" i="2"/>
  <c r="N307" i="2"/>
  <c r="T307" i="2" s="1"/>
  <c r="N315" i="2"/>
  <c r="T315" i="2" s="1"/>
  <c r="N316" i="2"/>
  <c r="T316" i="2" s="1"/>
  <c r="N331" i="2"/>
  <c r="T331" i="2" s="1"/>
  <c r="N342" i="2"/>
  <c r="T342" i="2" s="1"/>
  <c r="N343" i="2"/>
  <c r="W396" i="2"/>
  <c r="N429" i="2"/>
  <c r="T429" i="2" s="1"/>
  <c r="N436" i="2"/>
  <c r="T436" i="2" s="1"/>
  <c r="N473" i="2"/>
  <c r="N487" i="2"/>
  <c r="N502" i="2"/>
  <c r="T502" i="2" s="1"/>
  <c r="N515" i="2"/>
  <c r="T515" i="2" s="1"/>
  <c r="N516" i="2"/>
  <c r="W522" i="2"/>
  <c r="Z522" i="2" s="1"/>
  <c r="AA522" i="2" s="1"/>
  <c r="AB522" i="2" s="1"/>
  <c r="N590" i="2"/>
  <c r="T590" i="2" s="1"/>
  <c r="N638" i="2"/>
  <c r="W646" i="2"/>
  <c r="W672" i="2"/>
  <c r="Z672" i="2" s="1"/>
  <c r="AA672" i="2" s="1"/>
  <c r="AB672" i="2" s="1"/>
  <c r="N317" i="2"/>
  <c r="T317" i="2" s="1"/>
  <c r="N367" i="2"/>
  <c r="T367" i="2" s="1"/>
  <c r="N379" i="2"/>
  <c r="T379" i="2" s="1"/>
  <c r="N421" i="2"/>
  <c r="T421" i="2" s="1"/>
  <c r="W427" i="2"/>
  <c r="N437" i="2"/>
  <c r="T437" i="2" s="1"/>
  <c r="N474" i="2"/>
  <c r="T474" i="2" s="1"/>
  <c r="U513" i="2" a="1"/>
  <c r="U513" i="2" s="1"/>
  <c r="N557" i="2"/>
  <c r="T557" i="2" s="1"/>
  <c r="N558" i="2"/>
  <c r="N579" i="2"/>
  <c r="T579" i="2" s="1"/>
  <c r="W653" i="2"/>
  <c r="Z653" i="2" s="1"/>
  <c r="AA653" i="2" s="1"/>
  <c r="AB653" i="2" s="1"/>
  <c r="Z684" i="2"/>
  <c r="AA684" i="2" s="1"/>
  <c r="AB684" i="2" s="1"/>
  <c r="U703" i="2" a="1"/>
  <c r="U703" i="2" s="1"/>
  <c r="W703" i="2"/>
  <c r="T1084" i="2"/>
  <c r="W1084" i="2"/>
  <c r="N182" i="2"/>
  <c r="T182" i="2" s="1"/>
  <c r="N189" i="2"/>
  <c r="T189" i="2" s="1"/>
  <c r="N199" i="2"/>
  <c r="T199" i="2" s="1"/>
  <c r="N214" i="2"/>
  <c r="T214" i="2" s="1"/>
  <c r="N222" i="2"/>
  <c r="T222" i="2" s="1"/>
  <c r="N266" i="2"/>
  <c r="T266" i="2" s="1"/>
  <c r="N283" i="2"/>
  <c r="T283" i="2" s="1"/>
  <c r="N299" i="2"/>
  <c r="T299" i="2" s="1"/>
  <c r="N325" i="2"/>
  <c r="N369" i="2"/>
  <c r="T369" i="2" s="1"/>
  <c r="N397" i="2"/>
  <c r="N569" i="2"/>
  <c r="T569" i="2" s="1"/>
  <c r="W605" i="2"/>
  <c r="Z605" i="2" s="1"/>
  <c r="AA605" i="2" s="1"/>
  <c r="AB605" i="2" s="1"/>
  <c r="N645" i="2"/>
  <c r="T645" i="2" s="1"/>
  <c r="W688" i="2"/>
  <c r="Z688" i="2" s="1"/>
  <c r="AA688" i="2" s="1"/>
  <c r="AB688" i="2" s="1"/>
  <c r="U715" i="2" a="1"/>
  <c r="U715" i="2" s="1"/>
  <c r="W715" i="2"/>
  <c r="V844" i="2"/>
  <c r="W844" i="2"/>
  <c r="W413" i="2"/>
  <c r="W462" i="2"/>
  <c r="N649" i="2"/>
  <c r="W853" i="2"/>
  <c r="V853" i="2"/>
  <c r="N389" i="2"/>
  <c r="T389" i="2" s="1"/>
  <c r="N452" i="2"/>
  <c r="T452" i="2" s="1"/>
  <c r="N479" i="2"/>
  <c r="N491" i="2"/>
  <c r="T491" i="2" s="1"/>
  <c r="N493" i="2"/>
  <c r="N505" i="2"/>
  <c r="T505" i="2" s="1"/>
  <c r="N424" i="2"/>
  <c r="T424" i="2" s="1"/>
  <c r="N519" i="2"/>
  <c r="T519" i="2" s="1"/>
  <c r="N520" i="2"/>
  <c r="N537" i="2"/>
  <c r="U742" i="2" a="1"/>
  <c r="U742" i="2" s="1"/>
  <c r="W742" i="2"/>
  <c r="N536" i="2"/>
  <c r="T536" i="2" s="1"/>
  <c r="N563" i="2"/>
  <c r="N583" i="2"/>
  <c r="N608" i="2"/>
  <c r="T608" i="2" s="1"/>
  <c r="N414" i="2"/>
  <c r="N443" i="2"/>
  <c r="T443" i="2" s="1"/>
  <c r="N539" i="2"/>
  <c r="T539" i="2" s="1"/>
  <c r="N609" i="2"/>
  <c r="W609" i="2" s="1"/>
  <c r="Z609" i="2" s="1"/>
  <c r="N632" i="2"/>
  <c r="T632" i="2" s="1"/>
  <c r="N736" i="2"/>
  <c r="N541" i="2"/>
  <c r="T541" i="2" s="1"/>
  <c r="U760" i="2" a="1"/>
  <c r="U760" i="2" s="1"/>
  <c r="W760" i="2"/>
  <c r="Z760" i="2" s="1"/>
  <c r="AA760" i="2" s="1"/>
  <c r="AB760" i="2" s="1"/>
  <c r="Z810" i="2"/>
  <c r="U886" i="2" a="1"/>
  <c r="U886" i="2" s="1"/>
  <c r="W886" i="2"/>
  <c r="W575" i="2"/>
  <c r="U575" i="2" a="1"/>
  <c r="U575" i="2" s="1"/>
  <c r="U697" i="2" a="1"/>
  <c r="U697" i="2" s="1"/>
  <c r="W697" i="2"/>
  <c r="U821" i="2" a="1"/>
  <c r="U821" i="2" s="1"/>
  <c r="N143" i="2"/>
  <c r="T143" i="2" s="1"/>
  <c r="N150" i="2"/>
  <c r="T150" i="2" s="1"/>
  <c r="N194" i="2"/>
  <c r="T194" i="2" s="1"/>
  <c r="N227" i="2"/>
  <c r="T227" i="2" s="1"/>
  <c r="N261" i="2"/>
  <c r="N278" i="2"/>
  <c r="T278" i="2" s="1"/>
  <c r="N287" i="2"/>
  <c r="T287" i="2" s="1"/>
  <c r="N303" i="2"/>
  <c r="T303" i="2" s="1"/>
  <c r="U319" i="2" a="1"/>
  <c r="U319" i="2" s="1"/>
  <c r="N349" i="2"/>
  <c r="T349" i="2" s="1"/>
  <c r="N384" i="2"/>
  <c r="N392" i="2"/>
  <c r="T392" i="2" s="1"/>
  <c r="U413" i="2" a="1"/>
  <c r="U413" i="2" s="1"/>
  <c r="N456" i="2"/>
  <c r="T456" i="2" s="1"/>
  <c r="N460" i="2"/>
  <c r="W460" i="2" s="1"/>
  <c r="Z460" i="2" s="1"/>
  <c r="N512" i="2"/>
  <c r="T512" i="2" s="1"/>
  <c r="T570" i="2"/>
  <c r="T611" i="2"/>
  <c r="W611" i="2"/>
  <c r="Z611" i="2" s="1"/>
  <c r="AA611" i="2" s="1"/>
  <c r="AB611" i="2" s="1"/>
  <c r="W640" i="2"/>
  <c r="W289" i="2"/>
  <c r="U424" i="2" a="1"/>
  <c r="U424" i="2" s="1"/>
  <c r="Z570" i="2"/>
  <c r="AA570" i="2" s="1"/>
  <c r="AB570" i="2" s="1"/>
  <c r="T667" i="2"/>
  <c r="U699" i="2" a="1"/>
  <c r="U699" i="2" s="1"/>
  <c r="W699" i="2"/>
  <c r="Z699" i="2" s="1"/>
  <c r="AA699" i="2" s="1"/>
  <c r="AB699" i="2" s="1"/>
  <c r="N178" i="2"/>
  <c r="T178" i="2" s="1"/>
  <c r="N211" i="2"/>
  <c r="N220" i="2"/>
  <c r="N252" i="2"/>
  <c r="T252" i="2" s="1"/>
  <c r="N270" i="2"/>
  <c r="N330" i="2"/>
  <c r="T330" i="2" s="1"/>
  <c r="N340" i="2"/>
  <c r="T340" i="2" s="1"/>
  <c r="W346" i="2"/>
  <c r="Z346" i="2" s="1"/>
  <c r="AA346" i="2" s="1"/>
  <c r="AB346" i="2" s="1"/>
  <c r="N350" i="2"/>
  <c r="T350" i="2" s="1"/>
  <c r="N351" i="2"/>
  <c r="T351" i="2" s="1"/>
  <c r="N407" i="2"/>
  <c r="T407" i="2" s="1"/>
  <c r="N434" i="2"/>
  <c r="T434" i="2" s="1"/>
  <c r="Z447" i="2"/>
  <c r="AA447" i="2" s="1"/>
  <c r="W467" i="2"/>
  <c r="Z467" i="2" s="1"/>
  <c r="AA467" i="2" s="1"/>
  <c r="AB467" i="2" s="1"/>
  <c r="N472" i="2"/>
  <c r="T472" i="2" s="1"/>
  <c r="N497" i="2"/>
  <c r="T497" i="2" s="1"/>
  <c r="N525" i="2"/>
  <c r="W529" i="2"/>
  <c r="U529" i="2" a="1"/>
  <c r="U529" i="2" s="1"/>
  <c r="N543" i="2"/>
  <c r="T543" i="2" s="1"/>
  <c r="N544" i="2"/>
  <c r="T544" i="2" s="1"/>
  <c r="N556" i="2"/>
  <c r="T556" i="2" s="1"/>
  <c r="N566" i="2"/>
  <c r="T566" i="2" s="1"/>
  <c r="N576" i="2"/>
  <c r="N587" i="2"/>
  <c r="N592" i="2"/>
  <c r="T592" i="2" s="1"/>
  <c r="N642" i="2"/>
  <c r="N655" i="2"/>
  <c r="T655" i="2" s="1"/>
  <c r="W668" i="2"/>
  <c r="W805" i="2"/>
  <c r="T805" i="2"/>
  <c r="W810" i="2"/>
  <c r="T810" i="2"/>
  <c r="N814" i="2"/>
  <c r="N818" i="2"/>
  <c r="T818" i="2" s="1"/>
  <c r="N393" i="2"/>
  <c r="N471" i="2"/>
  <c r="N488" i="2"/>
  <c r="W488" i="2" s="1"/>
  <c r="Z488" i="2" s="1"/>
  <c r="N498" i="2"/>
  <c r="N535" i="2"/>
  <c r="T535" i="2" s="1"/>
  <c r="N604" i="2"/>
  <c r="T604" i="2" s="1"/>
  <c r="N613" i="2"/>
  <c r="T613" i="2" s="1"/>
  <c r="N669" i="2"/>
  <c r="N808" i="2"/>
  <c r="T808" i="2" s="1"/>
  <c r="Z834" i="2"/>
  <c r="AA834" i="2" s="1"/>
  <c r="N847" i="2"/>
  <c r="N446" i="2"/>
  <c r="T446" i="2" s="1"/>
  <c r="N508" i="2"/>
  <c r="T508" i="2" s="1"/>
  <c r="N509" i="2"/>
  <c r="T509" i="2" s="1"/>
  <c r="N560" i="2"/>
  <c r="T560" i="2" s="1"/>
  <c r="N660" i="2"/>
  <c r="T660" i="2" s="1"/>
  <c r="N696" i="2"/>
  <c r="N721" i="2"/>
  <c r="T721" i="2" s="1"/>
  <c r="W757" i="2"/>
  <c r="Z757" i="2" s="1"/>
  <c r="AA757" i="2" s="1"/>
  <c r="AB757" i="2" s="1"/>
  <c r="N772" i="2"/>
  <c r="T772" i="2" s="1"/>
  <c r="N854" i="2"/>
  <c r="N882" i="2"/>
  <c r="T882" i="2" s="1"/>
  <c r="N919" i="2"/>
  <c r="T919" i="2" s="1"/>
  <c r="W951" i="2"/>
  <c r="T951" i="2"/>
  <c r="T1100" i="2"/>
  <c r="W1100" i="2"/>
  <c r="N651" i="2"/>
  <c r="T651" i="2" s="1"/>
  <c r="N742" i="2"/>
  <c r="T742" i="2" s="1"/>
  <c r="U777" i="2" a="1"/>
  <c r="U777" i="2" s="1"/>
  <c r="W777" i="2"/>
  <c r="W828" i="2"/>
  <c r="Z828" i="2" s="1"/>
  <c r="AA828" i="2" s="1"/>
  <c r="AB828" i="2" s="1"/>
  <c r="U828" i="2" a="1"/>
  <c r="U828" i="2" s="1"/>
  <c r="N891" i="2"/>
  <c r="T891" i="2" s="1"/>
  <c r="N993" i="2"/>
  <c r="T993" i="2" s="1"/>
  <c r="N1000" i="2"/>
  <c r="T1000" i="2" s="1"/>
  <c r="N706" i="2"/>
  <c r="T706" i="2" s="1"/>
  <c r="N745" i="2"/>
  <c r="T745" i="2" s="1"/>
  <c r="U868" i="2" a="1"/>
  <c r="U868" i="2" s="1"/>
  <c r="W868" i="2"/>
  <c r="N774" i="2"/>
  <c r="T1066" i="2"/>
  <c r="W1066" i="2"/>
  <c r="Z1066" i="2" s="1"/>
  <c r="N827" i="2"/>
  <c r="W869" i="2"/>
  <c r="T869" i="2"/>
  <c r="N1030" i="2"/>
  <c r="T1030" i="2" s="1"/>
  <c r="U836" i="2" a="1"/>
  <c r="U836" i="2" s="1"/>
  <c r="W836" i="2"/>
  <c r="N1033" i="2"/>
  <c r="T1033" i="2" s="1"/>
  <c r="N698" i="2"/>
  <c r="T698" i="2" s="1"/>
  <c r="Z750" i="2"/>
  <c r="AA750" i="2" s="1"/>
  <c r="U801" i="2" a="1"/>
  <c r="U801" i="2" s="1"/>
  <c r="W801" i="2"/>
  <c r="Z474" i="2"/>
  <c r="AA474" i="2" s="1"/>
  <c r="AB474" i="2" s="1"/>
  <c r="N564" i="2"/>
  <c r="T564" i="2" s="1"/>
  <c r="N600" i="2"/>
  <c r="N625" i="2"/>
  <c r="N626" i="2"/>
  <c r="T626" i="2" s="1"/>
  <c r="N629" i="2"/>
  <c r="T629" i="2" s="1"/>
  <c r="N749" i="2"/>
  <c r="T749" i="2" s="1"/>
  <c r="N449" i="2"/>
  <c r="T449" i="2" s="1"/>
  <c r="W684" i="2"/>
  <c r="U787" i="2" a="1"/>
  <c r="U787" i="2" s="1"/>
  <c r="W787" i="2"/>
  <c r="Z787" i="2" s="1"/>
  <c r="AA787" i="2" s="1"/>
  <c r="AB787" i="2" s="1"/>
  <c r="U1051" i="2" a="1"/>
  <c r="U1051" i="2" s="1"/>
  <c r="U1138" i="2" a="1"/>
  <c r="U1138" i="2" s="1"/>
  <c r="W1138" i="2"/>
  <c r="Z1138" i="2" s="1"/>
  <c r="AA1138" i="2" s="1"/>
  <c r="AB1138" i="2" s="1"/>
  <c r="N326" i="2"/>
  <c r="T326" i="2" s="1"/>
  <c r="N344" i="2"/>
  <c r="T344" i="2" s="1"/>
  <c r="N354" i="2"/>
  <c r="T354" i="2" s="1"/>
  <c r="W368" i="2"/>
  <c r="Z368" i="2" s="1"/>
  <c r="AA368" i="2" s="1"/>
  <c r="AB368" i="2" s="1"/>
  <c r="N378" i="2"/>
  <c r="N391" i="2"/>
  <c r="T391" i="2" s="1"/>
  <c r="N412" i="2"/>
  <c r="W474" i="2"/>
  <c r="N578" i="2"/>
  <c r="T578" i="2" s="1"/>
  <c r="N678" i="2"/>
  <c r="T678" i="2" s="1"/>
  <c r="N701" i="2"/>
  <c r="T701" i="2" s="1"/>
  <c r="N733" i="2"/>
  <c r="N786" i="2"/>
  <c r="T786" i="2" s="1"/>
  <c r="N793" i="2"/>
  <c r="T793" i="2" s="1"/>
  <c r="N799" i="2"/>
  <c r="T799" i="2" s="1"/>
  <c r="W1049" i="2"/>
  <c r="U1049" i="2" a="1"/>
  <c r="U1049" i="2" s="1"/>
  <c r="N1079" i="2"/>
  <c r="T1079" i="2" s="1"/>
  <c r="N1125" i="2"/>
  <c r="W737" i="2"/>
  <c r="U737" i="2" a="1"/>
  <c r="U737" i="2" s="1"/>
  <c r="Z737" i="2" s="1"/>
  <c r="AA737" i="2" s="1"/>
  <c r="AB737" i="2" s="1"/>
  <c r="W762" i="2"/>
  <c r="U762" i="2" a="1"/>
  <c r="U762" i="2" s="1"/>
  <c r="N787" i="2"/>
  <c r="T787" i="2" s="1"/>
  <c r="T874" i="2"/>
  <c r="W874" i="2"/>
  <c r="N1050" i="2"/>
  <c r="T1050" i="2" s="1"/>
  <c r="N722" i="2"/>
  <c r="T722" i="2" s="1"/>
  <c r="N767" i="2"/>
  <c r="T767" i="2" s="1"/>
  <c r="N775" i="2"/>
  <c r="N798" i="2"/>
  <c r="T798" i="2" s="1"/>
  <c r="N855" i="2"/>
  <c r="T855" i="2" s="1"/>
  <c r="N884" i="2"/>
  <c r="T884" i="2" s="1"/>
  <c r="N893" i="2"/>
  <c r="T893" i="2" s="1"/>
  <c r="N894" i="2"/>
  <c r="T894" i="2" s="1"/>
  <c r="N930" i="2"/>
  <c r="T930" i="2" s="1"/>
  <c r="W1022" i="2"/>
  <c r="Z1022" i="2" s="1"/>
  <c r="AA1022" i="2" s="1"/>
  <c r="AB1022" i="2" s="1"/>
  <c r="N1063" i="2"/>
  <c r="T1063" i="2" s="1"/>
  <c r="W1137" i="2"/>
  <c r="N1137" i="2"/>
  <c r="T1137" i="2" s="1"/>
  <c r="N623" i="2"/>
  <c r="T623" i="2" s="1"/>
  <c r="N683" i="2"/>
  <c r="T683" i="2" s="1"/>
  <c r="N704" i="2"/>
  <c r="T704" i="2" s="1"/>
  <c r="N705" i="2"/>
  <c r="T705" i="2" s="1"/>
  <c r="N712" i="2"/>
  <c r="T712" i="2" s="1"/>
  <c r="N713" i="2"/>
  <c r="N724" i="2"/>
  <c r="T724" i="2" s="1"/>
  <c r="N734" i="2"/>
  <c r="T734" i="2" s="1"/>
  <c r="N735" i="2"/>
  <c r="N769" i="2"/>
  <c r="T769" i="2" s="1"/>
  <c r="N778" i="2"/>
  <c r="T778" i="2" s="1"/>
  <c r="N789" i="2"/>
  <c r="N800" i="2"/>
  <c r="T800" i="2" s="1"/>
  <c r="N877" i="2"/>
  <c r="N885" i="2"/>
  <c r="T885" i="2" s="1"/>
  <c r="N905" i="2"/>
  <c r="T905" i="2" s="1"/>
  <c r="N939" i="2"/>
  <c r="T939" i="2" s="1"/>
  <c r="N956" i="2"/>
  <c r="T956" i="2" s="1"/>
  <c r="N1103" i="2"/>
  <c r="N770" i="2"/>
  <c r="T770" i="2" s="1"/>
  <c r="N801" i="2"/>
  <c r="T801" i="2" s="1"/>
  <c r="N859" i="2"/>
  <c r="T859" i="2" s="1"/>
  <c r="N860" i="2"/>
  <c r="T860" i="2" s="1"/>
  <c r="N871" i="2"/>
  <c r="N906" i="2"/>
  <c r="N1086" i="2"/>
  <c r="T1086" i="2" s="1"/>
  <c r="N933" i="2"/>
  <c r="T933" i="2" s="1"/>
  <c r="N978" i="2"/>
  <c r="T978" i="2" s="1"/>
  <c r="N987" i="2"/>
  <c r="T987" i="2" s="1"/>
  <c r="N1002" i="2"/>
  <c r="T1002" i="2" s="1"/>
  <c r="N1003" i="2"/>
  <c r="T1003" i="2" s="1"/>
  <c r="N771" i="2"/>
  <c r="T771" i="2" s="1"/>
  <c r="N781" i="2"/>
  <c r="T781" i="2" s="1"/>
  <c r="N792" i="2"/>
  <c r="T792" i="2" s="1"/>
  <c r="N822" i="2"/>
  <c r="T822" i="2" s="1"/>
  <c r="N851" i="2"/>
  <c r="T851" i="2" s="1"/>
  <c r="N945" i="2"/>
  <c r="T945" i="2" s="1"/>
  <c r="N1015" i="2"/>
  <c r="T1015" i="2" s="1"/>
  <c r="N1016" i="2"/>
  <c r="T1016" i="2" s="1"/>
  <c r="W1319" i="2"/>
  <c r="T1319" i="2"/>
  <c r="N755" i="2"/>
  <c r="N803" i="2"/>
  <c r="T803" i="2" s="1"/>
  <c r="N804" i="2"/>
  <c r="N833" i="2"/>
  <c r="N852" i="2"/>
  <c r="T852" i="2" s="1"/>
  <c r="N897" i="2"/>
  <c r="T897" i="2" s="1"/>
  <c r="N1075" i="2"/>
  <c r="W1075" i="2" s="1"/>
  <c r="N727" i="2"/>
  <c r="T727" i="2" s="1"/>
  <c r="N765" i="2"/>
  <c r="T765" i="2" s="1"/>
  <c r="N1093" i="2"/>
  <c r="N1042" i="2"/>
  <c r="N694" i="2"/>
  <c r="N718" i="2"/>
  <c r="T718" i="2" s="1"/>
  <c r="N797" i="2"/>
  <c r="N815" i="2"/>
  <c r="T815" i="2" s="1"/>
  <c r="N816" i="2"/>
  <c r="T816" i="2" s="1"/>
  <c r="N825" i="2"/>
  <c r="T825" i="2" s="1"/>
  <c r="N843" i="2"/>
  <c r="W890" i="2"/>
  <c r="Z890" i="2" s="1"/>
  <c r="AA890" i="2" s="1"/>
  <c r="AB890" i="2" s="1"/>
  <c r="N917" i="2"/>
  <c r="T917" i="2" s="1"/>
  <c r="V933" i="2"/>
  <c r="U978" i="2" a="1"/>
  <c r="U978" i="2" s="1"/>
  <c r="N602" i="2"/>
  <c r="T602" i="2" s="1"/>
  <c r="N603" i="2"/>
  <c r="T603" i="2" s="1"/>
  <c r="N648" i="2"/>
  <c r="T648" i="2" s="1"/>
  <c r="N695" i="2"/>
  <c r="W759" i="2"/>
  <c r="W786" i="2"/>
  <c r="Z786" i="2" s="1"/>
  <c r="AA786" i="2" s="1"/>
  <c r="AB786" i="2" s="1"/>
  <c r="N836" i="2"/>
  <c r="T836" i="2" s="1"/>
  <c r="W841" i="2"/>
  <c r="Z841" i="2" s="1"/>
  <c r="AA841" i="2" s="1"/>
  <c r="AB841" i="2" s="1"/>
  <c r="N949" i="2"/>
  <c r="T949" i="2" s="1"/>
  <c r="N1045" i="2"/>
  <c r="T1045" i="2" s="1"/>
  <c r="N1058" i="2"/>
  <c r="W1145" i="2"/>
  <c r="Z1145" i="2" s="1"/>
  <c r="AA1145" i="2" s="1"/>
  <c r="AB1145" i="2" s="1"/>
  <c r="Z1171" i="2"/>
  <c r="AA1171" i="2" s="1"/>
  <c r="AB1171" i="2" s="1"/>
  <c r="W1211" i="2"/>
  <c r="N928" i="2"/>
  <c r="N950" i="2"/>
  <c r="T950" i="2" s="1"/>
  <c r="W1004" i="2"/>
  <c r="W1007" i="2"/>
  <c r="Z1007" i="2" s="1"/>
  <c r="AA1007" i="2" s="1"/>
  <c r="AB1007" i="2" s="1"/>
  <c r="T1007" i="2"/>
  <c r="N1008" i="2"/>
  <c r="T1008" i="2" s="1"/>
  <c r="N1028" i="2"/>
  <c r="T1028" i="2" s="1"/>
  <c r="N870" i="2"/>
  <c r="N899" i="2"/>
  <c r="T899" i="2" s="1"/>
  <c r="N908" i="2"/>
  <c r="T908" i="2" s="1"/>
  <c r="N943" i="2"/>
  <c r="T943" i="2" s="1"/>
  <c r="N959" i="2"/>
  <c r="T959" i="2" s="1"/>
  <c r="N989" i="2"/>
  <c r="T989" i="2" s="1"/>
  <c r="N1004" i="2"/>
  <c r="T1004" i="2" s="1"/>
  <c r="N1035" i="2"/>
  <c r="T1035" i="2" s="1"/>
  <c r="N1043" i="2"/>
  <c r="T1043" i="2" s="1"/>
  <c r="N1071" i="2"/>
  <c r="T1071" i="2" s="1"/>
  <c r="W1240" i="2"/>
  <c r="U1251" i="2" a="1"/>
  <c r="U1251" i="2" s="1"/>
  <c r="U1288" i="2" a="1"/>
  <c r="U1288" i="2" s="1"/>
  <c r="N944" i="2"/>
  <c r="T944" i="2" s="1"/>
  <c r="N967" i="2"/>
  <c r="Z1330" i="2"/>
  <c r="AA1330" i="2" s="1"/>
  <c r="AB1330" i="2" s="1"/>
  <c r="W1355" i="2"/>
  <c r="W937" i="2"/>
  <c r="Z937" i="2" s="1"/>
  <c r="AA937" i="2" s="1"/>
  <c r="AB937" i="2" s="1"/>
  <c r="W1141" i="2"/>
  <c r="U1141" i="2" a="1"/>
  <c r="U1141" i="2" s="1"/>
  <c r="Z1141" i="2" s="1"/>
  <c r="AA1141" i="2" s="1"/>
  <c r="AB1141" i="2" s="1"/>
  <c r="W1177" i="2"/>
  <c r="U1177" i="2" a="1"/>
  <c r="U1177" i="2" s="1"/>
  <c r="W1179" i="2"/>
  <c r="Z1179" i="2" s="1"/>
  <c r="AA1179" i="2" s="1"/>
  <c r="AB1179" i="2" s="1"/>
  <c r="N1250" i="2"/>
  <c r="W1258" i="2"/>
  <c r="Z1258" i="2" s="1"/>
  <c r="AA1258" i="2" s="1"/>
  <c r="AB1258" i="2" s="1"/>
  <c r="T1258" i="2"/>
  <c r="W1326" i="2"/>
  <c r="U1326" i="2" a="1"/>
  <c r="U1326" i="2" s="1"/>
  <c r="N1256" i="2"/>
  <c r="N773" i="2"/>
  <c r="N820" i="2"/>
  <c r="T820" i="2" s="1"/>
  <c r="N821" i="2"/>
  <c r="T821" i="2" s="1"/>
  <c r="N831" i="2"/>
  <c r="N838" i="2"/>
  <c r="T838" i="2" s="1"/>
  <c r="N839" i="2"/>
  <c r="N864" i="2"/>
  <c r="T864" i="2" s="1"/>
  <c r="N931" i="2"/>
  <c r="T931" i="2" s="1"/>
  <c r="N947" i="2"/>
  <c r="T947" i="2" s="1"/>
  <c r="N1023" i="2"/>
  <c r="T1023" i="2" s="1"/>
  <c r="N1090" i="2"/>
  <c r="T1090" i="2" s="1"/>
  <c r="W1143" i="2"/>
  <c r="Z1143" i="2" s="1"/>
  <c r="AA1143" i="2" s="1"/>
  <c r="AB1143" i="2" s="1"/>
  <c r="W1223" i="2"/>
  <c r="Z1223" i="2" s="1"/>
  <c r="AA1223" i="2" s="1"/>
  <c r="AB1223" i="2" s="1"/>
  <c r="U1223" i="2" a="1"/>
  <c r="U1223" i="2" s="1"/>
  <c r="N1296" i="2"/>
  <c r="T1296" i="2" s="1"/>
  <c r="N1323" i="2"/>
  <c r="T1323" i="2" s="1"/>
  <c r="N1324" i="2"/>
  <c r="W1184" i="2"/>
  <c r="U1184" i="2" a="1"/>
  <c r="U1184" i="2" s="1"/>
  <c r="N1201" i="2"/>
  <c r="T1201" i="2" s="1"/>
  <c r="T1240" i="2"/>
  <c r="W1265" i="2"/>
  <c r="Z1265" i="2" s="1"/>
  <c r="AA1265" i="2" s="1"/>
  <c r="T1265" i="2"/>
  <c r="W1332" i="2"/>
  <c r="Z1198" i="2"/>
  <c r="AA1198" i="2" s="1"/>
  <c r="AB1198" i="2" s="1"/>
  <c r="N1001" i="2"/>
  <c r="T1001" i="2" s="1"/>
  <c r="N1012" i="2"/>
  <c r="T1012" i="2" s="1"/>
  <c r="N1024" i="2"/>
  <c r="T1024" i="2" s="1"/>
  <c r="N1048" i="2"/>
  <c r="T1048" i="2" s="1"/>
  <c r="N1049" i="2"/>
  <c r="T1049" i="2" s="1"/>
  <c r="N1055" i="2"/>
  <c r="N1067" i="2"/>
  <c r="T1067" i="2" s="1"/>
  <c r="N1101" i="2"/>
  <c r="T1101" i="2" s="1"/>
  <c r="N1131" i="2"/>
  <c r="U1270" i="2" a="1"/>
  <c r="U1270" i="2" s="1"/>
  <c r="W1303" i="2"/>
  <c r="U1303" i="2" a="1"/>
  <c r="U1303" i="2" s="1"/>
  <c r="N1068" i="2"/>
  <c r="T1068" i="2" s="1"/>
  <c r="W1171" i="2"/>
  <c r="W1198" i="2"/>
  <c r="U1210" i="2" a="1"/>
  <c r="U1210" i="2" s="1"/>
  <c r="Z1210" i="2" s="1"/>
  <c r="AA1210" i="2" s="1"/>
  <c r="AB1210" i="2" s="1"/>
  <c r="W1210" i="2"/>
  <c r="U1236" i="2" a="1"/>
  <c r="U1236" i="2" s="1"/>
  <c r="N1069" i="2"/>
  <c r="W1069" i="2" s="1"/>
  <c r="N1105" i="2"/>
  <c r="T1105" i="2" s="1"/>
  <c r="N1118" i="2"/>
  <c r="N1336" i="2"/>
  <c r="T1336" i="2" s="1"/>
  <c r="T1230" i="2"/>
  <c r="W1230" i="2"/>
  <c r="Z1230" i="2" s="1"/>
  <c r="AA1230" i="2" s="1"/>
  <c r="AB1230" i="2" s="1"/>
  <c r="W1278" i="2"/>
  <c r="Z1278" i="2" s="1"/>
  <c r="AA1278" i="2" s="1"/>
  <c r="AB1278" i="2" s="1"/>
  <c r="T1278" i="2"/>
  <c r="N1098" i="2"/>
  <c r="T1098" i="2" s="1"/>
  <c r="N1108" i="2"/>
  <c r="T1108" i="2" s="1"/>
  <c r="N1148" i="2"/>
  <c r="T1148" i="2" s="1"/>
  <c r="Z1319" i="2"/>
  <c r="AA1319" i="2" s="1"/>
  <c r="N1345" i="2"/>
  <c r="T1345" i="2" s="1"/>
  <c r="W1346" i="2"/>
  <c r="T1346" i="2"/>
  <c r="N1051" i="2"/>
  <c r="T1051" i="2" s="1"/>
  <c r="N1059" i="2"/>
  <c r="T1059" i="2" s="1"/>
  <c r="N1083" i="2"/>
  <c r="T1083" i="2" s="1"/>
  <c r="N1121" i="2"/>
  <c r="N1195" i="2"/>
  <c r="T1195" i="2" s="1"/>
  <c r="W1221" i="2"/>
  <c r="N1223" i="2"/>
  <c r="T1223" i="2" s="1"/>
  <c r="N1231" i="2"/>
  <c r="N1270" i="2"/>
  <c r="T1270" i="2" s="1"/>
  <c r="N1288" i="2"/>
  <c r="T1288" i="2" s="1"/>
  <c r="N1295" i="2"/>
  <c r="T1295" i="2" s="1"/>
  <c r="N1303" i="2"/>
  <c r="T1303" i="2" s="1"/>
  <c r="N1318" i="2"/>
  <c r="T1318" i="2" s="1"/>
  <c r="N1114" i="2"/>
  <c r="N1172" i="2"/>
  <c r="T1172" i="2" s="1"/>
  <c r="N1264" i="2"/>
  <c r="T1264" i="2" s="1"/>
  <c r="N1025" i="2"/>
  <c r="T1025" i="2" s="1"/>
  <c r="N1053" i="2"/>
  <c r="T1053" i="2" s="1"/>
  <c r="N1070" i="2"/>
  <c r="T1070" i="2" s="1"/>
  <c r="N1159" i="2"/>
  <c r="T1159" i="2" s="1"/>
  <c r="N1178" i="2"/>
  <c r="T1178" i="2" s="1"/>
  <c r="N1184" i="2"/>
  <c r="T1184" i="2" s="1"/>
  <c r="N1196" i="2"/>
  <c r="T1196" i="2" s="1"/>
  <c r="N1203" i="2"/>
  <c r="T1203" i="2" s="1"/>
  <c r="N1224" i="2"/>
  <c r="T1224" i="2" s="1"/>
  <c r="N1241" i="2"/>
  <c r="T1241" i="2" s="1"/>
  <c r="N1242" i="2"/>
  <c r="T1242" i="2" s="1"/>
  <c r="N1251" i="2"/>
  <c r="T1251" i="2" s="1"/>
  <c r="N1297" i="2"/>
  <c r="T1297" i="2" s="1"/>
  <c r="N1332" i="2"/>
  <c r="T1332" i="2" s="1"/>
  <c r="N1327" i="2"/>
  <c r="T1327" i="2" s="1"/>
  <c r="N1116" i="2"/>
  <c r="N1123" i="2"/>
  <c r="T1123" i="2" s="1"/>
  <c r="N1204" i="2"/>
  <c r="W1204" i="2" s="1"/>
  <c r="Z1204" i="2" s="1"/>
  <c r="N1236" i="2"/>
  <c r="T1236" i="2" s="1"/>
  <c r="N1266" i="2"/>
  <c r="T1266" i="2" s="1"/>
  <c r="N1280" i="2"/>
  <c r="T1280" i="2" s="1"/>
  <c r="N1185" i="2"/>
  <c r="N1218" i="2"/>
  <c r="T1218" i="2" s="1"/>
  <c r="N1226" i="2"/>
  <c r="T1226" i="2" s="1"/>
  <c r="N1267" i="2"/>
  <c r="T1267" i="2" s="1"/>
  <c r="N1281" i="2"/>
  <c r="N1334" i="2"/>
  <c r="N1117" i="2"/>
  <c r="T1117" i="2" s="1"/>
  <c r="N1141" i="2"/>
  <c r="T1141" i="2" s="1"/>
  <c r="N1174" i="2"/>
  <c r="N1193" i="2"/>
  <c r="T1193" i="2" s="1"/>
  <c r="N1227" i="2"/>
  <c r="T1227" i="2" s="1"/>
  <c r="N1228" i="2"/>
  <c r="T1228" i="2" s="1"/>
  <c r="N1245" i="2"/>
  <c r="T1245" i="2" s="1"/>
  <c r="N1282" i="2"/>
  <c r="N1292" i="2"/>
  <c r="T1292" i="2" s="1"/>
  <c r="N1293" i="2"/>
  <c r="T1293" i="2" s="1"/>
  <c r="N1300" i="2"/>
  <c r="T1300" i="2" s="1"/>
  <c r="N1307" i="2"/>
  <c r="T1307" i="2" s="1"/>
  <c r="N1342" i="2"/>
  <c r="N1352" i="2"/>
  <c r="U1355" i="2" a="1"/>
  <c r="U1355" i="2" s="1"/>
  <c r="N1357" i="2"/>
  <c r="T1357" i="2" s="1"/>
  <c r="N1135" i="2"/>
  <c r="N1147" i="2"/>
  <c r="T1147" i="2" s="1"/>
  <c r="N1199" i="2"/>
  <c r="N1206" i="2"/>
  <c r="W1290" i="2"/>
  <c r="W1194" i="2"/>
  <c r="Z1194" i="2" s="1"/>
  <c r="AA1194" i="2" s="1"/>
  <c r="AB1194" i="2" s="1"/>
  <c r="N1254" i="2"/>
  <c r="T1254" i="2" s="1"/>
  <c r="W1330" i="2"/>
  <c r="N1169" i="2"/>
  <c r="T1169" i="2" s="1"/>
  <c r="N1222" i="2"/>
  <c r="T1222" i="2" s="1"/>
  <c r="N1286" i="2"/>
  <c r="W1286" i="2" s="1"/>
  <c r="Z1286" i="2" s="1"/>
  <c r="N1309" i="2"/>
  <c r="N1315" i="2"/>
  <c r="T1315" i="2" s="1"/>
  <c r="N1358" i="2"/>
  <c r="N1366" i="2"/>
  <c r="T1366" i="2" s="1"/>
  <c r="W24" i="2"/>
  <c r="Z24" i="2" s="1"/>
  <c r="AA24" i="2" s="1"/>
  <c r="AB24" i="2" s="1"/>
  <c r="T24" i="2"/>
  <c r="U84" i="2" a="1"/>
  <c r="U84" i="2" s="1"/>
  <c r="W84" i="2"/>
  <c r="T83" i="2"/>
  <c r="W83" i="2"/>
  <c r="W87" i="2"/>
  <c r="Z87" i="2" s="1"/>
  <c r="AA87" i="2" s="1"/>
  <c r="AB87" i="2" s="1"/>
  <c r="T87" i="2"/>
  <c r="W432" i="2"/>
  <c r="T432" i="2"/>
  <c r="T554" i="2"/>
  <c r="W554" i="2"/>
  <c r="Z554" i="2" s="1"/>
  <c r="AA554" i="2" s="1"/>
  <c r="AB554" i="2" s="1"/>
  <c r="W13" i="2"/>
  <c r="Z13" i="2" s="1"/>
  <c r="AA13" i="2" s="1"/>
  <c r="AB13" i="2" s="1"/>
  <c r="T13" i="2"/>
  <c r="T60" i="2"/>
  <c r="W60" i="2"/>
  <c r="W429" i="2"/>
  <c r="U429" i="2" a="1"/>
  <c r="U429" i="2" s="1"/>
  <c r="Z106" i="2"/>
  <c r="AA106" i="2" s="1"/>
  <c r="AB106" i="2" s="1"/>
  <c r="T159" i="2"/>
  <c r="W159" i="2"/>
  <c r="W486" i="2"/>
  <c r="T486" i="2"/>
  <c r="T696" i="2"/>
  <c r="W696" i="2"/>
  <c r="Z696" i="2" s="1"/>
  <c r="AA696" i="2" s="1"/>
  <c r="AB696" i="2" s="1"/>
  <c r="T120" i="2"/>
  <c r="W120" i="2"/>
  <c r="W517" i="2"/>
  <c r="Z517" i="2" s="1"/>
  <c r="T517" i="2"/>
  <c r="W72" i="2"/>
  <c r="Z72" i="2" s="1"/>
  <c r="AA72" i="2" s="1"/>
  <c r="AB72" i="2" s="1"/>
  <c r="T72" i="2"/>
  <c r="T47" i="2"/>
  <c r="W47" i="2"/>
  <c r="Z47" i="2" s="1"/>
  <c r="AA47" i="2" s="1"/>
  <c r="AB47" i="2" s="1"/>
  <c r="T510" i="2"/>
  <c r="W510" i="2"/>
  <c r="T65" i="2"/>
  <c r="W65" i="2"/>
  <c r="W861" i="2"/>
  <c r="U861" i="2" a="1"/>
  <c r="U861" i="2" s="1"/>
  <c r="W258" i="2"/>
  <c r="Z258" i="2" s="1"/>
  <c r="T258" i="2"/>
  <c r="Z26" i="2"/>
  <c r="AA26" i="2" s="1"/>
  <c r="AB26" i="2" s="1"/>
  <c r="N361" i="2"/>
  <c r="U362" i="2" a="1"/>
  <c r="U362" i="2" s="1"/>
  <c r="T80" i="2"/>
  <c r="W80" i="2"/>
  <c r="Z80" i="2" s="1"/>
  <c r="AA80" i="2" s="1"/>
  <c r="AB80" i="2" s="1"/>
  <c r="U81" i="2" a="1"/>
  <c r="U81" i="2" s="1"/>
  <c r="W92" i="2"/>
  <c r="U92" i="2" a="1"/>
  <c r="U92" i="2" s="1"/>
  <c r="W105" i="2"/>
  <c r="U105" i="2" a="1"/>
  <c r="U105" i="2" s="1"/>
  <c r="U117" i="2" a="1"/>
  <c r="U117" i="2" s="1"/>
  <c r="Z239" i="2"/>
  <c r="AA239" i="2" s="1"/>
  <c r="AB239" i="2" s="1"/>
  <c r="W282" i="2"/>
  <c r="T282" i="2"/>
  <c r="W573" i="2"/>
  <c r="T573" i="2"/>
  <c r="W730" i="2"/>
  <c r="Z730" i="2" s="1"/>
  <c r="T730" i="2"/>
  <c r="W214" i="2"/>
  <c r="U214" i="2" a="1"/>
  <c r="U214" i="2" s="1"/>
  <c r="T393" i="2"/>
  <c r="W393" i="2"/>
  <c r="W557" i="2"/>
  <c r="U557" i="2" a="1"/>
  <c r="U557" i="2" s="1"/>
  <c r="V724" i="2"/>
  <c r="W724" i="2"/>
  <c r="U725" i="2" a="1"/>
  <c r="U725" i="2" s="1"/>
  <c r="U776" i="2" a="1"/>
  <c r="U776" i="2" s="1"/>
  <c r="W776" i="2"/>
  <c r="W785" i="2"/>
  <c r="U785" i="2" a="1"/>
  <c r="U785" i="2" s="1"/>
  <c r="T833" i="2"/>
  <c r="W833" i="2"/>
  <c r="Z833" i="2" s="1"/>
  <c r="AA833" i="2" s="1"/>
  <c r="AB833" i="2" s="1"/>
  <c r="W921" i="2"/>
  <c r="U921" i="2" a="1"/>
  <c r="U921" i="2" s="1"/>
  <c r="U939" i="2" a="1"/>
  <c r="U939" i="2" s="1"/>
  <c r="T612" i="2"/>
  <c r="W612" i="2"/>
  <c r="Z612" i="2" s="1"/>
  <c r="AA612" i="2" s="1"/>
  <c r="AB612" i="2" s="1"/>
  <c r="W642" i="2"/>
  <c r="Z642" i="2" s="1"/>
  <c r="AA642" i="2" s="1"/>
  <c r="AB642" i="2" s="1"/>
  <c r="T642" i="2"/>
  <c r="U981" i="2" a="1"/>
  <c r="U981" i="2" s="1"/>
  <c r="W981" i="2"/>
  <c r="U73" i="2" a="1"/>
  <c r="U73" i="2" s="1"/>
  <c r="W73" i="2"/>
  <c r="T129" i="2"/>
  <c r="W129" i="2"/>
  <c r="U142" i="2" a="1"/>
  <c r="U142" i="2" s="1"/>
  <c r="U808" i="2" a="1"/>
  <c r="U808" i="2" s="1"/>
  <c r="W808" i="2"/>
  <c r="W232" i="2"/>
  <c r="Z232" i="2" s="1"/>
  <c r="AA232" i="2" s="1"/>
  <c r="AB232" i="2" s="1"/>
  <c r="T232" i="2"/>
  <c r="W472" i="2"/>
  <c r="Z472" i="2" s="1"/>
  <c r="U505" i="2" a="1"/>
  <c r="U505" i="2" s="1"/>
  <c r="Z65" i="2"/>
  <c r="W213" i="2"/>
  <c r="U213" i="2" a="1"/>
  <c r="U213" i="2" s="1"/>
  <c r="W283" i="2"/>
  <c r="U283" i="2" a="1"/>
  <c r="U283" i="2" s="1"/>
  <c r="Z283" i="2" s="1"/>
  <c r="AA283" i="2" s="1"/>
  <c r="AB283" i="2" s="1"/>
  <c r="U1362" i="2" a="1"/>
  <c r="U1362" i="2" s="1"/>
  <c r="W1362" i="2"/>
  <c r="Z120" i="2"/>
  <c r="AA120" i="2" s="1"/>
  <c r="AB120" i="2" s="1"/>
  <c r="W403" i="2"/>
  <c r="U403" i="2" a="1"/>
  <c r="U403" i="2" s="1"/>
  <c r="W527" i="2"/>
  <c r="T527" i="2"/>
  <c r="T586" i="2"/>
  <c r="W586" i="2"/>
  <c r="Z586" i="2" s="1"/>
  <c r="AA586" i="2" s="1"/>
  <c r="AB586" i="2" s="1"/>
  <c r="W68" i="2"/>
  <c r="U68" i="2" a="1"/>
  <c r="U68" i="2" s="1"/>
  <c r="W176" i="2"/>
  <c r="U176" i="2" a="1"/>
  <c r="U176" i="2" s="1"/>
  <c r="U195" i="2" a="1"/>
  <c r="U195" i="2" s="1"/>
  <c r="W195" i="2"/>
  <c r="W228" i="2"/>
  <c r="V228" i="2"/>
  <c r="W248" i="2"/>
  <c r="U248" i="2" a="1"/>
  <c r="U248" i="2" s="1"/>
  <c r="W263" i="2"/>
  <c r="U263" i="2" a="1"/>
  <c r="U263" i="2" s="1"/>
  <c r="T31" i="2"/>
  <c r="W31" i="2"/>
  <c r="Z31" i="2" s="1"/>
  <c r="W40" i="2"/>
  <c r="T40" i="2"/>
  <c r="W108" i="2"/>
  <c r="W126" i="2"/>
  <c r="U126" i="2" a="1"/>
  <c r="U126" i="2" s="1"/>
  <c r="W262" i="2"/>
  <c r="Z262" i="2" s="1"/>
  <c r="T262" i="2"/>
  <c r="W305" i="2"/>
  <c r="U305" i="2" a="1"/>
  <c r="U305" i="2" s="1"/>
  <c r="U306" i="2" a="1"/>
  <c r="U306" i="2" s="1"/>
  <c r="Z306" i="2" s="1"/>
  <c r="AA306" i="2" s="1"/>
  <c r="AB306" i="2" s="1"/>
  <c r="W306" i="2"/>
  <c r="Z373" i="2"/>
  <c r="AA373" i="2" s="1"/>
  <c r="AB373" i="2" s="1"/>
  <c r="U461" i="2" a="1"/>
  <c r="U461" i="2" s="1"/>
  <c r="Z461" i="2" s="1"/>
  <c r="AA461" i="2" s="1"/>
  <c r="AB461" i="2" s="1"/>
  <c r="W461" i="2"/>
  <c r="T723" i="2"/>
  <c r="W723" i="2"/>
  <c r="W729" i="2"/>
  <c r="Z729" i="2" s="1"/>
  <c r="AA729" i="2" s="1"/>
  <c r="AB729" i="2" s="1"/>
  <c r="U940" i="2" a="1"/>
  <c r="U940" i="2" s="1"/>
  <c r="W940" i="2"/>
  <c r="Z67" i="2"/>
  <c r="AA67" i="2" s="1"/>
  <c r="AB67" i="2" s="1"/>
  <c r="W69" i="2"/>
  <c r="U69" i="2" a="1"/>
  <c r="U69" i="2" s="1"/>
  <c r="T183" i="2"/>
  <c r="W183" i="2"/>
  <c r="Z183" i="2" s="1"/>
  <c r="AA183" i="2" s="1"/>
  <c r="AB183" i="2" s="1"/>
  <c r="U666" i="2" a="1"/>
  <c r="U666" i="2" s="1"/>
  <c r="W666" i="2"/>
  <c r="Z268" i="2"/>
  <c r="AA268" i="2" s="1"/>
  <c r="AB268" i="2" s="1"/>
  <c r="W278" i="2"/>
  <c r="U278" i="2" a="1"/>
  <c r="U278" i="2" s="1"/>
  <c r="W369" i="2"/>
  <c r="U369" i="2" a="1"/>
  <c r="U369" i="2" s="1"/>
  <c r="W630" i="2"/>
  <c r="U630" i="2" a="1"/>
  <c r="U630" i="2" s="1"/>
  <c r="W665" i="2"/>
  <c r="Z665" i="2" s="1"/>
  <c r="AA665" i="2" s="1"/>
  <c r="AB665" i="2" s="1"/>
  <c r="T665" i="2"/>
  <c r="W775" i="2"/>
  <c r="T775" i="2"/>
  <c r="Z115" i="2"/>
  <c r="AA115" i="2" s="1"/>
  <c r="AB115" i="2" s="1"/>
  <c r="T156" i="2"/>
  <c r="W156" i="2"/>
  <c r="Z156" i="2" s="1"/>
  <c r="U42" i="2" a="1"/>
  <c r="U42" i="2" s="1"/>
  <c r="W42" i="2"/>
  <c r="T49" i="2"/>
  <c r="U150" i="2" a="1"/>
  <c r="U150" i="2" s="1"/>
  <c r="U171" i="2" a="1"/>
  <c r="U171" i="2" s="1"/>
  <c r="W171" i="2"/>
  <c r="T243" i="2"/>
  <c r="W243" i="2"/>
  <c r="Z243" i="2" s="1"/>
  <c r="AA243" i="2" s="1"/>
  <c r="AB243" i="2" s="1"/>
  <c r="W389" i="2"/>
  <c r="U389" i="2" a="1"/>
  <c r="U389" i="2" s="1"/>
  <c r="U491" i="2" a="1"/>
  <c r="U491" i="2" s="1"/>
  <c r="W491" i="2"/>
  <c r="U492" i="2" a="1"/>
  <c r="U492" i="2" s="1"/>
  <c r="W492" i="2"/>
  <c r="W41" i="2"/>
  <c r="Z41" i="2" s="1"/>
  <c r="AA41" i="2" s="1"/>
  <c r="AB41" i="2" s="1"/>
  <c r="T41" i="2"/>
  <c r="U190" i="2" a="1"/>
  <c r="U190" i="2" s="1"/>
  <c r="W190" i="2"/>
  <c r="U315" i="2" a="1"/>
  <c r="U315" i="2" s="1"/>
  <c r="T343" i="2"/>
  <c r="W343" i="2"/>
  <c r="Z343" i="2" s="1"/>
  <c r="AA343" i="2" s="1"/>
  <c r="AB343" i="2" s="1"/>
  <c r="T411" i="2"/>
  <c r="W411" i="2"/>
  <c r="Z411" i="2" s="1"/>
  <c r="AA411" i="2" s="1"/>
  <c r="W412" i="2"/>
  <c r="T412" i="2"/>
  <c r="U439" i="2" a="1"/>
  <c r="U439" i="2" s="1"/>
  <c r="U546" i="2" a="1"/>
  <c r="U546" i="2" s="1"/>
  <c r="W546" i="2"/>
  <c r="Z575" i="2"/>
  <c r="AA575" i="2" s="1"/>
  <c r="AB575" i="2" s="1"/>
  <c r="W576" i="2"/>
  <c r="Z576" i="2" s="1"/>
  <c r="AA576" i="2" s="1"/>
  <c r="AB576" i="2" s="1"/>
  <c r="T576" i="2"/>
  <c r="U578" i="2" a="1"/>
  <c r="U578" i="2" s="1"/>
  <c r="T928" i="2"/>
  <c r="W928" i="2"/>
  <c r="W62" i="2"/>
  <c r="U316" i="2" a="1"/>
  <c r="U316" i="2" s="1"/>
  <c r="W316" i="2"/>
  <c r="U485" i="2" a="1"/>
  <c r="U485" i="2" s="1"/>
  <c r="W485" i="2"/>
  <c r="W101" i="2"/>
  <c r="U101" i="2" a="1"/>
  <c r="U101" i="2" s="1"/>
  <c r="U252" i="2" a="1"/>
  <c r="U252" i="2" s="1"/>
  <c r="W252" i="2"/>
  <c r="W300" i="2"/>
  <c r="Z300" i="2" s="1"/>
  <c r="AA300" i="2" s="1"/>
  <c r="T300" i="2"/>
  <c r="U340" i="2" a="1"/>
  <c r="U340" i="2" s="1"/>
  <c r="U798" i="2" a="1"/>
  <c r="U798" i="2" s="1"/>
  <c r="W798" i="2"/>
  <c r="T829" i="2"/>
  <c r="W829" i="2"/>
  <c r="U862" i="2" a="1"/>
  <c r="U862" i="2" s="1"/>
  <c r="W862" i="2"/>
  <c r="W449" i="2"/>
  <c r="U449" i="2" a="1"/>
  <c r="U449" i="2" s="1"/>
  <c r="U690" i="2" a="1"/>
  <c r="U690" i="2" s="1"/>
  <c r="W690" i="2"/>
  <c r="W11" i="2"/>
  <c r="U11" i="2" a="1"/>
  <c r="U11" i="2" s="1"/>
  <c r="W130" i="2"/>
  <c r="Z130" i="2" s="1"/>
  <c r="AA130" i="2" s="1"/>
  <c r="AB130" i="2" s="1"/>
  <c r="T130" i="2"/>
  <c r="W689" i="2"/>
  <c r="T689" i="2"/>
  <c r="W807" i="2"/>
  <c r="U807" i="2" a="1"/>
  <c r="U807" i="2" s="1"/>
  <c r="W504" i="2"/>
  <c r="U504" i="2" a="1"/>
  <c r="U504" i="2" s="1"/>
  <c r="W35" i="2"/>
  <c r="Z35" i="2" s="1"/>
  <c r="AA35" i="2" s="1"/>
  <c r="AB35" i="2" s="1"/>
  <c r="T35" i="2"/>
  <c r="Z280" i="2"/>
  <c r="AA280" i="2" s="1"/>
  <c r="AB280" i="2" s="1"/>
  <c r="W297" i="2"/>
  <c r="U297" i="2" a="1"/>
  <c r="U297" i="2" s="1"/>
  <c r="U442" i="2" a="1"/>
  <c r="U442" i="2" s="1"/>
  <c r="W442" i="2"/>
  <c r="U57" i="2" a="1"/>
  <c r="U57" i="2" s="1"/>
  <c r="Z83" i="2"/>
  <c r="Z89" i="2"/>
  <c r="AA89" i="2" s="1"/>
  <c r="AB89" i="2" s="1"/>
  <c r="W247" i="2"/>
  <c r="U247" i="2" a="1"/>
  <c r="U247" i="2" s="1"/>
  <c r="Z247" i="2" s="1"/>
  <c r="AA247" i="2" s="1"/>
  <c r="AB247" i="2" s="1"/>
  <c r="T325" i="2"/>
  <c r="W325" i="2"/>
  <c r="Z325" i="2" s="1"/>
  <c r="AA325" i="2" s="1"/>
  <c r="AB325" i="2" s="1"/>
  <c r="U326" i="2" a="1"/>
  <c r="U326" i="2" s="1"/>
  <c r="W36" i="2"/>
  <c r="Z36" i="2" s="1"/>
  <c r="AA36" i="2" s="1"/>
  <c r="AB36" i="2" s="1"/>
  <c r="T36" i="2"/>
  <c r="W27" i="2"/>
  <c r="U27" i="2" a="1"/>
  <c r="U27" i="2" s="1"/>
  <c r="U88" i="2" a="1"/>
  <c r="U88" i="2" s="1"/>
  <c r="W64" i="2"/>
  <c r="Z64" i="2" s="1"/>
  <c r="T64" i="2"/>
  <c r="AA304" i="2"/>
  <c r="U14" i="2" a="1"/>
  <c r="U14" i="2" s="1"/>
  <c r="W38" i="2"/>
  <c r="U38" i="2" a="1"/>
  <c r="U38" i="2" s="1"/>
  <c r="U133" i="2" a="1"/>
  <c r="U133" i="2" s="1"/>
  <c r="T77" i="2"/>
  <c r="W77" i="2"/>
  <c r="Z77" i="2" s="1"/>
  <c r="U185" i="2" a="1"/>
  <c r="U185" i="2" s="1"/>
  <c r="U217" i="2" a="1"/>
  <c r="U217" i="2" s="1"/>
  <c r="W301" i="2"/>
  <c r="U301" i="2" a="1"/>
  <c r="U301" i="2" s="1"/>
  <c r="W337" i="2"/>
  <c r="U337" i="2" a="1"/>
  <c r="U337" i="2" s="1"/>
  <c r="Z337" i="2" s="1"/>
  <c r="AA337" i="2" s="1"/>
  <c r="AB337" i="2" s="1"/>
  <c r="U511" i="2" a="1"/>
  <c r="U511" i="2" s="1"/>
  <c r="W511" i="2"/>
  <c r="U518" i="2" a="1"/>
  <c r="U518" i="2" s="1"/>
  <c r="W518" i="2"/>
  <c r="W540" i="2"/>
  <c r="Z540" i="2" s="1"/>
  <c r="T540" i="2"/>
  <c r="U541" i="2" a="1"/>
  <c r="U541" i="2" s="1"/>
  <c r="W541" i="2"/>
  <c r="N547" i="2"/>
  <c r="U370" i="2" a="1"/>
  <c r="U370" i="2" s="1"/>
  <c r="U8" i="2" a="1"/>
  <c r="U8" i="2" s="1"/>
  <c r="T52" i="2"/>
  <c r="W52" i="2"/>
  <c r="Z52" i="2" s="1"/>
  <c r="AA52" i="2" s="1"/>
  <c r="AB52" i="2" s="1"/>
  <c r="W55" i="2"/>
  <c r="Z55" i="2" s="1"/>
  <c r="T55" i="2"/>
  <c r="W66" i="2"/>
  <c r="U66" i="2" a="1"/>
  <c r="U66" i="2" s="1"/>
  <c r="W97" i="2"/>
  <c r="W164" i="2"/>
  <c r="U164" i="2" a="1"/>
  <c r="U164" i="2" s="1"/>
  <c r="W186" i="2"/>
  <c r="U186" i="2" a="1"/>
  <c r="U186" i="2" s="1"/>
  <c r="U229" i="2" a="1"/>
  <c r="U229" i="2" s="1"/>
  <c r="W229" i="2"/>
  <c r="W292" i="2"/>
  <c r="U292" i="2" a="1"/>
  <c r="U292" i="2" s="1"/>
  <c r="W764" i="2"/>
  <c r="Z764" i="2" s="1"/>
  <c r="AA764" i="2" s="1"/>
  <c r="AB764" i="2" s="1"/>
  <c r="U857" i="2" a="1"/>
  <c r="U857" i="2" s="1"/>
  <c r="W857" i="2"/>
  <c r="W1045" i="2"/>
  <c r="U1045" i="2" a="1"/>
  <c r="U1045" i="2" s="1"/>
  <c r="Z1045" i="2" s="1"/>
  <c r="AA1045" i="2" s="1"/>
  <c r="AB1045" i="2" s="1"/>
  <c r="Z61" i="2"/>
  <c r="AA61" i="2" s="1"/>
  <c r="AB61" i="2" s="1"/>
  <c r="N81" i="2"/>
  <c r="T81" i="2" s="1"/>
  <c r="W205" i="2"/>
  <c r="U205" i="2" a="1"/>
  <c r="U205" i="2" s="1"/>
  <c r="W240" i="2"/>
  <c r="U240" i="2" a="1"/>
  <c r="U240" i="2" s="1"/>
  <c r="Z240" i="2" s="1"/>
  <c r="AA240" i="2" s="1"/>
  <c r="AB240" i="2" s="1"/>
  <c r="U279" i="2" a="1"/>
  <c r="U279" i="2" s="1"/>
  <c r="W279" i="2"/>
  <c r="W298" i="2"/>
  <c r="Z298" i="2" s="1"/>
  <c r="AA298" i="2" s="1"/>
  <c r="AB298" i="2" s="1"/>
  <c r="T298" i="2"/>
  <c r="U313" i="2" a="1"/>
  <c r="U313" i="2" s="1"/>
  <c r="W537" i="2"/>
  <c r="Z537" i="2" s="1"/>
  <c r="AA537" i="2" s="1"/>
  <c r="AB537" i="2" s="1"/>
  <c r="T537" i="2"/>
  <c r="W615" i="2"/>
  <c r="T615" i="2"/>
  <c r="W617" i="2"/>
  <c r="U617" i="2" a="1"/>
  <c r="U617" i="2" s="1"/>
  <c r="W711" i="2"/>
  <c r="U711" i="2" a="1"/>
  <c r="U711" i="2" s="1"/>
  <c r="T740" i="2"/>
  <c r="W740" i="2"/>
  <c r="Z740" i="2" s="1"/>
  <c r="AA740" i="2" s="1"/>
  <c r="AB740" i="2" s="1"/>
  <c r="Z742" i="2"/>
  <c r="AA742" i="2" s="1"/>
  <c r="AB742" i="2" s="1"/>
  <c r="W756" i="2"/>
  <c r="U756" i="2" a="1"/>
  <c r="U756" i="2" s="1"/>
  <c r="W770" i="2"/>
  <c r="W883" i="2"/>
  <c r="V883" i="2"/>
  <c r="T910" i="2"/>
  <c r="W910" i="2"/>
  <c r="Z910" i="2" s="1"/>
  <c r="W1294" i="2"/>
  <c r="U1294" i="2" a="1"/>
  <c r="U1294" i="2" s="1"/>
  <c r="W119" i="2"/>
  <c r="U119" i="2" a="1"/>
  <c r="U119" i="2" s="1"/>
  <c r="N260" i="2"/>
  <c r="T260" i="2" s="1"/>
  <c r="W323" i="2"/>
  <c r="U323" i="2" a="1"/>
  <c r="U323" i="2" s="1"/>
  <c r="W324" i="2"/>
  <c r="Z324" i="2" s="1"/>
  <c r="AA324" i="2" s="1"/>
  <c r="AB324" i="2" s="1"/>
  <c r="W334" i="2"/>
  <c r="Z334" i="2" s="1"/>
  <c r="W347" i="2"/>
  <c r="U347" i="2" a="1"/>
  <c r="U347" i="2" s="1"/>
  <c r="U348" i="2" a="1"/>
  <c r="U348" i="2" s="1"/>
  <c r="W348" i="2"/>
  <c r="U372" i="2" a="1"/>
  <c r="U372" i="2" s="1"/>
  <c r="W372" i="2"/>
  <c r="U415" i="2" a="1"/>
  <c r="U415" i="2" s="1"/>
  <c r="W415" i="2"/>
  <c r="U421" i="2" a="1"/>
  <c r="U421" i="2" s="1"/>
  <c r="W421" i="2"/>
  <c r="T451" i="2"/>
  <c r="W451" i="2"/>
  <c r="Z451" i="2" s="1"/>
  <c r="AA451" i="2" s="1"/>
  <c r="AB451" i="2" s="1"/>
  <c r="U469" i="2" a="1"/>
  <c r="U469" i="2" s="1"/>
  <c r="W469" i="2"/>
  <c r="U610" i="2" a="1"/>
  <c r="U610" i="2" s="1"/>
  <c r="W610" i="2"/>
  <c r="T842" i="2"/>
  <c r="W842" i="2"/>
  <c r="U893" i="2" a="1"/>
  <c r="U893" i="2" s="1"/>
  <c r="W397" i="2"/>
  <c r="Z397" i="2" s="1"/>
  <c r="AA397" i="2" s="1"/>
  <c r="AB397" i="2" s="1"/>
  <c r="T397" i="2"/>
  <c r="U255" i="2" a="1"/>
  <c r="U255" i="2" s="1"/>
  <c r="W255" i="2"/>
  <c r="U270" i="2" a="1"/>
  <c r="U270" i="2" s="1"/>
  <c r="Z487" i="2"/>
  <c r="W495" i="2"/>
  <c r="U495" i="2" a="1"/>
  <c r="U495" i="2" s="1"/>
  <c r="W502" i="2"/>
  <c r="U502" i="2" a="1"/>
  <c r="U502" i="2" s="1"/>
  <c r="W531" i="2"/>
  <c r="Z531" i="2" s="1"/>
  <c r="AA531" i="2" s="1"/>
  <c r="AB531" i="2" s="1"/>
  <c r="T531" i="2"/>
  <c r="W538" i="2"/>
  <c r="T538" i="2"/>
  <c r="W555" i="2"/>
  <c r="U555" i="2" a="1"/>
  <c r="U555" i="2" s="1"/>
  <c r="W574" i="2"/>
  <c r="Z574" i="2" s="1"/>
  <c r="AA574" i="2" s="1"/>
  <c r="AB574" i="2" s="1"/>
  <c r="T574" i="2"/>
  <c r="U838" i="2" a="1"/>
  <c r="U838" i="2" s="1"/>
  <c r="W838" i="2"/>
  <c r="T843" i="2"/>
  <c r="W843" i="2"/>
  <c r="Z843" i="2" s="1"/>
  <c r="W23" i="2"/>
  <c r="U23" i="2" a="1"/>
  <c r="U23" i="2" s="1"/>
  <c r="Z23" i="2" s="1"/>
  <c r="AA23" i="2" s="1"/>
  <c r="AB23" i="2" s="1"/>
  <c r="W19" i="2"/>
  <c r="Z19" i="2" s="1"/>
  <c r="T19" i="2"/>
  <c r="W285" i="2"/>
  <c r="U285" i="2" a="1"/>
  <c r="U285" i="2" s="1"/>
  <c r="W520" i="2"/>
  <c r="Z520" i="2" s="1"/>
  <c r="T520" i="2"/>
  <c r="W597" i="2"/>
  <c r="W701" i="2"/>
  <c r="V701" i="2"/>
  <c r="U744" i="2" a="1"/>
  <c r="U744" i="2" s="1"/>
  <c r="W744" i="2"/>
  <c r="T780" i="2"/>
  <c r="W780" i="2"/>
  <c r="Z780" i="2" s="1"/>
  <c r="AA780" i="2" s="1"/>
  <c r="AB780" i="2" s="1"/>
  <c r="Z836" i="2"/>
  <c r="AA836" i="2" s="1"/>
  <c r="AB836" i="2" s="1"/>
  <c r="W850" i="2"/>
  <c r="Z850" i="2" s="1"/>
  <c r="T850" i="2"/>
  <c r="V945" i="2"/>
  <c r="W945" i="2"/>
  <c r="T1039" i="2"/>
  <c r="W1039" i="2"/>
  <c r="U1129" i="2" a="1"/>
  <c r="U1129" i="2" s="1"/>
  <c r="Z1129" i="2" s="1"/>
  <c r="AA1129" i="2" s="1"/>
  <c r="AB1129" i="2" s="1"/>
  <c r="W1129" i="2"/>
  <c r="U438" i="2" a="1"/>
  <c r="U438" i="2" s="1"/>
  <c r="W438" i="2"/>
  <c r="T583" i="2"/>
  <c r="W583" i="2"/>
  <c r="W904" i="2"/>
  <c r="U904" i="2" a="1"/>
  <c r="U904" i="2" s="1"/>
  <c r="T25" i="2"/>
  <c r="W25" i="2"/>
  <c r="Z25" i="2" s="1"/>
  <c r="U135" i="2" a="1"/>
  <c r="U135" i="2" s="1"/>
  <c r="U139" i="2" a="1"/>
  <c r="U139" i="2" s="1"/>
  <c r="W139" i="2"/>
  <c r="W168" i="2"/>
  <c r="Z168" i="2" s="1"/>
  <c r="T168" i="2"/>
  <c r="W293" i="2"/>
  <c r="U293" i="2" a="1"/>
  <c r="U293" i="2" s="1"/>
  <c r="U353" i="2" a="1"/>
  <c r="U353" i="2" s="1"/>
  <c r="Z432" i="2"/>
  <c r="AA432" i="2" s="1"/>
  <c r="W457" i="2"/>
  <c r="Z457" i="2" s="1"/>
  <c r="T457" i="2"/>
  <c r="W463" i="2"/>
  <c r="Z463" i="2" s="1"/>
  <c r="T463" i="2"/>
  <c r="Z510" i="2"/>
  <c r="AA510" i="2" s="1"/>
  <c r="AB510" i="2" s="1"/>
  <c r="W526" i="2"/>
  <c r="U526" i="2" a="1"/>
  <c r="U526" i="2" s="1"/>
  <c r="Z526" i="2" s="1"/>
  <c r="AA526" i="2" s="1"/>
  <c r="AB526" i="2" s="1"/>
  <c r="U543" i="2" a="1"/>
  <c r="U543" i="2" s="1"/>
  <c r="W543" i="2"/>
  <c r="W645" i="2"/>
  <c r="U645" i="2" a="1"/>
  <c r="U645" i="2" s="1"/>
  <c r="T673" i="2"/>
  <c r="W673" i="2"/>
  <c r="U749" i="2" a="1"/>
  <c r="U749" i="2" s="1"/>
  <c r="Z749" i="2" s="1"/>
  <c r="AA749" i="2" s="1"/>
  <c r="AB749" i="2" s="1"/>
  <c r="W749" i="2"/>
  <c r="W755" i="2"/>
  <c r="Z755" i="2" s="1"/>
  <c r="T755" i="2"/>
  <c r="T877" i="2"/>
  <c r="W877" i="2"/>
  <c r="Z877" i="2" s="1"/>
  <c r="U94" i="2" a="1"/>
  <c r="U94" i="2" s="1"/>
  <c r="W140" i="2"/>
  <c r="U140" i="2" a="1"/>
  <c r="U140" i="2" s="1"/>
  <c r="W225" i="2"/>
  <c r="U225" i="2" a="1"/>
  <c r="U225" i="2" s="1"/>
  <c r="U274" i="2" a="1"/>
  <c r="U274" i="2" s="1"/>
  <c r="Z274" i="2" s="1"/>
  <c r="AA274" i="2" s="1"/>
  <c r="AB274" i="2" s="1"/>
  <c r="W274" i="2"/>
  <c r="W335" i="2"/>
  <c r="U335" i="2" a="1"/>
  <c r="U335" i="2" s="1"/>
  <c r="U476" i="2" a="1"/>
  <c r="U476" i="2" s="1"/>
  <c r="W525" i="2"/>
  <c r="Z525" i="2" s="1"/>
  <c r="AA525" i="2" s="1"/>
  <c r="AB525" i="2" s="1"/>
  <c r="T525" i="2"/>
  <c r="U564" i="2" a="1"/>
  <c r="U564" i="2" s="1"/>
  <c r="W662" i="2"/>
  <c r="Z662" i="2" s="1"/>
  <c r="AA662" i="2" s="1"/>
  <c r="AB662" i="2" s="1"/>
  <c r="T662" i="2"/>
  <c r="U663" i="2" a="1"/>
  <c r="U663" i="2" s="1"/>
  <c r="W663" i="2"/>
  <c r="W814" i="2"/>
  <c r="Z814" i="2" s="1"/>
  <c r="T814" i="2"/>
  <c r="W999" i="2"/>
  <c r="U999" i="2" a="1"/>
  <c r="U999" i="2" s="1"/>
  <c r="W53" i="2"/>
  <c r="U53" i="2" a="1"/>
  <c r="U53" i="2" s="1"/>
  <c r="U59" i="2" a="1"/>
  <c r="U59" i="2" s="1"/>
  <c r="Z59" i="2" s="1"/>
  <c r="AA59" i="2" s="1"/>
  <c r="AB59" i="2" s="1"/>
  <c r="W9" i="2"/>
  <c r="Z9" i="2" s="1"/>
  <c r="AA9" i="2" s="1"/>
  <c r="AB9" i="2" s="1"/>
  <c r="W50" i="2"/>
  <c r="U50" i="2" a="1"/>
  <c r="U50" i="2" s="1"/>
  <c r="U75" i="2" a="1"/>
  <c r="U75" i="2" s="1"/>
  <c r="W75" i="2"/>
  <c r="Z204" i="2"/>
  <c r="AA204" i="2" s="1"/>
  <c r="W312" i="2"/>
  <c r="T312" i="2"/>
  <c r="U79" i="2" a="1"/>
  <c r="U79" i="2" s="1"/>
  <c r="W366" i="2"/>
  <c r="U366" i="2" a="1"/>
  <c r="U366" i="2" s="1"/>
  <c r="T489" i="2"/>
  <c r="W489" i="2"/>
  <c r="Z489" i="2" s="1"/>
  <c r="AA489" i="2" s="1"/>
  <c r="T500" i="2"/>
  <c r="W500" i="2"/>
  <c r="Z500" i="2" s="1"/>
  <c r="AA500" i="2" s="1"/>
  <c r="AB500" i="2" s="1"/>
  <c r="W528" i="2"/>
  <c r="U528" i="2" a="1"/>
  <c r="U528" i="2" s="1"/>
  <c r="Z528" i="2" s="1"/>
  <c r="AA528" i="2" s="1"/>
  <c r="AB528" i="2" s="1"/>
  <c r="T28" i="2"/>
  <c r="U103" i="2" a="1"/>
  <c r="U103" i="2" s="1"/>
  <c r="W180" i="2"/>
  <c r="Z180" i="2" s="1"/>
  <c r="AA180" i="2" s="1"/>
  <c r="AB180" i="2" s="1"/>
  <c r="U367" i="2" a="1"/>
  <c r="U367" i="2" s="1"/>
  <c r="W367" i="2"/>
  <c r="Z385" i="2"/>
  <c r="W501" i="2"/>
  <c r="T501" i="2"/>
  <c r="U521" i="2" a="1"/>
  <c r="U521" i="2" s="1"/>
  <c r="U590" i="2" a="1"/>
  <c r="U590" i="2" s="1"/>
  <c r="Z615" i="2"/>
  <c r="AA615" i="2" s="1"/>
  <c r="AB615" i="2" s="1"/>
  <c r="U634" i="2" a="1"/>
  <c r="U634" i="2" s="1"/>
  <c r="W634" i="2"/>
  <c r="N728" i="2"/>
  <c r="T743" i="2"/>
  <c r="W743" i="2"/>
  <c r="Z743" i="2" s="1"/>
  <c r="AA743" i="2" s="1"/>
  <c r="AB743" i="2" s="1"/>
  <c r="U825" i="2" a="1"/>
  <c r="U825" i="2" s="1"/>
  <c r="W825" i="2"/>
  <c r="U947" i="2" a="1"/>
  <c r="U947" i="2" s="1"/>
  <c r="W991" i="2"/>
  <c r="T991" i="2"/>
  <c r="U1063" i="2" a="1"/>
  <c r="U1063" i="2" s="1"/>
  <c r="U90" i="2" a="1"/>
  <c r="U90" i="2" s="1"/>
  <c r="U220" i="2" a="1"/>
  <c r="U220" i="2" s="1"/>
  <c r="T210" i="2"/>
  <c r="W210" i="2"/>
  <c r="Z210" i="2" s="1"/>
  <c r="U17" i="2" a="1"/>
  <c r="U17" i="2" s="1"/>
  <c r="W17" i="2"/>
  <c r="W33" i="2"/>
  <c r="Z33" i="2" s="1"/>
  <c r="T33" i="2"/>
  <c r="U44" i="2" a="1"/>
  <c r="U44" i="2" s="1"/>
  <c r="W44" i="2"/>
  <c r="T63" i="2"/>
  <c r="W63" i="2"/>
  <c r="Z63" i="2" s="1"/>
  <c r="U132" i="2" a="1"/>
  <c r="U132" i="2" s="1"/>
  <c r="W132" i="2"/>
  <c r="W154" i="2"/>
  <c r="U154" i="2" a="1"/>
  <c r="U154" i="2" s="1"/>
  <c r="T177" i="2"/>
  <c r="AA177" i="2" s="1"/>
  <c r="AB177" i="2" s="1"/>
  <c r="W290" i="2"/>
  <c r="U290" i="2" a="1"/>
  <c r="U290" i="2" s="1"/>
  <c r="U394" i="2" a="1"/>
  <c r="U394" i="2" s="1"/>
  <c r="Z396" i="2"/>
  <c r="AA396" i="2" s="1"/>
  <c r="AB396" i="2" s="1"/>
  <c r="W426" i="2"/>
  <c r="Z426" i="2" s="1"/>
  <c r="AA426" i="2" s="1"/>
  <c r="AB426" i="2" s="1"/>
  <c r="T426" i="2"/>
  <c r="W441" i="2"/>
  <c r="U441" i="2" a="1"/>
  <c r="U441" i="2" s="1"/>
  <c r="Z572" i="2"/>
  <c r="AA572" i="2" s="1"/>
  <c r="AB572" i="2" s="1"/>
  <c r="U591" i="2" a="1"/>
  <c r="U591" i="2" s="1"/>
  <c r="U592" i="2" a="1"/>
  <c r="U592" i="2" s="1"/>
  <c r="T625" i="2"/>
  <c r="W625" i="2"/>
  <c r="Z625" i="2" s="1"/>
  <c r="T700" i="2"/>
  <c r="W700" i="2"/>
  <c r="U811" i="2" a="1"/>
  <c r="U811" i="2" s="1"/>
  <c r="W811" i="2"/>
  <c r="T839" i="2"/>
  <c r="W839" i="2"/>
  <c r="T866" i="2"/>
  <c r="W866" i="2"/>
  <c r="Z866" i="2" s="1"/>
  <c r="AA866" i="2" s="1"/>
  <c r="AB866" i="2" s="1"/>
  <c r="W1062" i="2"/>
  <c r="U1062" i="2" a="1"/>
  <c r="U1062" i="2" s="1"/>
  <c r="W206" i="2"/>
  <c r="U206" i="2" a="1"/>
  <c r="U206" i="2" s="1"/>
  <c r="U260" i="2" a="1"/>
  <c r="U260" i="2" s="1"/>
  <c r="U178" i="2" a="1"/>
  <c r="U178" i="2" s="1"/>
  <c r="W178" i="2"/>
  <c r="Z296" i="2"/>
  <c r="AA296" i="2" s="1"/>
  <c r="AB296" i="2" s="1"/>
  <c r="U30" i="2" a="1"/>
  <c r="U30" i="2" s="1"/>
  <c r="W30" i="2"/>
  <c r="Z62" i="2"/>
  <c r="AA62" i="2" s="1"/>
  <c r="AB62" i="2" s="1"/>
  <c r="U97" i="2" a="1"/>
  <c r="U97" i="2" s="1"/>
  <c r="N103" i="2"/>
  <c r="T103" i="2" s="1"/>
  <c r="W169" i="2"/>
  <c r="Z169" i="2" s="1"/>
  <c r="AA169" i="2" s="1"/>
  <c r="AB169" i="2" s="1"/>
  <c r="W175" i="2"/>
  <c r="V175" i="2"/>
  <c r="Z175" i="2" s="1"/>
  <c r="AA175" i="2" s="1"/>
  <c r="AB175" i="2" s="1"/>
  <c r="W181" i="2"/>
  <c r="U181" i="2" a="1"/>
  <c r="U181" i="2" s="1"/>
  <c r="W207" i="2"/>
  <c r="U207" i="2" a="1"/>
  <c r="U207" i="2" s="1"/>
  <c r="Z207" i="2" s="1"/>
  <c r="AA207" i="2" s="1"/>
  <c r="AB207" i="2" s="1"/>
  <c r="U222" i="2" a="1"/>
  <c r="U222" i="2" s="1"/>
  <c r="W222" i="2"/>
  <c r="V237" i="2"/>
  <c r="W237" i="2"/>
  <c r="Z390" i="2"/>
  <c r="AA390" i="2" s="1"/>
  <c r="AB390" i="2" s="1"/>
  <c r="W448" i="2"/>
  <c r="Z448" i="2" s="1"/>
  <c r="AA448" i="2" s="1"/>
  <c r="AB448" i="2" s="1"/>
  <c r="U641" i="2" a="1"/>
  <c r="U641" i="2" s="1"/>
  <c r="W641" i="2"/>
  <c r="W734" i="2"/>
  <c r="T736" i="2"/>
  <c r="W736" i="2"/>
  <c r="W802" i="2"/>
  <c r="T802" i="2"/>
  <c r="Z840" i="2"/>
  <c r="AA840" i="2" s="1"/>
  <c r="AB840" i="2" s="1"/>
  <c r="T913" i="2"/>
  <c r="W913" i="2"/>
  <c r="Z913" i="2" s="1"/>
  <c r="AA913" i="2" s="1"/>
  <c r="AB913" i="2" s="1"/>
  <c r="W1000" i="2"/>
  <c r="Z1000" i="2" s="1"/>
  <c r="W963" i="2"/>
  <c r="U963" i="2" a="1"/>
  <c r="U963" i="2" s="1"/>
  <c r="W982" i="2"/>
  <c r="U982" i="2" a="1"/>
  <c r="U982" i="2" s="1"/>
  <c r="W636" i="2"/>
  <c r="Z636" i="2" s="1"/>
  <c r="AA636" i="2" s="1"/>
  <c r="AB636" i="2" s="1"/>
  <c r="T636" i="2"/>
  <c r="W648" i="2"/>
  <c r="U648" i="2" a="1"/>
  <c r="U648" i="2" s="1"/>
  <c r="U745" i="2" a="1"/>
  <c r="U745" i="2" s="1"/>
  <c r="W745" i="2"/>
  <c r="T906" i="2"/>
  <c r="W906" i="2"/>
  <c r="U931" i="2" a="1"/>
  <c r="U931" i="2" s="1"/>
  <c r="U1108" i="2" a="1"/>
  <c r="U1108" i="2" s="1"/>
  <c r="W1108" i="2"/>
  <c r="T1287" i="2"/>
  <c r="W1287" i="2"/>
  <c r="Z1287" i="2" s="1"/>
  <c r="AA1287" i="2" s="1"/>
  <c r="AB1287" i="2" s="1"/>
  <c r="U15" i="2" a="1"/>
  <c r="U15" i="2" s="1"/>
  <c r="W15" i="2"/>
  <c r="W249" i="2"/>
  <c r="Z249" i="2" s="1"/>
  <c r="AA249" i="2" s="1"/>
  <c r="AB249" i="2" s="1"/>
  <c r="U265" i="2" a="1"/>
  <c r="U265" i="2" s="1"/>
  <c r="W318" i="2"/>
  <c r="U318" i="2" a="1"/>
  <c r="U318" i="2" s="1"/>
  <c r="W359" i="2"/>
  <c r="U359" i="2" a="1"/>
  <c r="U359" i="2" s="1"/>
  <c r="T385" i="2"/>
  <c r="W385" i="2"/>
  <c r="U418" i="2" a="1"/>
  <c r="U418" i="2" s="1"/>
  <c r="U482" i="2" a="1"/>
  <c r="U482" i="2" s="1"/>
  <c r="W482" i="2"/>
  <c r="T487" i="2"/>
  <c r="W487" i="2"/>
  <c r="W594" i="2"/>
  <c r="Z594" i="2" s="1"/>
  <c r="AA594" i="2" s="1"/>
  <c r="AB594" i="2" s="1"/>
  <c r="T594" i="2"/>
  <c r="U595" i="2" a="1"/>
  <c r="U595" i="2" s="1"/>
  <c r="W595" i="2"/>
  <c r="T719" i="2"/>
  <c r="W719" i="2"/>
  <c r="Z719" i="2" s="1"/>
  <c r="W758" i="2"/>
  <c r="U758" i="2" a="1"/>
  <c r="U758" i="2" s="1"/>
  <c r="W327" i="2"/>
  <c r="Z327" i="2" s="1"/>
  <c r="AA327" i="2" s="1"/>
  <c r="AB327" i="2" s="1"/>
  <c r="AB71" i="2"/>
  <c r="W144" i="2"/>
  <c r="U144" i="2" a="1"/>
  <c r="U144" i="2" s="1"/>
  <c r="W257" i="2"/>
  <c r="U257" i="2" a="1"/>
  <c r="U257" i="2" s="1"/>
  <c r="W377" i="2"/>
  <c r="U377" i="2" a="1"/>
  <c r="U377" i="2" s="1"/>
  <c r="U400" i="2" a="1"/>
  <c r="U400" i="2" s="1"/>
  <c r="Z427" i="2"/>
  <c r="AA427" i="2" s="1"/>
  <c r="AB427" i="2" s="1"/>
  <c r="U435" i="2" a="1"/>
  <c r="U435" i="2" s="1"/>
  <c r="Z435" i="2" s="1"/>
  <c r="AA435" i="2" s="1"/>
  <c r="AB435" i="2" s="1"/>
  <c r="W435" i="2"/>
  <c r="W534" i="2"/>
  <c r="U534" i="2" a="1"/>
  <c r="U534" i="2" s="1"/>
  <c r="T561" i="2"/>
  <c r="W561" i="2"/>
  <c r="Z561" i="2" s="1"/>
  <c r="T584" i="2"/>
  <c r="W584" i="2"/>
  <c r="Z584" i="2" s="1"/>
  <c r="U607" i="2" a="1"/>
  <c r="U607" i="2" s="1"/>
  <c r="W607" i="2"/>
  <c r="U670" i="2" a="1"/>
  <c r="U670" i="2" s="1"/>
  <c r="W670" i="2"/>
  <c r="T686" i="2"/>
  <c r="W686" i="2"/>
  <c r="Z686" i="2" s="1"/>
  <c r="T692" i="2"/>
  <c r="W692" i="2"/>
  <c r="Z692" i="2" s="1"/>
  <c r="AA692" i="2" s="1"/>
  <c r="AB692" i="2" s="1"/>
  <c r="U721" i="2" a="1"/>
  <c r="U721" i="2" s="1"/>
  <c r="Z721" i="2" s="1"/>
  <c r="AA721" i="2" s="1"/>
  <c r="AB721" i="2" s="1"/>
  <c r="W721" i="2"/>
  <c r="W870" i="2"/>
  <c r="T870" i="2"/>
  <c r="U1242" i="2" a="1"/>
  <c r="U1242" i="2" s="1"/>
  <c r="W1242" i="2"/>
  <c r="U1257" i="2" a="1"/>
  <c r="U1257" i="2" s="1"/>
  <c r="W99" i="2"/>
  <c r="U99" i="2" a="1"/>
  <c r="U99" i="2" s="1"/>
  <c r="Z99" i="2" s="1"/>
  <c r="AA99" i="2" s="1"/>
  <c r="AB99" i="2" s="1"/>
  <c r="U159" i="2" a="1"/>
  <c r="U159" i="2" s="1"/>
  <c r="Z159" i="2" s="1"/>
  <c r="AA159" i="2" s="1"/>
  <c r="AB159" i="2" s="1"/>
  <c r="W114" i="2"/>
  <c r="Z114" i="2" s="1"/>
  <c r="T114" i="2"/>
  <c r="Z542" i="2"/>
  <c r="AA542" i="2" s="1"/>
  <c r="AB542" i="2" s="1"/>
  <c r="W726" i="2"/>
  <c r="Z726" i="2" s="1"/>
  <c r="T726" i="2"/>
  <c r="U727" i="2" a="1"/>
  <c r="U727" i="2" s="1"/>
  <c r="W727" i="2"/>
  <c r="W888" i="2"/>
  <c r="Z888" i="2" s="1"/>
  <c r="AA888" i="2" s="1"/>
  <c r="AB888" i="2" s="1"/>
  <c r="V888" i="2"/>
  <c r="T1109" i="2"/>
  <c r="W1109" i="2"/>
  <c r="W1263" i="2"/>
  <c r="T1263" i="2"/>
  <c r="U208" i="2" a="1"/>
  <c r="U208" i="2" s="1"/>
  <c r="W287" i="2"/>
  <c r="U287" i="2" a="1"/>
  <c r="U287" i="2" s="1"/>
  <c r="W331" i="2"/>
  <c r="Z331" i="2" s="1"/>
  <c r="AA331" i="2" s="1"/>
  <c r="AB331" i="2" s="1"/>
  <c r="U417" i="2" a="1"/>
  <c r="U417" i="2" s="1"/>
  <c r="W417" i="2"/>
  <c r="W606" i="2"/>
  <c r="U606" i="2" a="1"/>
  <c r="U606" i="2" s="1"/>
  <c r="W128" i="2"/>
  <c r="U128" i="2" a="1"/>
  <c r="U128" i="2" s="1"/>
  <c r="W137" i="2"/>
  <c r="U137" i="2" a="1"/>
  <c r="U137" i="2" s="1"/>
  <c r="W158" i="2"/>
  <c r="U158" i="2" a="1"/>
  <c r="U158" i="2" s="1"/>
  <c r="W223" i="2"/>
  <c r="Z223" i="2" s="1"/>
  <c r="AA223" i="2" s="1"/>
  <c r="AB223" i="2" s="1"/>
  <c r="W165" i="2"/>
  <c r="Z165" i="2" s="1"/>
  <c r="AA165" i="2" s="1"/>
  <c r="AB165" i="2" s="1"/>
  <c r="W173" i="2"/>
  <c r="U173" i="2" a="1"/>
  <c r="U173" i="2" s="1"/>
  <c r="W188" i="2"/>
  <c r="U188" i="2" a="1"/>
  <c r="U188" i="2" s="1"/>
  <c r="Z282" i="2"/>
  <c r="AA282" i="2" s="1"/>
  <c r="AB282" i="2" s="1"/>
  <c r="W121" i="2"/>
  <c r="Z121" i="2" s="1"/>
  <c r="T121" i="2"/>
  <c r="W152" i="2"/>
  <c r="U152" i="2" a="1"/>
  <c r="U152" i="2" s="1"/>
  <c r="U332" i="2" a="1"/>
  <c r="U332" i="2" s="1"/>
  <c r="W395" i="2"/>
  <c r="U395" i="2" a="1"/>
  <c r="U395" i="2" s="1"/>
  <c r="T453" i="2"/>
  <c r="W453" i="2"/>
  <c r="Z453" i="2" s="1"/>
  <c r="AA453" i="2" s="1"/>
  <c r="AB453" i="2" s="1"/>
  <c r="Z462" i="2"/>
  <c r="AA462" i="2" s="1"/>
  <c r="AB462" i="2" s="1"/>
  <c r="W473" i="2"/>
  <c r="Z473" i="2" s="1"/>
  <c r="T473" i="2"/>
  <c r="U478" i="2" a="1"/>
  <c r="U478" i="2" s="1"/>
  <c r="W478" i="2"/>
  <c r="W627" i="2"/>
  <c r="Z627" i="2" s="1"/>
  <c r="AA627" i="2" s="1"/>
  <c r="AB627" i="2" s="1"/>
  <c r="V693" i="2"/>
  <c r="W693" i="2"/>
  <c r="N86" i="2"/>
  <c r="N109" i="2"/>
  <c r="W125" i="2"/>
  <c r="U125" i="2" a="1"/>
  <c r="U125" i="2" s="1"/>
  <c r="N257" i="2"/>
  <c r="T257" i="2" s="1"/>
  <c r="W288" i="2"/>
  <c r="U288" i="2" a="1"/>
  <c r="U288" i="2" s="1"/>
  <c r="U303" i="2" a="1"/>
  <c r="U303" i="2" s="1"/>
  <c r="W303" i="2"/>
  <c r="W311" i="2"/>
  <c r="U311" i="2" a="1"/>
  <c r="U311" i="2" s="1"/>
  <c r="W350" i="2"/>
  <c r="Z350" i="2" s="1"/>
  <c r="AA350" i="2" s="1"/>
  <c r="AB350" i="2" s="1"/>
  <c r="Z496" i="2"/>
  <c r="AA496" i="2" s="1"/>
  <c r="AB496" i="2" s="1"/>
  <c r="U514" i="2" a="1"/>
  <c r="U514" i="2" s="1"/>
  <c r="W514" i="2"/>
  <c r="U626" i="2" a="1"/>
  <c r="U626" i="2" s="1"/>
  <c r="W626" i="2"/>
  <c r="W704" i="2"/>
  <c r="U704" i="2" a="1"/>
  <c r="U704" i="2" s="1"/>
  <c r="W741" i="2"/>
  <c r="U741" i="2" a="1"/>
  <c r="U741" i="2" s="1"/>
  <c r="Z844" i="2"/>
  <c r="AA844" i="2" s="1"/>
  <c r="AB844" i="2" s="1"/>
  <c r="W925" i="2"/>
  <c r="U925" i="2" a="1"/>
  <c r="U925" i="2" s="1"/>
  <c r="W942" i="2"/>
  <c r="Z942" i="2" s="1"/>
  <c r="AA942" i="2" s="1"/>
  <c r="AB942" i="2" s="1"/>
  <c r="T942" i="2"/>
  <c r="W1102" i="2"/>
  <c r="U1102" i="2" a="1"/>
  <c r="U1102" i="2" s="1"/>
  <c r="W1116" i="2"/>
  <c r="Z1116" i="2" s="1"/>
  <c r="T1116" i="2"/>
  <c r="W272" i="2"/>
  <c r="U272" i="2" a="1"/>
  <c r="U272" i="2" s="1"/>
  <c r="W21" i="2"/>
  <c r="U21" i="2" a="1"/>
  <c r="U21" i="2" s="1"/>
  <c r="U51" i="2" a="1"/>
  <c r="U51" i="2" s="1"/>
  <c r="Z60" i="2"/>
  <c r="AA60" i="2" s="1"/>
  <c r="AB60" i="2" s="1"/>
  <c r="W96" i="2"/>
  <c r="Z96" i="2" s="1"/>
  <c r="AA96" i="2" s="1"/>
  <c r="AB96" i="2" s="1"/>
  <c r="W112" i="2"/>
  <c r="Z112" i="2" s="1"/>
  <c r="AA112" i="2" s="1"/>
  <c r="AB112" i="2" s="1"/>
  <c r="T112" i="2"/>
  <c r="W212" i="2"/>
  <c r="U212" i="2" a="1"/>
  <c r="U212" i="2" s="1"/>
  <c r="W227" i="2"/>
  <c r="U227" i="2" a="1"/>
  <c r="U227" i="2" s="1"/>
  <c r="W235" i="2"/>
  <c r="U235" i="2" a="1"/>
  <c r="U235" i="2" s="1"/>
  <c r="W345" i="2"/>
  <c r="Z345" i="2" s="1"/>
  <c r="T345" i="2"/>
  <c r="Z371" i="2"/>
  <c r="AA371" i="2" s="1"/>
  <c r="AB371" i="2" s="1"/>
  <c r="U423" i="2" a="1"/>
  <c r="U423" i="2" s="1"/>
  <c r="W423" i="2"/>
  <c r="W450" i="2"/>
  <c r="Z450" i="2" s="1"/>
  <c r="AA450" i="2" s="1"/>
  <c r="AB450" i="2" s="1"/>
  <c r="Z486" i="2"/>
  <c r="Z501" i="2"/>
  <c r="AA501" i="2" s="1"/>
  <c r="AB501" i="2" s="1"/>
  <c r="U515" i="2" a="1"/>
  <c r="U515" i="2" s="1"/>
  <c r="W515" i="2"/>
  <c r="U567" i="2" a="1"/>
  <c r="U567" i="2" s="1"/>
  <c r="Z567" i="2" s="1"/>
  <c r="AA567" i="2" s="1"/>
  <c r="AB567" i="2" s="1"/>
  <c r="W567" i="2"/>
  <c r="W602" i="2"/>
  <c r="Z602" i="2" s="1"/>
  <c r="AA602" i="2" s="1"/>
  <c r="AB602" i="2" s="1"/>
  <c r="W603" i="2"/>
  <c r="Z603" i="2" s="1"/>
  <c r="AA603" i="2" s="1"/>
  <c r="AB603" i="2" s="1"/>
  <c r="T659" i="2"/>
  <c r="W659" i="2"/>
  <c r="Z659" i="2" s="1"/>
  <c r="Z668" i="2"/>
  <c r="AA668" i="2" s="1"/>
  <c r="AB668" i="2" s="1"/>
  <c r="T733" i="2"/>
  <c r="W733" i="2"/>
  <c r="Z733" i="2" s="1"/>
  <c r="AA733" i="2" s="1"/>
  <c r="AB733" i="2" s="1"/>
  <c r="AA783" i="2"/>
  <c r="AB783" i="2" s="1"/>
  <c r="U815" i="2" a="1"/>
  <c r="U815" i="2" s="1"/>
  <c r="Z863" i="2"/>
  <c r="AA863" i="2" s="1"/>
  <c r="Z886" i="2"/>
  <c r="AA886" i="2" s="1"/>
  <c r="AB886" i="2" s="1"/>
  <c r="W901" i="2"/>
  <c r="U901" i="2" a="1"/>
  <c r="U901" i="2" s="1"/>
  <c r="T976" i="2"/>
  <c r="W976" i="2"/>
  <c r="Z976" i="2" s="1"/>
  <c r="AA976" i="2" s="1"/>
  <c r="AB976" i="2" s="1"/>
  <c r="U342" i="2" a="1"/>
  <c r="U342" i="2" s="1"/>
  <c r="W342" i="2"/>
  <c r="W351" i="2"/>
  <c r="Z351" i="2" s="1"/>
  <c r="AA351" i="2" s="1"/>
  <c r="AB351" i="2" s="1"/>
  <c r="W363" i="2"/>
  <c r="Z363" i="2" s="1"/>
  <c r="AA363" i="2" s="1"/>
  <c r="AB363" i="2" s="1"/>
  <c r="W391" i="2"/>
  <c r="U391" i="2" a="1"/>
  <c r="U391" i="2" s="1"/>
  <c r="W456" i="2"/>
  <c r="U456" i="2" a="1"/>
  <c r="U456" i="2" s="1"/>
  <c r="N469" i="2"/>
  <c r="T469" i="2" s="1"/>
  <c r="U498" i="2" a="1"/>
  <c r="U498" i="2" s="1"/>
  <c r="W508" i="2"/>
  <c r="U508" i="2" a="1"/>
  <c r="U508" i="2" s="1"/>
  <c r="T558" i="2"/>
  <c r="W558" i="2"/>
  <c r="Z558" i="2" s="1"/>
  <c r="AA558" i="2" s="1"/>
  <c r="AB558" i="2" s="1"/>
  <c r="W598" i="2"/>
  <c r="V598" i="2"/>
  <c r="W614" i="2"/>
  <c r="Z614" i="2" s="1"/>
  <c r="T614" i="2"/>
  <c r="U748" i="2" a="1"/>
  <c r="U748" i="2" s="1"/>
  <c r="W748" i="2"/>
  <c r="N754" i="2"/>
  <c r="W768" i="2"/>
  <c r="U768" i="2" a="1"/>
  <c r="U768" i="2" s="1"/>
  <c r="U781" i="2" a="1"/>
  <c r="U781" i="2" s="1"/>
  <c r="W902" i="2"/>
  <c r="U902" i="2" a="1"/>
  <c r="U902" i="2" s="1"/>
  <c r="T1233" i="2"/>
  <c r="W1233" i="2"/>
  <c r="W1349" i="2"/>
  <c r="T1349" i="2"/>
  <c r="Z1060" i="2"/>
  <c r="AA1060" i="2" s="1"/>
  <c r="AB1060" i="2" s="1"/>
  <c r="W1065" i="2"/>
  <c r="U1065" i="2" a="1"/>
  <c r="U1065" i="2" s="1"/>
  <c r="T1069" i="2"/>
  <c r="W965" i="2"/>
  <c r="U965" i="2" a="1"/>
  <c r="U965" i="2" s="1"/>
  <c r="W970" i="2"/>
  <c r="U970" i="2" a="1"/>
  <c r="U970" i="2" s="1"/>
  <c r="Z970" i="2" s="1"/>
  <c r="AA970" i="2" s="1"/>
  <c r="AB970" i="2" s="1"/>
  <c r="W1013" i="2"/>
  <c r="T1013" i="2"/>
  <c r="T1064" i="2"/>
  <c r="W1064" i="2"/>
  <c r="U339" i="2" a="1"/>
  <c r="U339" i="2" s="1"/>
  <c r="W339" i="2"/>
  <c r="W356" i="2"/>
  <c r="U356" i="2" a="1"/>
  <c r="U356" i="2" s="1"/>
  <c r="W381" i="2"/>
  <c r="U381" i="2" a="1"/>
  <c r="U381" i="2" s="1"/>
  <c r="V388" i="2"/>
  <c r="W388" i="2"/>
  <c r="U405" i="2" a="1"/>
  <c r="U405" i="2" s="1"/>
  <c r="W405" i="2"/>
  <c r="N439" i="2"/>
  <c r="T471" i="2"/>
  <c r="W471" i="2"/>
  <c r="Z471" i="2" s="1"/>
  <c r="AA471" i="2" s="1"/>
  <c r="AB471" i="2" s="1"/>
  <c r="N476" i="2"/>
  <c r="N494" i="2"/>
  <c r="U581" i="2" a="1"/>
  <c r="U581" i="2" s="1"/>
  <c r="Z583" i="2"/>
  <c r="U646" i="2" a="1"/>
  <c r="U646" i="2" s="1"/>
  <c r="Z646" i="2" s="1"/>
  <c r="AA646" i="2" s="1"/>
  <c r="AB646" i="2" s="1"/>
  <c r="W677" i="2"/>
  <c r="Z677" i="2" s="1"/>
  <c r="AA677" i="2" s="1"/>
  <c r="AB677" i="2" s="1"/>
  <c r="U682" i="2" a="1"/>
  <c r="U682" i="2" s="1"/>
  <c r="W682" i="2"/>
  <c r="U714" i="2" a="1"/>
  <c r="U714" i="2" s="1"/>
  <c r="U763" i="2" a="1"/>
  <c r="U763" i="2" s="1"/>
  <c r="W763" i="2"/>
  <c r="U790" i="2" a="1"/>
  <c r="U790" i="2" s="1"/>
  <c r="W790" i="2"/>
  <c r="U803" i="2" a="1"/>
  <c r="U803" i="2" s="1"/>
  <c r="W803" i="2"/>
  <c r="W891" i="2"/>
  <c r="U891" i="2" a="1"/>
  <c r="U891" i="2" s="1"/>
  <c r="U998" i="2" a="1"/>
  <c r="U998" i="2" s="1"/>
  <c r="W998" i="2"/>
  <c r="W1009" i="2"/>
  <c r="V1009" i="2"/>
  <c r="W620" i="2"/>
  <c r="Z620" i="2" s="1"/>
  <c r="AA620" i="2" s="1"/>
  <c r="AB620" i="2" s="1"/>
  <c r="W644" i="2"/>
  <c r="Z644" i="2" s="1"/>
  <c r="AA644" i="2" s="1"/>
  <c r="AB644" i="2" s="1"/>
  <c r="W710" i="2"/>
  <c r="Z710" i="2" s="1"/>
  <c r="AA710" i="2" s="1"/>
  <c r="AB710" i="2" s="1"/>
  <c r="U851" i="2" a="1"/>
  <c r="U851" i="2" s="1"/>
  <c r="W851" i="2"/>
  <c r="T1072" i="2"/>
  <c r="W1072" i="2"/>
  <c r="U655" i="2" a="1"/>
  <c r="U655" i="2" s="1"/>
  <c r="U707" i="2" a="1"/>
  <c r="U707" i="2" s="1"/>
  <c r="W707" i="2"/>
  <c r="N714" i="2"/>
  <c r="T714" i="2" s="1"/>
  <c r="W731" i="2"/>
  <c r="U731" i="2" a="1"/>
  <c r="U731" i="2" s="1"/>
  <c r="W794" i="2"/>
  <c r="U794" i="2" a="1"/>
  <c r="U794" i="2" s="1"/>
  <c r="N832" i="2"/>
  <c r="T832" i="2" s="1"/>
  <c r="U865" i="2" a="1"/>
  <c r="U865" i="2" s="1"/>
  <c r="U1299" i="2" a="1"/>
  <c r="U1299" i="2" s="1"/>
  <c r="W1299" i="2"/>
  <c r="W436" i="2"/>
  <c r="U436" i="2" a="1"/>
  <c r="U436" i="2" s="1"/>
  <c r="W571" i="2"/>
  <c r="Z571" i="2" s="1"/>
  <c r="AA571" i="2" s="1"/>
  <c r="AB571" i="2" s="1"/>
  <c r="W623" i="2"/>
  <c r="U623" i="2" a="1"/>
  <c r="U623" i="2" s="1"/>
  <c r="U679" i="2" a="1"/>
  <c r="U679" i="2" s="1"/>
  <c r="W679" i="2"/>
  <c r="T858" i="2"/>
  <c r="W858" i="2"/>
  <c r="Z858" i="2" s="1"/>
  <c r="V922" i="2"/>
  <c r="W922" i="2"/>
  <c r="W1370" i="2"/>
  <c r="T1370" i="2"/>
  <c r="U552" i="2" a="1"/>
  <c r="U552" i="2" s="1"/>
  <c r="U698" i="2" a="1"/>
  <c r="U698" i="2" s="1"/>
  <c r="W698" i="2"/>
  <c r="W716" i="2"/>
  <c r="Z716" i="2" s="1"/>
  <c r="T716" i="2"/>
  <c r="U717" i="2" a="1"/>
  <c r="U717" i="2" s="1"/>
  <c r="W717" i="2"/>
  <c r="Z723" i="2"/>
  <c r="AA723" i="2" s="1"/>
  <c r="AB723" i="2" s="1"/>
  <c r="W865" i="2"/>
  <c r="W876" i="2"/>
  <c r="U876" i="2" a="1"/>
  <c r="U876" i="2" s="1"/>
  <c r="U885" i="2" a="1"/>
  <c r="U885" i="2" s="1"/>
  <c r="W885" i="2"/>
  <c r="W1030" i="2"/>
  <c r="V1030" i="2"/>
  <c r="T1149" i="2"/>
  <c r="W1149" i="2"/>
  <c r="Z1149" i="2" s="1"/>
  <c r="AA1149" i="2" s="1"/>
  <c r="AB1149" i="2" s="1"/>
  <c r="W179" i="2"/>
  <c r="Z179" i="2" s="1"/>
  <c r="AA179" i="2" s="1"/>
  <c r="AB179" i="2" s="1"/>
  <c r="W231" i="2"/>
  <c r="Z231" i="2" s="1"/>
  <c r="AA231" i="2" s="1"/>
  <c r="AB231" i="2" s="1"/>
  <c r="W266" i="2"/>
  <c r="U266" i="2" a="1"/>
  <c r="U266" i="2" s="1"/>
  <c r="Z266" i="2" s="1"/>
  <c r="AA266" i="2" s="1"/>
  <c r="AB266" i="2" s="1"/>
  <c r="U333" i="2" a="1"/>
  <c r="U333" i="2" s="1"/>
  <c r="Z333" i="2" s="1"/>
  <c r="AA333" i="2" s="1"/>
  <c r="AB333" i="2" s="1"/>
  <c r="W357" i="2"/>
  <c r="U357" i="2" a="1"/>
  <c r="U357" i="2" s="1"/>
  <c r="W443" i="2"/>
  <c r="U443" i="2" a="1"/>
  <c r="U443" i="2" s="1"/>
  <c r="Z443" i="2" s="1"/>
  <c r="AA443" i="2" s="1"/>
  <c r="AB443" i="2" s="1"/>
  <c r="U458" i="2" a="1"/>
  <c r="U458" i="2" s="1"/>
  <c r="W458" i="2"/>
  <c r="U519" i="2" a="1"/>
  <c r="U519" i="2" s="1"/>
  <c r="W519" i="2"/>
  <c r="U600" i="2" a="1"/>
  <c r="U600" i="2" s="1"/>
  <c r="U657" i="2" a="1"/>
  <c r="U657" i="2" s="1"/>
  <c r="Z657" i="2" s="1"/>
  <c r="AA657" i="2" s="1"/>
  <c r="AB657" i="2" s="1"/>
  <c r="W657" i="2"/>
  <c r="U751" i="2" a="1"/>
  <c r="U751" i="2" s="1"/>
  <c r="W751" i="2"/>
  <c r="U859" i="2" a="1"/>
  <c r="U859" i="2" s="1"/>
  <c r="W859" i="2"/>
  <c r="Z870" i="2"/>
  <c r="AA870" i="2" s="1"/>
  <c r="AB870" i="2" s="1"/>
  <c r="W918" i="2"/>
  <c r="U918" i="2" a="1"/>
  <c r="U918" i="2" s="1"/>
  <c r="W1058" i="2"/>
  <c r="Z1058" i="2" s="1"/>
  <c r="T1058" i="2"/>
  <c r="W1124" i="2"/>
  <c r="U1124" i="2" a="1"/>
  <c r="U1124" i="2" s="1"/>
  <c r="N78" i="2"/>
  <c r="W113" i="2"/>
  <c r="U113" i="2" a="1"/>
  <c r="U113" i="2" s="1"/>
  <c r="Z113" i="2" s="1"/>
  <c r="AA113" i="2" s="1"/>
  <c r="AB113" i="2" s="1"/>
  <c r="U129" i="2" a="1"/>
  <c r="U129" i="2" s="1"/>
  <c r="N131" i="2"/>
  <c r="U136" i="2" a="1"/>
  <c r="U136" i="2" s="1"/>
  <c r="U167" i="2" a="1"/>
  <c r="U167" i="2" s="1"/>
  <c r="N184" i="2"/>
  <c r="W194" i="2"/>
  <c r="Z194" i="2" s="1"/>
  <c r="AA194" i="2" s="1"/>
  <c r="AB194" i="2" s="1"/>
  <c r="AB204" i="2"/>
  <c r="W236" i="2"/>
  <c r="U236" i="2" a="1"/>
  <c r="U236" i="2" s="1"/>
  <c r="W239" i="2"/>
  <c r="W281" i="2"/>
  <c r="U281" i="2" a="1"/>
  <c r="U281" i="2" s="1"/>
  <c r="U294" i="2" a="1"/>
  <c r="U294" i="2" s="1"/>
  <c r="Z294" i="2" s="1"/>
  <c r="AA294" i="2" s="1"/>
  <c r="AB294" i="2" s="1"/>
  <c r="W314" i="2"/>
  <c r="Z314" i="2" s="1"/>
  <c r="AA314" i="2" s="1"/>
  <c r="AB314" i="2" s="1"/>
  <c r="W344" i="2"/>
  <c r="U344" i="2" a="1"/>
  <c r="U344" i="2" s="1"/>
  <c r="W349" i="2"/>
  <c r="U349" i="2" a="1"/>
  <c r="U349" i="2" s="1"/>
  <c r="AB360" i="2"/>
  <c r="W379" i="2"/>
  <c r="Z379" i="2" s="1"/>
  <c r="AA379" i="2" s="1"/>
  <c r="AB379" i="2" s="1"/>
  <c r="W407" i="2"/>
  <c r="U407" i="2" a="1"/>
  <c r="U407" i="2" s="1"/>
  <c r="Z407" i="2" s="1"/>
  <c r="AA407" i="2" s="1"/>
  <c r="AB407" i="2" s="1"/>
  <c r="W455" i="2"/>
  <c r="Z455" i="2" s="1"/>
  <c r="AA455" i="2" s="1"/>
  <c r="AB455" i="2" s="1"/>
  <c r="U536" i="2" a="1"/>
  <c r="U536" i="2" s="1"/>
  <c r="W536" i="2"/>
  <c r="N552" i="2"/>
  <c r="N588" i="2"/>
  <c r="W624" i="2"/>
  <c r="Z624" i="2" s="1"/>
  <c r="AA624" i="2" s="1"/>
  <c r="AB624" i="2" s="1"/>
  <c r="U676" i="2" a="1"/>
  <c r="U676" i="2" s="1"/>
  <c r="W676" i="2"/>
  <c r="U691" i="2" a="1"/>
  <c r="U691" i="2" s="1"/>
  <c r="W691" i="2"/>
  <c r="U752" i="2" a="1"/>
  <c r="U752" i="2" s="1"/>
  <c r="N782" i="2"/>
  <c r="U805" i="2" a="1"/>
  <c r="U805" i="2" s="1"/>
  <c r="Z805" i="2" s="1"/>
  <c r="AA805" i="2" s="1"/>
  <c r="AB805" i="2"/>
  <c r="U835" i="2" a="1"/>
  <c r="U835" i="2" s="1"/>
  <c r="W835" i="2"/>
  <c r="N889" i="2"/>
  <c r="T889" i="2" s="1"/>
  <c r="W955" i="2"/>
  <c r="Z955" i="2" s="1"/>
  <c r="AA955" i="2" s="1"/>
  <c r="AB955" i="2" s="1"/>
  <c r="W958" i="2"/>
  <c r="Z958" i="2" s="1"/>
  <c r="AA958" i="2" s="1"/>
  <c r="AB958" i="2" s="1"/>
  <c r="T958" i="2"/>
  <c r="U989" i="2" a="1"/>
  <c r="U989" i="2" s="1"/>
  <c r="U1001" i="2" a="1"/>
  <c r="U1001" i="2" s="1"/>
  <c r="Z1001" i="2" s="1"/>
  <c r="AA1001" i="2" s="1"/>
  <c r="AB1001" i="2" s="1"/>
  <c r="W1001" i="2"/>
  <c r="W1092" i="2"/>
  <c r="U1092" i="2" a="1"/>
  <c r="U1092" i="2" s="1"/>
  <c r="W1189" i="2"/>
  <c r="U1189" i="2" a="1"/>
  <c r="U1189" i="2" s="1"/>
  <c r="Z538" i="2"/>
  <c r="AA538" i="2" s="1"/>
  <c r="AB538" i="2" s="1"/>
  <c r="U549" i="2" a="1"/>
  <c r="U549" i="2" s="1"/>
  <c r="W549" i="2"/>
  <c r="Z689" i="2"/>
  <c r="AA689" i="2" s="1"/>
  <c r="AB689" i="2" s="1"/>
  <c r="U753" i="2" a="1"/>
  <c r="U753" i="2" s="1"/>
  <c r="Z753" i="2" s="1"/>
  <c r="AA753" i="2" s="1"/>
  <c r="AB753" i="2" s="1"/>
  <c r="W831" i="2"/>
  <c r="Z831" i="2" s="1"/>
  <c r="T831" i="2"/>
  <c r="U845" i="2" a="1"/>
  <c r="U845" i="2" s="1"/>
  <c r="Z845" i="2" s="1"/>
  <c r="AA845" i="2" s="1"/>
  <c r="AB845" i="2" s="1"/>
  <c r="W845" i="2"/>
  <c r="T854" i="2"/>
  <c r="W854" i="2"/>
  <c r="Z854" i="2" s="1"/>
  <c r="U855" i="2" a="1"/>
  <c r="U855" i="2" s="1"/>
  <c r="W855" i="2"/>
  <c r="W881" i="2"/>
  <c r="U881" i="2" a="1"/>
  <c r="U881" i="2" s="1"/>
  <c r="W959" i="2"/>
  <c r="U959" i="2" a="1"/>
  <c r="U959" i="2" s="1"/>
  <c r="W984" i="2"/>
  <c r="U984" i="2" a="1"/>
  <c r="U984" i="2" s="1"/>
  <c r="W995" i="2"/>
  <c r="Z995" i="2" s="1"/>
  <c r="T995" i="2"/>
  <c r="U1021" i="2" a="1"/>
  <c r="U1021" i="2" s="1"/>
  <c r="W1021" i="2"/>
  <c r="V1140" i="2"/>
  <c r="W1140" i="2"/>
  <c r="W341" i="2"/>
  <c r="Z341" i="2" s="1"/>
  <c r="AA341" i="2" s="1"/>
  <c r="AB341" i="2" s="1"/>
  <c r="W365" i="2"/>
  <c r="Z365" i="2" s="1"/>
  <c r="AA365" i="2" s="1"/>
  <c r="AB365" i="2" s="1"/>
  <c r="W127" i="2"/>
  <c r="U127" i="2" a="1"/>
  <c r="U127" i="2" s="1"/>
  <c r="W291" i="2"/>
  <c r="Z291" i="2" s="1"/>
  <c r="AA291" i="2" s="1"/>
  <c r="AB291" i="2" s="1"/>
  <c r="U312" i="2" a="1"/>
  <c r="U312" i="2" s="1"/>
  <c r="W419" i="2"/>
  <c r="U419" i="2" a="1"/>
  <c r="U419" i="2" s="1"/>
  <c r="W431" i="2"/>
  <c r="Z431" i="2" s="1"/>
  <c r="AA431" i="2" s="1"/>
  <c r="AB431" i="2" s="1"/>
  <c r="U484" i="2" a="1"/>
  <c r="U484" i="2" s="1"/>
  <c r="W484" i="2"/>
  <c r="U497" i="2" a="1"/>
  <c r="U497" i="2" s="1"/>
  <c r="W497" i="2"/>
  <c r="U640" i="2" a="1"/>
  <c r="U640" i="2" s="1"/>
  <c r="Z640" i="2" s="1"/>
  <c r="AA640" i="2" s="1"/>
  <c r="AB640" i="2" s="1"/>
  <c r="U706" i="2" a="1"/>
  <c r="U706" i="2" s="1"/>
  <c r="U778" i="2" a="1"/>
  <c r="U778" i="2" s="1"/>
  <c r="W778" i="2"/>
  <c r="U823" i="2" a="1"/>
  <c r="U823" i="2" s="1"/>
  <c r="W823" i="2"/>
  <c r="Z879" i="2"/>
  <c r="AA879" i="2" s="1"/>
  <c r="AB879" i="2" s="1"/>
  <c r="T880" i="2"/>
  <c r="W880" i="2"/>
  <c r="U943" i="2" a="1"/>
  <c r="U943" i="2" s="1"/>
  <c r="W943" i="2"/>
  <c r="V1078" i="2"/>
  <c r="W1078" i="2"/>
  <c r="W273" i="2"/>
  <c r="Z273" i="2" s="1"/>
  <c r="AA273" i="2" s="1"/>
  <c r="AB273" i="2" s="1"/>
  <c r="U330" i="2" a="1"/>
  <c r="U330" i="2" s="1"/>
  <c r="W401" i="2"/>
  <c r="U401" i="2" a="1"/>
  <c r="U401" i="2" s="1"/>
  <c r="U512" i="2" a="1"/>
  <c r="U512" i="2" s="1"/>
  <c r="U539" i="2" a="1"/>
  <c r="U539" i="2" s="1"/>
  <c r="W539" i="2"/>
  <c r="W639" i="2"/>
  <c r="U639" i="2" a="1"/>
  <c r="U639" i="2" s="1"/>
  <c r="U817" i="2" a="1"/>
  <c r="U817" i="2" s="1"/>
  <c r="W817" i="2"/>
  <c r="W967" i="2"/>
  <c r="Z967" i="2" s="1"/>
  <c r="AA967" i="2" s="1"/>
  <c r="AB967" i="2" s="1"/>
  <c r="T967" i="2"/>
  <c r="T1309" i="2"/>
  <c r="W1309" i="2"/>
  <c r="Z1309" i="2" s="1"/>
  <c r="AA1309" i="2" s="1"/>
  <c r="W122" i="2"/>
  <c r="U122" i="2" a="1"/>
  <c r="U122" i="2" s="1"/>
  <c r="W218" i="2"/>
  <c r="U218" i="2" a="1"/>
  <c r="U218" i="2" s="1"/>
  <c r="U256" i="2" a="1"/>
  <c r="U256" i="2" s="1"/>
  <c r="T548" i="2"/>
  <c r="W548" i="2"/>
  <c r="Z548" i="2" s="1"/>
  <c r="AA548" i="2" s="1"/>
  <c r="AB548" i="2" s="1"/>
  <c r="W566" i="2"/>
  <c r="Z566" i="2" s="1"/>
  <c r="AA566" i="2" s="1"/>
  <c r="AB566" i="2" s="1"/>
  <c r="W655" i="2"/>
  <c r="W767" i="2"/>
  <c r="Z767" i="2" s="1"/>
  <c r="AA767" i="2" s="1"/>
  <c r="AB767" i="2" s="1"/>
  <c r="U769" i="2" a="1"/>
  <c r="U769" i="2" s="1"/>
  <c r="W769" i="2"/>
  <c r="U927" i="2" a="1"/>
  <c r="U927" i="2" s="1"/>
  <c r="Z927" i="2" s="1"/>
  <c r="AA927" i="2" s="1"/>
  <c r="AB927" i="2" s="1"/>
  <c r="W988" i="2"/>
  <c r="U988" i="2" a="1"/>
  <c r="U988" i="2" s="1"/>
  <c r="W1253" i="2"/>
  <c r="U1253" i="2" a="1"/>
  <c r="U1253" i="2" s="1"/>
  <c r="T1363" i="2"/>
  <c r="W1363" i="2"/>
  <c r="Z1363" i="2" s="1"/>
  <c r="U162" i="2" a="1"/>
  <c r="U162" i="2" s="1"/>
  <c r="W162" i="2"/>
  <c r="AB246" i="2"/>
  <c r="Z40" i="2"/>
  <c r="AA40" i="2" s="1"/>
  <c r="AB40" i="2" s="1"/>
  <c r="U111" i="2" a="1"/>
  <c r="U111" i="2" s="1"/>
  <c r="W153" i="2"/>
  <c r="U153" i="2" a="1"/>
  <c r="U153" i="2" s="1"/>
  <c r="U216" i="2" a="1"/>
  <c r="U216" i="2" s="1"/>
  <c r="Z216" i="2" s="1"/>
  <c r="AA216" i="2" s="1"/>
  <c r="AB216" i="2" s="1"/>
  <c r="U276" i="2" a="1"/>
  <c r="U276" i="2" s="1"/>
  <c r="U393" i="2" a="1"/>
  <c r="U393" i="2" s="1"/>
  <c r="U425" i="2" a="1"/>
  <c r="U425" i="2" s="1"/>
  <c r="W468" i="2"/>
  <c r="Z468" i="2" s="1"/>
  <c r="AA468" i="2" s="1"/>
  <c r="AB468" i="2" s="1"/>
  <c r="W74" i="2"/>
  <c r="Z74" i="2" s="1"/>
  <c r="AA74" i="2" s="1"/>
  <c r="AB74" i="2" s="1"/>
  <c r="W98" i="2"/>
  <c r="Z98" i="2" s="1"/>
  <c r="AA98" i="2" s="1"/>
  <c r="AB98" i="2" s="1"/>
  <c r="W160" i="2"/>
  <c r="Z160" i="2" s="1"/>
  <c r="AA160" i="2" s="1"/>
  <c r="AB160" i="2" s="1"/>
  <c r="W234" i="2"/>
  <c r="Z234" i="2" s="1"/>
  <c r="AA234" i="2" s="1"/>
  <c r="AB234" i="2" s="1"/>
  <c r="W251" i="2"/>
  <c r="U251" i="2" a="1"/>
  <c r="U251" i="2" s="1"/>
  <c r="W434" i="2"/>
  <c r="U434" i="2" a="1"/>
  <c r="U434" i="2" s="1"/>
  <c r="AB447" i="2"/>
  <c r="W459" i="2"/>
  <c r="U459" i="2" a="1"/>
  <c r="U459" i="2" s="1"/>
  <c r="W481" i="2"/>
  <c r="Z481" i="2" s="1"/>
  <c r="AA481" i="2" s="1"/>
  <c r="AB481" i="2" s="1"/>
  <c r="AB507" i="2"/>
  <c r="U141" i="2" a="1"/>
  <c r="U141" i="2" s="1"/>
  <c r="W146" i="2"/>
  <c r="Z146" i="2" s="1"/>
  <c r="AA146" i="2" s="1"/>
  <c r="AB146" i="2" s="1"/>
  <c r="W197" i="2"/>
  <c r="U197" i="2" a="1"/>
  <c r="U197" i="2" s="1"/>
  <c r="W209" i="2"/>
  <c r="U209" i="2" a="1"/>
  <c r="U209" i="2" s="1"/>
  <c r="N271" i="2"/>
  <c r="U307" i="2" a="1"/>
  <c r="U307" i="2" s="1"/>
  <c r="W320" i="2"/>
  <c r="U320" i="2" a="1"/>
  <c r="U320" i="2" s="1"/>
  <c r="N365" i="2"/>
  <c r="T365" i="2" s="1"/>
  <c r="W371" i="2"/>
  <c r="W374" i="2"/>
  <c r="U374" i="2" a="1"/>
  <c r="U374" i="2" s="1"/>
  <c r="W402" i="2"/>
  <c r="Z402" i="2" s="1"/>
  <c r="AA402" i="2" s="1"/>
  <c r="AB402" i="2" s="1"/>
  <c r="Z412" i="2"/>
  <c r="N425" i="2"/>
  <c r="T425" i="2" s="1"/>
  <c r="U465" i="2" a="1"/>
  <c r="U465" i="2" s="1"/>
  <c r="W465" i="2"/>
  <c r="N523" i="2"/>
  <c r="U530" i="2" a="1"/>
  <c r="U530" i="2" s="1"/>
  <c r="W530" i="2"/>
  <c r="U533" i="2" a="1"/>
  <c r="U533" i="2" s="1"/>
  <c r="W533" i="2"/>
  <c r="W560" i="2"/>
  <c r="U560" i="2" a="1"/>
  <c r="U560" i="2" s="1"/>
  <c r="T571" i="2"/>
  <c r="N593" i="2"/>
  <c r="U616" i="2" a="1"/>
  <c r="U616" i="2" s="1"/>
  <c r="W616" i="2"/>
  <c r="T619" i="2"/>
  <c r="W619" i="2"/>
  <c r="N628" i="2"/>
  <c r="U632" i="2" a="1"/>
  <c r="U632" i="2" s="1"/>
  <c r="T647" i="2"/>
  <c r="W647" i="2"/>
  <c r="Z647" i="2" s="1"/>
  <c r="AA647" i="2" s="1"/>
  <c r="AB647" i="2" s="1"/>
  <c r="W654" i="2"/>
  <c r="U654" i="2" a="1"/>
  <c r="U654" i="2" s="1"/>
  <c r="U673" i="2" a="1"/>
  <c r="U673" i="2" s="1"/>
  <c r="W695" i="2"/>
  <c r="Z695" i="2" s="1"/>
  <c r="T695" i="2"/>
  <c r="U873" i="2" a="1"/>
  <c r="U873" i="2" s="1"/>
  <c r="W873" i="2"/>
  <c r="U895" i="2" a="1"/>
  <c r="U895" i="2" s="1"/>
  <c r="W895" i="2"/>
  <c r="W973" i="2"/>
  <c r="V973" i="2"/>
  <c r="W980" i="2"/>
  <c r="U980" i="2" a="1"/>
  <c r="U980" i="2" s="1"/>
  <c r="Z980" i="2" s="1"/>
  <c r="AA980" i="2" s="1"/>
  <c r="AB980" i="2" s="1"/>
  <c r="W1017" i="2"/>
  <c r="U1017" i="2" a="1"/>
  <c r="U1017" i="2" s="1"/>
  <c r="T1031" i="2"/>
  <c r="W1031" i="2"/>
  <c r="W1067" i="2"/>
  <c r="U1067" i="2" a="1"/>
  <c r="U1067" i="2" s="1"/>
  <c r="Z1067" i="2" s="1"/>
  <c r="AA1067" i="2" s="1"/>
  <c r="AB1067" i="2" s="1"/>
  <c r="W1113" i="2"/>
  <c r="U1113" i="2" a="1"/>
  <c r="U1113" i="2" s="1"/>
  <c r="W1153" i="2"/>
  <c r="U1153" i="2" a="1"/>
  <c r="U1153" i="2" s="1"/>
  <c r="N79" i="2"/>
  <c r="T79" i="2" s="1"/>
  <c r="N94" i="2"/>
  <c r="N100" i="2"/>
  <c r="W104" i="2"/>
  <c r="Z104" i="2" s="1"/>
  <c r="AA104" i="2" s="1"/>
  <c r="AB104" i="2" s="1"/>
  <c r="U108" i="2" a="1"/>
  <c r="U108" i="2" s="1"/>
  <c r="W110" i="2"/>
  <c r="Z110" i="2" s="1"/>
  <c r="AA110" i="2" s="1"/>
  <c r="AB110" i="2" s="1"/>
  <c r="W155" i="2"/>
  <c r="U155" i="2" a="1"/>
  <c r="U155" i="2" s="1"/>
  <c r="N157" i="2"/>
  <c r="T157" i="2" s="1"/>
  <c r="AB174" i="2"/>
  <c r="W277" i="2"/>
  <c r="Z277" i="2" s="1"/>
  <c r="AA277" i="2" s="1"/>
  <c r="AB277" i="2" s="1"/>
  <c r="W286" i="2"/>
  <c r="Z286" i="2" s="1"/>
  <c r="AA286" i="2" s="1"/>
  <c r="AB286" i="2" s="1"/>
  <c r="N313" i="2"/>
  <c r="T313" i="2" s="1"/>
  <c r="N353" i="2"/>
  <c r="T353" i="2" s="1"/>
  <c r="W375" i="2"/>
  <c r="U375" i="2" a="1"/>
  <c r="U375" i="2" s="1"/>
  <c r="AB411" i="2"/>
  <c r="U506" i="2" a="1"/>
  <c r="U506" i="2" s="1"/>
  <c r="Z506" i="2" s="1"/>
  <c r="AA506" i="2" s="1"/>
  <c r="AB506" i="2" s="1"/>
  <c r="W506" i="2"/>
  <c r="U524" i="2" a="1"/>
  <c r="U524" i="2" s="1"/>
  <c r="W524" i="2"/>
  <c r="N589" i="2"/>
  <c r="Z671" i="2"/>
  <c r="AA671" i="2" s="1"/>
  <c r="AB671" i="2" s="1"/>
  <c r="U718" i="2" a="1"/>
  <c r="U718" i="2" s="1"/>
  <c r="W718" i="2"/>
  <c r="Z759" i="2"/>
  <c r="AA759" i="2" s="1"/>
  <c r="AB759" i="2" s="1"/>
  <c r="W779" i="2"/>
  <c r="U779" i="2" a="1"/>
  <c r="U779" i="2" s="1"/>
  <c r="U907" i="2" a="1"/>
  <c r="U907" i="2" s="1"/>
  <c r="W907" i="2"/>
  <c r="W911" i="2"/>
  <c r="U911" i="2" a="1"/>
  <c r="U911" i="2" s="1"/>
  <c r="U928" i="2" a="1"/>
  <c r="U928" i="2" s="1"/>
  <c r="W956" i="2"/>
  <c r="U956" i="2" a="1"/>
  <c r="U956" i="2" s="1"/>
  <c r="W972" i="2"/>
  <c r="U972" i="2" a="1"/>
  <c r="U972" i="2" s="1"/>
  <c r="U387" i="2" a="1"/>
  <c r="U387" i="2" s="1"/>
  <c r="N406" i="2"/>
  <c r="AB433" i="2"/>
  <c r="W440" i="2"/>
  <c r="Z440" i="2" s="1"/>
  <c r="AA440" i="2" s="1"/>
  <c r="AB440" i="2" s="1"/>
  <c r="N454" i="2"/>
  <c r="AB483" i="2"/>
  <c r="N521" i="2"/>
  <c r="T521" i="2" s="1"/>
  <c r="U527" i="2" a="1"/>
  <c r="U527" i="2" s="1"/>
  <c r="U545" i="2" a="1"/>
  <c r="U545" i="2" s="1"/>
  <c r="W545" i="2"/>
  <c r="U573" i="2" a="1"/>
  <c r="U573" i="2" s="1"/>
  <c r="W618" i="2"/>
  <c r="Z618" i="2" s="1"/>
  <c r="AA618" i="2" s="1"/>
  <c r="AB618" i="2" s="1"/>
  <c r="N621" i="2"/>
  <c r="W806" i="2"/>
  <c r="U806" i="2" a="1"/>
  <c r="U806" i="2" s="1"/>
  <c r="T915" i="2"/>
  <c r="W915" i="2"/>
  <c r="Z915" i="2" s="1"/>
  <c r="AA915" i="2" s="1"/>
  <c r="AB915" i="2" s="1"/>
  <c r="W452" i="2"/>
  <c r="U452" i="2" a="1"/>
  <c r="U452" i="2" s="1"/>
  <c r="W535" i="2"/>
  <c r="Z535" i="2" s="1"/>
  <c r="AA535" i="2" s="1"/>
  <c r="AB535" i="2" s="1"/>
  <c r="U761" i="2" a="1"/>
  <c r="U761" i="2" s="1"/>
  <c r="W761" i="2"/>
  <c r="Z777" i="2"/>
  <c r="AA777" i="2" s="1"/>
  <c r="AB777" i="2" s="1"/>
  <c r="U832" i="2" a="1"/>
  <c r="U832" i="2" s="1"/>
  <c r="U848" i="2" a="1"/>
  <c r="U848" i="2" s="1"/>
  <c r="W848" i="2"/>
  <c r="W875" i="2"/>
  <c r="U875" i="2" a="1"/>
  <c r="U875" i="2" s="1"/>
  <c r="W924" i="2"/>
  <c r="U924" i="2" a="1"/>
  <c r="U924" i="2" s="1"/>
  <c r="Z991" i="2"/>
  <c r="AA991" i="2" s="1"/>
  <c r="AB991" i="2" s="1"/>
  <c r="T1161" i="2"/>
  <c r="W1161" i="2"/>
  <c r="Z1161" i="2" s="1"/>
  <c r="AA1161" i="2" s="1"/>
  <c r="AB1161" i="2" s="1"/>
  <c r="T1167" i="2"/>
  <c r="W1167" i="2"/>
  <c r="Z1167" i="2" s="1"/>
  <c r="W480" i="2"/>
  <c r="U480" i="2" a="1"/>
  <c r="U480" i="2" s="1"/>
  <c r="W532" i="2"/>
  <c r="Z532" i="2" s="1"/>
  <c r="AA532" i="2" s="1"/>
  <c r="AB532" i="2" s="1"/>
  <c r="W596" i="2"/>
  <c r="Z596" i="2" s="1"/>
  <c r="AA596" i="2" s="1"/>
  <c r="AB596" i="2" s="1"/>
  <c r="W687" i="2"/>
  <c r="U687" i="2" a="1"/>
  <c r="U687" i="2" s="1"/>
  <c r="U722" i="2" a="1"/>
  <c r="U722" i="2" s="1"/>
  <c r="W722" i="2"/>
  <c r="W746" i="2"/>
  <c r="V746" i="2"/>
  <c r="N118" i="2"/>
  <c r="T118" i="2" s="1"/>
  <c r="N124" i="2"/>
  <c r="W134" i="2"/>
  <c r="Z134" i="2" s="1"/>
  <c r="AA134" i="2" s="1"/>
  <c r="AB134" i="2" s="1"/>
  <c r="N136" i="2"/>
  <c r="N151" i="2"/>
  <c r="N172" i="2"/>
  <c r="N185" i="2"/>
  <c r="AB198" i="2"/>
  <c r="W198" i="2"/>
  <c r="Z198" i="2" s="1"/>
  <c r="AA198" i="2" s="1"/>
  <c r="W200" i="2"/>
  <c r="Z200" i="2" s="1"/>
  <c r="AA200" i="2" s="1"/>
  <c r="AB200" i="2" s="1"/>
  <c r="N202" i="2"/>
  <c r="W224" i="2"/>
  <c r="Z224" i="2" s="1"/>
  <c r="AA224" i="2" s="1"/>
  <c r="AB224" i="2" s="1"/>
  <c r="W233" i="2"/>
  <c r="Z233" i="2" s="1"/>
  <c r="AA233" i="2" s="1"/>
  <c r="AB233" i="2" s="1"/>
  <c r="W242" i="2"/>
  <c r="U242" i="2" a="1"/>
  <c r="U242" i="2" s="1"/>
  <c r="N244" i="2"/>
  <c r="W264" i="2"/>
  <c r="Z264" i="2" s="1"/>
  <c r="AA264" i="2" s="1"/>
  <c r="AB264" i="2" s="1"/>
  <c r="W275" i="2"/>
  <c r="Z275" i="2" s="1"/>
  <c r="AA275" i="2" s="1"/>
  <c r="AB275" i="2" s="1"/>
  <c r="AB300" i="2"/>
  <c r="W302" i="2"/>
  <c r="Z302" i="2" s="1"/>
  <c r="AA302" i="2" s="1"/>
  <c r="AB302" i="2" s="1"/>
  <c r="N332" i="2"/>
  <c r="T332" i="2" s="1"/>
  <c r="N416" i="2"/>
  <c r="T416" i="2" s="1"/>
  <c r="N445" i="2"/>
  <c r="W499" i="2"/>
  <c r="Z499" i="2" s="1"/>
  <c r="AA499" i="2" s="1"/>
  <c r="AB499" i="2" s="1"/>
  <c r="U509" i="2" a="1"/>
  <c r="U509" i="2" s="1"/>
  <c r="W509" i="2"/>
  <c r="W551" i="2"/>
  <c r="U551" i="2" a="1"/>
  <c r="U551" i="2" s="1"/>
  <c r="N562" i="2"/>
  <c r="U579" i="2" a="1"/>
  <c r="U579" i="2" s="1"/>
  <c r="W579" i="2"/>
  <c r="U599" i="2" a="1"/>
  <c r="U599" i="2" s="1"/>
  <c r="W599" i="2"/>
  <c r="U628" i="2" a="1"/>
  <c r="U628" i="2" s="1"/>
  <c r="W675" i="2"/>
  <c r="Z675" i="2" s="1"/>
  <c r="AA675" i="2" s="1"/>
  <c r="AB675" i="2" s="1"/>
  <c r="U700" i="2" a="1"/>
  <c r="U700" i="2" s="1"/>
  <c r="Z738" i="2"/>
  <c r="AA738" i="2" s="1"/>
  <c r="AB738" i="2" s="1"/>
  <c r="U788" i="2" a="1"/>
  <c r="U788" i="2" s="1"/>
  <c r="W788" i="2"/>
  <c r="W864" i="2"/>
  <c r="U864" i="2" a="1"/>
  <c r="U864" i="2" s="1"/>
  <c r="U1034" i="2" a="1"/>
  <c r="U1034" i="2" s="1"/>
  <c r="W1034" i="2"/>
  <c r="W1044" i="2"/>
  <c r="U1044" i="2" a="1"/>
  <c r="U1044" i="2" s="1"/>
  <c r="W1048" i="2"/>
  <c r="U960" i="2" a="1"/>
  <c r="U960" i="2" s="1"/>
  <c r="Z960" i="2" s="1"/>
  <c r="AA960" i="2" s="1"/>
  <c r="AB960" i="2" s="1"/>
  <c r="U964" i="2" a="1"/>
  <c r="U964" i="2" s="1"/>
  <c r="W964" i="2"/>
  <c r="W986" i="2"/>
  <c r="U986" i="2" a="1"/>
  <c r="U986" i="2" s="1"/>
  <c r="U994" i="2" a="1"/>
  <c r="U994" i="2" s="1"/>
  <c r="W994" i="2"/>
  <c r="U1028" i="2" a="1"/>
  <c r="U1028" i="2" s="1"/>
  <c r="W1028" i="2"/>
  <c r="T1252" i="2"/>
  <c r="W1252" i="2"/>
  <c r="N70" i="2"/>
  <c r="N88" i="2"/>
  <c r="W107" i="2"/>
  <c r="Z107" i="2" s="1"/>
  <c r="AA107" i="2" s="1"/>
  <c r="AB107" i="2" s="1"/>
  <c r="N133" i="2"/>
  <c r="T133" i="2" s="1"/>
  <c r="W161" i="2"/>
  <c r="Z161" i="2" s="1"/>
  <c r="AA161" i="2" s="1"/>
  <c r="AB161" i="2" s="1"/>
  <c r="N187" i="2"/>
  <c r="W215" i="2"/>
  <c r="Z215" i="2" s="1"/>
  <c r="AA215" i="2" s="1"/>
  <c r="AB215" i="2" s="1"/>
  <c r="N226" i="2"/>
  <c r="W241" i="2"/>
  <c r="Z241" i="2" s="1"/>
  <c r="AA241" i="2" s="1"/>
  <c r="AB241" i="2" s="1"/>
  <c r="N250" i="2"/>
  <c r="N265" i="2"/>
  <c r="T265" i="2" s="1"/>
  <c r="W267" i="2"/>
  <c r="Z267" i="2" s="1"/>
  <c r="AA267" i="2" s="1"/>
  <c r="AB267" i="2" s="1"/>
  <c r="AB304" i="2"/>
  <c r="N352" i="2"/>
  <c r="N358" i="2"/>
  <c r="N362" i="2"/>
  <c r="T362" i="2" s="1"/>
  <c r="N370" i="2"/>
  <c r="T370" i="2" s="1"/>
  <c r="N376" i="2"/>
  <c r="T376" i="2" s="1"/>
  <c r="W380" i="2"/>
  <c r="Z380" i="2" s="1"/>
  <c r="AA380" i="2" s="1"/>
  <c r="AB380" i="2" s="1"/>
  <c r="U384" i="2" a="1"/>
  <c r="U384" i="2" s="1"/>
  <c r="W386" i="2"/>
  <c r="Z386" i="2" s="1"/>
  <c r="AA386" i="2" s="1"/>
  <c r="AB386" i="2" s="1"/>
  <c r="N466" i="2"/>
  <c r="U587" i="2" a="1"/>
  <c r="U587" i="2" s="1"/>
  <c r="N637" i="2"/>
  <c r="T637" i="2" s="1"/>
  <c r="W678" i="2"/>
  <c r="Z678" i="2" s="1"/>
  <c r="AA678" i="2" s="1"/>
  <c r="AB678" i="2" s="1"/>
  <c r="W702" i="2"/>
  <c r="Z702" i="2" s="1"/>
  <c r="AA702" i="2" s="1"/>
  <c r="AB702" i="2" s="1"/>
  <c r="U724" i="2" a="1"/>
  <c r="U724" i="2" s="1"/>
  <c r="Z724" i="2" s="1"/>
  <c r="AA724" i="2" s="1"/>
  <c r="AB724" i="2" s="1"/>
  <c r="N824" i="2"/>
  <c r="N878" i="2"/>
  <c r="W912" i="2"/>
  <c r="Z912" i="2" s="1"/>
  <c r="AA912" i="2" s="1"/>
  <c r="AB912" i="2" s="1"/>
  <c r="Z966" i="2"/>
  <c r="AA966" i="2" s="1"/>
  <c r="AB966" i="2" s="1"/>
  <c r="N1040" i="2"/>
  <c r="T1040" i="2" s="1"/>
  <c r="U1099" i="2" a="1"/>
  <c r="U1099" i="2" s="1"/>
  <c r="W1099" i="2"/>
  <c r="W830" i="2"/>
  <c r="Z830" i="2" s="1"/>
  <c r="T830" i="2"/>
  <c r="T846" i="2"/>
  <c r="W846" i="2"/>
  <c r="Z846" i="2" s="1"/>
  <c r="W872" i="2"/>
  <c r="Z872" i="2" s="1"/>
  <c r="AA872" i="2" s="1"/>
  <c r="AB872" i="2" s="1"/>
  <c r="W882" i="2"/>
  <c r="U882" i="2" a="1"/>
  <c r="U882" i="2" s="1"/>
  <c r="W909" i="2"/>
  <c r="U909" i="2" a="1"/>
  <c r="U909" i="2" s="1"/>
  <c r="W941" i="2"/>
  <c r="U941" i="2" a="1"/>
  <c r="U941" i="2" s="1"/>
  <c r="W953" i="2"/>
  <c r="U953" i="2" a="1"/>
  <c r="U953" i="2" s="1"/>
  <c r="W979" i="2"/>
  <c r="U979" i="2" a="1"/>
  <c r="U979" i="2" s="1"/>
  <c r="Z1004" i="2"/>
  <c r="AA1004" i="2" s="1"/>
  <c r="AB1004" i="2" s="1"/>
  <c r="U1033" i="2" a="1"/>
  <c r="U1033" i="2" s="1"/>
  <c r="W1033" i="2"/>
  <c r="W1055" i="2"/>
  <c r="Z1055" i="2" s="1"/>
  <c r="T1055" i="2"/>
  <c r="W1087" i="2"/>
  <c r="V1087" i="2"/>
  <c r="W1175" i="2"/>
  <c r="U1175" i="2" a="1"/>
  <c r="U1175" i="2" s="1"/>
  <c r="U1180" i="2" a="1"/>
  <c r="U1180" i="2" s="1"/>
  <c r="W1180" i="2"/>
  <c r="W203" i="2"/>
  <c r="Z203" i="2" s="1"/>
  <c r="AA203" i="2" s="1"/>
  <c r="AB203" i="2" s="1"/>
  <c r="U754" i="2" a="1"/>
  <c r="U754" i="2" s="1"/>
  <c r="U853" i="2" a="1"/>
  <c r="U853" i="2" s="1"/>
  <c r="U892" i="2" a="1"/>
  <c r="U892" i="2" s="1"/>
  <c r="W896" i="2"/>
  <c r="U896" i="2" a="1"/>
  <c r="U896" i="2" s="1"/>
  <c r="U949" i="2" a="1"/>
  <c r="U949" i="2" s="1"/>
  <c r="W1020" i="2"/>
  <c r="U1020" i="2" a="1"/>
  <c r="U1020" i="2" s="1"/>
  <c r="U1037" i="2" a="1"/>
  <c r="U1037" i="2" s="1"/>
  <c r="Z1037" i="2" s="1"/>
  <c r="AA1037" i="2" s="1"/>
  <c r="AB1037" i="2" s="1"/>
  <c r="W1037" i="2"/>
  <c r="W1135" i="2"/>
  <c r="Z1135" i="2" s="1"/>
  <c r="AA1135" i="2" s="1"/>
  <c r="AB1135" i="2" s="1"/>
  <c r="T1135" i="2"/>
  <c r="W1146" i="2"/>
  <c r="U1146" i="2" a="1"/>
  <c r="U1146" i="2" s="1"/>
  <c r="W1158" i="2"/>
  <c r="U1158" i="2" a="1"/>
  <c r="U1158" i="2" s="1"/>
  <c r="W1165" i="2"/>
  <c r="U1165" i="2" a="1"/>
  <c r="U1165" i="2" s="1"/>
  <c r="W1185" i="2"/>
  <c r="Z1185" i="2" s="1"/>
  <c r="AA1185" i="2" s="1"/>
  <c r="AB1185" i="2" s="1"/>
  <c r="T1185" i="2"/>
  <c r="W1215" i="2"/>
  <c r="U1215" i="2" a="1"/>
  <c r="U1215" i="2" s="1"/>
  <c r="Z1221" i="2"/>
  <c r="AA1221" i="2" s="1"/>
  <c r="AB1221" i="2" s="1"/>
  <c r="W149" i="2"/>
  <c r="Z149" i="2" s="1"/>
  <c r="AA149" i="2" s="1"/>
  <c r="AB149" i="2" s="1"/>
  <c r="W269" i="2"/>
  <c r="Z269" i="2" s="1"/>
  <c r="AA269" i="2" s="1"/>
  <c r="AB269" i="2" s="1"/>
  <c r="W321" i="2"/>
  <c r="Z321" i="2" s="1"/>
  <c r="AA321" i="2" s="1"/>
  <c r="AB321" i="2" s="1"/>
  <c r="W398" i="2"/>
  <c r="U398" i="2" a="1"/>
  <c r="U398" i="2" s="1"/>
  <c r="Z398" i="2" s="1"/>
  <c r="AA398" i="2" s="1"/>
  <c r="AB398" i="2" s="1"/>
  <c r="W404" i="2"/>
  <c r="Z404" i="2" s="1"/>
  <c r="AA404" i="2" s="1"/>
  <c r="AB404" i="2" s="1"/>
  <c r="W420" i="2"/>
  <c r="Z420" i="2" s="1"/>
  <c r="AA420" i="2" s="1"/>
  <c r="AB420" i="2" s="1"/>
  <c r="W428" i="2"/>
  <c r="Z428" i="2" s="1"/>
  <c r="AA428" i="2" s="1"/>
  <c r="AB428" i="2"/>
  <c r="W651" i="2"/>
  <c r="Z651" i="2" s="1"/>
  <c r="AA651" i="2" s="1"/>
  <c r="AB651" i="2" s="1"/>
  <c r="U694" i="2" a="1"/>
  <c r="U694" i="2" s="1"/>
  <c r="Z697" i="2"/>
  <c r="AA697" i="2" s="1"/>
  <c r="AB697" i="2" s="1"/>
  <c r="N85" i="2"/>
  <c r="W116" i="2"/>
  <c r="Z116" i="2" s="1"/>
  <c r="AA116" i="2" s="1"/>
  <c r="AB116" i="2"/>
  <c r="N142" i="2"/>
  <c r="W170" i="2"/>
  <c r="Z170" i="2" s="1"/>
  <c r="AA170" i="2" s="1"/>
  <c r="AB170" i="2" s="1"/>
  <c r="N196" i="2"/>
  <c r="N217" i="2"/>
  <c r="W245" i="2"/>
  <c r="Z245" i="2" s="1"/>
  <c r="AA245" i="2" s="1"/>
  <c r="AB245" i="2" s="1"/>
  <c r="N254" i="2"/>
  <c r="T254" i="2" s="1"/>
  <c r="W308" i="2"/>
  <c r="Z308" i="2" s="1"/>
  <c r="AA308" i="2" s="1"/>
  <c r="AB308" i="2" s="1"/>
  <c r="N394" i="2"/>
  <c r="T394" i="2" s="1"/>
  <c r="N400" i="2"/>
  <c r="T400" i="2" s="1"/>
  <c r="W410" i="2"/>
  <c r="Z410" i="2" s="1"/>
  <c r="AA410" i="2" s="1"/>
  <c r="AB410" i="2" s="1"/>
  <c r="W422" i="2"/>
  <c r="Z422" i="2" s="1"/>
  <c r="AA422" i="2" s="1"/>
  <c r="AB422" i="2" s="1"/>
  <c r="AB432" i="2"/>
  <c r="N475" i="2"/>
  <c r="N568" i="2"/>
  <c r="W585" i="2"/>
  <c r="Z585" i="2" s="1"/>
  <c r="AA585" i="2" s="1"/>
  <c r="AB585" i="2" s="1"/>
  <c r="N635" i="2"/>
  <c r="Z736" i="2"/>
  <c r="AA736" i="2" s="1"/>
  <c r="AB736" i="2" s="1"/>
  <c r="Z770" i="2"/>
  <c r="U784" i="2" a="1"/>
  <c r="U784" i="2" s="1"/>
  <c r="W784" i="2"/>
  <c r="U796" i="2" a="1"/>
  <c r="U796" i="2" s="1"/>
  <c r="W796" i="2"/>
  <c r="W813" i="2"/>
  <c r="Z813" i="2" s="1"/>
  <c r="AA813" i="2" s="1"/>
  <c r="AB813" i="2" s="1"/>
  <c r="U819" i="2" a="1"/>
  <c r="U819" i="2" s="1"/>
  <c r="Z819" i="2" s="1"/>
  <c r="AA819" i="2" s="1"/>
  <c r="AB819" i="2" s="1"/>
  <c r="Z839" i="2"/>
  <c r="AA839" i="2" s="1"/>
  <c r="AB839" i="2" s="1"/>
  <c r="Z874" i="2"/>
  <c r="AA874" i="2" s="1"/>
  <c r="AB874" i="2" s="1"/>
  <c r="N916" i="2"/>
  <c r="T916" i="2" s="1"/>
  <c r="W934" i="2"/>
  <c r="Z934" i="2" s="1"/>
  <c r="AA934" i="2" s="1"/>
  <c r="AB934" i="2" s="1"/>
  <c r="W975" i="2"/>
  <c r="U975" i="2" a="1"/>
  <c r="U975" i="2" s="1"/>
  <c r="Z975" i="2" s="1"/>
  <c r="AA975" i="2" s="1"/>
  <c r="AB975" i="2" s="1"/>
  <c r="Z1049" i="2"/>
  <c r="AA1049" i="2" s="1"/>
  <c r="AB1049" i="2" s="1"/>
  <c r="U1088" i="2" a="1"/>
  <c r="U1088" i="2" s="1"/>
  <c r="Z1088" i="2" s="1"/>
  <c r="AA1088" i="2" s="1"/>
  <c r="AB1088" i="2" s="1"/>
  <c r="W329" i="2"/>
  <c r="Z329" i="2" s="1"/>
  <c r="AA329" i="2" s="1"/>
  <c r="AB329" i="2" s="1"/>
  <c r="N355" i="2"/>
  <c r="W383" i="2"/>
  <c r="Z383" i="2" s="1"/>
  <c r="AA383" i="2" s="1"/>
  <c r="AB383" i="2"/>
  <c r="N409" i="2"/>
  <c r="W437" i="2"/>
  <c r="Z437" i="2" s="1"/>
  <c r="AA437" i="2" s="1"/>
  <c r="AB437" i="2" s="1"/>
  <c r="Z597" i="2"/>
  <c r="AA597" i="2" s="1"/>
  <c r="AB597" i="2" s="1"/>
  <c r="U619" i="2" a="1"/>
  <c r="U619" i="2" s="1"/>
  <c r="N633" i="2"/>
  <c r="T633" i="2" s="1"/>
  <c r="W683" i="2"/>
  <c r="Z683" i="2" s="1"/>
  <c r="AA683" i="2" s="1"/>
  <c r="AB683" i="2" s="1"/>
  <c r="W720" i="2"/>
  <c r="Z720" i="2" s="1"/>
  <c r="AA720" i="2" s="1"/>
  <c r="AB720" i="2" s="1"/>
  <c r="N725" i="2"/>
  <c r="T725" i="2" s="1"/>
  <c r="W747" i="2"/>
  <c r="Z747" i="2" s="1"/>
  <c r="AA747" i="2" s="1"/>
  <c r="AB747" i="2" s="1"/>
  <c r="N752" i="2"/>
  <c r="W792" i="2"/>
  <c r="Z792" i="2" s="1"/>
  <c r="AA792" i="2" s="1"/>
  <c r="AB792" i="2" s="1"/>
  <c r="N809" i="2"/>
  <c r="AB834" i="2"/>
  <c r="U961" i="2" a="1"/>
  <c r="U961" i="2" s="1"/>
  <c r="W961" i="2"/>
  <c r="Z1013" i="2"/>
  <c r="AA1013" i="2" s="1"/>
  <c r="AB1013" i="2" s="1"/>
  <c r="W1019" i="2"/>
  <c r="Z1019" i="2" s="1"/>
  <c r="AA1019" i="2" s="1"/>
  <c r="AB1019" i="2" s="1"/>
  <c r="U1031" i="2" a="1"/>
  <c r="U1031" i="2" s="1"/>
  <c r="T1166" i="2"/>
  <c r="W1166" i="2"/>
  <c r="Z1166" i="2" s="1"/>
  <c r="AA1166" i="2" s="1"/>
  <c r="AB1166" i="2" s="1"/>
  <c r="U1310" i="2" a="1"/>
  <c r="U1310" i="2" s="1"/>
  <c r="W1310" i="2"/>
  <c r="W1323" i="2"/>
  <c r="U1323" i="2" a="1"/>
  <c r="U1323" i="2" s="1"/>
  <c r="W929" i="2"/>
  <c r="Z929" i="2" s="1"/>
  <c r="AA929" i="2" s="1"/>
  <c r="AB929" i="2" s="1"/>
  <c r="W948" i="2"/>
  <c r="Z948" i="2" s="1"/>
  <c r="AA948" i="2" s="1"/>
  <c r="AB948" i="2" s="1"/>
  <c r="W968" i="2"/>
  <c r="U968" i="2" a="1"/>
  <c r="U968" i="2" s="1"/>
  <c r="W990" i="2"/>
  <c r="Z990" i="2" s="1"/>
  <c r="AA990" i="2" s="1"/>
  <c r="AB990" i="2" s="1"/>
  <c r="Z1036" i="2"/>
  <c r="Z1054" i="2"/>
  <c r="AA1054" i="2" s="1"/>
  <c r="AB1054" i="2" s="1"/>
  <c r="Z1068" i="2"/>
  <c r="AA1068" i="2" s="1"/>
  <c r="AB1068" i="2" s="1"/>
  <c r="W1079" i="2"/>
  <c r="Z1079" i="2" s="1"/>
  <c r="W1080" i="2"/>
  <c r="U1080" i="2" a="1"/>
  <c r="U1080" i="2" s="1"/>
  <c r="T1125" i="2"/>
  <c r="W1125" i="2"/>
  <c r="Z1125" i="2" s="1"/>
  <c r="AA1125" i="2" s="1"/>
  <c r="AB1125" i="2" s="1"/>
  <c r="U1216" i="2" a="1"/>
  <c r="U1216" i="2" s="1"/>
  <c r="W765" i="2"/>
  <c r="Z765" i="2" s="1"/>
  <c r="AA765" i="2" s="1"/>
  <c r="AB765" i="2" s="1"/>
  <c r="U772" i="2" a="1"/>
  <c r="U772" i="2" s="1"/>
  <c r="U829" i="2" a="1"/>
  <c r="U829" i="2" s="1"/>
  <c r="U842" i="2" a="1"/>
  <c r="U842" i="2" s="1"/>
  <c r="AB863" i="2"/>
  <c r="W923" i="2"/>
  <c r="Z923" i="2" s="1"/>
  <c r="AA923" i="2" s="1"/>
  <c r="AB923" i="2" s="1"/>
  <c r="W926" i="2"/>
  <c r="U926" i="2" a="1"/>
  <c r="U926" i="2" s="1"/>
  <c r="W977" i="2"/>
  <c r="U977" i="2" a="1"/>
  <c r="U977" i="2" s="1"/>
  <c r="W1016" i="2"/>
  <c r="Z1016" i="2" s="1"/>
  <c r="AA1016" i="2" s="1"/>
  <c r="AB1016" i="2" s="1"/>
  <c r="U1027" i="2" a="1"/>
  <c r="U1027" i="2" s="1"/>
  <c r="Z1027" i="2" s="1"/>
  <c r="AA1027" i="2" s="1"/>
  <c r="AB1027" i="2" s="1"/>
  <c r="Z1078" i="2"/>
  <c r="AA1078" i="2" s="1"/>
  <c r="AB1078" i="2" s="1"/>
  <c r="W1115" i="2"/>
  <c r="U1115" i="2" a="1"/>
  <c r="U1115" i="2" s="1"/>
  <c r="T1121" i="2"/>
  <c r="W1121" i="2"/>
  <c r="Z1121" i="2" s="1"/>
  <c r="AA1121" i="2" s="1"/>
  <c r="W230" i="2"/>
  <c r="Z230" i="2" s="1"/>
  <c r="AA230" i="2" s="1"/>
  <c r="AB230" i="2" s="1"/>
  <c r="N256" i="2"/>
  <c r="T256" i="2" s="1"/>
  <c r="W284" i="2"/>
  <c r="Z284" i="2" s="1"/>
  <c r="AA284" i="2" s="1"/>
  <c r="AB284" i="2" s="1"/>
  <c r="N310" i="2"/>
  <c r="W338" i="2"/>
  <c r="Z338" i="2" s="1"/>
  <c r="AA338" i="2" s="1"/>
  <c r="AB338" i="2" s="1"/>
  <c r="N364" i="2"/>
  <c r="W392" i="2"/>
  <c r="Z392" i="2" s="1"/>
  <c r="AA392" i="2" s="1"/>
  <c r="AB392" i="2" s="1"/>
  <c r="AB399" i="2"/>
  <c r="N418" i="2"/>
  <c r="W446" i="2"/>
  <c r="Z446" i="2" s="1"/>
  <c r="AA446" i="2" s="1"/>
  <c r="AB446" i="2" s="1"/>
  <c r="AB489" i="2"/>
  <c r="N550" i="2"/>
  <c r="U601" i="2" a="1"/>
  <c r="U601" i="2" s="1"/>
  <c r="W601" i="2"/>
  <c r="U622" i="2" a="1"/>
  <c r="U622" i="2" s="1"/>
  <c r="W622" i="2"/>
  <c r="U667" i="2" a="1"/>
  <c r="U667" i="2" s="1"/>
  <c r="Z667" i="2" s="1"/>
  <c r="AA667" i="2" s="1"/>
  <c r="AB667" i="2" s="1"/>
  <c r="W708" i="2"/>
  <c r="Z708" i="2" s="1"/>
  <c r="AA708" i="2" s="1"/>
  <c r="AB708" i="2" s="1"/>
  <c r="U802" i="2" a="1"/>
  <c r="U802" i="2" s="1"/>
  <c r="Z802" i="2" s="1"/>
  <c r="AA802" i="2" s="1"/>
  <c r="AB802" i="2"/>
  <c r="U880" i="2" a="1"/>
  <c r="U880" i="2" s="1"/>
  <c r="Z880" i="2" s="1"/>
  <c r="AA880" i="2" s="1"/>
  <c r="AB880" i="2" s="1"/>
  <c r="N938" i="2"/>
  <c r="T938" i="2" s="1"/>
  <c r="U945" i="2" a="1"/>
  <c r="U945" i="2" s="1"/>
  <c r="U974" i="2" a="1"/>
  <c r="U974" i="2" s="1"/>
  <c r="W1094" i="2"/>
  <c r="Z1094" i="2" s="1"/>
  <c r="T1094" i="2"/>
  <c r="T1231" i="2"/>
  <c r="W1231" i="2"/>
  <c r="Z1231" i="2" s="1"/>
  <c r="AA1231" i="2" s="1"/>
  <c r="AB1231" i="2" s="1"/>
  <c r="N580" i="2"/>
  <c r="N582" i="2"/>
  <c r="W629" i="2"/>
  <c r="Z629" i="2" s="1"/>
  <c r="AA629" i="2" s="1"/>
  <c r="AB629" i="2" s="1"/>
  <c r="U637" i="2" a="1"/>
  <c r="U637" i="2" s="1"/>
  <c r="W637" i="2"/>
  <c r="N674" i="2"/>
  <c r="W705" i="2"/>
  <c r="Z705" i="2" s="1"/>
  <c r="AA705" i="2" s="1"/>
  <c r="AB705" i="2" s="1"/>
  <c r="W791" i="2"/>
  <c r="Z791" i="2" s="1"/>
  <c r="AA791" i="2" s="1"/>
  <c r="AB791" i="2" s="1"/>
  <c r="W795" i="2"/>
  <c r="Z795" i="2" s="1"/>
  <c r="AA795" i="2" s="1"/>
  <c r="AB795" i="2" s="1"/>
  <c r="U799" i="2" a="1"/>
  <c r="U799" i="2" s="1"/>
  <c r="W799" i="2"/>
  <c r="N849" i="2"/>
  <c r="W860" i="2"/>
  <c r="Z860" i="2" s="1"/>
  <c r="AA860" i="2" s="1"/>
  <c r="AB860" i="2" s="1"/>
  <c r="U869" i="2" a="1"/>
  <c r="U869" i="2" s="1"/>
  <c r="Z869" i="2" s="1"/>
  <c r="AA869" i="2" s="1"/>
  <c r="AB869" i="2" s="1"/>
  <c r="U905" i="2" a="1"/>
  <c r="U905" i="2" s="1"/>
  <c r="Z906" i="2"/>
  <c r="AA906" i="2" s="1"/>
  <c r="AB906" i="2" s="1"/>
  <c r="W920" i="2"/>
  <c r="U920" i="2" a="1"/>
  <c r="U920" i="2" s="1"/>
  <c r="U933" i="2" a="1"/>
  <c r="U933" i="2" s="1"/>
  <c r="W996" i="2"/>
  <c r="U996" i="2" a="1"/>
  <c r="U996" i="2" s="1"/>
  <c r="W1008" i="2"/>
  <c r="Z1008" i="2" s="1"/>
  <c r="AA1008" i="2" s="1"/>
  <c r="AB1008" i="2" s="1"/>
  <c r="Z1084" i="2"/>
  <c r="AA1084" i="2" s="1"/>
  <c r="AB1084" i="2" s="1"/>
  <c r="W1086" i="2"/>
  <c r="Z1086" i="2" s="1"/>
  <c r="AA1086" i="2" s="1"/>
  <c r="AB1086" i="2" s="1"/>
  <c r="U1150" i="2" a="1"/>
  <c r="U1150" i="2" s="1"/>
  <c r="W1150" i="2"/>
  <c r="U1156" i="2" a="1"/>
  <c r="U1156" i="2" s="1"/>
  <c r="Z1156" i="2" s="1"/>
  <c r="AA1156" i="2" s="1"/>
  <c r="AB1156" i="2" s="1"/>
  <c r="W1156" i="2"/>
  <c r="W1224" i="2"/>
  <c r="U1224" i="2" a="1"/>
  <c r="U1224" i="2" s="1"/>
  <c r="W1046" i="2"/>
  <c r="Z1046" i="2" s="1"/>
  <c r="AA1046" i="2" s="1"/>
  <c r="AB1046" i="2" s="1"/>
  <c r="U1096" i="2" a="1"/>
  <c r="U1096" i="2" s="1"/>
  <c r="Z1096" i="2" s="1"/>
  <c r="AA1096" i="2" s="1"/>
  <c r="AB1096" i="2" s="1"/>
  <c r="W1096" i="2"/>
  <c r="U1120" i="2" a="1"/>
  <c r="U1120" i="2" s="1"/>
  <c r="W1120" i="2"/>
  <c r="W656" i="2"/>
  <c r="Z656" i="2" s="1"/>
  <c r="AA656" i="2" s="1"/>
  <c r="AB656" i="2" s="1"/>
  <c r="W660" i="2"/>
  <c r="Z660" i="2" s="1"/>
  <c r="AA660" i="2" s="1"/>
  <c r="AB660" i="2" s="1"/>
  <c r="U664" i="2" a="1"/>
  <c r="U664" i="2" s="1"/>
  <c r="W664" i="2"/>
  <c r="W732" i="2"/>
  <c r="Z732" i="2" s="1"/>
  <c r="AA732" i="2" s="1"/>
  <c r="AB732" i="2" s="1"/>
  <c r="W818" i="2"/>
  <c r="Z818" i="2" s="1"/>
  <c r="AA818" i="2" s="1"/>
  <c r="AB818" i="2" s="1"/>
  <c r="W822" i="2"/>
  <c r="Z822" i="2" s="1"/>
  <c r="AA822" i="2" s="1"/>
  <c r="AB822" i="2" s="1"/>
  <c r="U826" i="2" a="1"/>
  <c r="U826" i="2" s="1"/>
  <c r="W826" i="2"/>
  <c r="W867" i="2"/>
  <c r="Z867" i="2" s="1"/>
  <c r="AA867" i="2" s="1"/>
  <c r="AB867" i="2" s="1"/>
  <c r="W966" i="2"/>
  <c r="W1003" i="2"/>
  <c r="Z1003" i="2" s="1"/>
  <c r="AA1003" i="2" s="1"/>
  <c r="AB1003" i="2" s="1"/>
  <c r="W1006" i="2"/>
  <c r="U1006" i="2" a="1"/>
  <c r="U1006" i="2" s="1"/>
  <c r="U1039" i="2" a="1"/>
  <c r="U1039" i="2" s="1"/>
  <c r="Z1039" i="2" s="1"/>
  <c r="AA1039" i="2" s="1"/>
  <c r="AB1039" i="2" s="1"/>
  <c r="W1090" i="2"/>
  <c r="T1131" i="2"/>
  <c r="W1131" i="2"/>
  <c r="Z1131" i="2" s="1"/>
  <c r="AA1131" i="2" s="1"/>
  <c r="AB1131" i="2" s="1"/>
  <c r="T1199" i="2"/>
  <c r="W1199" i="2"/>
  <c r="U1200" i="2" a="1"/>
  <c r="U1200" i="2" s="1"/>
  <c r="W1200" i="2"/>
  <c r="N559" i="2"/>
  <c r="N565" i="2"/>
  <c r="U613" i="2" a="1"/>
  <c r="U613" i="2" s="1"/>
  <c r="W650" i="2"/>
  <c r="Z650" i="2" s="1"/>
  <c r="AA650" i="2" s="1"/>
  <c r="AB650" i="2" s="1"/>
  <c r="Z734" i="2"/>
  <c r="AA734" i="2" s="1"/>
  <c r="AB734" i="2" s="1"/>
  <c r="U775" i="2" a="1"/>
  <c r="U775" i="2" s="1"/>
  <c r="W812" i="2"/>
  <c r="Z812" i="2" s="1"/>
  <c r="AA812" i="2" s="1"/>
  <c r="AB812" i="2" s="1"/>
  <c r="N856" i="2"/>
  <c r="W898" i="2"/>
  <c r="Z898" i="2" s="1"/>
  <c r="AA898" i="2" s="1"/>
  <c r="AB898" i="2" s="1"/>
  <c r="W950" i="2"/>
  <c r="Z950" i="2" s="1"/>
  <c r="AA950" i="2" s="1"/>
  <c r="AB950" i="2" s="1"/>
  <c r="W971" i="2"/>
  <c r="Z971" i="2" s="1"/>
  <c r="AA971" i="2" s="1"/>
  <c r="AB971" i="2" s="1"/>
  <c r="W985" i="2"/>
  <c r="Z985" i="2" s="1"/>
  <c r="AA985" i="2" s="1"/>
  <c r="AB985" i="2" s="1"/>
  <c r="U1012" i="2" a="1"/>
  <c r="U1012" i="2" s="1"/>
  <c r="W1025" i="2"/>
  <c r="N1029" i="2"/>
  <c r="T1029" i="2" s="1"/>
  <c r="N1120" i="2"/>
  <c r="T1120" i="2" s="1"/>
  <c r="N577" i="2"/>
  <c r="W884" i="2"/>
  <c r="U884" i="2" a="1"/>
  <c r="U884" i="2" s="1"/>
  <c r="W899" i="2"/>
  <c r="Z899" i="2" s="1"/>
  <c r="AA899" i="2" s="1"/>
  <c r="AB899" i="2" s="1"/>
  <c r="W1002" i="2"/>
  <c r="U1002" i="2" a="1"/>
  <c r="U1002" i="2" s="1"/>
  <c r="W1015" i="2"/>
  <c r="Z1015" i="2" s="1"/>
  <c r="AA1015" i="2" s="1"/>
  <c r="AB1015" i="2" s="1"/>
  <c r="W1057" i="2"/>
  <c r="U1057" i="2" a="1"/>
  <c r="U1057" i="2" s="1"/>
  <c r="Z1057" i="2" s="1"/>
  <c r="AA1057" i="2" s="1"/>
  <c r="AB1057" i="2" s="1"/>
  <c r="W1220" i="2"/>
  <c r="U1220" i="2" a="1"/>
  <c r="U1220" i="2" s="1"/>
  <c r="N1272" i="2"/>
  <c r="T1272" i="2" s="1"/>
  <c r="U1105" i="2" a="1"/>
  <c r="U1105" i="2" s="1"/>
  <c r="Z1184" i="2"/>
  <c r="AA1184" i="2" s="1"/>
  <c r="AB1184" i="2" s="1"/>
  <c r="W1208" i="2"/>
  <c r="Z1208" i="2" s="1"/>
  <c r="T1208" i="2"/>
  <c r="W935" i="2"/>
  <c r="Z935" i="2" s="1"/>
  <c r="AA935" i="2" s="1"/>
  <c r="AB935" i="2" s="1"/>
  <c r="U951" i="2" a="1"/>
  <c r="U951" i="2" s="1"/>
  <c r="W1010" i="2"/>
  <c r="Z1010" i="2" s="1"/>
  <c r="AA1010" i="2" s="1"/>
  <c r="AB1010" i="2" s="1"/>
  <c r="T1093" i="2"/>
  <c r="W1093" i="2"/>
  <c r="Z1093" i="2" s="1"/>
  <c r="W1101" i="2"/>
  <c r="U1101" i="2" a="1"/>
  <c r="U1101" i="2" s="1"/>
  <c r="T1122" i="2"/>
  <c r="W1122" i="2"/>
  <c r="Z1122" i="2" s="1"/>
  <c r="U1139" i="2" a="1"/>
  <c r="U1139" i="2" s="1"/>
  <c r="W1202" i="2"/>
  <c r="Z1202" i="2" s="1"/>
  <c r="AA1202" i="2" s="1"/>
  <c r="AB1202" i="2" s="1"/>
  <c r="T1202" i="2"/>
  <c r="N553" i="2"/>
  <c r="U604" i="2" a="1"/>
  <c r="U604" i="2" s="1"/>
  <c r="W604" i="2"/>
  <c r="U631" i="2" a="1"/>
  <c r="U631" i="2" s="1"/>
  <c r="W631" i="2"/>
  <c r="U658" i="2" a="1"/>
  <c r="U658" i="2" s="1"/>
  <c r="Z658" i="2" s="1"/>
  <c r="AA658" i="2" s="1"/>
  <c r="AB658" i="2" s="1"/>
  <c r="W658" i="2"/>
  <c r="U685" i="2" a="1"/>
  <c r="U685" i="2" s="1"/>
  <c r="W685" i="2"/>
  <c r="U712" i="2" a="1"/>
  <c r="U712" i="2" s="1"/>
  <c r="W712" i="2"/>
  <c r="U739" i="2" a="1"/>
  <c r="U739" i="2" s="1"/>
  <c r="W739" i="2"/>
  <c r="AB750" i="2"/>
  <c r="U766" i="2" a="1"/>
  <c r="U766" i="2" s="1"/>
  <c r="W766" i="2"/>
  <c r="U793" i="2" a="1"/>
  <c r="U793" i="2" s="1"/>
  <c r="W793" i="2"/>
  <c r="U820" i="2" a="1"/>
  <c r="U820" i="2" s="1"/>
  <c r="W820" i="2"/>
  <c r="W983" i="2"/>
  <c r="Z983" i="2" s="1"/>
  <c r="AA983" i="2" s="1"/>
  <c r="AB983" i="2" s="1"/>
  <c r="W992" i="2"/>
  <c r="Z992" i="2" s="1"/>
  <c r="AA992" i="2" s="1"/>
  <c r="AB992" i="2" s="1"/>
  <c r="W1005" i="2"/>
  <c r="U1005" i="2" a="1"/>
  <c r="U1005" i="2" s="1"/>
  <c r="W1024" i="2"/>
  <c r="Z1024" i="2" s="1"/>
  <c r="AA1024" i="2" s="1"/>
  <c r="AB1024" i="2" s="1"/>
  <c r="U1081" i="2" a="1"/>
  <c r="U1081" i="2" s="1"/>
  <c r="W1081" i="2"/>
  <c r="T1118" i="2"/>
  <c r="W1118" i="2"/>
  <c r="Z1118" i="2" s="1"/>
  <c r="AA1118" i="2" s="1"/>
  <c r="AB1118" i="2" s="1"/>
  <c r="T1133" i="2"/>
  <c r="W1133" i="2"/>
  <c r="V1203" i="2"/>
  <c r="W1203" i="2"/>
  <c r="U1269" i="2" a="1"/>
  <c r="U1269" i="2" s="1"/>
  <c r="W1269" i="2"/>
  <c r="N837" i="2"/>
  <c r="T837" i="2" s="1"/>
  <c r="W900" i="2"/>
  <c r="Z900" i="2" s="1"/>
  <c r="AA900" i="2" s="1"/>
  <c r="AB900" i="2" s="1"/>
  <c r="W952" i="2"/>
  <c r="U952" i="2" a="1"/>
  <c r="U952" i="2" s="1"/>
  <c r="W954" i="2"/>
  <c r="Z954" i="2" s="1"/>
  <c r="AA954" i="2" s="1"/>
  <c r="AB954" i="2" s="1"/>
  <c r="Z969" i="2"/>
  <c r="AA969" i="2" s="1"/>
  <c r="AB969" i="2" s="1"/>
  <c r="N974" i="2"/>
  <c r="N1026" i="2"/>
  <c r="T1026" i="2" s="1"/>
  <c r="W1036" i="2"/>
  <c r="T1036" i="2"/>
  <c r="W1132" i="2"/>
  <c r="U1132" i="2" a="1"/>
  <c r="U1132" i="2" s="1"/>
  <c r="Z1132" i="2" s="1"/>
  <c r="AA1132" i="2" s="1"/>
  <c r="AB1132" i="2" s="1"/>
  <c r="U1137" i="2" a="1"/>
  <c r="U1137" i="2" s="1"/>
  <c r="N1229" i="2"/>
  <c r="T1229" i="2" s="1"/>
  <c r="W1127" i="2"/>
  <c r="Z1127" i="2" s="1"/>
  <c r="T1127" i="2"/>
  <c r="T1173" i="2"/>
  <c r="W1173" i="2"/>
  <c r="Z1173" i="2" s="1"/>
  <c r="W1225" i="2"/>
  <c r="U1225" i="2" a="1"/>
  <c r="U1225" i="2" s="1"/>
  <c r="W887" i="2"/>
  <c r="U887" i="2" a="1"/>
  <c r="U887" i="2" s="1"/>
  <c r="W908" i="2"/>
  <c r="Z908" i="2" s="1"/>
  <c r="AA908" i="2" s="1"/>
  <c r="AB908" i="2" s="1"/>
  <c r="W914" i="2"/>
  <c r="U914" i="2" a="1"/>
  <c r="U914" i="2" s="1"/>
  <c r="Z914" i="2" s="1"/>
  <c r="AA914" i="2" s="1"/>
  <c r="AB914" i="2" s="1"/>
  <c r="W930" i="2"/>
  <c r="Z930" i="2" s="1"/>
  <c r="AA930" i="2" s="1"/>
  <c r="AB930" i="2" s="1"/>
  <c r="W936" i="2"/>
  <c r="Z936" i="2" s="1"/>
  <c r="AA936" i="2" s="1"/>
  <c r="AB936" i="2" s="1"/>
  <c r="W993" i="2"/>
  <c r="Z993" i="2" s="1"/>
  <c r="AA993" i="2" s="1"/>
  <c r="AB993" i="2" s="1"/>
  <c r="U1128" i="2" a="1"/>
  <c r="U1128" i="2" s="1"/>
  <c r="W1264" i="2"/>
  <c r="U1264" i="2" a="1"/>
  <c r="U1264" i="2" s="1"/>
  <c r="N892" i="2"/>
  <c r="T892" i="2" s="1"/>
  <c r="W903" i="2"/>
  <c r="Z903" i="2" s="1"/>
  <c r="AA903" i="2" s="1"/>
  <c r="AB903" i="2" s="1"/>
  <c r="W944" i="2"/>
  <c r="Z944" i="2" s="1"/>
  <c r="AA944" i="2" s="1"/>
  <c r="AB944" i="2"/>
  <c r="W962" i="2"/>
  <c r="Z962" i="2" s="1"/>
  <c r="AA962" i="2" s="1"/>
  <c r="AB962" i="2" s="1"/>
  <c r="W1011" i="2"/>
  <c r="Z1011" i="2" s="1"/>
  <c r="AA1011" i="2" s="1"/>
  <c r="AB1011" i="2" s="1"/>
  <c r="U1025" i="2" a="1"/>
  <c r="U1025" i="2" s="1"/>
  <c r="U1064" i="2" a="1"/>
  <c r="U1064" i="2" s="1"/>
  <c r="Z1064" i="2" s="1"/>
  <c r="AA1064" i="2" s="1"/>
  <c r="AB1064" i="2"/>
  <c r="N1106" i="2"/>
  <c r="W1317" i="2"/>
  <c r="U1317" i="2" a="1"/>
  <c r="U1317" i="2" s="1"/>
  <c r="Z1317" i="2" s="1"/>
  <c r="AA1317" i="2" s="1"/>
  <c r="AB1317" i="2" s="1"/>
  <c r="T1322" i="2"/>
  <c r="W1322" i="2"/>
  <c r="Z1322" i="2" s="1"/>
  <c r="W932" i="2"/>
  <c r="Z932" i="2" s="1"/>
  <c r="AA932" i="2" s="1"/>
  <c r="AB932" i="2" s="1"/>
  <c r="N946" i="2"/>
  <c r="T946" i="2" s="1"/>
  <c r="W957" i="2"/>
  <c r="Z957" i="2" s="1"/>
  <c r="AA957" i="2" s="1"/>
  <c r="AB957" i="2" s="1"/>
  <c r="W997" i="2"/>
  <c r="Z997" i="2" s="1"/>
  <c r="AA997" i="2" s="1"/>
  <c r="AB997" i="2" s="1"/>
  <c r="W1023" i="2"/>
  <c r="U1023" i="2" a="1"/>
  <c r="U1023" i="2" s="1"/>
  <c r="W1035" i="2"/>
  <c r="Z1035" i="2" s="1"/>
  <c r="AA1035" i="2" s="1"/>
  <c r="AB1035" i="2" s="1"/>
  <c r="N1107" i="2"/>
  <c r="T1107" i="2" s="1"/>
  <c r="T1126" i="2"/>
  <c r="W1126" i="2"/>
  <c r="Z1126" i="2" s="1"/>
  <c r="Z1240" i="2"/>
  <c r="AA1240" i="2" s="1"/>
  <c r="AB1240" i="2" s="1"/>
  <c r="W1052" i="2"/>
  <c r="Z1052" i="2" s="1"/>
  <c r="AA1052" i="2" s="1"/>
  <c r="AB1052" i="2" s="1"/>
  <c r="U1069" i="2" a="1"/>
  <c r="U1069" i="2" s="1"/>
  <c r="U1072" i="2" a="1"/>
  <c r="U1072" i="2" s="1"/>
  <c r="N1136" i="2"/>
  <c r="T1136" i="2" s="1"/>
  <c r="T1238" i="2"/>
  <c r="W1238" i="2"/>
  <c r="Z1238" i="2" s="1"/>
  <c r="AA1238" i="2" s="1"/>
  <c r="AB1238" i="2" s="1"/>
  <c r="U1109" i="2" a="1"/>
  <c r="U1109" i="2" s="1"/>
  <c r="W1154" i="2"/>
  <c r="U1154" i="2" a="1"/>
  <c r="U1154" i="2" s="1"/>
  <c r="W1163" i="2"/>
  <c r="Z1163" i="2" s="1"/>
  <c r="AA1163" i="2" s="1"/>
  <c r="AB1163" i="2" s="1"/>
  <c r="W1174" i="2"/>
  <c r="Z1174" i="2" s="1"/>
  <c r="T1174" i="2"/>
  <c r="W1239" i="2"/>
  <c r="Z1239" i="2" s="1"/>
  <c r="AA1239" i="2" s="1"/>
  <c r="AB1239" i="2" s="1"/>
  <c r="T1239" i="2"/>
  <c r="U1273" i="2" a="1"/>
  <c r="U1273" i="2" s="1"/>
  <c r="W1273" i="2"/>
  <c r="U1304" i="2" a="1"/>
  <c r="U1304" i="2" s="1"/>
  <c r="W1304" i="2"/>
  <c r="V1311" i="2"/>
  <c r="W1311" i="2"/>
  <c r="Z1177" i="2"/>
  <c r="AA1177" i="2" s="1"/>
  <c r="AB1177" i="2" s="1"/>
  <c r="N1257" i="2"/>
  <c r="U1338" i="2" a="1"/>
  <c r="U1338" i="2" s="1"/>
  <c r="W1130" i="2"/>
  <c r="Z1130" i="2" s="1"/>
  <c r="T1130" i="2"/>
  <c r="AB1134" i="2"/>
  <c r="U1155" i="2" a="1"/>
  <c r="U1155" i="2" s="1"/>
  <c r="U1301" i="2" a="1"/>
  <c r="U1301" i="2" s="1"/>
  <c r="Z1301" i="2" s="1"/>
  <c r="AA1301" i="2" s="1"/>
  <c r="AB1301" i="2" s="1"/>
  <c r="N1091" i="2"/>
  <c r="W1111" i="2"/>
  <c r="U1111" i="2" a="1"/>
  <c r="U1111" i="2" s="1"/>
  <c r="W1117" i="2"/>
  <c r="Z1117" i="2" s="1"/>
  <c r="AA1117" i="2" s="1"/>
  <c r="AB1117" i="2" s="1"/>
  <c r="AB1121" i="2"/>
  <c r="W1212" i="2"/>
  <c r="U1212" i="2" a="1"/>
  <c r="U1212" i="2" s="1"/>
  <c r="N1216" i="2"/>
  <c r="T1216" i="2" s="1"/>
  <c r="Z1246" i="2"/>
  <c r="AA1246" i="2" s="1"/>
  <c r="W1249" i="2"/>
  <c r="U1249" i="2" a="1"/>
  <c r="U1249" i="2" s="1"/>
  <c r="U1290" i="2" a="1"/>
  <c r="U1290" i="2" s="1"/>
  <c r="W1312" i="2"/>
  <c r="U1312" i="2" a="1"/>
  <c r="U1312" i="2" s="1"/>
  <c r="Z1312" i="2" s="1"/>
  <c r="AA1312" i="2" s="1"/>
  <c r="AB1312" i="2" s="1"/>
  <c r="AB1319" i="2"/>
  <c r="N1244" i="2"/>
  <c r="T1244" i="2" s="1"/>
  <c r="W1354" i="2"/>
  <c r="U1354" i="2" a="1"/>
  <c r="U1354" i="2" s="1"/>
  <c r="Z1354" i="2" s="1"/>
  <c r="AA1354" i="2" s="1"/>
  <c r="AB1354" i="2"/>
  <c r="Z1211" i="2"/>
  <c r="AA1211" i="2" s="1"/>
  <c r="AB1211" i="2" s="1"/>
  <c r="AB1246" i="2"/>
  <c r="AB1265" i="2"/>
  <c r="T1279" i="2"/>
  <c r="W1279" i="2"/>
  <c r="Z1279" i="2" s="1"/>
  <c r="W1314" i="2"/>
  <c r="U1314" i="2" a="1"/>
  <c r="U1314" i="2" s="1"/>
  <c r="N1076" i="2"/>
  <c r="N1089" i="2"/>
  <c r="T1089" i="2" s="1"/>
  <c r="U1100" i="2" a="1"/>
  <c r="U1100" i="2" s="1"/>
  <c r="Z1100" i="2" s="1"/>
  <c r="AA1100" i="2" s="1"/>
  <c r="AB1100" i="2"/>
  <c r="N1181" i="2"/>
  <c r="W1197" i="2"/>
  <c r="U1197" i="2" a="1"/>
  <c r="U1197" i="2" s="1"/>
  <c r="W1205" i="2"/>
  <c r="U1205" i="2" a="1"/>
  <c r="U1205" i="2" s="1"/>
  <c r="Z1205" i="2" s="1"/>
  <c r="AA1205" i="2" s="1"/>
  <c r="AB1205" i="2" s="1"/>
  <c r="W1226" i="2"/>
  <c r="U1226" i="2" a="1"/>
  <c r="U1226" i="2" s="1"/>
  <c r="Z1226" i="2" s="1"/>
  <c r="AA1226" i="2" s="1"/>
  <c r="AB1226" i="2" s="1"/>
  <c r="U1026" i="2" a="1"/>
  <c r="U1026" i="2" s="1"/>
  <c r="W1032" i="2"/>
  <c r="Z1032" i="2" s="1"/>
  <c r="AA1032" i="2" s="1"/>
  <c r="AB1032" i="2" s="1"/>
  <c r="N1047" i="2"/>
  <c r="T1047" i="2" s="1"/>
  <c r="W1074" i="2"/>
  <c r="Z1074" i="2" s="1"/>
  <c r="AA1074" i="2" s="1"/>
  <c r="AB1074" i="2" s="1"/>
  <c r="W1144" i="2"/>
  <c r="Z1144" i="2" s="1"/>
  <c r="AA1144" i="2" s="1"/>
  <c r="AB1144" i="2" s="1"/>
  <c r="N1157" i="2"/>
  <c r="U1206" i="2" a="1"/>
  <c r="U1206" i="2" s="1"/>
  <c r="W1214" i="2"/>
  <c r="Z1214" i="2" s="1"/>
  <c r="AA1214" i="2" s="1"/>
  <c r="AB1214" i="2" s="1"/>
  <c r="W1241" i="2"/>
  <c r="Z1241" i="2" s="1"/>
  <c r="AA1241" i="2" s="1"/>
  <c r="AB1241" i="2" s="1"/>
  <c r="T1321" i="2"/>
  <c r="W1321" i="2"/>
  <c r="Z1321" i="2" s="1"/>
  <c r="AA1321" i="2" s="1"/>
  <c r="AB1321" i="2" s="1"/>
  <c r="W1050" i="2"/>
  <c r="Z1050" i="2" s="1"/>
  <c r="AA1050" i="2" s="1"/>
  <c r="AB1050" i="2" s="1"/>
  <c r="W1061" i="2"/>
  <c r="Z1061" i="2" s="1"/>
  <c r="AA1061" i="2" s="1"/>
  <c r="AB1061" i="2" s="1"/>
  <c r="U1152" i="2" a="1"/>
  <c r="U1152" i="2" s="1"/>
  <c r="W1152" i="2"/>
  <c r="U1235" i="2" a="1"/>
  <c r="U1235" i="2" s="1"/>
  <c r="W1235" i="2"/>
  <c r="U1262" i="2" a="1"/>
  <c r="U1262" i="2" s="1"/>
  <c r="W1262" i="2"/>
  <c r="W1306" i="2"/>
  <c r="U1306" i="2" a="1"/>
  <c r="U1306" i="2" s="1"/>
  <c r="Z1306" i="2" s="1"/>
  <c r="AA1306" i="2" s="1"/>
  <c r="AB1306" i="2" s="1"/>
  <c r="T1337" i="2"/>
  <c r="W1337" i="2"/>
  <c r="Z1337" i="2" s="1"/>
  <c r="W1358" i="2"/>
  <c r="Z1358" i="2" s="1"/>
  <c r="T1358" i="2"/>
  <c r="U1250" i="2" a="1"/>
  <c r="U1250" i="2" s="1"/>
  <c r="Z1261" i="2"/>
  <c r="AA1261" i="2" s="1"/>
  <c r="AB1261" i="2" s="1"/>
  <c r="U1271" i="2" a="1"/>
  <c r="U1271" i="2" s="1"/>
  <c r="W1271" i="2"/>
  <c r="T1281" i="2"/>
  <c r="W1281" i="2"/>
  <c r="N1308" i="2"/>
  <c r="N1333" i="2"/>
  <c r="W1018" i="2"/>
  <c r="Z1018" i="2" s="1"/>
  <c r="AA1018" i="2" s="1"/>
  <c r="AB1018" i="2" s="1"/>
  <c r="W1038" i="2"/>
  <c r="Z1038" i="2" s="1"/>
  <c r="AA1038" i="2" s="1"/>
  <c r="AB1038" i="2" s="1"/>
  <c r="U1047" i="2" a="1"/>
  <c r="U1047" i="2" s="1"/>
  <c r="N1073" i="2"/>
  <c r="U1090" i="2" a="1"/>
  <c r="U1090" i="2" s="1"/>
  <c r="Z1090" i="2" s="1"/>
  <c r="AA1090" i="2" s="1"/>
  <c r="AB1090" i="2" s="1"/>
  <c r="W1095" i="2"/>
  <c r="Z1095" i="2" s="1"/>
  <c r="AA1095" i="2" s="1"/>
  <c r="AB1095" i="2" s="1"/>
  <c r="U1133" i="2" a="1"/>
  <c r="U1133" i="2" s="1"/>
  <c r="W1142" i="2"/>
  <c r="U1142" i="2" a="1"/>
  <c r="U1142" i="2" s="1"/>
  <c r="W1148" i="2"/>
  <c r="U1148" i="2" a="1"/>
  <c r="U1148" i="2" s="1"/>
  <c r="V1160" i="2"/>
  <c r="W1160" i="2"/>
  <c r="U1170" i="2" a="1"/>
  <c r="U1170" i="2" s="1"/>
  <c r="W1170" i="2"/>
  <c r="W1176" i="2"/>
  <c r="Z1176" i="2" s="1"/>
  <c r="AA1176" i="2" s="1"/>
  <c r="AB1176" i="2" s="1"/>
  <c r="T1176" i="2"/>
  <c r="W1192" i="2"/>
  <c r="U1192" i="2" a="1"/>
  <c r="U1192" i="2" s="1"/>
  <c r="Z1192" i="2" s="1"/>
  <c r="AA1192" i="2" s="1"/>
  <c r="AB1192" i="2" s="1"/>
  <c r="U1219" i="2" a="1"/>
  <c r="U1219" i="2" s="1"/>
  <c r="Z1219" i="2" s="1"/>
  <c r="AA1219" i="2" s="1"/>
  <c r="AB1219" i="2" s="1"/>
  <c r="U1237" i="2" a="1"/>
  <c r="U1237" i="2" s="1"/>
  <c r="W1237" i="2"/>
  <c r="Z1274" i="2"/>
  <c r="AA1274" i="2" s="1"/>
  <c r="AB1274" i="2" s="1"/>
  <c r="U1325" i="2" a="1"/>
  <c r="U1325" i="2" s="1"/>
  <c r="W1325" i="2"/>
  <c r="Z1328" i="2"/>
  <c r="AA1328" i="2" s="1"/>
  <c r="AB1328" i="2" s="1"/>
  <c r="W1364" i="2"/>
  <c r="Z1364" i="2" s="1"/>
  <c r="T1364" i="2"/>
  <c r="N1082" i="2"/>
  <c r="W1159" i="2"/>
  <c r="Z1159" i="2" s="1"/>
  <c r="AA1159" i="2" s="1"/>
  <c r="AB1159" i="2" s="1"/>
  <c r="W1207" i="2"/>
  <c r="U1207" i="2" a="1"/>
  <c r="U1207" i="2" s="1"/>
  <c r="Z1252" i="2"/>
  <c r="AA1252" i="2" s="1"/>
  <c r="AB1252" i="2" s="1"/>
  <c r="Z1346" i="2"/>
  <c r="AA1346" i="2" s="1"/>
  <c r="AB1346" i="2" s="1"/>
  <c r="T1183" i="2"/>
  <c r="W1183" i="2"/>
  <c r="Z1183" i="2" s="1"/>
  <c r="W1187" i="2"/>
  <c r="Z1187" i="2" s="1"/>
  <c r="AA1187" i="2" s="1"/>
  <c r="AB1187" i="2" s="1"/>
  <c r="N1190" i="2"/>
  <c r="W1228" i="2"/>
  <c r="Z1228" i="2" s="1"/>
  <c r="AA1228" i="2" s="1"/>
  <c r="AB1228" i="2" s="1"/>
  <c r="W1247" i="2"/>
  <c r="Z1247" i="2" s="1"/>
  <c r="AA1247" i="2" s="1"/>
  <c r="AB1247" i="2" s="1"/>
  <c r="W1104" i="2"/>
  <c r="U1104" i="2" a="1"/>
  <c r="U1104" i="2" s="1"/>
  <c r="N1112" i="2"/>
  <c r="T1112" i="2" s="1"/>
  <c r="U1266" i="2" a="1"/>
  <c r="U1266" i="2" s="1"/>
  <c r="U1283" i="2" a="1"/>
  <c r="U1283" i="2" s="1"/>
  <c r="U1298" i="2" a="1"/>
  <c r="U1298" i="2" s="1"/>
  <c r="W1298" i="2"/>
  <c r="T1302" i="2"/>
  <c r="W1302" i="2"/>
  <c r="Z1302" i="2" s="1"/>
  <c r="W1331" i="2"/>
  <c r="U1331" i="2" a="1"/>
  <c r="U1331" i="2" s="1"/>
  <c r="Z1331" i="2" s="1"/>
  <c r="AA1331" i="2" s="1"/>
  <c r="AB1331" i="2" s="1"/>
  <c r="N1119" i="2"/>
  <c r="T1119" i="2" s="1"/>
  <c r="U1136" i="2" a="1"/>
  <c r="U1136" i="2" s="1"/>
  <c r="N1162" i="2"/>
  <c r="T1162" i="2" s="1"/>
  <c r="W1201" i="2"/>
  <c r="U1201" i="2" a="1"/>
  <c r="U1201" i="2" s="1"/>
  <c r="Z1201" i="2" s="1"/>
  <c r="AA1201" i="2" s="1"/>
  <c r="AB1201" i="2" s="1"/>
  <c r="U1229" i="2" a="1"/>
  <c r="U1229" i="2" s="1"/>
  <c r="W1229" i="2"/>
  <c r="N1243" i="2"/>
  <c r="T1243" i="2" s="1"/>
  <c r="N1259" i="2"/>
  <c r="W1267" i="2"/>
  <c r="Z1267" i="2" s="1"/>
  <c r="AA1267" i="2" s="1"/>
  <c r="AB1267" i="2" s="1"/>
  <c r="W1327" i="2"/>
  <c r="U1327" i="2" a="1"/>
  <c r="U1327" i="2" s="1"/>
  <c r="U1075" i="2" a="1"/>
  <c r="U1075" i="2" s="1"/>
  <c r="W1077" i="2"/>
  <c r="U1077" i="2" a="1"/>
  <c r="U1077" i="2" s="1"/>
  <c r="N1097" i="2"/>
  <c r="W1164" i="2"/>
  <c r="Z1164" i="2" s="1"/>
  <c r="AA1164" i="2" s="1"/>
  <c r="AB1164" i="2" s="1"/>
  <c r="W1178" i="2"/>
  <c r="Z1178" i="2" s="1"/>
  <c r="AA1178" i="2" s="1"/>
  <c r="AB1178" i="2" s="1"/>
  <c r="U1292" i="2" a="1"/>
  <c r="U1292" i="2" s="1"/>
  <c r="N1283" i="2"/>
  <c r="U1284" i="2" a="1"/>
  <c r="U1284" i="2" s="1"/>
  <c r="W1284" i="2"/>
  <c r="Z1326" i="2"/>
  <c r="AA1326" i="2" s="1"/>
  <c r="AB1326" i="2" s="1"/>
  <c r="W1351" i="2"/>
  <c r="U1351" i="2" a="1"/>
  <c r="U1351" i="2" s="1"/>
  <c r="W1361" i="2"/>
  <c r="Z1361" i="2" s="1"/>
  <c r="T1361" i="2"/>
  <c r="U1345" i="2" a="1"/>
  <c r="U1345" i="2" s="1"/>
  <c r="W1345" i="2"/>
  <c r="W1356" i="2"/>
  <c r="Z1356" i="2" s="1"/>
  <c r="AA1356" i="2" s="1"/>
  <c r="AB1356" i="2" s="1"/>
  <c r="T1356" i="2"/>
  <c r="W1014" i="2"/>
  <c r="Z1014" i="2" s="1"/>
  <c r="AA1014" i="2" s="1"/>
  <c r="AB1014" i="2" s="1"/>
  <c r="W1041" i="2"/>
  <c r="Z1041" i="2" s="1"/>
  <c r="AA1041" i="2" s="1"/>
  <c r="AB1041" i="2" s="1"/>
  <c r="W1056" i="2"/>
  <c r="Z1056" i="2" s="1"/>
  <c r="AA1056" i="2" s="1"/>
  <c r="AB1056" i="2" s="1"/>
  <c r="W1085" i="2"/>
  <c r="Z1085" i="2" s="1"/>
  <c r="AA1085" i="2" s="1"/>
  <c r="AB1085" i="2" s="1"/>
  <c r="W1151" i="2"/>
  <c r="Z1151" i="2" s="1"/>
  <c r="AA1151" i="2" s="1"/>
  <c r="AB1151" i="2" s="1"/>
  <c r="W1168" i="2"/>
  <c r="Z1168" i="2" s="1"/>
  <c r="AA1168" i="2" s="1"/>
  <c r="AB1168" i="2" s="1"/>
  <c r="U1233" i="2" a="1"/>
  <c r="U1233" i="2" s="1"/>
  <c r="W1244" i="2"/>
  <c r="W1300" i="2"/>
  <c r="U1255" i="2" a="1"/>
  <c r="U1255" i="2" s="1"/>
  <c r="W1255" i="2"/>
  <c r="N1289" i="2"/>
  <c r="T1289" i="2" s="1"/>
  <c r="U1048" i="2" a="1"/>
  <c r="U1048" i="2" s="1"/>
  <c r="W1098" i="2"/>
  <c r="Z1098" i="2" s="1"/>
  <c r="AA1098" i="2" s="1"/>
  <c r="AB1098" i="2" s="1"/>
  <c r="N1139" i="2"/>
  <c r="U1160" i="2" a="1"/>
  <c r="U1160" i="2" s="1"/>
  <c r="W1191" i="2"/>
  <c r="Z1191" i="2" s="1"/>
  <c r="AA1191" i="2" s="1"/>
  <c r="AB1191" i="2" s="1"/>
  <c r="W1196" i="2"/>
  <c r="U1196" i="2" a="1"/>
  <c r="U1196" i="2" s="1"/>
  <c r="Z1196" i="2" s="1"/>
  <c r="AA1196" i="2" s="1"/>
  <c r="AB1196" i="2" s="1"/>
  <c r="W1336" i="2"/>
  <c r="U1336" i="2" a="1"/>
  <c r="U1336" i="2" s="1"/>
  <c r="Z1336" i="2" s="1"/>
  <c r="AA1336" i="2" s="1"/>
  <c r="AB1336" i="2" s="1"/>
  <c r="N1367" i="2"/>
  <c r="W1169" i="2"/>
  <c r="Z1169" i="2" s="1"/>
  <c r="AA1169" i="2" s="1"/>
  <c r="AB1169" i="2" s="1"/>
  <c r="U1300" i="2" a="1"/>
  <c r="U1300" i="2" s="1"/>
  <c r="T1341" i="2"/>
  <c r="W1341" i="2"/>
  <c r="Z1341" i="2" s="1"/>
  <c r="AA1341" i="2" s="1"/>
  <c r="AB1341" i="2" s="1"/>
  <c r="U1199" i="2" a="1"/>
  <c r="U1199" i="2" s="1"/>
  <c r="W1218" i="2"/>
  <c r="U1218" i="2" a="1"/>
  <c r="U1218" i="2" s="1"/>
  <c r="U1244" i="2" a="1"/>
  <c r="U1244" i="2" s="1"/>
  <c r="U1245" i="2" a="1"/>
  <c r="U1245" i="2" s="1"/>
  <c r="W1245" i="2"/>
  <c r="U1248" i="2" a="1"/>
  <c r="U1248" i="2" s="1"/>
  <c r="W1248" i="2"/>
  <c r="W1296" i="2"/>
  <c r="Z1296" i="2" s="1"/>
  <c r="AA1296" i="2" s="1"/>
  <c r="AB1296" i="2" s="1"/>
  <c r="N1305" i="2"/>
  <c r="W1307" i="2"/>
  <c r="Z1307" i="2" s="1"/>
  <c r="AA1307" i="2" s="1"/>
  <c r="AB1307" i="2" s="1"/>
  <c r="U1332" i="2" a="1"/>
  <c r="U1332" i="2" s="1"/>
  <c r="Z1332" i="2" s="1"/>
  <c r="AA1332" i="2" s="1"/>
  <c r="AB1332" i="2" s="1"/>
  <c r="U1368" i="2" a="1"/>
  <c r="U1368" i="2" s="1"/>
  <c r="N1350" i="2"/>
  <c r="U1366" i="2" a="1"/>
  <c r="U1366" i="2" s="1"/>
  <c r="U1339" i="2" a="1"/>
  <c r="U1339" i="2" s="1"/>
  <c r="W1347" i="2"/>
  <c r="U1347" i="2" a="1"/>
  <c r="U1347" i="2" s="1"/>
  <c r="Z1347" i="2" s="1"/>
  <c r="AA1347" i="2" s="1"/>
  <c r="AB1347" i="2" s="1"/>
  <c r="W1186" i="2"/>
  <c r="Z1186" i="2" s="1"/>
  <c r="AA1186" i="2" s="1"/>
  <c r="AB1186" i="2" s="1"/>
  <c r="N1188" i="2"/>
  <c r="T1188" i="2" s="1"/>
  <c r="W1195" i="2"/>
  <c r="Z1195" i="2" s="1"/>
  <c r="AA1195" i="2" s="1"/>
  <c r="AB1195" i="2" s="1"/>
  <c r="W1213" i="2"/>
  <c r="Z1213" i="2" s="1"/>
  <c r="AA1213" i="2" s="1"/>
  <c r="AB1213" i="2" s="1"/>
  <c r="Z1263" i="2"/>
  <c r="AA1263" i="2" s="1"/>
  <c r="AB1263" i="2" s="1"/>
  <c r="Z1349" i="2"/>
  <c r="W1343" i="2"/>
  <c r="Z1343" i="2" s="1"/>
  <c r="AA1343" i="2" s="1"/>
  <c r="AB1343" i="2" s="1"/>
  <c r="U1277" i="2" a="1"/>
  <c r="U1277" i="2" s="1"/>
  <c r="W1277" i="2"/>
  <c r="U1315" i="2" a="1"/>
  <c r="U1315" i="2" s="1"/>
  <c r="W1315" i="2"/>
  <c r="N1340" i="2"/>
  <c r="W1357" i="2"/>
  <c r="Z1357" i="2" s="1"/>
  <c r="AA1357" i="2" s="1"/>
  <c r="AB1357" i="2" s="1"/>
  <c r="W1339" i="2"/>
  <c r="W1068" i="2"/>
  <c r="N1217" i="2"/>
  <c r="W1293" i="2"/>
  <c r="Z1293" i="2" s="1"/>
  <c r="AA1293" i="2" s="1"/>
  <c r="AB1293" i="2" s="1"/>
  <c r="W1316" i="2"/>
  <c r="Z1316" i="2" s="1"/>
  <c r="AA1316" i="2" s="1"/>
  <c r="AB1316" i="2" s="1"/>
  <c r="U1365" i="2" a="1"/>
  <c r="U1365" i="2" s="1"/>
  <c r="W1234" i="2"/>
  <c r="Z1234" i="2" s="1"/>
  <c r="AA1234" i="2" s="1"/>
  <c r="AB1234" i="2" s="1"/>
  <c r="AB1268" i="2"/>
  <c r="W1359" i="2"/>
  <c r="U1359" i="2" a="1"/>
  <c r="U1359" i="2" s="1"/>
  <c r="W1232" i="2"/>
  <c r="Z1232" i="2" s="1"/>
  <c r="AA1232" i="2" s="1"/>
  <c r="AB1232" i="2" s="1"/>
  <c r="N1275" i="2"/>
  <c r="U1285" i="2" a="1"/>
  <c r="U1285" i="2" s="1"/>
  <c r="W1285" i="2"/>
  <c r="N1359" i="2"/>
  <c r="T1359" i="2" s="1"/>
  <c r="W1280" i="2"/>
  <c r="Z1280" i="2" s="1"/>
  <c r="AA1280" i="2" s="1"/>
  <c r="AB1280" i="2" s="1"/>
  <c r="W1313" i="2"/>
  <c r="Z1313" i="2" s="1"/>
  <c r="AA1313" i="2" s="1"/>
  <c r="AB1313" i="2" s="1"/>
  <c r="T1342" i="2"/>
  <c r="W1342" i="2"/>
  <c r="Z1342" i="2" s="1"/>
  <c r="AA1342" i="2" s="1"/>
  <c r="AB1342" i="2" s="1"/>
  <c r="W1083" i="2"/>
  <c r="Z1083" i="2" s="1"/>
  <c r="AA1083" i="2" s="1"/>
  <c r="AB1083" i="2" s="1"/>
  <c r="W1110" i="2"/>
  <c r="Z1110" i="2" s="1"/>
  <c r="AA1110" i="2" s="1"/>
  <c r="AB1110" i="2" s="1"/>
  <c r="N1128" i="2"/>
  <c r="N1155" i="2"/>
  <c r="N1182" i="2"/>
  <c r="N1209" i="2"/>
  <c r="U1260" i="2" a="1"/>
  <c r="U1260" i="2" s="1"/>
  <c r="W1260" i="2"/>
  <c r="U1272" i="2" a="1"/>
  <c r="U1272" i="2" s="1"/>
  <c r="W1272" i="2"/>
  <c r="N1276" i="2"/>
  <c r="N1329" i="2"/>
  <c r="Z1370" i="2"/>
  <c r="AA1370" i="2" s="1"/>
  <c r="AB1370" i="2" s="1"/>
  <c r="W1295" i="2"/>
  <c r="Z1295" i="2" s="1"/>
  <c r="AA1295" i="2" s="1"/>
  <c r="AB1295" i="2" s="1"/>
  <c r="U1297" i="2" a="1"/>
  <c r="U1297" i="2" s="1"/>
  <c r="W1297" i="2"/>
  <c r="W1318" i="2"/>
  <c r="U1318" i="2" a="1"/>
  <c r="U1318" i="2" s="1"/>
  <c r="N1320" i="2"/>
  <c r="T1320" i="2" s="1"/>
  <c r="N1365" i="2"/>
  <c r="AB1309" i="2"/>
  <c r="W1344" i="2"/>
  <c r="Z1344" i="2" s="1"/>
  <c r="AA1344" i="2" s="1"/>
  <c r="AB1344" i="2" s="1"/>
  <c r="U1348" i="2" a="1"/>
  <c r="U1348" i="2" s="1"/>
  <c r="Z1348" i="2" s="1"/>
  <c r="AA1348" i="2" s="1"/>
  <c r="AB1348" i="2" s="1"/>
  <c r="W1360" i="2"/>
  <c r="Z1360" i="2" s="1"/>
  <c r="AA1360" i="2" s="1"/>
  <c r="AB1360" i="2" s="1"/>
  <c r="U1281" i="2" a="1"/>
  <c r="U1281" i="2" s="1"/>
  <c r="N1353" i="2"/>
  <c r="T1353" i="2" s="1"/>
  <c r="N1369" i="2"/>
  <c r="N1335" i="2"/>
  <c r="N1291" i="2"/>
  <c r="N1338" i="2"/>
  <c r="T1338" i="2" s="1"/>
  <c r="N1368" i="2"/>
  <c r="T1368" i="2" s="1"/>
  <c r="Z178" i="2" l="1"/>
  <c r="AA178" i="2" s="1"/>
  <c r="AB178" i="2" s="1"/>
  <c r="Z42" i="2"/>
  <c r="AA42" i="2" s="1"/>
  <c r="AB42" i="2" s="1"/>
  <c r="Z801" i="2"/>
  <c r="AA801" i="2" s="1"/>
  <c r="AB801" i="2" s="1"/>
  <c r="Z503" i="2"/>
  <c r="AA503" i="2" s="1"/>
  <c r="AB503" i="2" s="1"/>
  <c r="Z477" i="2"/>
  <c r="AA477" i="2" s="1"/>
  <c r="AB477" i="2" s="1"/>
  <c r="Z853" i="2"/>
  <c r="AA853" i="2" s="1"/>
  <c r="AB853" i="2" s="1"/>
  <c r="Z497" i="2"/>
  <c r="AA497" i="2" s="1"/>
  <c r="AB497" i="2" s="1"/>
  <c r="Z388" i="2"/>
  <c r="AA388" i="2" s="1"/>
  <c r="AB388" i="2" s="1"/>
  <c r="Z441" i="2"/>
  <c r="AA441" i="2" s="1"/>
  <c r="AB441" i="2" s="1"/>
  <c r="Z348" i="2"/>
  <c r="AA348" i="2" s="1"/>
  <c r="AB348" i="2" s="1"/>
  <c r="Z164" i="2"/>
  <c r="AA164" i="2" s="1"/>
  <c r="AB164" i="2" s="1"/>
  <c r="Z84" i="2"/>
  <c r="AA84" i="2" s="1"/>
  <c r="AB84" i="2" s="1"/>
  <c r="Z513" i="2"/>
  <c r="AA513" i="2" s="1"/>
  <c r="AB513" i="2" s="1"/>
  <c r="Z328" i="2"/>
  <c r="AA328" i="2" s="1"/>
  <c r="AB328" i="2" s="1"/>
  <c r="Z945" i="2"/>
  <c r="AA945" i="2" s="1"/>
  <c r="AB945" i="2" s="1"/>
  <c r="Z480" i="2"/>
  <c r="AA480" i="2" s="1"/>
  <c r="AB480" i="2" s="1"/>
  <c r="Z881" i="2"/>
  <c r="AA881" i="2" s="1"/>
  <c r="AB881" i="2" s="1"/>
  <c r="Z717" i="2"/>
  <c r="AA717" i="2" s="1"/>
  <c r="AB717" i="2" s="1"/>
  <c r="Z436" i="2"/>
  <c r="AA436" i="2" s="1"/>
  <c r="AB436" i="2" s="1"/>
  <c r="Z851" i="2"/>
  <c r="AA851" i="2" s="1"/>
  <c r="AB851" i="2" s="1"/>
  <c r="Z744" i="2"/>
  <c r="AA744" i="2" s="1"/>
  <c r="AB744" i="2" s="1"/>
  <c r="Z763" i="2"/>
  <c r="AA763" i="2" s="1"/>
  <c r="AB763" i="2" s="1"/>
  <c r="Z808" i="2"/>
  <c r="AA808" i="2" s="1"/>
  <c r="AB808" i="2" s="1"/>
  <c r="Z1233" i="2"/>
  <c r="AA1233" i="2" s="1"/>
  <c r="AB1233" i="2" s="1"/>
  <c r="Z842" i="2"/>
  <c r="AA842" i="2" s="1"/>
  <c r="AB842" i="2" s="1"/>
  <c r="Z1044" i="2"/>
  <c r="AA1044" i="2" s="1"/>
  <c r="AB1044" i="2" s="1"/>
  <c r="Z452" i="2"/>
  <c r="AA452" i="2" s="1"/>
  <c r="AB452" i="2" s="1"/>
  <c r="Z108" i="2"/>
  <c r="AA108" i="2" s="1"/>
  <c r="AB108" i="2" s="1"/>
  <c r="Z320" i="2"/>
  <c r="AA320" i="2" s="1"/>
  <c r="AB320" i="2" s="1"/>
  <c r="Z902" i="2"/>
  <c r="AA902" i="2" s="1"/>
  <c r="AB902" i="2" s="1"/>
  <c r="Z323" i="2"/>
  <c r="AA323" i="2" s="1"/>
  <c r="AB323" i="2" s="1"/>
  <c r="Z855" i="2"/>
  <c r="AA855" i="2" s="1"/>
  <c r="AB855" i="2" s="1"/>
  <c r="Z464" i="2"/>
  <c r="AA464" i="2" s="1"/>
  <c r="AB464" i="2" s="1"/>
  <c r="Z45" i="2"/>
  <c r="AA45" i="2" s="1"/>
  <c r="AB45" i="2" s="1"/>
  <c r="Z1245" i="2"/>
  <c r="AA1245" i="2" s="1"/>
  <c r="AB1245" i="2" s="1"/>
  <c r="Z139" i="2"/>
  <c r="AA139" i="2" s="1"/>
  <c r="AB139" i="2" s="1"/>
  <c r="Z1269" i="2"/>
  <c r="AA1269" i="2" s="1"/>
  <c r="AB1269" i="2" s="1"/>
  <c r="Z718" i="2"/>
  <c r="AA718" i="2" s="1"/>
  <c r="AB718" i="2" s="1"/>
  <c r="Z1207" i="2"/>
  <c r="AA1207" i="2" s="1"/>
  <c r="AB1207" i="2" s="1"/>
  <c r="Z1310" i="2"/>
  <c r="AA1310" i="2" s="1"/>
  <c r="AB1310" i="2" s="1"/>
  <c r="Z972" i="2"/>
  <c r="AA972" i="2" s="1"/>
  <c r="AB972" i="2" s="1"/>
  <c r="Z377" i="2"/>
  <c r="AA377" i="2" s="1"/>
  <c r="AB377" i="2" s="1"/>
  <c r="Z367" i="2"/>
  <c r="AA367" i="2" s="1"/>
  <c r="AB367" i="2" s="1"/>
  <c r="Z229" i="2"/>
  <c r="AA229" i="2" s="1"/>
  <c r="AB229" i="2" s="1"/>
  <c r="Z820" i="2"/>
  <c r="AA820" i="2" s="1"/>
  <c r="AB820" i="2" s="1"/>
  <c r="Z1109" i="2"/>
  <c r="AA1109" i="2" s="1"/>
  <c r="AB1109" i="2" s="1"/>
  <c r="Z1290" i="2"/>
  <c r="AA1290" i="2" s="1"/>
  <c r="AB1290" i="2" s="1"/>
  <c r="Z1087" i="2"/>
  <c r="AA1087" i="2" s="1"/>
  <c r="AB1087" i="2" s="1"/>
  <c r="Z209" i="2"/>
  <c r="AA209" i="2" s="1"/>
  <c r="AB209" i="2" s="1"/>
  <c r="Z125" i="2"/>
  <c r="AA125" i="2" s="1"/>
  <c r="AB125" i="2" s="1"/>
  <c r="Z8" i="2"/>
  <c r="AA8" i="2" s="1"/>
  <c r="AB8" i="2" s="1"/>
  <c r="Z557" i="2"/>
  <c r="AA557" i="2" s="1"/>
  <c r="AB557" i="2" s="1"/>
  <c r="Z741" i="2"/>
  <c r="AA741" i="2" s="1"/>
  <c r="AB741" i="2" s="1"/>
  <c r="Z606" i="2"/>
  <c r="AA606" i="2" s="1"/>
  <c r="AB606" i="2" s="1"/>
  <c r="Z97" i="2"/>
  <c r="AA97" i="2" s="1"/>
  <c r="AB97" i="2" s="1"/>
  <c r="Z769" i="2"/>
  <c r="AA769" i="2" s="1"/>
  <c r="AB769" i="2" s="1"/>
  <c r="Z75" i="2"/>
  <c r="AA75" i="2" s="1"/>
  <c r="AB75" i="2" s="1"/>
  <c r="Z1272" i="2"/>
  <c r="AA1272" i="2" s="1"/>
  <c r="AB1272" i="2" s="1"/>
  <c r="Z685" i="2"/>
  <c r="AA685" i="2" s="1"/>
  <c r="AB685" i="2" s="1"/>
  <c r="Z1028" i="2"/>
  <c r="AA1028" i="2" s="1"/>
  <c r="AB1028" i="2" s="1"/>
  <c r="Z715" i="2"/>
  <c r="AA715" i="2" s="1"/>
  <c r="AB715" i="2" s="1"/>
  <c r="Z703" i="2"/>
  <c r="AA703" i="2" s="1"/>
  <c r="AB703" i="2" s="1"/>
  <c r="Z803" i="2"/>
  <c r="AA803" i="2" s="1"/>
  <c r="AB803" i="2" s="1"/>
  <c r="Z766" i="2"/>
  <c r="AA766" i="2" s="1"/>
  <c r="AB766" i="2" s="1"/>
  <c r="Z1072" i="2"/>
  <c r="AA1072" i="2" s="1"/>
  <c r="AB1072" i="2" s="1"/>
  <c r="Z1031" i="2"/>
  <c r="AA1031" i="2" s="1"/>
  <c r="AB1031" i="2" s="1"/>
  <c r="Z673" i="2"/>
  <c r="Z922" i="2"/>
  <c r="AA922" i="2" s="1"/>
  <c r="AB922" i="2" s="1"/>
  <c r="Z748" i="2"/>
  <c r="AA748" i="2" s="1"/>
  <c r="AB748" i="2" s="1"/>
  <c r="Z825" i="2"/>
  <c r="AA825" i="2" s="1"/>
  <c r="AB825" i="2" s="1"/>
  <c r="Z413" i="2"/>
  <c r="AA413" i="2" s="1"/>
  <c r="AB413" i="2" s="1"/>
  <c r="Z514" i="2"/>
  <c r="AA514" i="2" s="1"/>
  <c r="AB514" i="2" s="1"/>
  <c r="Z44" i="2"/>
  <c r="AA44" i="2" s="1"/>
  <c r="AB44" i="2" s="1"/>
  <c r="AA850" i="2"/>
  <c r="AB850" i="2" s="1"/>
  <c r="Z252" i="2"/>
  <c r="AA252" i="2" s="1"/>
  <c r="AB252" i="2" s="1"/>
  <c r="T587" i="2"/>
  <c r="W587" i="2"/>
  <c r="W1012" i="2"/>
  <c r="Z1012" i="2" s="1"/>
  <c r="AA1012" i="2" s="1"/>
  <c r="AB1012" i="2" s="1"/>
  <c r="AA1094" i="2"/>
  <c r="AB1094" i="2" s="1"/>
  <c r="W892" i="2"/>
  <c r="Z892" i="2" s="1"/>
  <c r="AA892" i="2" s="1"/>
  <c r="AB892" i="2" s="1"/>
  <c r="AA1055" i="2"/>
  <c r="AB1055" i="2" s="1"/>
  <c r="Z994" i="2"/>
  <c r="AA994" i="2" s="1"/>
  <c r="AB994" i="2" s="1"/>
  <c r="Z788" i="2"/>
  <c r="AA788" i="2" s="1"/>
  <c r="AB788" i="2" s="1"/>
  <c r="W1059" i="2"/>
  <c r="Z1059" i="2" s="1"/>
  <c r="AA1059" i="2" s="1"/>
  <c r="AB1059" i="2" s="1"/>
  <c r="Z679" i="2"/>
  <c r="AA679" i="2" s="1"/>
  <c r="AB679" i="2" s="1"/>
  <c r="Z342" i="2"/>
  <c r="AA342" i="2" s="1"/>
  <c r="AB342" i="2" s="1"/>
  <c r="AA121" i="2"/>
  <c r="AB121" i="2" s="1"/>
  <c r="AA814" i="2"/>
  <c r="AB814" i="2" s="1"/>
  <c r="Z279" i="2"/>
  <c r="AA279" i="2" s="1"/>
  <c r="AB279" i="2" s="1"/>
  <c r="T609" i="2"/>
  <c r="AA609" i="2" s="1"/>
  <c r="AB609" i="2" s="1"/>
  <c r="W1236" i="2"/>
  <c r="Z1236" i="2" s="1"/>
  <c r="AA1236" i="2" s="1"/>
  <c r="AB1236" i="2" s="1"/>
  <c r="Z868" i="2"/>
  <c r="AA868" i="2" s="1"/>
  <c r="AB868" i="2" s="1"/>
  <c r="W821" i="2"/>
  <c r="Z821" i="2" s="1"/>
  <c r="AA821" i="2" s="1"/>
  <c r="AB821" i="2" s="1"/>
  <c r="W1250" i="2"/>
  <c r="Z1250" i="2" s="1"/>
  <c r="AA1250" i="2" s="1"/>
  <c r="AB1250" i="2" s="1"/>
  <c r="T1250" i="2"/>
  <c r="AA1116" i="2"/>
  <c r="AB1116" i="2" s="1"/>
  <c r="Z693" i="2"/>
  <c r="AA693" i="2" s="1"/>
  <c r="AB693" i="2" s="1"/>
  <c r="Z727" i="2"/>
  <c r="AA727" i="2" s="1"/>
  <c r="AB727" i="2" s="1"/>
  <c r="Z641" i="2"/>
  <c r="AA641" i="2" s="1"/>
  <c r="AB641" i="2" s="1"/>
  <c r="AA163" i="2"/>
  <c r="AB163" i="2" s="1"/>
  <c r="Z543" i="2"/>
  <c r="AA543" i="2" s="1"/>
  <c r="AB543" i="2" s="1"/>
  <c r="Z690" i="2"/>
  <c r="AA690" i="2" s="1"/>
  <c r="AB690" i="2" s="1"/>
  <c r="AA517" i="2"/>
  <c r="AB517" i="2" s="1"/>
  <c r="T1282" i="2"/>
  <c r="W1282" i="2"/>
  <c r="Z1282" i="2" s="1"/>
  <c r="Z189" i="2"/>
  <c r="AA189" i="2" s="1"/>
  <c r="AB189" i="2" s="1"/>
  <c r="Z1255" i="2"/>
  <c r="AA1255" i="2" s="1"/>
  <c r="AB1255" i="2" s="1"/>
  <c r="W1320" i="2"/>
  <c r="Z1320" i="2" s="1"/>
  <c r="AA1320" i="2" s="1"/>
  <c r="AB1320" i="2" s="1"/>
  <c r="Z1075" i="2"/>
  <c r="W1368" i="2"/>
  <c r="W1227" i="2"/>
  <c r="Z1227" i="2" s="1"/>
  <c r="AA1227" i="2" s="1"/>
  <c r="AB1227" i="2" s="1"/>
  <c r="W1193" i="2"/>
  <c r="Z1193" i="2" s="1"/>
  <c r="AA1193" i="2" s="1"/>
  <c r="AB1193" i="2" s="1"/>
  <c r="AA1302" i="2"/>
  <c r="AB1302" i="2" s="1"/>
  <c r="AA1337" i="2"/>
  <c r="AB1337" i="2" s="1"/>
  <c r="W1119" i="2"/>
  <c r="Z1119" i="2" s="1"/>
  <c r="AA1119" i="2" s="1"/>
  <c r="AB1119" i="2" s="1"/>
  <c r="W837" i="2"/>
  <c r="Z837" i="2" s="1"/>
  <c r="AA837" i="2" s="1"/>
  <c r="AB837" i="2" s="1"/>
  <c r="Z197" i="2"/>
  <c r="AA197" i="2" s="1"/>
  <c r="AB197" i="2" s="1"/>
  <c r="Z419" i="2"/>
  <c r="AA419" i="2" s="1"/>
  <c r="AB419" i="2" s="1"/>
  <c r="Z1009" i="2"/>
  <c r="AA1009" i="2" s="1"/>
  <c r="AB1009" i="2" s="1"/>
  <c r="Z356" i="2"/>
  <c r="AA356" i="2" s="1"/>
  <c r="AB356" i="2" s="1"/>
  <c r="AA726" i="2"/>
  <c r="AB726" i="2" s="1"/>
  <c r="AA686" i="2"/>
  <c r="AB686" i="2" s="1"/>
  <c r="Z595" i="2"/>
  <c r="AA595" i="2" s="1"/>
  <c r="AB595" i="2" s="1"/>
  <c r="AA33" i="2"/>
  <c r="AB33" i="2" s="1"/>
  <c r="Z711" i="2"/>
  <c r="AA711" i="2" s="1"/>
  <c r="AB711" i="2" s="1"/>
  <c r="AA156" i="2"/>
  <c r="AB156" i="2" s="1"/>
  <c r="Z449" i="2"/>
  <c r="AA449" i="2" s="1"/>
  <c r="AB449" i="2" s="1"/>
  <c r="Z228" i="2"/>
  <c r="AA228" i="2" s="1"/>
  <c r="AB228" i="2" s="1"/>
  <c r="AA258" i="2"/>
  <c r="AB258" i="2" s="1"/>
  <c r="W1366" i="2"/>
  <c r="Z1366" i="2" s="1"/>
  <c r="AA1366" i="2" s="1"/>
  <c r="AB1366" i="2" s="1"/>
  <c r="W556" i="2"/>
  <c r="Z556" i="2" s="1"/>
  <c r="AA556" i="2" s="1"/>
  <c r="AB556" i="2" s="1"/>
  <c r="T638" i="2"/>
  <c r="W638" i="2"/>
  <c r="Z638" i="2" s="1"/>
  <c r="AA638" i="2" s="1"/>
  <c r="AB638" i="2" s="1"/>
  <c r="W39" i="2"/>
  <c r="Z39" i="2" s="1"/>
  <c r="AA39" i="2" s="1"/>
  <c r="AB39" i="2" s="1"/>
  <c r="T39" i="2"/>
  <c r="W669" i="2"/>
  <c r="Z669" i="2" s="1"/>
  <c r="AA669" i="2" s="1"/>
  <c r="AB669" i="2" s="1"/>
  <c r="T669" i="2"/>
  <c r="Z533" i="2"/>
  <c r="AA533" i="2" s="1"/>
  <c r="AB533" i="2" s="1"/>
  <c r="W400" i="2"/>
  <c r="W1053" i="2"/>
  <c r="Z1053" i="2" s="1"/>
  <c r="AA1053" i="2" s="1"/>
  <c r="AB1053" i="2" s="1"/>
  <c r="W789" i="2"/>
  <c r="Z789" i="2" s="1"/>
  <c r="AA789" i="2" s="1"/>
  <c r="AB789" i="2" s="1"/>
  <c r="T789" i="2"/>
  <c r="Z1318" i="2"/>
  <c r="AA1318" i="2" s="1"/>
  <c r="AB1318" i="2" s="1"/>
  <c r="AA1349" i="2"/>
  <c r="AB1349" i="2" s="1"/>
  <c r="Z951" i="2"/>
  <c r="AA951" i="2" s="1"/>
  <c r="AB951" i="2" s="1"/>
  <c r="Z979" i="2"/>
  <c r="AA979" i="2" s="1"/>
  <c r="AB979" i="2" s="1"/>
  <c r="Z964" i="2"/>
  <c r="AA964" i="2" s="1"/>
  <c r="AB964" i="2" s="1"/>
  <c r="Z155" i="2"/>
  <c r="AA155" i="2" s="1"/>
  <c r="AB155" i="2" s="1"/>
  <c r="Z465" i="2"/>
  <c r="AA465" i="2" s="1"/>
  <c r="AB465" i="2" s="1"/>
  <c r="W512" i="2"/>
  <c r="Z512" i="2" s="1"/>
  <c r="AA512" i="2" s="1"/>
  <c r="AB512" i="2" s="1"/>
  <c r="Z823" i="2"/>
  <c r="AA823" i="2" s="1"/>
  <c r="AB823" i="2" s="1"/>
  <c r="Z1189" i="2"/>
  <c r="AA1189" i="2" s="1"/>
  <c r="AB1189" i="2" s="1"/>
  <c r="Z859" i="2"/>
  <c r="AA859" i="2" s="1"/>
  <c r="AB859" i="2" s="1"/>
  <c r="AA716" i="2"/>
  <c r="AB716" i="2" s="1"/>
  <c r="Z891" i="2"/>
  <c r="AA891" i="2" s="1"/>
  <c r="AB891" i="2" s="1"/>
  <c r="Z925" i="2"/>
  <c r="AA925" i="2" s="1"/>
  <c r="AB925" i="2" s="1"/>
  <c r="AA473" i="2"/>
  <c r="AB473" i="2" s="1"/>
  <c r="Z670" i="2"/>
  <c r="AA670" i="2" s="1"/>
  <c r="AB670" i="2" s="1"/>
  <c r="Z237" i="2"/>
  <c r="AA237" i="2" s="1"/>
  <c r="AB237" i="2" s="1"/>
  <c r="W613" i="2"/>
  <c r="Z613" i="2" s="1"/>
  <c r="AA613" i="2" s="1"/>
  <c r="AB613" i="2" s="1"/>
  <c r="Z255" i="2"/>
  <c r="AA255" i="2" s="1"/>
  <c r="AB255" i="2" s="1"/>
  <c r="Z541" i="2"/>
  <c r="AA541" i="2" s="1"/>
  <c r="AB541" i="2" s="1"/>
  <c r="W326" i="2"/>
  <c r="Z326" i="2" s="1"/>
  <c r="AA326" i="2" s="1"/>
  <c r="AB326" i="2" s="1"/>
  <c r="Z504" i="2"/>
  <c r="AA504" i="2" s="1"/>
  <c r="AB504" i="2" s="1"/>
  <c r="Z69" i="2"/>
  <c r="AA69" i="2" s="1"/>
  <c r="AB69" i="2" s="1"/>
  <c r="T123" i="2"/>
  <c r="AA123" i="2" s="1"/>
  <c r="AB123" i="2" s="1"/>
  <c r="Z861" i="2"/>
  <c r="AA861" i="2" s="1"/>
  <c r="AB861" i="2" s="1"/>
  <c r="T1114" i="2"/>
  <c r="W1114" i="2"/>
  <c r="Z1114" i="2" s="1"/>
  <c r="W797" i="2"/>
  <c r="Z797" i="2" s="1"/>
  <c r="AA797" i="2" s="1"/>
  <c r="AB797" i="2" s="1"/>
  <c r="T797" i="2"/>
  <c r="T220" i="2"/>
  <c r="W220" i="2"/>
  <c r="T516" i="2"/>
  <c r="W516" i="2"/>
  <c r="Z516" i="2" s="1"/>
  <c r="AA516" i="2" s="1"/>
  <c r="AB516" i="2" s="1"/>
  <c r="W138" i="2"/>
  <c r="Z138" i="2" s="1"/>
  <c r="AA138" i="2" s="1"/>
  <c r="AB138" i="2" s="1"/>
  <c r="W141" i="2"/>
  <c r="Z141" i="2" s="1"/>
  <c r="AA141" i="2" s="1"/>
  <c r="AB141" i="2" s="1"/>
  <c r="W394" i="2"/>
  <c r="Z394" i="2" s="1"/>
  <c r="AA394" i="2" s="1"/>
  <c r="AB394" i="2" s="1"/>
  <c r="W133" i="2"/>
  <c r="Z133" i="2" s="1"/>
  <c r="AA133" i="2" s="1"/>
  <c r="AB133" i="2" s="1"/>
  <c r="W117" i="2"/>
  <c r="Z117" i="2" s="1"/>
  <c r="AA117" i="2" s="1"/>
  <c r="AB117" i="2" s="1"/>
  <c r="W1206" i="2"/>
  <c r="Z1206" i="2" s="1"/>
  <c r="AA1206" i="2" s="1"/>
  <c r="AB1206" i="2" s="1"/>
  <c r="T1206" i="2"/>
  <c r="W804" i="2"/>
  <c r="Z804" i="2" s="1"/>
  <c r="T804" i="2"/>
  <c r="Z529" i="2"/>
  <c r="AA529" i="2" s="1"/>
  <c r="AB529" i="2" s="1"/>
  <c r="T211" i="2"/>
  <c r="W211" i="2"/>
  <c r="Z211" i="2" s="1"/>
  <c r="AA211" i="2" s="1"/>
  <c r="AB211" i="2" s="1"/>
  <c r="T479" i="2"/>
  <c r="W479" i="2"/>
  <c r="Z479" i="2" s="1"/>
  <c r="AA479" i="2" s="1"/>
  <c r="AB479" i="2" s="1"/>
  <c r="W299" i="2"/>
  <c r="Z299" i="2" s="1"/>
  <c r="AA299" i="2" s="1"/>
  <c r="AB299" i="2" s="1"/>
  <c r="T387" i="2"/>
  <c r="W387" i="2"/>
  <c r="W946" i="2"/>
  <c r="Z946" i="2" s="1"/>
  <c r="AA946" i="2" s="1"/>
  <c r="AB946" i="2" s="1"/>
  <c r="W167" i="2"/>
  <c r="Z167" i="2" s="1"/>
  <c r="AA167" i="2" s="1"/>
  <c r="AB167" i="2" s="1"/>
  <c r="Z981" i="2"/>
  <c r="AA981" i="2" s="1"/>
  <c r="AB981" i="2" s="1"/>
  <c r="Z1262" i="2"/>
  <c r="AA1262" i="2" s="1"/>
  <c r="AB1262" i="2" s="1"/>
  <c r="W1172" i="2"/>
  <c r="Z1172" i="2" s="1"/>
  <c r="AA1172" i="2" s="1"/>
  <c r="AB1172" i="2" s="1"/>
  <c r="Z1006" i="2"/>
  <c r="AA1006" i="2" s="1"/>
  <c r="AB1006" i="2" s="1"/>
  <c r="Z996" i="2"/>
  <c r="AA996" i="2" s="1"/>
  <c r="AB996" i="2" s="1"/>
  <c r="Z1146" i="2"/>
  <c r="AA1146" i="2" s="1"/>
  <c r="AB1146" i="2" s="1"/>
  <c r="W632" i="2"/>
  <c r="Z632" i="2" s="1"/>
  <c r="AA632" i="2" s="1"/>
  <c r="AB632" i="2" s="1"/>
  <c r="Z129" i="2"/>
  <c r="AA129" i="2" s="1"/>
  <c r="AB129" i="2" s="1"/>
  <c r="Z655" i="2"/>
  <c r="AA655" i="2" s="1"/>
  <c r="AB655" i="2" s="1"/>
  <c r="T488" i="2"/>
  <c r="AA488" i="2" s="1"/>
  <c r="AB488" i="2" s="1"/>
  <c r="W931" i="2"/>
  <c r="Z931" i="2" s="1"/>
  <c r="AA931" i="2" s="1"/>
  <c r="AB931" i="2" s="1"/>
  <c r="Z222" i="2"/>
  <c r="AA222" i="2" s="1"/>
  <c r="AB222" i="2" s="1"/>
  <c r="AA625" i="2"/>
  <c r="AB625" i="2" s="1"/>
  <c r="Z220" i="2"/>
  <c r="AA220" i="2" s="1"/>
  <c r="AB220" i="2" s="1"/>
  <c r="W564" i="2"/>
  <c r="Z701" i="2"/>
  <c r="AA701" i="2" s="1"/>
  <c r="AB701" i="2" s="1"/>
  <c r="Z555" i="2"/>
  <c r="AA555" i="2" s="1"/>
  <c r="AB555" i="2" s="1"/>
  <c r="Z415" i="2"/>
  <c r="AA415" i="2" s="1"/>
  <c r="AB415" i="2" s="1"/>
  <c r="Z1294" i="2"/>
  <c r="AA1294" i="2" s="1"/>
  <c r="AB1294" i="2" s="1"/>
  <c r="Z617" i="2"/>
  <c r="AA617" i="2" s="1"/>
  <c r="AB617" i="2" s="1"/>
  <c r="AA540" i="2"/>
  <c r="AB540" i="2" s="1"/>
  <c r="Z485" i="2"/>
  <c r="AA485" i="2" s="1"/>
  <c r="AB485" i="2" s="1"/>
  <c r="AA262" i="2"/>
  <c r="AB262" i="2" s="1"/>
  <c r="Z176" i="2"/>
  <c r="AA176" i="2" s="1"/>
  <c r="AB176" i="2" s="1"/>
  <c r="T460" i="2"/>
  <c r="Z1303" i="2"/>
  <c r="AA1303" i="2" s="1"/>
  <c r="AB1303" i="2" s="1"/>
  <c r="T694" i="2"/>
  <c r="W694" i="2"/>
  <c r="Z694" i="2" s="1"/>
  <c r="AA694" i="2" s="1"/>
  <c r="AB694" i="2" s="1"/>
  <c r="T735" i="2"/>
  <c r="W735" i="2"/>
  <c r="Z735" i="2" s="1"/>
  <c r="AA735" i="2" s="1"/>
  <c r="AB735" i="2" s="1"/>
  <c r="W1051" i="2"/>
  <c r="Z1051" i="2" s="1"/>
  <c r="AA1051" i="2" s="1"/>
  <c r="AB1051" i="2" s="1"/>
  <c r="T563" i="2"/>
  <c r="W563" i="2"/>
  <c r="Z563" i="2" s="1"/>
  <c r="AA563" i="2" s="1"/>
  <c r="AB563" i="2" s="1"/>
  <c r="W111" i="2"/>
  <c r="Z111" i="2" s="1"/>
  <c r="AA111" i="2" s="1"/>
  <c r="AB111" i="2" s="1"/>
  <c r="W354" i="2"/>
  <c r="Z354" i="2" s="1"/>
  <c r="AA354" i="2" s="1"/>
  <c r="AB354" i="2" s="1"/>
  <c r="Z387" i="2"/>
  <c r="AA387" i="2" s="1"/>
  <c r="AB387" i="2" s="1"/>
  <c r="W425" i="2"/>
  <c r="Z425" i="2" s="1"/>
  <c r="AA425" i="2" s="1"/>
  <c r="AB425" i="2" s="1"/>
  <c r="W143" i="2"/>
  <c r="Z143" i="2" s="1"/>
  <c r="AA143" i="2" s="1"/>
  <c r="AB143" i="2" s="1"/>
  <c r="Z90" i="2"/>
  <c r="AA90" i="2" s="1"/>
  <c r="AB90" i="2" s="1"/>
  <c r="W590" i="2"/>
  <c r="Z564" i="2"/>
  <c r="AA564" i="2" s="1"/>
  <c r="AB564" i="2" s="1"/>
  <c r="AA472" i="2"/>
  <c r="AB472" i="2" s="1"/>
  <c r="W1334" i="2"/>
  <c r="Z1334" i="2" s="1"/>
  <c r="AA1334" i="2" s="1"/>
  <c r="AB1334" i="2" s="1"/>
  <c r="T1334" i="2"/>
  <c r="W1222" i="2"/>
  <c r="Z1222" i="2" s="1"/>
  <c r="AA1222" i="2" s="1"/>
  <c r="AB1222" i="2" s="1"/>
  <c r="T871" i="2"/>
  <c r="W871" i="2"/>
  <c r="Z871" i="2" s="1"/>
  <c r="AA871" i="2" s="1"/>
  <c r="AB871" i="2" s="1"/>
  <c r="W592" i="2"/>
  <c r="Z592" i="2" s="1"/>
  <c r="AA592" i="2" s="1"/>
  <c r="AB592" i="2" s="1"/>
  <c r="T384" i="2"/>
  <c r="W384" i="2"/>
  <c r="Z384" i="2" s="1"/>
  <c r="AA384" i="2" s="1"/>
  <c r="AB384" i="2" s="1"/>
  <c r="W148" i="2"/>
  <c r="Z148" i="2" s="1"/>
  <c r="AA148" i="2" s="1"/>
  <c r="AB148" i="2" s="1"/>
  <c r="T208" i="2"/>
  <c r="W208" i="2"/>
  <c r="Z208" i="2" s="1"/>
  <c r="AA208" i="2" s="1"/>
  <c r="AB208" i="2" s="1"/>
  <c r="W330" i="2"/>
  <c r="Z330" i="2" s="1"/>
  <c r="AA330" i="2" s="1"/>
  <c r="AB330" i="2" s="1"/>
  <c r="W295" i="2"/>
  <c r="Z295" i="2" s="1"/>
  <c r="AA295" i="2" s="1"/>
  <c r="AB295" i="2" s="1"/>
  <c r="W919" i="2"/>
  <c r="Z919" i="2" s="1"/>
  <c r="AA919" i="2" s="1"/>
  <c r="AB919" i="2" s="1"/>
  <c r="Z579" i="2"/>
  <c r="AA579" i="2" s="1"/>
  <c r="AB579" i="2" s="1"/>
  <c r="Z1253" i="2"/>
  <c r="AA1253" i="2" s="1"/>
  <c r="AB1253" i="2" s="1"/>
  <c r="W706" i="2"/>
  <c r="AA854" i="2"/>
  <c r="AB854" i="2" s="1"/>
  <c r="W815" i="2"/>
  <c r="Z288" i="2"/>
  <c r="AA288" i="2" s="1"/>
  <c r="AB288" i="2" s="1"/>
  <c r="Z395" i="2"/>
  <c r="AA395" i="2" s="1"/>
  <c r="AB395" i="2" s="1"/>
  <c r="Z607" i="2"/>
  <c r="AA607" i="2" s="1"/>
  <c r="AB607" i="2" s="1"/>
  <c r="Z482" i="2"/>
  <c r="AA482" i="2" s="1"/>
  <c r="AB482" i="2" s="1"/>
  <c r="W521" i="2"/>
  <c r="Z372" i="2"/>
  <c r="AA372" i="2" s="1"/>
  <c r="AB372" i="2" s="1"/>
  <c r="W32" i="2"/>
  <c r="Z32" i="2" s="1"/>
  <c r="AA32" i="2" s="1"/>
  <c r="AB32" i="2" s="1"/>
  <c r="Z518" i="2"/>
  <c r="AA518" i="2" s="1"/>
  <c r="AB518" i="2" s="1"/>
  <c r="Z316" i="2"/>
  <c r="AA316" i="2" s="1"/>
  <c r="AB316" i="2" s="1"/>
  <c r="Z940" i="2"/>
  <c r="AA940" i="2" s="1"/>
  <c r="AB940" i="2" s="1"/>
  <c r="W505" i="2"/>
  <c r="Z505" i="2" s="1"/>
  <c r="AA505" i="2" s="1"/>
  <c r="AB505" i="2" s="1"/>
  <c r="W1042" i="2"/>
  <c r="Z1042" i="2" s="1"/>
  <c r="AA1042" i="2" s="1"/>
  <c r="AB1042" i="2" s="1"/>
  <c r="T1042" i="2"/>
  <c r="W917" i="2"/>
  <c r="Z917" i="2" s="1"/>
  <c r="AA917" i="2" s="1"/>
  <c r="AB917" i="2" s="1"/>
  <c r="Z524" i="2"/>
  <c r="AA524" i="2" s="1"/>
  <c r="AB524" i="2" s="1"/>
  <c r="Z706" i="2"/>
  <c r="AA706" i="2" s="1"/>
  <c r="AB706" i="2" s="1"/>
  <c r="W91" i="2"/>
  <c r="Z91" i="2" s="1"/>
  <c r="AA91" i="2" s="1"/>
  <c r="AB91" i="2" s="1"/>
  <c r="W781" i="2"/>
  <c r="W51" i="2"/>
  <c r="Z51" i="2" s="1"/>
  <c r="AA51" i="2" s="1"/>
  <c r="AB51" i="2" s="1"/>
  <c r="W260" i="2"/>
  <c r="Z260" i="2" s="1"/>
  <c r="AA260" i="2" s="1"/>
  <c r="AB260" i="2" s="1"/>
  <c r="W893" i="2"/>
  <c r="Z893" i="2" s="1"/>
  <c r="AA893" i="2" s="1"/>
  <c r="AB893" i="2" s="1"/>
  <c r="W14" i="2"/>
  <c r="AA831" i="2"/>
  <c r="AB831" i="2" s="1"/>
  <c r="W1270" i="2"/>
  <c r="Z1270" i="2" s="1"/>
  <c r="AA1270" i="2" s="1"/>
  <c r="AB1270" i="2" s="1"/>
  <c r="W713" i="2"/>
  <c r="Z713" i="2" s="1"/>
  <c r="AA713" i="2" s="1"/>
  <c r="AB713" i="2" s="1"/>
  <c r="T713" i="2"/>
  <c r="AA334" i="2"/>
  <c r="AB334" i="2" s="1"/>
  <c r="W1071" i="2"/>
  <c r="Z1071" i="2" s="1"/>
  <c r="AA1071" i="2" s="1"/>
  <c r="AB1071" i="2" s="1"/>
  <c r="Z587" i="2"/>
  <c r="AA587" i="2" s="1"/>
  <c r="AB587" i="2" s="1"/>
  <c r="AA830" i="2"/>
  <c r="AB830" i="2" s="1"/>
  <c r="W493" i="2"/>
  <c r="Z493" i="2" s="1"/>
  <c r="T493" i="2"/>
  <c r="W1043" i="2"/>
  <c r="Z1043" i="2" s="1"/>
  <c r="AA1043" i="2" s="1"/>
  <c r="AB1043" i="2" s="1"/>
  <c r="Z1170" i="2"/>
  <c r="AA1170" i="2" s="1"/>
  <c r="AB1170" i="2" s="1"/>
  <c r="Z793" i="2"/>
  <c r="AA793" i="2" s="1"/>
  <c r="AB793" i="2" s="1"/>
  <c r="W852" i="2"/>
  <c r="Z852" i="2" s="1"/>
  <c r="AA852" i="2" s="1"/>
  <c r="AB852" i="2" s="1"/>
  <c r="AA858" i="2"/>
  <c r="AB858" i="2" s="1"/>
  <c r="Z1224" i="2"/>
  <c r="AA1224" i="2" s="1"/>
  <c r="AB1224" i="2" s="1"/>
  <c r="W633" i="2"/>
  <c r="Z633" i="2" s="1"/>
  <c r="AA633" i="2" s="1"/>
  <c r="AB633" i="2" s="1"/>
  <c r="Z941" i="2"/>
  <c r="AA941" i="2" s="1"/>
  <c r="AB941" i="2" s="1"/>
  <c r="Z276" i="2"/>
  <c r="AA276" i="2" s="1"/>
  <c r="AB276" i="2" s="1"/>
  <c r="Z989" i="2"/>
  <c r="AA989" i="2" s="1"/>
  <c r="AB989" i="2" s="1"/>
  <c r="Z781" i="2"/>
  <c r="AA781" i="2" s="1"/>
  <c r="AB781" i="2" s="1"/>
  <c r="W1063" i="2"/>
  <c r="Z1063" i="2" s="1"/>
  <c r="AA1063" i="2" s="1"/>
  <c r="AB1063" i="2" s="1"/>
  <c r="AA520" i="2"/>
  <c r="AB520" i="2" s="1"/>
  <c r="Z883" i="2"/>
  <c r="AA883" i="2" s="1"/>
  <c r="AB883" i="2" s="1"/>
  <c r="Z511" i="2"/>
  <c r="AA511" i="2" s="1"/>
  <c r="AB511" i="2" s="1"/>
  <c r="AA83" i="2"/>
  <c r="AB83" i="2" s="1"/>
  <c r="Z798" i="2"/>
  <c r="AA798" i="2" s="1"/>
  <c r="AB798" i="2" s="1"/>
  <c r="W315" i="2"/>
  <c r="W150" i="2"/>
  <c r="W90" i="2"/>
  <c r="Z1355" i="2"/>
  <c r="AA1355" i="2" s="1"/>
  <c r="AB1355" i="2" s="1"/>
  <c r="T1324" i="2"/>
  <c r="W1324" i="2"/>
  <c r="Z1324" i="2" s="1"/>
  <c r="AA1324" i="2" s="1"/>
  <c r="AB1324" i="2" s="1"/>
  <c r="T773" i="2"/>
  <c r="W773" i="2"/>
  <c r="Z773" i="2" s="1"/>
  <c r="AA773" i="2" s="1"/>
  <c r="AB773" i="2" s="1"/>
  <c r="W987" i="2"/>
  <c r="Z987" i="2" s="1"/>
  <c r="AA987" i="2" s="1"/>
  <c r="AB987" i="2" s="1"/>
  <c r="W608" i="2"/>
  <c r="Z608" i="2" s="1"/>
  <c r="AA608" i="2" s="1"/>
  <c r="AB608" i="2" s="1"/>
  <c r="W259" i="2"/>
  <c r="Z259" i="2" s="1"/>
  <c r="AA259" i="2" s="1"/>
  <c r="AB259" i="2" s="1"/>
  <c r="W82" i="2"/>
  <c r="Z82" i="2" s="1"/>
  <c r="AA82" i="2" s="1"/>
  <c r="AB82" i="2" s="1"/>
  <c r="W424" i="2"/>
  <c r="Z424" i="2" s="1"/>
  <c r="AA424" i="2" s="1"/>
  <c r="AB424" i="2" s="1"/>
  <c r="Z1137" i="2"/>
  <c r="AA1137" i="2" s="1"/>
  <c r="AB1137" i="2" s="1"/>
  <c r="AA770" i="2"/>
  <c r="AB770" i="2" s="1"/>
  <c r="Z281" i="2"/>
  <c r="AA281" i="2" s="1"/>
  <c r="AB281" i="2" s="1"/>
  <c r="Z1030" i="2"/>
  <c r="AA1030" i="2" s="1"/>
  <c r="AB1030" i="2" s="1"/>
  <c r="Z965" i="2"/>
  <c r="AA965" i="2" s="1"/>
  <c r="AB965" i="2" s="1"/>
  <c r="Z768" i="2"/>
  <c r="AA768" i="2" s="1"/>
  <c r="AB768" i="2" s="1"/>
  <c r="AA561" i="2"/>
  <c r="AB561" i="2" s="1"/>
  <c r="W591" i="2"/>
  <c r="Z591" i="2" s="1"/>
  <c r="AA591" i="2" s="1"/>
  <c r="AB591" i="2" s="1"/>
  <c r="W147" i="2"/>
  <c r="Z147" i="2" s="1"/>
  <c r="AA147" i="2" s="1"/>
  <c r="AB147" i="2" s="1"/>
  <c r="W135" i="2"/>
  <c r="W939" i="2"/>
  <c r="Z939" i="2" s="1"/>
  <c r="AA939" i="2" s="1"/>
  <c r="AB939" i="2" s="1"/>
  <c r="T1352" i="2"/>
  <c r="W1352" i="2"/>
  <c r="Z1352" i="2" s="1"/>
  <c r="W1256" i="2"/>
  <c r="Z1256" i="2" s="1"/>
  <c r="T1256" i="2"/>
  <c r="W978" i="2"/>
  <c r="Z978" i="2" s="1"/>
  <c r="AA978" i="2" s="1"/>
  <c r="AB978" i="2" s="1"/>
  <c r="AA810" i="2"/>
  <c r="AB810" i="2" s="1"/>
  <c r="T649" i="2"/>
  <c r="W649" i="2"/>
  <c r="Z649" i="2" s="1"/>
  <c r="W382" i="2"/>
  <c r="Z382" i="2" s="1"/>
  <c r="AA382" i="2" s="1"/>
  <c r="AB382" i="2" s="1"/>
  <c r="W10" i="2"/>
  <c r="W219" i="2"/>
  <c r="Z219" i="2" s="1"/>
  <c r="T219" i="2"/>
  <c r="W1188" i="2"/>
  <c r="Z1188" i="2" s="1"/>
  <c r="AA1188" i="2" s="1"/>
  <c r="AB1188" i="2" s="1"/>
  <c r="W772" i="2"/>
  <c r="W771" i="2"/>
  <c r="Z771" i="2" s="1"/>
  <c r="AA771" i="2" s="1"/>
  <c r="AB771" i="2" s="1"/>
  <c r="W57" i="2"/>
  <c r="Z57" i="2" s="1"/>
  <c r="AA57" i="2" s="1"/>
  <c r="AB57" i="2" s="1"/>
  <c r="W1147" i="2"/>
  <c r="Z1147" i="2" s="1"/>
  <c r="AA1147" i="2" s="1"/>
  <c r="AB1147" i="2" s="1"/>
  <c r="W1288" i="2"/>
  <c r="Z1288" i="2" s="1"/>
  <c r="AA1288" i="2" s="1"/>
  <c r="AB1288" i="2" s="1"/>
  <c r="W827" i="2"/>
  <c r="Z827" i="2" s="1"/>
  <c r="T827" i="2"/>
  <c r="W847" i="2"/>
  <c r="Z847" i="2" s="1"/>
  <c r="AA847" i="2" s="1"/>
  <c r="AB847" i="2" s="1"/>
  <c r="T847" i="2"/>
  <c r="T680" i="2"/>
  <c r="W680" i="2"/>
  <c r="Z680" i="2" s="1"/>
  <c r="AA680" i="2" s="1"/>
  <c r="AB680" i="2" s="1"/>
  <c r="W192" i="2"/>
  <c r="Z192" i="2" s="1"/>
  <c r="T192" i="2"/>
  <c r="Z712" i="2"/>
  <c r="AA712" i="2" s="1"/>
  <c r="AB712" i="2" s="1"/>
  <c r="AA695" i="2"/>
  <c r="AB695" i="2" s="1"/>
  <c r="W1254" i="2"/>
  <c r="Z1254" i="2" s="1"/>
  <c r="AA1254" i="2" s="1"/>
  <c r="AB1254" i="2" s="1"/>
  <c r="T498" i="2"/>
  <c r="W498" i="2"/>
  <c r="Z498" i="2" s="1"/>
  <c r="AA498" i="2" s="1"/>
  <c r="AB498" i="2" s="1"/>
  <c r="T270" i="2"/>
  <c r="W270" i="2"/>
  <c r="Z270" i="2" s="1"/>
  <c r="AA270" i="2" s="1"/>
  <c r="AB270" i="2" s="1"/>
  <c r="W414" i="2"/>
  <c r="Z414" i="2" s="1"/>
  <c r="AA414" i="2" s="1"/>
  <c r="AB414" i="2" s="1"/>
  <c r="T414" i="2"/>
  <c r="Z1297" i="2"/>
  <c r="AA1297" i="2" s="1"/>
  <c r="AB1297" i="2" s="1"/>
  <c r="AA1208" i="2"/>
  <c r="AB1208" i="2" s="1"/>
  <c r="Z775" i="2"/>
  <c r="AA775" i="2" s="1"/>
  <c r="AB775" i="2" s="1"/>
  <c r="W894" i="2"/>
  <c r="Z894" i="2" s="1"/>
  <c r="AA894" i="2" s="1"/>
  <c r="AB894" i="2" s="1"/>
  <c r="W1292" i="2"/>
  <c r="Z1292" i="2" s="1"/>
  <c r="AA1292" i="2" s="1"/>
  <c r="AB1292" i="2" s="1"/>
  <c r="Z1203" i="2"/>
  <c r="AA1203" i="2" s="1"/>
  <c r="AB1203" i="2" s="1"/>
  <c r="Z1281" i="2"/>
  <c r="Z1160" i="2"/>
  <c r="AA1160" i="2" s="1"/>
  <c r="AB1160" i="2" s="1"/>
  <c r="W1112" i="2"/>
  <c r="Z1112" i="2" s="1"/>
  <c r="AA1112" i="2" s="1"/>
  <c r="AB1112" i="2" s="1"/>
  <c r="Z1244" i="2"/>
  <c r="AA1244" i="2" s="1"/>
  <c r="AB1244" i="2" s="1"/>
  <c r="W569" i="2"/>
  <c r="Z569" i="2" s="1"/>
  <c r="AA569" i="2" s="1"/>
  <c r="AB569" i="2" s="1"/>
  <c r="Z826" i="2"/>
  <c r="AA826" i="2" s="1"/>
  <c r="AB826" i="2" s="1"/>
  <c r="T1204" i="2"/>
  <c r="AA1204" i="2" s="1"/>
  <c r="AB1204" i="2" s="1"/>
  <c r="Z622" i="2"/>
  <c r="AA622" i="2" s="1"/>
  <c r="AB622" i="2" s="1"/>
  <c r="Z1180" i="2"/>
  <c r="AA1180" i="2" s="1"/>
  <c r="AB1180" i="2" s="1"/>
  <c r="Z848" i="2"/>
  <c r="AA848" i="2" s="1"/>
  <c r="AB848" i="2" s="1"/>
  <c r="W989" i="2"/>
  <c r="W1353" i="2"/>
  <c r="Z1353" i="2" s="1"/>
  <c r="AA1353" i="2" s="1"/>
  <c r="AB1353" i="2" s="1"/>
  <c r="Z1142" i="2"/>
  <c r="AA1142" i="2" s="1"/>
  <c r="AB1142" i="2" s="1"/>
  <c r="Z1212" i="2"/>
  <c r="AA1212" i="2" s="1"/>
  <c r="AB1212" i="2" s="1"/>
  <c r="T1286" i="2"/>
  <c r="AA1286" i="2" s="1"/>
  <c r="AB1286" i="2" s="1"/>
  <c r="Z1025" i="2"/>
  <c r="AA1025" i="2" s="1"/>
  <c r="AB1025" i="2" s="1"/>
  <c r="W1029" i="2"/>
  <c r="Z1029" i="2" s="1"/>
  <c r="AA1029" i="2" s="1"/>
  <c r="AB1029" i="2" s="1"/>
  <c r="W905" i="2"/>
  <c r="Z1020" i="2"/>
  <c r="AA1020" i="2" s="1"/>
  <c r="AB1020" i="2" s="1"/>
  <c r="Z509" i="2"/>
  <c r="AA509" i="2" s="1"/>
  <c r="AB509" i="2" s="1"/>
  <c r="W800" i="2"/>
  <c r="Z800" i="2" s="1"/>
  <c r="Z1021" i="2"/>
  <c r="AA1021" i="2" s="1"/>
  <c r="AB1021" i="2" s="1"/>
  <c r="Z519" i="2"/>
  <c r="AA519" i="2" s="1"/>
  <c r="AB519" i="2" s="1"/>
  <c r="Z405" i="2"/>
  <c r="AA405" i="2" s="1"/>
  <c r="AB405" i="2" s="1"/>
  <c r="W897" i="2"/>
  <c r="Z897" i="2" s="1"/>
  <c r="AA897" i="2" s="1"/>
  <c r="AB897" i="2" s="1"/>
  <c r="Z391" i="2"/>
  <c r="AA391" i="2" s="1"/>
  <c r="AB391" i="2" s="1"/>
  <c r="Z626" i="2"/>
  <c r="AA626" i="2" s="1"/>
  <c r="AB626" i="2" s="1"/>
  <c r="Z132" i="2"/>
  <c r="AA132" i="2" s="1"/>
  <c r="AB132" i="2" s="1"/>
  <c r="T163" i="2"/>
  <c r="T1075" i="2"/>
  <c r="AA168" i="2"/>
  <c r="AB168" i="2" s="1"/>
  <c r="Z347" i="2"/>
  <c r="AA347" i="2" s="1"/>
  <c r="AB347" i="2" s="1"/>
  <c r="W340" i="2"/>
  <c r="Z340" i="2" s="1"/>
  <c r="AA340" i="2" s="1"/>
  <c r="AB340" i="2" s="1"/>
  <c r="W578" i="2"/>
  <c r="Z578" i="2" s="1"/>
  <c r="AA578" i="2" s="1"/>
  <c r="AB578" i="2" s="1"/>
  <c r="Z190" i="2"/>
  <c r="AA190" i="2" s="1"/>
  <c r="AB190" i="2" s="1"/>
  <c r="W949" i="2"/>
  <c r="AA31" i="2"/>
  <c r="AB31" i="2" s="1"/>
  <c r="W1251" i="2"/>
  <c r="Z1251" i="2" s="1"/>
  <c r="AA1251" i="2" s="1"/>
  <c r="AB1251" i="2" s="1"/>
  <c r="W933" i="2"/>
  <c r="Z933" i="2" s="1"/>
  <c r="AA933" i="2" s="1"/>
  <c r="AB933" i="2" s="1"/>
  <c r="AA1066" i="2"/>
  <c r="AB1066" i="2" s="1"/>
  <c r="T261" i="2"/>
  <c r="W261" i="2"/>
  <c r="Z261" i="2" s="1"/>
  <c r="Z10" i="2"/>
  <c r="AA10" i="2" s="1"/>
  <c r="AB10" i="2" s="1"/>
  <c r="Z135" i="2"/>
  <c r="AA135" i="2" s="1"/>
  <c r="AB135" i="2" s="1"/>
  <c r="W238" i="2"/>
  <c r="Z238" i="2" s="1"/>
  <c r="AA238" i="2" s="1"/>
  <c r="AB238" i="2" s="1"/>
  <c r="Z581" i="2"/>
  <c r="AA581" i="2" s="1"/>
  <c r="AB581" i="2" s="1"/>
  <c r="Z604" i="2"/>
  <c r="AA604" i="2" s="1"/>
  <c r="AB604" i="2" s="1"/>
  <c r="Z1339" i="2"/>
  <c r="AA1339" i="2" s="1"/>
  <c r="AB1339" i="2" s="1"/>
  <c r="W1070" i="2"/>
  <c r="Z1070" i="2" s="1"/>
  <c r="AA1070" i="2" s="1"/>
  <c r="AB1070" i="2" s="1"/>
  <c r="Z1225" i="2"/>
  <c r="AA1225" i="2" s="1"/>
  <c r="AB1225" i="2" s="1"/>
  <c r="Z1115" i="2"/>
  <c r="AA1115" i="2" s="1"/>
  <c r="AB1115" i="2" s="1"/>
  <c r="Z882" i="2"/>
  <c r="AA882" i="2" s="1"/>
  <c r="AB882" i="2" s="1"/>
  <c r="AA1167" i="2"/>
  <c r="AB1167" i="2" s="1"/>
  <c r="Z573" i="2"/>
  <c r="AA573" i="2" s="1"/>
  <c r="AB573" i="2" s="1"/>
  <c r="Z375" i="2"/>
  <c r="AA375" i="2" s="1"/>
  <c r="AB375" i="2" s="1"/>
  <c r="W307" i="2"/>
  <c r="Z307" i="2" s="1"/>
  <c r="AA307" i="2" s="1"/>
  <c r="AB307" i="2" s="1"/>
  <c r="W254" i="2"/>
  <c r="Z254" i="2" s="1"/>
  <c r="AA254" i="2" s="1"/>
  <c r="AB254" i="2" s="1"/>
  <c r="W182" i="2"/>
  <c r="Z182" i="2" s="1"/>
  <c r="AA182" i="2" s="1"/>
  <c r="AB182" i="2" s="1"/>
  <c r="Z1124" i="2"/>
  <c r="AA1124" i="2" s="1"/>
  <c r="AB1124" i="2" s="1"/>
  <c r="Z794" i="2"/>
  <c r="AA794" i="2" s="1"/>
  <c r="AB794" i="2" s="1"/>
  <c r="W714" i="2"/>
  <c r="Z714" i="2" s="1"/>
  <c r="AA714" i="2" s="1"/>
  <c r="AB714" i="2" s="1"/>
  <c r="W544" i="2"/>
  <c r="Z544" i="2" s="1"/>
  <c r="AA544" i="2" s="1"/>
  <c r="AB544" i="2" s="1"/>
  <c r="Z128" i="2"/>
  <c r="AA128" i="2" s="1"/>
  <c r="AB128" i="2" s="1"/>
  <c r="Z758" i="2"/>
  <c r="AA758" i="2" s="1"/>
  <c r="AB758" i="2" s="1"/>
  <c r="W947" i="2"/>
  <c r="W313" i="2"/>
  <c r="Z313" i="2" s="1"/>
  <c r="AA313" i="2" s="1"/>
  <c r="AB313" i="2" s="1"/>
  <c r="Z301" i="2"/>
  <c r="AA301" i="2" s="1"/>
  <c r="AB301" i="2" s="1"/>
  <c r="Z11" i="2"/>
  <c r="AA11" i="2" s="1"/>
  <c r="AB11" i="2" s="1"/>
  <c r="Z403" i="2"/>
  <c r="AA403" i="2" s="1"/>
  <c r="AB403" i="2" s="1"/>
  <c r="Z921" i="2"/>
  <c r="AA921" i="2" s="1"/>
  <c r="AB921" i="2" s="1"/>
  <c r="W1266" i="2"/>
  <c r="Z1266" i="2" s="1"/>
  <c r="AA1266" i="2" s="1"/>
  <c r="AB1266" i="2" s="1"/>
  <c r="T1103" i="2"/>
  <c r="W1103" i="2"/>
  <c r="Z1103" i="2" s="1"/>
  <c r="AA1103" i="2" s="1"/>
  <c r="AB1103" i="2" s="1"/>
  <c r="W1105" i="2"/>
  <c r="Z1105" i="2" s="1"/>
  <c r="AA1105" i="2" s="1"/>
  <c r="AB1105" i="2" s="1"/>
  <c r="W408" i="2"/>
  <c r="Z408" i="2" s="1"/>
  <c r="AA408" i="2" s="1"/>
  <c r="AB408" i="2" s="1"/>
  <c r="T408" i="2"/>
  <c r="T378" i="2"/>
  <c r="W378" i="2"/>
  <c r="Z378" i="2" s="1"/>
  <c r="AA378" i="2" s="1"/>
  <c r="AB378" i="2" s="1"/>
  <c r="T600" i="2"/>
  <c r="W600" i="2"/>
  <c r="Z600" i="2" s="1"/>
  <c r="AA600" i="2" s="1"/>
  <c r="AB600" i="2" s="1"/>
  <c r="Z943" i="2"/>
  <c r="AA943" i="2" s="1"/>
  <c r="AB943" i="2" s="1"/>
  <c r="W816" i="2"/>
  <c r="Z816" i="2" s="1"/>
  <c r="AA816" i="2" s="1"/>
  <c r="AB816" i="2" s="1"/>
  <c r="W22" i="2"/>
  <c r="Z22" i="2" s="1"/>
  <c r="AA22" i="2" s="1"/>
  <c r="AB22" i="2" s="1"/>
  <c r="T22" i="2"/>
  <c r="Z1069" i="2"/>
  <c r="AA1069" i="2" s="1"/>
  <c r="AB1069" i="2" s="1"/>
  <c r="Z17" i="2"/>
  <c r="AA17" i="2" s="1"/>
  <c r="AB17" i="2" s="1"/>
  <c r="W1289" i="2"/>
  <c r="Z1289" i="2" s="1"/>
  <c r="AA1289" i="2" s="1"/>
  <c r="AB1289" i="2" s="1"/>
  <c r="Z1199" i="2"/>
  <c r="AA1199" i="2" s="1"/>
  <c r="AB1199" i="2" s="1"/>
  <c r="Z1048" i="2"/>
  <c r="AA1048" i="2" s="1"/>
  <c r="AB1048" i="2" s="1"/>
  <c r="AA1183" i="2"/>
  <c r="AB1183" i="2" s="1"/>
  <c r="W1162" i="2"/>
  <c r="Z1162" i="2" s="1"/>
  <c r="AA1162" i="2" s="1"/>
  <c r="AB1162" i="2" s="1"/>
  <c r="Z1023" i="2"/>
  <c r="AA1023" i="2" s="1"/>
  <c r="AB1023" i="2" s="1"/>
  <c r="AA1122" i="2"/>
  <c r="AB1122" i="2" s="1"/>
  <c r="W1216" i="2"/>
  <c r="Z1215" i="2"/>
  <c r="AA1215" i="2" s="1"/>
  <c r="AB1215" i="2" s="1"/>
  <c r="Z949" i="2"/>
  <c r="AA949" i="2" s="1"/>
  <c r="AB949" i="2" s="1"/>
  <c r="Z911" i="2"/>
  <c r="AA911" i="2" s="1"/>
  <c r="AB911" i="2" s="1"/>
  <c r="Z1113" i="2"/>
  <c r="AA1113" i="2" s="1"/>
  <c r="AB1113" i="2" s="1"/>
  <c r="W79" i="2"/>
  <c r="Z999" i="2"/>
  <c r="AA999" i="2" s="1"/>
  <c r="AB999" i="2" s="1"/>
  <c r="Z495" i="2"/>
  <c r="AA495" i="2" s="1"/>
  <c r="AB495" i="2" s="1"/>
  <c r="W362" i="2"/>
  <c r="Z362" i="2" s="1"/>
  <c r="AA362" i="2" s="1"/>
  <c r="AB362" i="2" s="1"/>
  <c r="W1123" i="2"/>
  <c r="Z1123" i="2" s="1"/>
  <c r="AA1123" i="2" s="1"/>
  <c r="AB1123" i="2" s="1"/>
  <c r="Z762" i="2"/>
  <c r="AA762" i="2" s="1"/>
  <c r="AB762" i="2" s="1"/>
  <c r="T774" i="2"/>
  <c r="W774" i="2"/>
  <c r="Z774" i="2" s="1"/>
  <c r="AA774" i="2" s="1"/>
  <c r="AB774" i="2" s="1"/>
  <c r="W199" i="2"/>
  <c r="Z199" i="2" s="1"/>
  <c r="AA199" i="2" s="1"/>
  <c r="AB199" i="2" s="1"/>
  <c r="W70" i="2"/>
  <c r="Z70" i="2" s="1"/>
  <c r="T70" i="2"/>
  <c r="Z1298" i="2"/>
  <c r="AA1298" i="2" s="1"/>
  <c r="AB1298" i="2" s="1"/>
  <c r="Z599" i="2"/>
  <c r="AA599" i="2" s="1"/>
  <c r="AB599" i="2" s="1"/>
  <c r="T1350" i="2"/>
  <c r="W1350" i="2"/>
  <c r="Z1350" i="2" s="1"/>
  <c r="AA1350" i="2" s="1"/>
  <c r="AB1350" i="2" s="1"/>
  <c r="W889" i="2"/>
  <c r="Z889" i="2" s="1"/>
  <c r="AA889" i="2" s="1"/>
  <c r="AB889" i="2" s="1"/>
  <c r="Z707" i="2"/>
  <c r="AA707" i="2" s="1"/>
  <c r="AB707" i="2" s="1"/>
  <c r="Z1368" i="2"/>
  <c r="AA1368" i="2" s="1"/>
  <c r="AB1368" i="2" s="1"/>
  <c r="AA614" i="2"/>
  <c r="AB614" i="2" s="1"/>
  <c r="T88" i="2"/>
  <c r="W88" i="2"/>
  <c r="Z88" i="2" s="1"/>
  <c r="AA88" i="2" s="1"/>
  <c r="AB88" i="2" s="1"/>
  <c r="W1243" i="2"/>
  <c r="Z1243" i="2" s="1"/>
  <c r="AA1243" i="2" s="1"/>
  <c r="AB1243" i="2" s="1"/>
  <c r="T568" i="2"/>
  <c r="W568" i="2"/>
  <c r="Z568" i="2" s="1"/>
  <c r="AA568" i="2" s="1"/>
  <c r="AB568" i="2" s="1"/>
  <c r="Z303" i="2"/>
  <c r="AA303" i="2" s="1"/>
  <c r="AB303" i="2" s="1"/>
  <c r="AA1281" i="2"/>
  <c r="AB1281" i="2" s="1"/>
  <c r="Z1081" i="2"/>
  <c r="AA1081" i="2" s="1"/>
  <c r="AB1081" i="2" s="1"/>
  <c r="AA64" i="2"/>
  <c r="AB64" i="2" s="1"/>
  <c r="Z1034" i="2"/>
  <c r="AA1034" i="2" s="1"/>
  <c r="AB1034" i="2" s="1"/>
  <c r="W100" i="2"/>
  <c r="Z100" i="2" s="1"/>
  <c r="T100" i="2"/>
  <c r="Z835" i="2"/>
  <c r="AA835" i="2" s="1"/>
  <c r="AB835" i="2" s="1"/>
  <c r="Z417" i="2"/>
  <c r="AA417" i="2" s="1"/>
  <c r="AB417" i="2" s="1"/>
  <c r="T1276" i="2"/>
  <c r="W1276" i="2"/>
  <c r="Z1276" i="2" s="1"/>
  <c r="T94" i="2"/>
  <c r="W94" i="2"/>
  <c r="Z94" i="2" s="1"/>
  <c r="Z998" i="2"/>
  <c r="AA998" i="2" s="1"/>
  <c r="AB998" i="2" s="1"/>
  <c r="AA114" i="2"/>
  <c r="AB114" i="2" s="1"/>
  <c r="T1139" i="2"/>
  <c r="W1139" i="2"/>
  <c r="Z1139" i="2" s="1"/>
  <c r="AA1139" i="2" s="1"/>
  <c r="AB1139" i="2" s="1"/>
  <c r="W1097" i="2"/>
  <c r="Z1097" i="2" s="1"/>
  <c r="T1097" i="2"/>
  <c r="AA1174" i="2"/>
  <c r="AB1174" i="2" s="1"/>
  <c r="Z778" i="2"/>
  <c r="AA778" i="2" s="1"/>
  <c r="AB778" i="2" s="1"/>
  <c r="AA583" i="2"/>
  <c r="AB583" i="2" s="1"/>
  <c r="Z15" i="2"/>
  <c r="AA15" i="2" s="1"/>
  <c r="AB15" i="2" s="1"/>
  <c r="T1076" i="2"/>
  <c r="W1076" i="2"/>
  <c r="Z1076" i="2" s="1"/>
  <c r="Z961" i="2"/>
  <c r="AA961" i="2" s="1"/>
  <c r="AB961" i="2" s="1"/>
  <c r="Z530" i="2"/>
  <c r="AA530" i="2" s="1"/>
  <c r="AB530" i="2" s="1"/>
  <c r="W1217" i="2"/>
  <c r="Z1217" i="2" s="1"/>
  <c r="AA1217" i="2" s="1"/>
  <c r="AB1217" i="2" s="1"/>
  <c r="T1217" i="2"/>
  <c r="W1107" i="2"/>
  <c r="Z1107" i="2" s="1"/>
  <c r="AA1107" i="2" s="1"/>
  <c r="AB1107" i="2" s="1"/>
  <c r="AA1361" i="2"/>
  <c r="AB1361" i="2" s="1"/>
  <c r="Z1152" i="2"/>
  <c r="AA1152" i="2" s="1"/>
  <c r="AB1152" i="2" s="1"/>
  <c r="Z1154" i="2"/>
  <c r="AA1154" i="2" s="1"/>
  <c r="AB1154" i="2" s="1"/>
  <c r="W938" i="2"/>
  <c r="Z938" i="2" s="1"/>
  <c r="AA938" i="2" s="1"/>
  <c r="AB938" i="2" s="1"/>
  <c r="W409" i="2"/>
  <c r="Z409" i="2" s="1"/>
  <c r="T409" i="2"/>
  <c r="Z1099" i="2"/>
  <c r="AA1099" i="2" s="1"/>
  <c r="AB1099" i="2" s="1"/>
  <c r="Z722" i="2"/>
  <c r="AA722" i="2" s="1"/>
  <c r="AB722" i="2" s="1"/>
  <c r="T523" i="2"/>
  <c r="W523" i="2"/>
  <c r="Z523" i="2" s="1"/>
  <c r="AA523" i="2" s="1"/>
  <c r="AB523" i="2" s="1"/>
  <c r="Z153" i="2"/>
  <c r="AA153" i="2" s="1"/>
  <c r="AB153" i="2" s="1"/>
  <c r="Z1092" i="2"/>
  <c r="AA1092" i="2" s="1"/>
  <c r="AB1092" i="2" s="1"/>
  <c r="Z458" i="2"/>
  <c r="AA458" i="2" s="1"/>
  <c r="AB458" i="2" s="1"/>
  <c r="W332" i="2"/>
  <c r="Z332" i="2" s="1"/>
  <c r="AA332" i="2" s="1"/>
  <c r="AB332" i="2" s="1"/>
  <c r="T1157" i="2"/>
  <c r="W1157" i="2"/>
  <c r="Z1157" i="2" s="1"/>
  <c r="Z682" i="2"/>
  <c r="AA682" i="2" s="1"/>
  <c r="AB682" i="2" s="1"/>
  <c r="W352" i="2"/>
  <c r="Z352" i="2" s="1"/>
  <c r="T352" i="2"/>
  <c r="Z312" i="2"/>
  <c r="AA312" i="2" s="1"/>
  <c r="AB312" i="2" s="1"/>
  <c r="AA1127" i="2"/>
  <c r="AB1127" i="2" s="1"/>
  <c r="Z1345" i="2"/>
  <c r="AA1345" i="2" s="1"/>
  <c r="AB1345" i="2" s="1"/>
  <c r="Z601" i="2"/>
  <c r="AA601" i="2" s="1"/>
  <c r="AB601" i="2" s="1"/>
  <c r="Z1300" i="2"/>
  <c r="AA1300" i="2" s="1"/>
  <c r="AB1300" i="2" s="1"/>
  <c r="Z1104" i="2"/>
  <c r="AA1104" i="2" s="1"/>
  <c r="AB1104" i="2" s="1"/>
  <c r="W1338" i="2"/>
  <c r="Z1338" i="2" s="1"/>
  <c r="AA1338" i="2" s="1"/>
  <c r="AB1338" i="2" s="1"/>
  <c r="AA1093" i="2"/>
  <c r="AB1093" i="2" s="1"/>
  <c r="Z896" i="2"/>
  <c r="AA896" i="2" s="1"/>
  <c r="AB896" i="2" s="1"/>
  <c r="Z875" i="2"/>
  <c r="AA875" i="2" s="1"/>
  <c r="AB875" i="2" s="1"/>
  <c r="T109" i="2"/>
  <c r="W109" i="2"/>
  <c r="Z109" i="2" s="1"/>
  <c r="Z628" i="2"/>
  <c r="T476" i="2"/>
  <c r="W476" i="2"/>
  <c r="Z476" i="2" s="1"/>
  <c r="T1365" i="2"/>
  <c r="W1365" i="2"/>
  <c r="Z1365" i="2" s="1"/>
  <c r="AA1358" i="2"/>
  <c r="AB1358" i="2" s="1"/>
  <c r="W1091" i="2"/>
  <c r="Z1091" i="2" s="1"/>
  <c r="AA1091" i="2" s="1"/>
  <c r="AB1091" i="2" s="1"/>
  <c r="T1091" i="2"/>
  <c r="T1291" i="2"/>
  <c r="W1291" i="2"/>
  <c r="Z1291" i="2" s="1"/>
  <c r="AA1363" i="2"/>
  <c r="AB1363" i="2" s="1"/>
  <c r="T1209" i="2"/>
  <c r="W1209" i="2"/>
  <c r="Z1209" i="2" s="1"/>
  <c r="AA1209" i="2" s="1"/>
  <c r="AB1209" i="2" s="1"/>
  <c r="W1136" i="2"/>
  <c r="Z1136" i="2" s="1"/>
  <c r="AA1136" i="2" s="1"/>
  <c r="AB1136" i="2" s="1"/>
  <c r="W1047" i="2"/>
  <c r="W355" i="2"/>
  <c r="Z355" i="2" s="1"/>
  <c r="T355" i="2"/>
  <c r="Z1175" i="2"/>
  <c r="AA1175" i="2" s="1"/>
  <c r="AB1175" i="2" s="1"/>
  <c r="Z907" i="2"/>
  <c r="AA907" i="2" s="1"/>
  <c r="AB907" i="2" s="1"/>
  <c r="AA412" i="2"/>
  <c r="AB412" i="2" s="1"/>
  <c r="T131" i="2"/>
  <c r="W131" i="2"/>
  <c r="Z131" i="2" s="1"/>
  <c r="AA131" i="2" s="1"/>
  <c r="AB131" i="2" s="1"/>
  <c r="W85" i="2"/>
  <c r="Z85" i="2" s="1"/>
  <c r="T85" i="2"/>
  <c r="W475" i="2"/>
  <c r="Z475" i="2" s="1"/>
  <c r="AA475" i="2" s="1"/>
  <c r="AB475" i="2" s="1"/>
  <c r="T475" i="2"/>
  <c r="T1082" i="2"/>
  <c r="W1082" i="2"/>
  <c r="Z1082" i="2" s="1"/>
  <c r="AA1082" i="2" s="1"/>
  <c r="AB1082" i="2" s="1"/>
  <c r="T1257" i="2"/>
  <c r="W1257" i="2"/>
  <c r="Z1257" i="2" s="1"/>
  <c r="AA1257" i="2" s="1"/>
  <c r="AB1257" i="2" s="1"/>
  <c r="W118" i="2"/>
  <c r="Z118" i="2" s="1"/>
  <c r="AA118" i="2" s="1"/>
  <c r="AB118" i="2" s="1"/>
  <c r="Z1047" i="2"/>
  <c r="AA1047" i="2" s="1"/>
  <c r="AB1047" i="2" s="1"/>
  <c r="Z1140" i="2"/>
  <c r="AA1140" i="2" s="1"/>
  <c r="AB1140" i="2" s="1"/>
  <c r="T217" i="2"/>
  <c r="W217" i="2"/>
  <c r="Z217" i="2" s="1"/>
  <c r="AA217" i="2" s="1"/>
  <c r="AB217" i="2" s="1"/>
  <c r="T1340" i="2"/>
  <c r="W1340" i="2"/>
  <c r="Z1340" i="2" s="1"/>
  <c r="T635" i="2"/>
  <c r="W635" i="2"/>
  <c r="Z635" i="2" s="1"/>
  <c r="AA635" i="2" s="1"/>
  <c r="AB635" i="2" s="1"/>
  <c r="T552" i="2"/>
  <c r="W552" i="2"/>
  <c r="Z1325" i="2"/>
  <c r="AA1325" i="2" s="1"/>
  <c r="AB1325" i="2" s="1"/>
  <c r="Z1033" i="2"/>
  <c r="AA1033" i="2" s="1"/>
  <c r="AB1033" i="2" s="1"/>
  <c r="Z1229" i="2"/>
  <c r="AA1229" i="2" s="1"/>
  <c r="AB1229" i="2" s="1"/>
  <c r="T974" i="2"/>
  <c r="W974" i="2"/>
  <c r="Z974" i="2" s="1"/>
  <c r="AA974" i="2" s="1"/>
  <c r="AB974" i="2" s="1"/>
  <c r="W856" i="2"/>
  <c r="Z856" i="2" s="1"/>
  <c r="T856" i="2"/>
  <c r="AA19" i="2"/>
  <c r="AB19" i="2" s="1"/>
  <c r="Z1277" i="2"/>
  <c r="AA1277" i="2" s="1"/>
  <c r="AB1277" i="2" s="1"/>
  <c r="Z1235" i="2"/>
  <c r="AA1235" i="2" s="1"/>
  <c r="AB1235" i="2" s="1"/>
  <c r="W1026" i="2"/>
  <c r="Z1026" i="2" s="1"/>
  <c r="AA1026" i="2" s="1"/>
  <c r="AB1026" i="2" s="1"/>
  <c r="T418" i="2"/>
  <c r="W418" i="2"/>
  <c r="Z418" i="2" s="1"/>
  <c r="Z1260" i="2"/>
  <c r="AA1260" i="2" s="1"/>
  <c r="AB1260" i="2" s="1"/>
  <c r="AA1322" i="2"/>
  <c r="AB1322" i="2" s="1"/>
  <c r="Z1216" i="2"/>
  <c r="AA1216" i="2" s="1"/>
  <c r="AB1216" i="2" s="1"/>
  <c r="T809" i="2"/>
  <c r="W809" i="2"/>
  <c r="Z809" i="2" s="1"/>
  <c r="AA809" i="2" s="1"/>
  <c r="AB809" i="2" s="1"/>
  <c r="T466" i="2"/>
  <c r="W466" i="2"/>
  <c r="Z466" i="2" s="1"/>
  <c r="W226" i="2"/>
  <c r="Z226" i="2" s="1"/>
  <c r="T226" i="2"/>
  <c r="Z895" i="2"/>
  <c r="AA895" i="2" s="1"/>
  <c r="AB895" i="2" s="1"/>
  <c r="T1335" i="2"/>
  <c r="W1335" i="2"/>
  <c r="Z1335" i="2" s="1"/>
  <c r="T1182" i="2"/>
  <c r="W1182" i="2"/>
  <c r="Z1182" i="2" s="1"/>
  <c r="W1089" i="2"/>
  <c r="Z1089" i="2" s="1"/>
  <c r="AA1089" i="2" s="1"/>
  <c r="AB1089" i="2" s="1"/>
  <c r="T752" i="2"/>
  <c r="W752" i="2"/>
  <c r="Z752" i="2" s="1"/>
  <c r="AA752" i="2" s="1"/>
  <c r="AB752" i="2" s="1"/>
  <c r="T1155" i="2"/>
  <c r="W1155" i="2"/>
  <c r="Z1155" i="2" s="1"/>
  <c r="AA1155" i="2" s="1"/>
  <c r="AB1155" i="2" s="1"/>
  <c r="Z1285" i="2"/>
  <c r="AA1285" i="2" s="1"/>
  <c r="AB1285" i="2" s="1"/>
  <c r="T1367" i="2"/>
  <c r="W1367" i="2"/>
  <c r="Z1367" i="2" s="1"/>
  <c r="T1283" i="2"/>
  <c r="W1283" i="2"/>
  <c r="Z1283" i="2" s="1"/>
  <c r="AA1283" i="2" s="1"/>
  <c r="AB1283" i="2" s="1"/>
  <c r="AA1364" i="2"/>
  <c r="AB1364" i="2" s="1"/>
  <c r="AA1279" i="2"/>
  <c r="AB1279" i="2" s="1"/>
  <c r="Z1311" i="2"/>
  <c r="AA1311" i="2" s="1"/>
  <c r="AB1311" i="2" s="1"/>
  <c r="AA1126" i="2"/>
  <c r="AB1126" i="2" s="1"/>
  <c r="Z631" i="2"/>
  <c r="AA631" i="2" s="1"/>
  <c r="AB631" i="2" s="1"/>
  <c r="Z920" i="2"/>
  <c r="AA920" i="2" s="1"/>
  <c r="AB920" i="2" s="1"/>
  <c r="Z637" i="2"/>
  <c r="AA637" i="2" s="1"/>
  <c r="AB637" i="2" s="1"/>
  <c r="Z977" i="2"/>
  <c r="AA977" i="2" s="1"/>
  <c r="AB977" i="2" s="1"/>
  <c r="Z1080" i="2"/>
  <c r="AA1080" i="2" s="1"/>
  <c r="AB1080" i="2" s="1"/>
  <c r="W196" i="2"/>
  <c r="Z196" i="2" s="1"/>
  <c r="T196" i="2"/>
  <c r="Z1158" i="2"/>
  <c r="AA1158" i="2" s="1"/>
  <c r="AB1158" i="2" s="1"/>
  <c r="T406" i="2"/>
  <c r="W406" i="2"/>
  <c r="Z406" i="2" s="1"/>
  <c r="AA406" i="2" s="1"/>
  <c r="AB406" i="2" s="1"/>
  <c r="Z374" i="2"/>
  <c r="AA374" i="2" s="1"/>
  <c r="AB374" i="2" s="1"/>
  <c r="Z162" i="2"/>
  <c r="AA162" i="2" s="1"/>
  <c r="AB162" i="2" s="1"/>
  <c r="T439" i="2"/>
  <c r="W439" i="2"/>
  <c r="Z439" i="2" s="1"/>
  <c r="AA439" i="2" s="1"/>
  <c r="AB439" i="2" s="1"/>
  <c r="Z293" i="2"/>
  <c r="AA293" i="2" s="1"/>
  <c r="AB293" i="2" s="1"/>
  <c r="T185" i="2"/>
  <c r="W185" i="2"/>
  <c r="Z185" i="2" s="1"/>
  <c r="AA185" i="2" s="1"/>
  <c r="AB185" i="2" s="1"/>
  <c r="AA800" i="2"/>
  <c r="AB800" i="2" s="1"/>
  <c r="T1369" i="2"/>
  <c r="W1369" i="2"/>
  <c r="Z1369" i="2" s="1"/>
  <c r="AA1369" i="2" s="1"/>
  <c r="AB1369" i="2" s="1"/>
  <c r="Z1248" i="2"/>
  <c r="AA1248" i="2" s="1"/>
  <c r="AB1248" i="2" s="1"/>
  <c r="Z1148" i="2"/>
  <c r="AA1148" i="2" s="1"/>
  <c r="AB1148" i="2" s="1"/>
  <c r="Z1304" i="2"/>
  <c r="AA1304" i="2" s="1"/>
  <c r="AB1304" i="2" s="1"/>
  <c r="AA1079" i="2"/>
  <c r="AB1079" i="2" s="1"/>
  <c r="T142" i="2"/>
  <c r="W142" i="2"/>
  <c r="Z142" i="2" s="1"/>
  <c r="T878" i="2"/>
  <c r="W878" i="2"/>
  <c r="Z878" i="2" s="1"/>
  <c r="AA995" i="2"/>
  <c r="AB995" i="2" s="1"/>
  <c r="T588" i="2"/>
  <c r="W588" i="2"/>
  <c r="Z588" i="2" s="1"/>
  <c r="W103" i="2"/>
  <c r="Z103" i="2" s="1"/>
  <c r="AA103" i="2" s="1"/>
  <c r="AB103" i="2" s="1"/>
  <c r="AA910" i="2"/>
  <c r="AB910" i="2" s="1"/>
  <c r="T589" i="2"/>
  <c r="W589" i="2"/>
  <c r="Z589" i="2" s="1"/>
  <c r="T1128" i="2"/>
  <c r="W1128" i="2"/>
  <c r="Z1128" i="2" s="1"/>
  <c r="AA1128" i="2" s="1"/>
  <c r="AB1128" i="2" s="1"/>
  <c r="W1190" i="2"/>
  <c r="Z1190" i="2" s="1"/>
  <c r="T1190" i="2"/>
  <c r="Z1359" i="2"/>
  <c r="AA1359" i="2" s="1"/>
  <c r="AB1359" i="2" s="1"/>
  <c r="T1259" i="2"/>
  <c r="W1259" i="2"/>
  <c r="Z1259" i="2" s="1"/>
  <c r="AA1259" i="2" s="1"/>
  <c r="AB1259" i="2" s="1"/>
  <c r="T1333" i="2"/>
  <c r="W1333" i="2"/>
  <c r="Z1333" i="2" s="1"/>
  <c r="AA1333" i="2" s="1"/>
  <c r="AB1333" i="2" s="1"/>
  <c r="Z1197" i="2"/>
  <c r="AA1197" i="2" s="1"/>
  <c r="AB1197" i="2" s="1"/>
  <c r="Z905" i="2"/>
  <c r="AA905" i="2" s="1"/>
  <c r="AB905" i="2" s="1"/>
  <c r="T172" i="2"/>
  <c r="W172" i="2"/>
  <c r="Z172" i="2" s="1"/>
  <c r="AA172" i="2" s="1"/>
  <c r="AB172" i="2" s="1"/>
  <c r="Z459" i="2"/>
  <c r="AA459" i="2" s="1"/>
  <c r="AB459" i="2" s="1"/>
  <c r="Z984" i="2"/>
  <c r="AA984" i="2" s="1"/>
  <c r="AB984" i="2" s="1"/>
  <c r="W577" i="2"/>
  <c r="Z577" i="2" s="1"/>
  <c r="T577" i="2"/>
  <c r="Z664" i="2"/>
  <c r="AA664" i="2" s="1"/>
  <c r="AB664" i="2" s="1"/>
  <c r="W674" i="2"/>
  <c r="Z674" i="2" s="1"/>
  <c r="T674" i="2"/>
  <c r="Z1165" i="2"/>
  <c r="AA1165" i="2" s="1"/>
  <c r="AB1165" i="2" s="1"/>
  <c r="T250" i="2"/>
  <c r="W250" i="2"/>
  <c r="Z250" i="2" s="1"/>
  <c r="AA250" i="2" s="1"/>
  <c r="AB250" i="2" s="1"/>
  <c r="T621" i="2"/>
  <c r="W621" i="2"/>
  <c r="Z621" i="2" s="1"/>
  <c r="AA621" i="2" s="1"/>
  <c r="AB621" i="2" s="1"/>
  <c r="Z1153" i="2"/>
  <c r="AA1153" i="2" s="1"/>
  <c r="AB1153" i="2" s="1"/>
  <c r="Z1299" i="2"/>
  <c r="AA1299" i="2" s="1"/>
  <c r="AB1299" i="2" s="1"/>
  <c r="Z704" i="2"/>
  <c r="AA704" i="2" s="1"/>
  <c r="AB704" i="2" s="1"/>
  <c r="AA1000" i="2"/>
  <c r="AB1000" i="2" s="1"/>
  <c r="Z947" i="2"/>
  <c r="AA947" i="2" s="1"/>
  <c r="AB947" i="2" s="1"/>
  <c r="Z53" i="2"/>
  <c r="AA53" i="2" s="1"/>
  <c r="AB53" i="2" s="1"/>
  <c r="Z645" i="2"/>
  <c r="AA645" i="2" s="1"/>
  <c r="AB645" i="2" s="1"/>
  <c r="W353" i="2"/>
  <c r="Z389" i="2"/>
  <c r="AA389" i="2" s="1"/>
  <c r="AB389" i="2" s="1"/>
  <c r="Z305" i="2"/>
  <c r="AA305" i="2" s="1"/>
  <c r="AB305" i="2" s="1"/>
  <c r="Z263" i="2"/>
  <c r="AA263" i="2" s="1"/>
  <c r="AB263" i="2" s="1"/>
  <c r="Z105" i="2"/>
  <c r="AA105" i="2" s="1"/>
  <c r="AB105" i="2" s="1"/>
  <c r="Z235" i="2"/>
  <c r="AA235" i="2" s="1"/>
  <c r="AB235" i="2" s="1"/>
  <c r="Z272" i="2"/>
  <c r="AA272" i="2" s="1"/>
  <c r="AB272" i="2" s="1"/>
  <c r="AA25" i="2"/>
  <c r="AB25" i="2" s="1"/>
  <c r="Z297" i="2"/>
  <c r="AA297" i="2" s="1"/>
  <c r="AB297" i="2" s="1"/>
  <c r="Z140" i="2"/>
  <c r="AA140" i="2" s="1"/>
  <c r="AB140" i="2" s="1"/>
  <c r="Z186" i="2"/>
  <c r="AA186" i="2" s="1"/>
  <c r="AB186" i="2" s="1"/>
  <c r="Z248" i="2"/>
  <c r="AA248" i="2" s="1"/>
  <c r="AB248" i="2" s="1"/>
  <c r="AA65" i="2"/>
  <c r="AB65" i="2" s="1"/>
  <c r="Z598" i="2"/>
  <c r="AA598" i="2" s="1"/>
  <c r="AB598" i="2" s="1"/>
  <c r="Z815" i="2"/>
  <c r="AA815" i="2" s="1"/>
  <c r="AB815" i="2" s="1"/>
  <c r="Z515" i="2"/>
  <c r="AA515" i="2" s="1"/>
  <c r="AB515" i="2" s="1"/>
  <c r="Z227" i="2"/>
  <c r="AA227" i="2" s="1"/>
  <c r="AB227" i="2" s="1"/>
  <c r="Z1242" i="2"/>
  <c r="AA1242" i="2" s="1"/>
  <c r="AB1242" i="2" s="1"/>
  <c r="Z400" i="2"/>
  <c r="AA400" i="2" s="1"/>
  <c r="AB400" i="2" s="1"/>
  <c r="Z745" i="2"/>
  <c r="AA745" i="2" s="1"/>
  <c r="AB745" i="2" s="1"/>
  <c r="Z1062" i="2"/>
  <c r="AA1062" i="2" s="1"/>
  <c r="AB1062" i="2" s="1"/>
  <c r="Z290" i="2"/>
  <c r="AA290" i="2" s="1"/>
  <c r="AB290" i="2" s="1"/>
  <c r="Z521" i="2"/>
  <c r="AA521" i="2" s="1"/>
  <c r="AB521" i="2" s="1"/>
  <c r="Z421" i="2"/>
  <c r="AA421" i="2" s="1"/>
  <c r="AB421" i="2" s="1"/>
  <c r="Z857" i="2"/>
  <c r="AA857" i="2" s="1"/>
  <c r="AB857" i="2" s="1"/>
  <c r="AA77" i="2"/>
  <c r="AB77" i="2" s="1"/>
  <c r="Z862" i="2"/>
  <c r="AA862" i="2" s="1"/>
  <c r="AB862" i="2" s="1"/>
  <c r="Z101" i="2"/>
  <c r="AA101" i="2" s="1"/>
  <c r="AB101" i="2" s="1"/>
  <c r="Z776" i="2"/>
  <c r="AA776" i="2" s="1"/>
  <c r="AB776" i="2" s="1"/>
  <c r="AA730" i="2"/>
  <c r="AB730" i="2" s="1"/>
  <c r="Z92" i="2"/>
  <c r="AA92" i="2" s="1"/>
  <c r="AB92" i="2" s="1"/>
  <c r="Z429" i="2"/>
  <c r="AA429" i="2" s="1"/>
  <c r="AB429" i="2" s="1"/>
  <c r="Z1273" i="2"/>
  <c r="AA1273" i="2" s="1"/>
  <c r="AB1273" i="2" s="1"/>
  <c r="Z952" i="2"/>
  <c r="AA952" i="2" s="1"/>
  <c r="AB952" i="2" s="1"/>
  <c r="W553" i="2"/>
  <c r="Z553" i="2" s="1"/>
  <c r="T553" i="2"/>
  <c r="Z1120" i="2"/>
  <c r="AA1120" i="2" s="1"/>
  <c r="AB1120" i="2" s="1"/>
  <c r="Z1150" i="2"/>
  <c r="AA1150" i="2" s="1"/>
  <c r="AB1150" i="2" s="1"/>
  <c r="AA846" i="2"/>
  <c r="AB846" i="2" s="1"/>
  <c r="W824" i="2"/>
  <c r="Z824" i="2" s="1"/>
  <c r="T824" i="2"/>
  <c r="W187" i="2"/>
  <c r="Z187" i="2" s="1"/>
  <c r="T187" i="2"/>
  <c r="W151" i="2"/>
  <c r="Z151" i="2" s="1"/>
  <c r="T151" i="2"/>
  <c r="Z545" i="2"/>
  <c r="AA545" i="2" s="1"/>
  <c r="AB545" i="2" s="1"/>
  <c r="Z956" i="2"/>
  <c r="AA956" i="2" s="1"/>
  <c r="AB956" i="2" s="1"/>
  <c r="T271" i="2"/>
  <c r="W271" i="2"/>
  <c r="Z271" i="2" s="1"/>
  <c r="AA55" i="2"/>
  <c r="AB55" i="2" s="1"/>
  <c r="Z988" i="2"/>
  <c r="AA988" i="2" s="1"/>
  <c r="AB988" i="2" s="1"/>
  <c r="Z536" i="2"/>
  <c r="AA536" i="2" s="1"/>
  <c r="AB536" i="2" s="1"/>
  <c r="W376" i="2"/>
  <c r="Z376" i="2" s="1"/>
  <c r="AA376" i="2" s="1"/>
  <c r="AB376" i="2" s="1"/>
  <c r="Z698" i="2"/>
  <c r="AA698" i="2" s="1"/>
  <c r="AB698" i="2" s="1"/>
  <c r="Z212" i="2"/>
  <c r="AA212" i="2" s="1"/>
  <c r="AB212" i="2" s="1"/>
  <c r="Z1102" i="2"/>
  <c r="AA1102" i="2" s="1"/>
  <c r="AB1102" i="2" s="1"/>
  <c r="Z152" i="2"/>
  <c r="AA152" i="2" s="1"/>
  <c r="AB152" i="2" s="1"/>
  <c r="Z158" i="2"/>
  <c r="AA158" i="2" s="1"/>
  <c r="AB158" i="2" s="1"/>
  <c r="Z648" i="2"/>
  <c r="AA648" i="2" s="1"/>
  <c r="AB648" i="2" s="1"/>
  <c r="AA210" i="2"/>
  <c r="AB210" i="2" s="1"/>
  <c r="Z205" i="2"/>
  <c r="AA205" i="2" s="1"/>
  <c r="AB205" i="2" s="1"/>
  <c r="W370" i="2"/>
  <c r="Z171" i="2"/>
  <c r="AA171" i="2" s="1"/>
  <c r="AB171" i="2" s="1"/>
  <c r="Z126" i="2"/>
  <c r="AA126" i="2" s="1"/>
  <c r="AB126" i="2" s="1"/>
  <c r="W725" i="2"/>
  <c r="W628" i="2"/>
  <c r="T628" i="2"/>
  <c r="AA463" i="2"/>
  <c r="AB463" i="2" s="1"/>
  <c r="AA385" i="2"/>
  <c r="AB385" i="2" s="1"/>
  <c r="Z370" i="2"/>
  <c r="AA370" i="2" s="1"/>
  <c r="AB370" i="2" s="1"/>
  <c r="Z546" i="2"/>
  <c r="AA546" i="2" s="1"/>
  <c r="AB546" i="2" s="1"/>
  <c r="Z725" i="2"/>
  <c r="AA725" i="2" s="1"/>
  <c r="AB725" i="2" s="1"/>
  <c r="Z1351" i="2"/>
  <c r="AA1351" i="2" s="1"/>
  <c r="AB1351" i="2" s="1"/>
  <c r="Z1133" i="2"/>
  <c r="AA1133" i="2" s="1"/>
  <c r="AB1133" i="2" s="1"/>
  <c r="T1308" i="2"/>
  <c r="W1308" i="2"/>
  <c r="Z1308" i="2" s="1"/>
  <c r="T565" i="2"/>
  <c r="W565" i="2"/>
  <c r="Z565" i="2" s="1"/>
  <c r="AA565" i="2" s="1"/>
  <c r="AB565" i="2" s="1"/>
  <c r="T582" i="2"/>
  <c r="W582" i="2"/>
  <c r="Z582" i="2" s="1"/>
  <c r="AA1036" i="2"/>
  <c r="AB1036" i="2" s="1"/>
  <c r="AA1130" i="2"/>
  <c r="AB1130" i="2" s="1"/>
  <c r="AA755" i="2"/>
  <c r="AB755" i="2" s="1"/>
  <c r="Z434" i="2"/>
  <c r="AA434" i="2" s="1"/>
  <c r="AB434" i="2" s="1"/>
  <c r="Z817" i="2"/>
  <c r="AA817" i="2" s="1"/>
  <c r="AB817" i="2" s="1"/>
  <c r="W782" i="2"/>
  <c r="Z782" i="2" s="1"/>
  <c r="T782" i="2"/>
  <c r="T1275" i="2"/>
  <c r="W1275" i="2"/>
  <c r="Z1275" i="2" s="1"/>
  <c r="AA1275" i="2" s="1"/>
  <c r="AB1275" i="2" s="1"/>
  <c r="W1305" i="2"/>
  <c r="Z1305" i="2" s="1"/>
  <c r="T1305" i="2"/>
  <c r="Z1077" i="2"/>
  <c r="AA1077" i="2" s="1"/>
  <c r="AB1077" i="2" s="1"/>
  <c r="Z1237" i="2"/>
  <c r="AA1237" i="2" s="1"/>
  <c r="AB1237" i="2" s="1"/>
  <c r="Z1314" i="2"/>
  <c r="AA1314" i="2" s="1"/>
  <c r="AB1314" i="2" s="1"/>
  <c r="Z1111" i="2"/>
  <c r="AA1111" i="2" s="1"/>
  <c r="AB1111" i="2" s="1"/>
  <c r="W916" i="2"/>
  <c r="Z916" i="2" s="1"/>
  <c r="AA916" i="2" s="1"/>
  <c r="AB916" i="2" s="1"/>
  <c r="Z1005" i="2"/>
  <c r="AA1005" i="2" s="1"/>
  <c r="AB1005" i="2" s="1"/>
  <c r="Z739" i="2"/>
  <c r="AA739" i="2" s="1"/>
  <c r="AB739" i="2" s="1"/>
  <c r="Z1002" i="2"/>
  <c r="AA1002" i="2" s="1"/>
  <c r="AB1002" i="2" s="1"/>
  <c r="W559" i="2"/>
  <c r="Z559" i="2" s="1"/>
  <c r="T559" i="2"/>
  <c r="W580" i="2"/>
  <c r="Z580" i="2" s="1"/>
  <c r="T580" i="2"/>
  <c r="T364" i="2"/>
  <c r="W364" i="2"/>
  <c r="Z364" i="2" s="1"/>
  <c r="AA364" i="2" s="1"/>
  <c r="AB364" i="2" s="1"/>
  <c r="Z829" i="2"/>
  <c r="AA829" i="2" s="1"/>
  <c r="AB829" i="2" s="1"/>
  <c r="Z864" i="2"/>
  <c r="AA864" i="2" s="1"/>
  <c r="AB864" i="2" s="1"/>
  <c r="T136" i="2"/>
  <c r="W136" i="2"/>
  <c r="Z136" i="2" s="1"/>
  <c r="W832" i="2"/>
  <c r="Z832" i="2" s="1"/>
  <c r="AA832" i="2" s="1"/>
  <c r="AB832" i="2" s="1"/>
  <c r="Z527" i="2"/>
  <c r="AA527" i="2" s="1"/>
  <c r="AB527" i="2" s="1"/>
  <c r="Z928" i="2"/>
  <c r="AA928" i="2" s="1"/>
  <c r="AB928" i="2" s="1"/>
  <c r="Z873" i="2"/>
  <c r="AA873" i="2" s="1"/>
  <c r="AB873" i="2" s="1"/>
  <c r="W256" i="2"/>
  <c r="Z256" i="2" s="1"/>
  <c r="AA256" i="2" s="1"/>
  <c r="AB256" i="2" s="1"/>
  <c r="Z639" i="2"/>
  <c r="AA639" i="2" s="1"/>
  <c r="AB639" i="2" s="1"/>
  <c r="Z127" i="2"/>
  <c r="AA127" i="2" s="1"/>
  <c r="AB127" i="2" s="1"/>
  <c r="Z959" i="2"/>
  <c r="AA959" i="2" s="1"/>
  <c r="AB959" i="2" s="1"/>
  <c r="Z236" i="2"/>
  <c r="AA236" i="2" s="1"/>
  <c r="AB236" i="2" s="1"/>
  <c r="W78" i="2"/>
  <c r="Z78" i="2" s="1"/>
  <c r="T78" i="2"/>
  <c r="Z751" i="2"/>
  <c r="AA751" i="2" s="1"/>
  <c r="AB751" i="2" s="1"/>
  <c r="Z357" i="2"/>
  <c r="AA357" i="2" s="1"/>
  <c r="AB357" i="2" s="1"/>
  <c r="Z623" i="2"/>
  <c r="AA623" i="2" s="1"/>
  <c r="AB623" i="2" s="1"/>
  <c r="Z381" i="2"/>
  <c r="AA381" i="2" s="1"/>
  <c r="AB381" i="2" s="1"/>
  <c r="AA486" i="2"/>
  <c r="AB486" i="2" s="1"/>
  <c r="Z287" i="2"/>
  <c r="AA287" i="2" s="1"/>
  <c r="AB287" i="2" s="1"/>
  <c r="AA584" i="2"/>
  <c r="AB584" i="2" s="1"/>
  <c r="Z1108" i="2"/>
  <c r="AA1108" i="2" s="1"/>
  <c r="AB1108" i="2" s="1"/>
  <c r="Z30" i="2"/>
  <c r="AA30" i="2" s="1"/>
  <c r="AB30" i="2" s="1"/>
  <c r="Z154" i="2"/>
  <c r="AA154" i="2" s="1"/>
  <c r="AB154" i="2" s="1"/>
  <c r="Z438" i="2"/>
  <c r="AA438" i="2" s="1"/>
  <c r="AB438" i="2" s="1"/>
  <c r="Z150" i="2"/>
  <c r="AA150" i="2" s="1"/>
  <c r="AB150" i="2" s="1"/>
  <c r="Z666" i="2"/>
  <c r="AA666" i="2" s="1"/>
  <c r="AB666" i="2" s="1"/>
  <c r="Z195" i="2"/>
  <c r="AA195" i="2" s="1"/>
  <c r="AB195" i="2" s="1"/>
  <c r="Z73" i="2"/>
  <c r="AA73" i="2" s="1"/>
  <c r="AB73" i="2" s="1"/>
  <c r="W81" i="2"/>
  <c r="Z81" i="2" s="1"/>
  <c r="AA81" i="2" s="1"/>
  <c r="AB81" i="2" s="1"/>
  <c r="Z953" i="2"/>
  <c r="AA953" i="2" s="1"/>
  <c r="AB953" i="2" s="1"/>
  <c r="W562" i="2"/>
  <c r="Z562" i="2" s="1"/>
  <c r="T562" i="2"/>
  <c r="T244" i="2"/>
  <c r="W244" i="2"/>
  <c r="Z244" i="2" s="1"/>
  <c r="AA244" i="2" s="1"/>
  <c r="AB244" i="2" s="1"/>
  <c r="AA460" i="2"/>
  <c r="AB460" i="2" s="1"/>
  <c r="Z552" i="2"/>
  <c r="AA552" i="2" s="1"/>
  <c r="AB552" i="2" s="1"/>
  <c r="Z865" i="2"/>
  <c r="AA865" i="2" s="1"/>
  <c r="AB865" i="2" s="1"/>
  <c r="Z478" i="2"/>
  <c r="AA478" i="2" s="1"/>
  <c r="AB478" i="2" s="1"/>
  <c r="Z137" i="2"/>
  <c r="AA137" i="2" s="1"/>
  <c r="AB137" i="2" s="1"/>
  <c r="Z359" i="2"/>
  <c r="AA359" i="2" s="1"/>
  <c r="AB359" i="2" s="1"/>
  <c r="Z366" i="2"/>
  <c r="AA366" i="2" s="1"/>
  <c r="AB366" i="2" s="1"/>
  <c r="Z335" i="2"/>
  <c r="AA335" i="2" s="1"/>
  <c r="AB335" i="2" s="1"/>
  <c r="AA877" i="2"/>
  <c r="AB877" i="2" s="1"/>
  <c r="Z502" i="2"/>
  <c r="AA502" i="2" s="1"/>
  <c r="AB502" i="2" s="1"/>
  <c r="Z887" i="2"/>
  <c r="AA887" i="2" s="1"/>
  <c r="AB887" i="2" s="1"/>
  <c r="W849" i="2"/>
  <c r="Z849" i="2" s="1"/>
  <c r="T849" i="2"/>
  <c r="Z772" i="2"/>
  <c r="AA772" i="2" s="1"/>
  <c r="AB772" i="2" s="1"/>
  <c r="Z968" i="2"/>
  <c r="AA968" i="2" s="1"/>
  <c r="AB968" i="2" s="1"/>
  <c r="Z796" i="2"/>
  <c r="AA796" i="2" s="1"/>
  <c r="AB796" i="2" s="1"/>
  <c r="Z986" i="2"/>
  <c r="AA986" i="2" s="1"/>
  <c r="AB986" i="2" s="1"/>
  <c r="Z551" i="2"/>
  <c r="AA551" i="2" s="1"/>
  <c r="AB551" i="2" s="1"/>
  <c r="Z242" i="2"/>
  <c r="AA242" i="2" s="1"/>
  <c r="AB242" i="2" s="1"/>
  <c r="T124" i="2"/>
  <c r="W124" i="2"/>
  <c r="Z124" i="2" s="1"/>
  <c r="AA124" i="2" s="1"/>
  <c r="AB124" i="2" s="1"/>
  <c r="Z218" i="2"/>
  <c r="AA218" i="2" s="1"/>
  <c r="AB218" i="2" s="1"/>
  <c r="Z885" i="2"/>
  <c r="AA885" i="2" s="1"/>
  <c r="AB885" i="2" s="1"/>
  <c r="Z508" i="2"/>
  <c r="AA508" i="2" s="1"/>
  <c r="AB508" i="2" s="1"/>
  <c r="AA659" i="2"/>
  <c r="AB659" i="2" s="1"/>
  <c r="Z257" i="2"/>
  <c r="AA257" i="2" s="1"/>
  <c r="AB257" i="2" s="1"/>
  <c r="T728" i="2"/>
  <c r="W728" i="2"/>
  <c r="Z728" i="2" s="1"/>
  <c r="AA728" i="2" s="1"/>
  <c r="AB728" i="2" s="1"/>
  <c r="AA843" i="2"/>
  <c r="AB843" i="2" s="1"/>
  <c r="W157" i="2"/>
  <c r="Z157" i="2" s="1"/>
  <c r="AA157" i="2" s="1"/>
  <c r="AB157" i="2" s="1"/>
  <c r="Z756" i="2"/>
  <c r="AA756" i="2" s="1"/>
  <c r="AB756" i="2" s="1"/>
  <c r="W547" i="2"/>
  <c r="Z547" i="2" s="1"/>
  <c r="T547" i="2"/>
  <c r="Z630" i="2"/>
  <c r="AA630" i="2" s="1"/>
  <c r="AB630" i="2" s="1"/>
  <c r="W1329" i="2"/>
  <c r="Z1329" i="2" s="1"/>
  <c r="T1329" i="2"/>
  <c r="Z1284" i="2"/>
  <c r="AA1284" i="2" s="1"/>
  <c r="AB1284" i="2" s="1"/>
  <c r="Z1327" i="2"/>
  <c r="AA1327" i="2" s="1"/>
  <c r="AB1327" i="2" s="1"/>
  <c r="W1073" i="2"/>
  <c r="Z1073" i="2" s="1"/>
  <c r="T1073" i="2"/>
  <c r="Z1271" i="2"/>
  <c r="AA1271" i="2" s="1"/>
  <c r="AB1271" i="2" s="1"/>
  <c r="Z1249" i="2"/>
  <c r="AA1249" i="2" s="1"/>
  <c r="AB1249" i="2" s="1"/>
  <c r="W1040" i="2"/>
  <c r="Z1040" i="2" s="1"/>
  <c r="AA1040" i="2" s="1"/>
  <c r="AB1040" i="2" s="1"/>
  <c r="T1106" i="2"/>
  <c r="W1106" i="2"/>
  <c r="Z1106" i="2" s="1"/>
  <c r="Z1264" i="2"/>
  <c r="AA1264" i="2" s="1"/>
  <c r="AB1264" i="2" s="1"/>
  <c r="Z1200" i="2"/>
  <c r="AA1200" i="2" s="1"/>
  <c r="AB1200" i="2" s="1"/>
  <c r="AA1058" i="2"/>
  <c r="AB1058" i="2" s="1"/>
  <c r="Z799" i="2"/>
  <c r="AA799" i="2" s="1"/>
  <c r="AB799" i="2" s="1"/>
  <c r="T310" i="2"/>
  <c r="W310" i="2"/>
  <c r="Z310" i="2" s="1"/>
  <c r="Z619" i="2"/>
  <c r="AA619" i="2" s="1"/>
  <c r="AB619" i="2" s="1"/>
  <c r="Z784" i="2"/>
  <c r="AA784" i="2" s="1"/>
  <c r="AB784" i="2" s="1"/>
  <c r="W358" i="2"/>
  <c r="Z358" i="2" s="1"/>
  <c r="T358" i="2"/>
  <c r="Z746" i="2"/>
  <c r="AA746" i="2" s="1"/>
  <c r="AB746" i="2" s="1"/>
  <c r="Z806" i="2"/>
  <c r="AA806" i="2" s="1"/>
  <c r="AB806" i="2" s="1"/>
  <c r="T454" i="2"/>
  <c r="W454" i="2"/>
  <c r="Z454" i="2" s="1"/>
  <c r="Z1017" i="2"/>
  <c r="AA1017" i="2" s="1"/>
  <c r="AB1017" i="2" s="1"/>
  <c r="Z616" i="2"/>
  <c r="AA616" i="2" s="1"/>
  <c r="AB616" i="2" s="1"/>
  <c r="Z393" i="2"/>
  <c r="AA393" i="2" s="1"/>
  <c r="AB393" i="2" s="1"/>
  <c r="Z539" i="2"/>
  <c r="AA539" i="2" s="1"/>
  <c r="AB539" i="2" s="1"/>
  <c r="Z876" i="2"/>
  <c r="AA876" i="2" s="1"/>
  <c r="AB876" i="2" s="1"/>
  <c r="Z423" i="2"/>
  <c r="AA423" i="2" s="1"/>
  <c r="AB423" i="2" s="1"/>
  <c r="Z144" i="2"/>
  <c r="AA144" i="2" s="1"/>
  <c r="AB144" i="2" s="1"/>
  <c r="Z318" i="2"/>
  <c r="AA318" i="2" s="1"/>
  <c r="AB318" i="2" s="1"/>
  <c r="Z982" i="2"/>
  <c r="AA982" i="2" s="1"/>
  <c r="AB982" i="2" s="1"/>
  <c r="Z50" i="2"/>
  <c r="AA50" i="2" s="1"/>
  <c r="AB50" i="2" s="1"/>
  <c r="Z663" i="2"/>
  <c r="AA663" i="2" s="1"/>
  <c r="AB663" i="2" s="1"/>
  <c r="Z119" i="2"/>
  <c r="AA119" i="2" s="1"/>
  <c r="AB119" i="2" s="1"/>
  <c r="Z292" i="2"/>
  <c r="AA292" i="2" s="1"/>
  <c r="AB292" i="2" s="1"/>
  <c r="Z66" i="2"/>
  <c r="AA66" i="2" s="1"/>
  <c r="AB66" i="2" s="1"/>
  <c r="Z807" i="2"/>
  <c r="AA807" i="2" s="1"/>
  <c r="AB807" i="2" s="1"/>
  <c r="T593" i="2"/>
  <c r="W593" i="2"/>
  <c r="Z593" i="2" s="1"/>
  <c r="Z251" i="2"/>
  <c r="AA251" i="2" s="1"/>
  <c r="AB251" i="2" s="1"/>
  <c r="Z122" i="2"/>
  <c r="AA122" i="2" s="1"/>
  <c r="AB122" i="2" s="1"/>
  <c r="Z549" i="2"/>
  <c r="AA549" i="2" s="1"/>
  <c r="AB549" i="2" s="1"/>
  <c r="W184" i="2"/>
  <c r="Z184" i="2" s="1"/>
  <c r="T184" i="2"/>
  <c r="Z534" i="2"/>
  <c r="AA534" i="2" s="1"/>
  <c r="AB534" i="2" s="1"/>
  <c r="Z27" i="2"/>
  <c r="AA27" i="2" s="1"/>
  <c r="AB27" i="2" s="1"/>
  <c r="Z492" i="2"/>
  <c r="AA492" i="2" s="1"/>
  <c r="AB492" i="2" s="1"/>
  <c r="Z691" i="2"/>
  <c r="AA691" i="2" s="1"/>
  <c r="AB691" i="2" s="1"/>
  <c r="Z349" i="2"/>
  <c r="AA349" i="2" s="1"/>
  <c r="AB349" i="2" s="1"/>
  <c r="Z790" i="2"/>
  <c r="AA790" i="2" s="1"/>
  <c r="AB790" i="2" s="1"/>
  <c r="T494" i="2"/>
  <c r="W494" i="2"/>
  <c r="Z494" i="2" s="1"/>
  <c r="Z339" i="2"/>
  <c r="AA339" i="2" s="1"/>
  <c r="AB339" i="2" s="1"/>
  <c r="Z1065" i="2"/>
  <c r="AA1065" i="2" s="1"/>
  <c r="AB1065" i="2" s="1"/>
  <c r="Z901" i="2"/>
  <c r="AA901" i="2" s="1"/>
  <c r="AB901" i="2" s="1"/>
  <c r="Z188" i="2"/>
  <c r="AA188" i="2" s="1"/>
  <c r="AB188" i="2" s="1"/>
  <c r="Z963" i="2"/>
  <c r="AA963" i="2" s="1"/>
  <c r="AB963" i="2" s="1"/>
  <c r="AA719" i="2"/>
  <c r="AB719" i="2" s="1"/>
  <c r="Z634" i="2"/>
  <c r="AA634" i="2" s="1"/>
  <c r="AB634" i="2" s="1"/>
  <c r="AA345" i="2"/>
  <c r="AB345" i="2" s="1"/>
  <c r="AA457" i="2"/>
  <c r="AB457" i="2" s="1"/>
  <c r="Z838" i="2"/>
  <c r="AA838" i="2" s="1"/>
  <c r="AB838" i="2" s="1"/>
  <c r="AA487" i="2"/>
  <c r="AB487" i="2" s="1"/>
  <c r="Z610" i="2"/>
  <c r="AA610" i="2" s="1"/>
  <c r="AB610" i="2" s="1"/>
  <c r="Z38" i="2"/>
  <c r="AA38" i="2" s="1"/>
  <c r="AB38" i="2" s="1"/>
  <c r="Z369" i="2"/>
  <c r="AA369" i="2" s="1"/>
  <c r="AB369" i="2" s="1"/>
  <c r="Z68" i="2"/>
  <c r="AA68" i="2" s="1"/>
  <c r="AB68" i="2" s="1"/>
  <c r="Z1362" i="2"/>
  <c r="AA1362" i="2" s="1"/>
  <c r="AB1362" i="2" s="1"/>
  <c r="Z1315" i="2"/>
  <c r="AA1315" i="2" s="1"/>
  <c r="AB1315" i="2" s="1"/>
  <c r="Z1218" i="2"/>
  <c r="AA1218" i="2" s="1"/>
  <c r="AB1218" i="2" s="1"/>
  <c r="T1181" i="2"/>
  <c r="W1181" i="2"/>
  <c r="Z1181" i="2" s="1"/>
  <c r="Z1101" i="2"/>
  <c r="AA1101" i="2" s="1"/>
  <c r="AB1101" i="2" s="1"/>
  <c r="Z1220" i="2"/>
  <c r="AA1220" i="2" s="1"/>
  <c r="AB1220" i="2" s="1"/>
  <c r="Z884" i="2"/>
  <c r="AA884" i="2" s="1"/>
  <c r="AB884" i="2" s="1"/>
  <c r="T550" i="2"/>
  <c r="W550" i="2"/>
  <c r="Z550" i="2" s="1"/>
  <c r="Z926" i="2"/>
  <c r="AA926" i="2" s="1"/>
  <c r="AB926" i="2" s="1"/>
  <c r="Z1323" i="2"/>
  <c r="AA1323" i="2" s="1"/>
  <c r="AB1323" i="2" s="1"/>
  <c r="W416" i="2"/>
  <c r="Z416" i="2" s="1"/>
  <c r="AA416" i="2" s="1"/>
  <c r="AB416" i="2" s="1"/>
  <c r="Z909" i="2"/>
  <c r="AA909" i="2" s="1"/>
  <c r="AB909" i="2" s="1"/>
  <c r="Z700" i="2"/>
  <c r="AA700" i="2" s="1"/>
  <c r="AB700" i="2" s="1"/>
  <c r="T202" i="2"/>
  <c r="W202" i="2"/>
  <c r="Z202" i="2" s="1"/>
  <c r="AA202" i="2" s="1"/>
  <c r="AB202" i="2" s="1"/>
  <c r="Z687" i="2"/>
  <c r="AA687" i="2" s="1"/>
  <c r="AB687" i="2" s="1"/>
  <c r="Z924" i="2"/>
  <c r="AA924" i="2" s="1"/>
  <c r="AB924" i="2" s="1"/>
  <c r="Z761" i="2"/>
  <c r="AA761" i="2" s="1"/>
  <c r="AB761" i="2" s="1"/>
  <c r="Z779" i="2"/>
  <c r="AA779" i="2" s="1"/>
  <c r="AB779" i="2" s="1"/>
  <c r="AA673" i="2"/>
  <c r="AB673" i="2" s="1"/>
  <c r="Z560" i="2"/>
  <c r="AA560" i="2" s="1"/>
  <c r="AB560" i="2" s="1"/>
  <c r="Z401" i="2"/>
  <c r="AA401" i="2" s="1"/>
  <c r="AB401" i="2" s="1"/>
  <c r="Z676" i="2"/>
  <c r="AA676" i="2" s="1"/>
  <c r="AB676" i="2" s="1"/>
  <c r="Z731" i="2"/>
  <c r="AA731" i="2" s="1"/>
  <c r="AB731" i="2" s="1"/>
  <c r="T754" i="2"/>
  <c r="W754" i="2"/>
  <c r="Z754" i="2" s="1"/>
  <c r="AA754" i="2" s="1"/>
  <c r="AB754" i="2" s="1"/>
  <c r="Z456" i="2"/>
  <c r="AA456" i="2" s="1"/>
  <c r="AB456" i="2" s="1"/>
  <c r="T86" i="2"/>
  <c r="W86" i="2"/>
  <c r="Z86" i="2" s="1"/>
  <c r="Z173" i="2"/>
  <c r="AA173" i="2" s="1"/>
  <c r="AB173" i="2" s="1"/>
  <c r="W265" i="2"/>
  <c r="Z265" i="2" s="1"/>
  <c r="AA265" i="2" s="1"/>
  <c r="AB265" i="2" s="1"/>
  <c r="Z181" i="2"/>
  <c r="AA181" i="2" s="1"/>
  <c r="AB181" i="2" s="1"/>
  <c r="Z206" i="2"/>
  <c r="AA206" i="2" s="1"/>
  <c r="AB206" i="2" s="1"/>
  <c r="Z811" i="2"/>
  <c r="AA811" i="2" s="1"/>
  <c r="AB811" i="2" s="1"/>
  <c r="AA63" i="2"/>
  <c r="AB63" i="2" s="1"/>
  <c r="Z469" i="2"/>
  <c r="AA469" i="2" s="1"/>
  <c r="AB469" i="2" s="1"/>
  <c r="Z491" i="2"/>
  <c r="AA491" i="2" s="1"/>
  <c r="AB491" i="2" s="1"/>
  <c r="W361" i="2"/>
  <c r="Z361" i="2" s="1"/>
  <c r="T361" i="2"/>
  <c r="AA1173" i="2"/>
  <c r="AB1173" i="2" s="1"/>
  <c r="W445" i="2"/>
  <c r="Z445" i="2" s="1"/>
  <c r="T445" i="2"/>
  <c r="Z973" i="2"/>
  <c r="AA973" i="2" s="1"/>
  <c r="AB973" i="2" s="1"/>
  <c r="Z654" i="2"/>
  <c r="AA654" i="2" s="1"/>
  <c r="AB654" i="2" s="1"/>
  <c r="Z484" i="2"/>
  <c r="AA484" i="2" s="1"/>
  <c r="AB484" i="2" s="1"/>
  <c r="Z344" i="2"/>
  <c r="AA344" i="2" s="1"/>
  <c r="AB344" i="2" s="1"/>
  <c r="Z918" i="2"/>
  <c r="AA918" i="2" s="1"/>
  <c r="AB918" i="2" s="1"/>
  <c r="Z21" i="2"/>
  <c r="AA21" i="2" s="1"/>
  <c r="AB21" i="2" s="1"/>
  <c r="Z311" i="2"/>
  <c r="AA311" i="2" s="1"/>
  <c r="AB311" i="2" s="1"/>
  <c r="Z590" i="2"/>
  <c r="AA590" i="2" s="1"/>
  <c r="AB590" i="2" s="1"/>
  <c r="Z79" i="2"/>
  <c r="AA79" i="2" s="1"/>
  <c r="AB79" i="2" s="1"/>
  <c r="Z225" i="2"/>
  <c r="AA225" i="2" s="1"/>
  <c r="AB225" i="2" s="1"/>
  <c r="Z353" i="2"/>
  <c r="AA353" i="2" s="1"/>
  <c r="AB353" i="2" s="1"/>
  <c r="Z904" i="2"/>
  <c r="AA904" i="2" s="1"/>
  <c r="AB904" i="2" s="1"/>
  <c r="Z285" i="2"/>
  <c r="AA285" i="2" s="1"/>
  <c r="AB285" i="2" s="1"/>
  <c r="Z14" i="2"/>
  <c r="AA14" i="2" s="1"/>
  <c r="AB14" i="2" s="1"/>
  <c r="Z442" i="2"/>
  <c r="AA442" i="2" s="1"/>
  <c r="AB442" i="2" s="1"/>
  <c r="Z315" i="2"/>
  <c r="AA315" i="2" s="1"/>
  <c r="AB315" i="2" s="1"/>
  <c r="Z278" i="2"/>
  <c r="AA278" i="2" s="1"/>
  <c r="AB278" i="2" s="1"/>
  <c r="Z213" i="2"/>
  <c r="AA213" i="2" s="1"/>
  <c r="AB213" i="2" s="1"/>
  <c r="Z785" i="2"/>
  <c r="AA785" i="2" s="1"/>
  <c r="AB785" i="2" s="1"/>
  <c r="Z214" i="2"/>
  <c r="AA214" i="2" s="1"/>
  <c r="AB214" i="2" s="1"/>
  <c r="C17" i="26"/>
  <c r="AA827" i="2" l="1"/>
  <c r="AB827" i="2" s="1"/>
  <c r="AA804" i="2"/>
  <c r="AB804" i="2" s="1"/>
  <c r="AA1329" i="2"/>
  <c r="AB1329" i="2" s="1"/>
  <c r="AA1305" i="2"/>
  <c r="AB1305" i="2" s="1"/>
  <c r="AA1182" i="2"/>
  <c r="AB1182" i="2" s="1"/>
  <c r="AA1076" i="2"/>
  <c r="AB1076" i="2" s="1"/>
  <c r="AA261" i="2"/>
  <c r="AB261" i="2" s="1"/>
  <c r="AA1352" i="2"/>
  <c r="AB1352" i="2" s="1"/>
  <c r="AA550" i="2"/>
  <c r="AB550" i="2" s="1"/>
  <c r="AA70" i="2"/>
  <c r="AB70" i="2" s="1"/>
  <c r="AA1291" i="2"/>
  <c r="AB1291" i="2" s="1"/>
  <c r="AA1075" i="2"/>
  <c r="AB1075" i="2" s="1"/>
  <c r="AA358" i="2"/>
  <c r="AB358" i="2" s="1"/>
  <c r="AA226" i="2"/>
  <c r="AB226" i="2" s="1"/>
  <c r="AA824" i="2"/>
  <c r="AB824" i="2" s="1"/>
  <c r="AA1106" i="2"/>
  <c r="AB1106" i="2" s="1"/>
  <c r="AA219" i="2"/>
  <c r="AB219" i="2" s="1"/>
  <c r="AA100" i="2"/>
  <c r="AB100" i="2" s="1"/>
  <c r="AA1181" i="2"/>
  <c r="AB1181" i="2" s="1"/>
  <c r="AA582" i="2"/>
  <c r="AB582" i="2" s="1"/>
  <c r="AA1365" i="2"/>
  <c r="AB1365" i="2" s="1"/>
  <c r="AA192" i="2"/>
  <c r="AB192" i="2" s="1"/>
  <c r="AA1282" i="2"/>
  <c r="AB1282" i="2" s="1"/>
  <c r="AA1256" i="2"/>
  <c r="AB1256" i="2" s="1"/>
  <c r="AA476" i="2"/>
  <c r="AB476" i="2" s="1"/>
  <c r="AA94" i="2"/>
  <c r="AB94" i="2" s="1"/>
  <c r="AA649" i="2"/>
  <c r="AB649" i="2" s="1"/>
  <c r="AA493" i="2"/>
  <c r="AB493" i="2" s="1"/>
  <c r="AA1308" i="2"/>
  <c r="AB1308" i="2" s="1"/>
  <c r="AA142" i="2"/>
  <c r="AB142" i="2" s="1"/>
  <c r="AA418" i="2"/>
  <c r="AB418" i="2" s="1"/>
  <c r="AA1340" i="2"/>
  <c r="AB1340" i="2" s="1"/>
  <c r="AA1157" i="2"/>
  <c r="AB1157" i="2" s="1"/>
  <c r="AA1114" i="2"/>
  <c r="AB1114" i="2" s="1"/>
  <c r="AA136" i="2"/>
  <c r="AB136" i="2" s="1"/>
  <c r="AA85" i="2"/>
  <c r="AB85" i="2" s="1"/>
  <c r="AA409" i="2"/>
  <c r="AB409" i="2" s="1"/>
  <c r="AA445" i="2"/>
  <c r="AB445" i="2" s="1"/>
  <c r="AA547" i="2"/>
  <c r="AB547" i="2" s="1"/>
  <c r="AA782" i="2"/>
  <c r="AB782" i="2" s="1"/>
  <c r="AA196" i="2"/>
  <c r="AB196" i="2" s="1"/>
  <c r="AA352" i="2"/>
  <c r="AB352" i="2" s="1"/>
  <c r="AA361" i="2"/>
  <c r="AB361" i="2" s="1"/>
  <c r="AA580" i="2"/>
  <c r="AB580" i="2" s="1"/>
  <c r="AA628" i="2"/>
  <c r="AB628" i="2" s="1"/>
  <c r="AA78" i="2"/>
  <c r="AB78" i="2" s="1"/>
  <c r="AA593" i="2"/>
  <c r="AB593" i="2" s="1"/>
  <c r="AA559" i="2"/>
  <c r="AB559" i="2" s="1"/>
  <c r="AA271" i="2"/>
  <c r="AB271" i="2" s="1"/>
  <c r="AA674" i="2"/>
  <c r="AB674" i="2" s="1"/>
  <c r="AA1335" i="2"/>
  <c r="AB1335" i="2" s="1"/>
  <c r="AA355" i="2"/>
  <c r="AB355" i="2" s="1"/>
  <c r="AA109" i="2"/>
  <c r="AB109" i="2" s="1"/>
  <c r="AA454" i="2"/>
  <c r="AB454" i="2" s="1"/>
  <c r="AA589" i="2"/>
  <c r="AB589" i="2" s="1"/>
  <c r="AA1276" i="2"/>
  <c r="AB1276" i="2" s="1"/>
  <c r="AA562" i="2"/>
  <c r="AB562" i="2" s="1"/>
  <c r="AA1097" i="2"/>
  <c r="AB1097" i="2" s="1"/>
  <c r="AA184" i="2"/>
  <c r="AB184" i="2" s="1"/>
  <c r="AA553" i="2"/>
  <c r="AB553" i="2" s="1"/>
  <c r="AA849" i="2"/>
  <c r="AB849" i="2" s="1"/>
  <c r="AA1073" i="2"/>
  <c r="AB1073" i="2" s="1"/>
  <c r="AA577" i="2"/>
  <c r="AB577" i="2" s="1"/>
  <c r="AA856" i="2"/>
  <c r="AB856" i="2" s="1"/>
  <c r="AA494" i="2"/>
  <c r="AB494" i="2" s="1"/>
  <c r="AA151" i="2"/>
  <c r="AB151" i="2" s="1"/>
  <c r="AA588" i="2"/>
  <c r="AB588" i="2" s="1"/>
  <c r="AA466" i="2"/>
  <c r="AB466" i="2" s="1"/>
  <c r="AA1190" i="2"/>
  <c r="AB1190" i="2" s="1"/>
  <c r="AA86" i="2"/>
  <c r="AB86" i="2" s="1"/>
  <c r="AA187" i="2"/>
  <c r="AB187" i="2" s="1"/>
  <c r="AA878" i="2"/>
  <c r="AB878" i="2" s="1"/>
  <c r="AA1367" i="2"/>
  <c r="AB1367" i="2" s="1"/>
  <c r="AA310" i="2"/>
  <c r="AB310" i="2" s="1"/>
  <c r="C6" i="2" l="1"/>
  <c r="D6" i="2"/>
  <c r="R6" i="2"/>
  <c r="Q6" i="2"/>
  <c r="P6" i="2"/>
  <c r="O6" i="2"/>
  <c r="M6" i="2"/>
  <c r="L6" i="2"/>
  <c r="K6" i="2"/>
  <c r="J6" i="2"/>
  <c r="I6" i="2"/>
  <c r="H6" i="2"/>
  <c r="G6" i="2"/>
  <c r="F6" i="2"/>
  <c r="E6" i="2"/>
  <c r="B6" i="2"/>
  <c r="A6" i="2"/>
  <c r="U6" i="2" l="1" a="1"/>
  <c r="U6" i="2" s="1"/>
  <c r="U4" i="2" s="1"/>
  <c r="P4" i="2"/>
  <c r="N6" i="2"/>
  <c r="T6" i="2" s="1"/>
  <c r="W6" i="2" l="1"/>
  <c r="V6" i="2"/>
  <c r="T4" i="2" l="1"/>
  <c r="V4" i="2"/>
  <c r="Y6" i="2" l="1"/>
  <c r="Y4" i="2" l="1"/>
  <c r="N4" i="2" l="1"/>
  <c r="W4" i="2" l="1"/>
  <c r="C16" i="26" l="1"/>
  <c r="C18" i="26" s="1"/>
  <c r="X6" i="2" l="1" a="1"/>
  <c r="X6" i="2" s="1"/>
  <c r="S6" i="2"/>
  <c r="Z6" i="2" l="1"/>
  <c r="Z4" i="2" s="1"/>
  <c r="X4" i="2"/>
  <c r="B25" i="26"/>
  <c r="AA6" i="2" l="1"/>
  <c r="E14" i="26"/>
  <c r="M4" i="2"/>
  <c r="L4" i="2"/>
  <c r="K4" i="2"/>
  <c r="AB6" i="2" l="1"/>
  <c r="AB4" i="2" s="1"/>
  <c r="C20" i="26" s="1"/>
  <c r="C22" i="26" s="1"/>
  <c r="C14" i="26"/>
  <c r="C15" i="26" s="1"/>
  <c r="C19" i="26" s="1"/>
  <c r="AA4" i="2"/>
  <c r="E15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 Lee</author>
    <author>신정우</author>
  </authors>
  <commentList>
    <comment ref="U5" authorId="0" shapeId="0" xr:uid="{3238AAC1-1C0C-48AA-BBC6-860C0080B8FE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+1add box: \2,500</t>
        </r>
      </text>
    </comment>
    <comment ref="V5" authorId="0" shapeId="0" xr:uid="{DB9A8DE4-D4DA-48B3-AF1D-8F86D2F6F050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+1add box: \2,500</t>
        </r>
      </text>
    </comment>
    <comment ref="W5" authorId="0" shapeId="0" xr:uid="{BD85E144-6BB9-4128-831E-530C02BC62E3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2-5KG : 500 
5.1-10KG : 1,000 
10.1-20KG : 3,000
20.1-25KG : 11,000
25.1-30KG : 15,000</t>
        </r>
      </text>
    </comment>
    <comment ref="X5" authorId="1" shapeId="0" xr:uid="{30692D49-009B-4AC5-8232-8405D79F7447}">
      <text>
        <r>
          <rPr>
            <b/>
            <sz val="9"/>
            <color indexed="81"/>
            <rFont val="Tahoma"/>
            <family val="2"/>
          </rPr>
          <t xml:space="preserve">$2,000 ~ $2,999 \10,000 TV + </t>
        </r>
        <r>
          <rPr>
            <b/>
            <sz val="9"/>
            <color indexed="81"/>
            <rFont val="돋움"/>
            <family val="3"/>
            <charset val="129"/>
          </rPr>
          <t>고가화물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 xml:space="preserve">$3,000 ~ $3,999 \15,000 TV + </t>
        </r>
        <r>
          <rPr>
            <b/>
            <sz val="9"/>
            <color indexed="81"/>
            <rFont val="돋움"/>
            <family val="3"/>
            <charset val="129"/>
          </rPr>
          <t>고가화물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 xml:space="preserve">$4,000 ~ $4,999 \20,000 TV + </t>
        </r>
        <r>
          <rPr>
            <b/>
            <sz val="9"/>
            <color indexed="81"/>
            <rFont val="돋움"/>
            <family val="3"/>
            <charset val="129"/>
          </rPr>
          <t>고가화물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 xml:space="preserve">$5,000 ~ \25,000 TV + </t>
        </r>
        <r>
          <rPr>
            <b/>
            <sz val="9"/>
            <color indexed="81"/>
            <rFont val="돋움"/>
            <family val="3"/>
            <charset val="129"/>
          </rPr>
          <t>고가화물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<sst xmlns="http://schemas.openxmlformats.org/spreadsheetml/2006/main" count="25629" uniqueCount="4074">
  <si>
    <t>V.WT</t>
  </si>
  <si>
    <t>G.WT</t>
  </si>
  <si>
    <t>CNEE Name</t>
  </si>
  <si>
    <t>HBL</t>
  </si>
  <si>
    <t>2022-01-01 부터 박스추가비용 2500원 청구</t>
    <phoneticPr fontId="3" type="noConversion"/>
  </si>
  <si>
    <t>2022-01-01 부터 5.0kg~10.0kg 1천원 청구</t>
    <phoneticPr fontId="3" type="noConversion"/>
  </si>
  <si>
    <t>2022-01-01 부터 관우회 창고료 청구
~ $1,999 \7,000	TV 만 적용
$2,000 ~ $2,999 \10,000	TV + 고가화물 모두 적용
$3,000 ~ $3,999 \15,000	TV + 고가화물 모두 적용
$4,000 ~ $4,999 \20,000	TV + 고가화물 모두 적용
$5,000 ~ \25,000	TV + 고가화물 모두 적용</t>
    <phoneticPr fontId="3" type="noConversion"/>
  </si>
  <si>
    <t>목록(Manifest)</t>
  </si>
  <si>
    <t>일반(목록배제,Normal-Manifest Exception)</t>
  </si>
  <si>
    <t>POL</t>
  </si>
  <si>
    <t>NRT</t>
  </si>
  <si>
    <t>INVOICE / DEBIT NOTE</t>
    <phoneticPr fontId="6" type="noConversion"/>
  </si>
  <si>
    <t>Invoice No. :</t>
    <phoneticPr fontId="6" type="noConversion"/>
  </si>
  <si>
    <t xml:space="preserve">Tel:                        Fax: </t>
    <phoneticPr fontId="6" type="noConversion"/>
  </si>
  <si>
    <t>1. Detail</t>
    <phoneticPr fontId="6" type="noConversion"/>
  </si>
  <si>
    <t>Description</t>
    <phoneticPr fontId="6" type="noConversion"/>
  </si>
  <si>
    <t>Amount</t>
    <phoneticPr fontId="5" type="noConversion"/>
  </si>
  <si>
    <t>Remark</t>
    <phoneticPr fontId="5" type="noConversion"/>
  </si>
  <si>
    <t>Subtotal_KRW</t>
    <phoneticPr fontId="19" type="noConversion"/>
  </si>
  <si>
    <t xml:space="preserve">To : </t>
    <phoneticPr fontId="5" type="noConversion"/>
  </si>
  <si>
    <t>Pantos Logistics.co. Ltd</t>
    <phoneticPr fontId="6" type="noConversion"/>
  </si>
  <si>
    <t>Link for Next</t>
    <phoneticPr fontId="6" type="noConversion"/>
  </si>
  <si>
    <t>JP</t>
    <phoneticPr fontId="3" type="noConversion"/>
  </si>
  <si>
    <t>MBL</t>
  </si>
  <si>
    <t>CNEE Zipcd</t>
  </si>
  <si>
    <t>Hold Reason</t>
  </si>
  <si>
    <t>PKG</t>
  </si>
  <si>
    <t>C.WT</t>
  </si>
  <si>
    <t>Clearance Type</t>
  </si>
  <si>
    <t>Invoice Value</t>
  </si>
  <si>
    <t>Box ID</t>
  </si>
  <si>
    <t>FLT No</t>
  </si>
  <si>
    <t>CARRIER</t>
  </si>
  <si>
    <t>AFT</t>
  </si>
  <si>
    <t>AFT</t>
    <phoneticPr fontId="3" type="noConversion"/>
  </si>
  <si>
    <t>C.wt 기준</t>
    <phoneticPr fontId="3" type="noConversion"/>
  </si>
  <si>
    <t>AFT RATE</t>
    <phoneticPr fontId="5" type="noConversion"/>
  </si>
  <si>
    <t>FX</t>
    <phoneticPr fontId="3" type="noConversion"/>
  </si>
  <si>
    <t>DATE</t>
    <phoneticPr fontId="5" type="noConversion"/>
  </si>
  <si>
    <t>GRAND TTL</t>
    <phoneticPr fontId="5" type="noConversion"/>
  </si>
  <si>
    <r>
      <rPr>
        <b/>
        <sz val="8"/>
        <rFont val="맑은 고딕"/>
        <family val="3"/>
        <charset val="129"/>
      </rPr>
      <t>박스추가비용</t>
    </r>
    <phoneticPr fontId="5" type="noConversion"/>
  </si>
  <si>
    <r>
      <rPr>
        <b/>
        <sz val="8"/>
        <rFont val="맑은 고딕"/>
        <family val="3"/>
        <charset val="129"/>
      </rPr>
      <t>중량물</t>
    </r>
    <r>
      <rPr>
        <b/>
        <sz val="8"/>
        <rFont val="Arial Narrow"/>
        <family val="2"/>
      </rPr>
      <t xml:space="preserve"> </t>
    </r>
    <r>
      <rPr>
        <b/>
        <sz val="8"/>
        <rFont val="맑은 고딕"/>
        <family val="3"/>
        <charset val="129"/>
      </rPr>
      <t>할증</t>
    </r>
    <r>
      <rPr>
        <b/>
        <sz val="8"/>
        <rFont val="Arial Narrow"/>
        <family val="2"/>
      </rPr>
      <t xml:space="preserve"> </t>
    </r>
    <r>
      <rPr>
        <b/>
        <sz val="8"/>
        <rFont val="맑은 고딕"/>
        <family val="3"/>
        <charset val="129"/>
      </rPr>
      <t>운임</t>
    </r>
    <r>
      <rPr>
        <b/>
        <sz val="8"/>
        <rFont val="Arial Narrow"/>
        <family val="2"/>
      </rPr>
      <t xml:space="preserve"> </t>
    </r>
    <phoneticPr fontId="5" type="noConversion"/>
  </si>
  <si>
    <r>
      <rPr>
        <b/>
        <sz val="8"/>
        <rFont val="맑은 고딕"/>
        <family val="3"/>
        <charset val="129"/>
      </rPr>
      <t>관우회</t>
    </r>
    <r>
      <rPr>
        <b/>
        <sz val="8"/>
        <rFont val="Arial Narrow"/>
        <family val="2"/>
      </rPr>
      <t xml:space="preserve"> </t>
    </r>
    <r>
      <rPr>
        <b/>
        <sz val="8"/>
        <rFont val="맑은 고딕"/>
        <family val="3"/>
        <charset val="129"/>
      </rPr>
      <t>창고료</t>
    </r>
    <phoneticPr fontId="5" type="noConversion"/>
  </si>
  <si>
    <t>SEA FREIGHT / AIR FREIGHT / RAIL FREIGHT / WAREHOUSE &amp; DISTRIBUTION / E-COMMERCE</t>
    <phoneticPr fontId="3" type="noConversion"/>
  </si>
  <si>
    <t>B/L No</t>
  </si>
  <si>
    <t>FRT CD</t>
  </si>
  <si>
    <t>Local SUM</t>
  </si>
  <si>
    <t>PIC NM</t>
  </si>
  <si>
    <t>CNEE NM</t>
  </si>
  <si>
    <t>DPTR</t>
  </si>
  <si>
    <t>DEST</t>
  </si>
  <si>
    <t>HBL Remark</t>
  </si>
  <si>
    <t>Claim 비용</t>
    <phoneticPr fontId="3" type="noConversion"/>
  </si>
  <si>
    <t>Claim 시트 참조</t>
    <phoneticPr fontId="3" type="noConversion"/>
  </si>
  <si>
    <t>OTC</t>
    <phoneticPr fontId="3" type="noConversion"/>
  </si>
  <si>
    <t>시트 참조 (대신/부자재 등)</t>
    <phoneticPr fontId="3" type="noConversion"/>
  </si>
  <si>
    <t>Arrival Date</t>
  </si>
  <si>
    <t>SHPR</t>
  </si>
  <si>
    <t>SHPR Name</t>
  </si>
  <si>
    <t>OTC Reason</t>
  </si>
  <si>
    <t>min</t>
    <phoneticPr fontId="3" type="noConversion"/>
  </si>
  <si>
    <t>SUB TTL_JPY</t>
    <phoneticPr fontId="5" type="noConversion"/>
  </si>
  <si>
    <t>JPY</t>
    <phoneticPr fontId="3" type="noConversion"/>
  </si>
  <si>
    <t>JPY</t>
    <phoneticPr fontId="19" type="noConversion"/>
  </si>
  <si>
    <t>2242696</t>
  </si>
  <si>
    <t>CNEE Mobile</t>
  </si>
  <si>
    <t>반입</t>
  </si>
  <si>
    <t>수리</t>
  </si>
  <si>
    <t>반출</t>
  </si>
  <si>
    <t>택배사인계</t>
  </si>
  <si>
    <t>배송완료</t>
  </si>
  <si>
    <t>SHPR ADDR</t>
  </si>
  <si>
    <t>Freight Team</t>
  </si>
  <si>
    <t>Incoterms</t>
  </si>
  <si>
    <t>Box Code</t>
  </si>
  <si>
    <t>Delivery No</t>
  </si>
  <si>
    <t>DPTR PTNR</t>
  </si>
  <si>
    <t>관세사</t>
  </si>
  <si>
    <t>신용/착불</t>
  </si>
  <si>
    <t>정정사유</t>
  </si>
  <si>
    <t>택배사</t>
  </si>
  <si>
    <t>완료</t>
  </si>
  <si>
    <t>RAMENMONSTER</t>
  </si>
  <si>
    <t>EXW</t>
  </si>
  <si>
    <t>LX PANTOS JAPAN INC.</t>
  </si>
  <si>
    <t>정운</t>
  </si>
  <si>
    <t>신용</t>
  </si>
  <si>
    <t>AIR SEOUL</t>
  </si>
  <si>
    <t>RS706</t>
  </si>
  <si>
    <t>CATMONSTER</t>
  </si>
  <si>
    <t>일반전환</t>
  </si>
  <si>
    <t>(최종 고시회차 월평균 매매기준율)</t>
    <phoneticPr fontId="3" type="noConversion"/>
  </si>
  <si>
    <t>김민지</t>
  </si>
  <si>
    <t>김현주</t>
  </si>
  <si>
    <t>김지은</t>
  </si>
  <si>
    <t>김정희</t>
  </si>
  <si>
    <t>김민정</t>
  </si>
  <si>
    <t>박현우</t>
  </si>
  <si>
    <t>김소연</t>
  </si>
  <si>
    <t>식물검역(Plants Inspection)</t>
  </si>
  <si>
    <t>동물검역(Animal Inspection)</t>
  </si>
  <si>
    <t>박정현</t>
  </si>
  <si>
    <t>박대원심</t>
  </si>
  <si>
    <t>이영주</t>
  </si>
  <si>
    <t>이주영</t>
  </si>
  <si>
    <t>김수정</t>
  </si>
  <si>
    <t>강민구</t>
  </si>
  <si>
    <t>이혜영</t>
  </si>
  <si>
    <t>[동물검역]</t>
  </si>
  <si>
    <t>김보경</t>
  </si>
  <si>
    <t>김서영</t>
  </si>
  <si>
    <t>2025.02 우체국택배 운임 인상 기본 585엔 &gt; 595엔 (10엔 인상)</t>
    <phoneticPr fontId="3" type="noConversion"/>
  </si>
  <si>
    <t>2025.03 CJ대한통운택배 변경, 운임 인하 기본 595엔 &gt; 565엔 (30엔 인하)</t>
    <phoneticPr fontId="3" type="noConversion"/>
  </si>
  <si>
    <t>대신택배</t>
    <phoneticPr fontId="5" type="noConversion"/>
  </si>
  <si>
    <r>
      <t>0.5kg 기본</t>
    </r>
    <r>
      <rPr>
        <sz val="8"/>
        <rFont val="맑은 고딕"/>
        <family val="2"/>
        <charset val="129"/>
      </rPr>
      <t xml:space="preserve"> 베이스 / 이후 0.1kg add 운임 적용</t>
    </r>
    <phoneticPr fontId="5" type="noConversion"/>
  </si>
  <si>
    <t>KOREAN AIR LINES.CO., LTD.</t>
  </si>
  <si>
    <t>CJ</t>
  </si>
  <si>
    <t>[식물검역]</t>
  </si>
  <si>
    <t>김은미</t>
  </si>
  <si>
    <t>RS702</t>
  </si>
  <si>
    <t>김지현</t>
  </si>
  <si>
    <t>SWCORP (TEAMHT)</t>
  </si>
  <si>
    <t>이수연</t>
  </si>
  <si>
    <t>장경은</t>
  </si>
  <si>
    <t>정민재</t>
  </si>
  <si>
    <t>TEAM HT_1183532</t>
    <phoneticPr fontId="6" type="noConversion"/>
  </si>
  <si>
    <r>
      <t>GRAND TTL (</t>
    </r>
    <r>
      <rPr>
        <b/>
        <sz val="8"/>
        <rFont val="맑은 고딕"/>
        <family val="2"/>
        <charset val="129"/>
      </rPr>
      <t>원)</t>
    </r>
    <phoneticPr fontId="5" type="noConversion"/>
  </si>
  <si>
    <t>Grand Total (원)</t>
    <phoneticPr fontId="19" type="noConversion"/>
  </si>
  <si>
    <t>KRW</t>
    <phoneticPr fontId="3" type="noConversion"/>
  </si>
  <si>
    <t>장은주</t>
  </si>
  <si>
    <t>권은정</t>
  </si>
  <si>
    <t>김영주</t>
  </si>
  <si>
    <t>이현정</t>
  </si>
  <si>
    <t>101, 1-8-23, Edobukuro, Kawaguchi-shi, Saitama-ken (334-0075) JAPAN
TEL: 0269890437</t>
    <phoneticPr fontId="3" type="noConversion"/>
  </si>
  <si>
    <t>김지연</t>
  </si>
  <si>
    <t>위문정</t>
  </si>
  <si>
    <t>김희정</t>
  </si>
  <si>
    <t>박서진</t>
  </si>
  <si>
    <t>임수희</t>
  </si>
  <si>
    <t>장주연</t>
  </si>
  <si>
    <t>이승규</t>
  </si>
  <si>
    <t>이진희</t>
  </si>
  <si>
    <t>천관익</t>
  </si>
  <si>
    <t>주민호</t>
  </si>
  <si>
    <t>박선우</t>
  </si>
  <si>
    <t>최윤정</t>
  </si>
  <si>
    <t>김상록</t>
  </si>
  <si>
    <t>최재용</t>
  </si>
  <si>
    <t>김도연</t>
  </si>
  <si>
    <t>문순영</t>
  </si>
  <si>
    <t>박지민</t>
  </si>
  <si>
    <t>김현일</t>
  </si>
  <si>
    <t>김정수</t>
  </si>
  <si>
    <t>이주연</t>
  </si>
  <si>
    <t>[동물검역]/반입예정정보재전송</t>
  </si>
  <si>
    <t>김은영</t>
  </si>
  <si>
    <t>양지은</t>
  </si>
  <si>
    <t>김정연</t>
  </si>
  <si>
    <t>박지원</t>
  </si>
  <si>
    <t>서은수</t>
  </si>
  <si>
    <t>김성원</t>
  </si>
  <si>
    <t>김은지</t>
  </si>
  <si>
    <t>이시연</t>
  </si>
  <si>
    <t>김현수</t>
  </si>
  <si>
    <t>김수민</t>
  </si>
  <si>
    <t>황인건</t>
  </si>
  <si>
    <t>(예정재전송)</t>
  </si>
  <si>
    <r>
      <t>5</t>
    </r>
    <r>
      <rPr>
        <b/>
        <sz val="8"/>
        <rFont val="맑은 고딕"/>
        <family val="2"/>
        <charset val="129"/>
      </rPr>
      <t xml:space="preserve">월 부터 </t>
    </r>
    <r>
      <rPr>
        <b/>
        <sz val="8"/>
        <rFont val="Arial Narrow"/>
        <family val="2"/>
      </rPr>
      <t xml:space="preserve"> </t>
    </r>
    <r>
      <rPr>
        <b/>
        <sz val="8"/>
        <rFont val="맑은 고딕"/>
        <family val="2"/>
        <charset val="129"/>
      </rPr>
      <t>원화청구</t>
    </r>
    <phoneticPr fontId="5" type="noConversion"/>
  </si>
  <si>
    <t>김유진</t>
  </si>
  <si>
    <t>현종흔</t>
  </si>
  <si>
    <t>김호영</t>
  </si>
  <si>
    <t>변혜진</t>
  </si>
  <si>
    <t>이수민</t>
  </si>
  <si>
    <t>박세라</t>
  </si>
  <si>
    <t>이희진</t>
  </si>
  <si>
    <t>박윤호</t>
  </si>
  <si>
    <t>이효진</t>
  </si>
  <si>
    <t>강미경</t>
  </si>
  <si>
    <t>박성아</t>
  </si>
  <si>
    <t>전규호</t>
  </si>
  <si>
    <t>김민주</t>
  </si>
  <si>
    <t>박서연</t>
  </si>
  <si>
    <t>김소정</t>
  </si>
  <si>
    <t>이보람</t>
  </si>
  <si>
    <t>이다빈</t>
  </si>
  <si>
    <t>강대윤</t>
  </si>
  <si>
    <t>이정진</t>
  </si>
  <si>
    <t>이동규</t>
  </si>
  <si>
    <t>이미라</t>
  </si>
  <si>
    <t>김보미</t>
  </si>
  <si>
    <t>이승현</t>
  </si>
  <si>
    <t>정욱</t>
  </si>
  <si>
    <t>권현지</t>
  </si>
  <si>
    <t>김지영</t>
  </si>
  <si>
    <t>박소현</t>
  </si>
  <si>
    <t>인재혁</t>
  </si>
  <si>
    <t>현혜경</t>
  </si>
  <si>
    <t>이다은</t>
  </si>
  <si>
    <t>우혜영</t>
  </si>
  <si>
    <t>한송이</t>
  </si>
  <si>
    <t>이경호</t>
  </si>
  <si>
    <t>김상연</t>
  </si>
  <si>
    <t>조수현</t>
  </si>
  <si>
    <t>정희수</t>
  </si>
  <si>
    <t>강비주</t>
  </si>
  <si>
    <t>이시은</t>
  </si>
  <si>
    <t>박지영</t>
  </si>
  <si>
    <t>이수인</t>
  </si>
  <si>
    <t>박이슬</t>
  </si>
  <si>
    <t>최진영</t>
  </si>
  <si>
    <t>김준혁</t>
  </si>
  <si>
    <t>안아론</t>
  </si>
  <si>
    <t>이송희</t>
  </si>
  <si>
    <t>김서하</t>
  </si>
  <si>
    <t>변기환</t>
  </si>
  <si>
    <t>김재학</t>
  </si>
  <si>
    <t>김현미</t>
  </si>
  <si>
    <t>RS704</t>
  </si>
  <si>
    <t>신주영</t>
  </si>
  <si>
    <t>김혜정</t>
  </si>
  <si>
    <t>안소정</t>
  </si>
  <si>
    <t>홍성경</t>
  </si>
  <si>
    <t>강은영</t>
  </si>
  <si>
    <t>류하은</t>
  </si>
  <si>
    <t>이창훈</t>
  </si>
  <si>
    <t>박정훈</t>
  </si>
  <si>
    <t>최대영</t>
  </si>
  <si>
    <t>김수연</t>
  </si>
  <si>
    <t>김혜진</t>
  </si>
  <si>
    <t>정수연</t>
  </si>
  <si>
    <t>김은민</t>
  </si>
  <si>
    <t>최지영</t>
  </si>
  <si>
    <t>김현진</t>
  </si>
  <si>
    <t>최태연</t>
  </si>
  <si>
    <t>박수영</t>
  </si>
  <si>
    <t>김재민</t>
  </si>
  <si>
    <t>김혜영</t>
  </si>
  <si>
    <t>심현애</t>
  </si>
  <si>
    <t>김수진</t>
  </si>
  <si>
    <t>김서연</t>
  </si>
  <si>
    <t>박지희</t>
  </si>
  <si>
    <t>손정욱</t>
  </si>
  <si>
    <t>김정윤</t>
  </si>
  <si>
    <t>정윤주</t>
  </si>
  <si>
    <t>한현경</t>
  </si>
  <si>
    <t>이윤경</t>
  </si>
  <si>
    <t>김정환</t>
  </si>
  <si>
    <t>임효진</t>
  </si>
  <si>
    <t>조민호</t>
  </si>
  <si>
    <t>이권희</t>
  </si>
  <si>
    <t>이연주</t>
  </si>
  <si>
    <t>박소영</t>
  </si>
  <si>
    <t>박민영</t>
  </si>
  <si>
    <t>송수빈</t>
  </si>
  <si>
    <t>박지혜</t>
  </si>
  <si>
    <t>박보라</t>
  </si>
  <si>
    <t>김현정</t>
  </si>
  <si>
    <t>박현정</t>
  </si>
  <si>
    <t>권영민</t>
  </si>
  <si>
    <t>김관중</t>
  </si>
  <si>
    <t>박원희</t>
  </si>
  <si>
    <t>김필균</t>
  </si>
  <si>
    <t>윤도은</t>
  </si>
  <si>
    <t>조은지</t>
  </si>
  <si>
    <t>강예원</t>
  </si>
  <si>
    <t>김만진</t>
  </si>
  <si>
    <t>이인숙</t>
  </si>
  <si>
    <t>유수연</t>
  </si>
  <si>
    <t>박예슬</t>
  </si>
  <si>
    <t>김진경</t>
  </si>
  <si>
    <t>김채원</t>
  </si>
  <si>
    <t>윤수현</t>
  </si>
  <si>
    <t>김동현</t>
  </si>
  <si>
    <t>박소정</t>
  </si>
  <si>
    <t>이혁진</t>
  </si>
  <si>
    <t>정우철</t>
  </si>
  <si>
    <t>최용석</t>
  </si>
  <si>
    <t>한규리</t>
  </si>
  <si>
    <t>강현주</t>
  </si>
  <si>
    <t>정수현</t>
  </si>
  <si>
    <t>유다혜</t>
  </si>
  <si>
    <t>김민숙</t>
  </si>
  <si>
    <t>김보람</t>
  </si>
  <si>
    <t>강주영</t>
  </si>
  <si>
    <t>김재엽</t>
  </si>
  <si>
    <t>이채영</t>
  </si>
  <si>
    <t>KRW</t>
    <phoneticPr fontId="19" type="noConversion"/>
  </si>
  <si>
    <t>KRW</t>
    <phoneticPr fontId="3" type="noConversion"/>
  </si>
  <si>
    <t>Grand Total (JPY)</t>
    <phoneticPr fontId="19" type="noConversion"/>
  </si>
  <si>
    <t>PJP250136229</t>
  </si>
  <si>
    <t>강하윤</t>
  </si>
  <si>
    <t>N2025082885718391</t>
  </si>
  <si>
    <t>PJP250136236</t>
  </si>
  <si>
    <t>박주언</t>
  </si>
  <si>
    <t>N2025082888635521</t>
  </si>
  <si>
    <t>PJP250136237</t>
  </si>
  <si>
    <t>이재영</t>
  </si>
  <si>
    <t>N2025082889010251</t>
  </si>
  <si>
    <t>PJP250136349</t>
  </si>
  <si>
    <t>하시은</t>
  </si>
  <si>
    <t>N2025082997848491</t>
  </si>
  <si>
    <t>PJP250136233</t>
  </si>
  <si>
    <t>석치관</t>
  </si>
  <si>
    <t>N2025082886705931</t>
  </si>
  <si>
    <t>PJP250136239</t>
  </si>
  <si>
    <t>N2025082889804121</t>
  </si>
  <si>
    <t>PJP250136383</t>
  </si>
  <si>
    <t>곽동규</t>
  </si>
  <si>
    <t>N2025082997939361</t>
  </si>
  <si>
    <t>PJP250136347</t>
  </si>
  <si>
    <t>N2025082997046001</t>
  </si>
  <si>
    <t>PJP250136348</t>
  </si>
  <si>
    <t>강정자</t>
  </si>
  <si>
    <t>N2025082997271441</t>
  </si>
  <si>
    <t>PJP250136629</t>
  </si>
  <si>
    <t>신용석</t>
  </si>
  <si>
    <t>N2025082913862231</t>
  </si>
  <si>
    <t>PJP250136258</t>
  </si>
  <si>
    <t>곽진희</t>
  </si>
  <si>
    <t>N2025082995157581</t>
  </si>
  <si>
    <t>PJP250136528</t>
  </si>
  <si>
    <t>우지수</t>
  </si>
  <si>
    <t>N2025082911101661</t>
  </si>
  <si>
    <t>PJP250136238</t>
  </si>
  <si>
    <t>고주리</t>
  </si>
  <si>
    <t>N2025082889260041</t>
  </si>
  <si>
    <t>PJP250136250</t>
  </si>
  <si>
    <t>이가현</t>
  </si>
  <si>
    <t>N2025082893272041</t>
  </si>
  <si>
    <t>PJP250136259</t>
  </si>
  <si>
    <t>임연후</t>
  </si>
  <si>
    <t>[동물검역]//반입예정정보재전송</t>
  </si>
  <si>
    <t>N2025082995172701</t>
  </si>
  <si>
    <t>PJP250136558</t>
  </si>
  <si>
    <t>임정희</t>
  </si>
  <si>
    <t>N2025082768226701</t>
  </si>
  <si>
    <t>PJP250136573</t>
  </si>
  <si>
    <t>김민진</t>
  </si>
  <si>
    <t>N2025082912547261</t>
  </si>
  <si>
    <t>PJP250136385</t>
  </si>
  <si>
    <t>김규나</t>
  </si>
  <si>
    <t>N2025082998361031</t>
  </si>
  <si>
    <t>PJP250136248</t>
  </si>
  <si>
    <t>서영국</t>
  </si>
  <si>
    <t>N2025082892673291</t>
  </si>
  <si>
    <t>PJP250136572</t>
  </si>
  <si>
    <t>김연주</t>
  </si>
  <si>
    <t>N2025082911187441</t>
  </si>
  <si>
    <t>PJP250136227</t>
  </si>
  <si>
    <t>임세희</t>
  </si>
  <si>
    <t>N2025082883928011</t>
  </si>
  <si>
    <t>PJP250136257</t>
  </si>
  <si>
    <t>김정빈</t>
  </si>
  <si>
    <t>N2025082995011991</t>
  </si>
  <si>
    <t>PJP250136574</t>
  </si>
  <si>
    <t>한형덕</t>
  </si>
  <si>
    <t>[식물검역]//반입예정정보재전송</t>
  </si>
  <si>
    <t>N2025082912901801</t>
  </si>
  <si>
    <t>PJP250138221</t>
  </si>
  <si>
    <t>안은정</t>
  </si>
  <si>
    <t>N2025090292925581</t>
  </si>
  <si>
    <t>PJP250138189</t>
  </si>
  <si>
    <t>N2025090172911891</t>
  </si>
  <si>
    <t>PJP250138233</t>
  </si>
  <si>
    <t>조희나</t>
  </si>
  <si>
    <t>N2025090294532991</t>
  </si>
  <si>
    <t>PJP250138200</t>
  </si>
  <si>
    <t>이선혜</t>
  </si>
  <si>
    <t>N2025090179964141</t>
  </si>
  <si>
    <t>PJP250138230</t>
  </si>
  <si>
    <t>윤미진</t>
  </si>
  <si>
    <t>N2025090293756411</t>
  </si>
  <si>
    <t>PJP250138217</t>
  </si>
  <si>
    <t>김경숙</t>
  </si>
  <si>
    <t>N2025090187542111</t>
  </si>
  <si>
    <t>PJP250138218</t>
  </si>
  <si>
    <t>손별</t>
  </si>
  <si>
    <t>N2025090187624681</t>
  </si>
  <si>
    <t>PJP250138224</t>
  </si>
  <si>
    <t>N2025090293188001</t>
  </si>
  <si>
    <t>PJP250136871</t>
  </si>
  <si>
    <t>강은수</t>
  </si>
  <si>
    <t>N2025082915793931</t>
  </si>
  <si>
    <t>PJP250136872</t>
  </si>
  <si>
    <t>한철희</t>
  </si>
  <si>
    <t>N2025082916642431</t>
  </si>
  <si>
    <t>PJP250136874</t>
  </si>
  <si>
    <t>OKADAMIHO</t>
  </si>
  <si>
    <t>N2025082920067011</t>
  </si>
  <si>
    <t>PJP250136883</t>
  </si>
  <si>
    <t>N2025082925098331</t>
  </si>
  <si>
    <t>PJP250137408</t>
  </si>
  <si>
    <t>이진아</t>
  </si>
  <si>
    <t>N2025083160507191</t>
  </si>
  <si>
    <t>PJP250137419</t>
  </si>
  <si>
    <t>N2025083163194711</t>
  </si>
  <si>
    <t>PJP250137432</t>
  </si>
  <si>
    <t>한복영</t>
  </si>
  <si>
    <t>N2025090166582711</t>
  </si>
  <si>
    <t>PJP250137382</t>
  </si>
  <si>
    <t>N2025083147201051</t>
  </si>
  <si>
    <t>PJP250137433</t>
  </si>
  <si>
    <t>N2025090166968741</t>
  </si>
  <si>
    <t>PJP250137426</t>
  </si>
  <si>
    <t>정소려</t>
  </si>
  <si>
    <t>N2025090166203511</t>
  </si>
  <si>
    <t>PJP250136880</t>
  </si>
  <si>
    <t>장공주</t>
  </si>
  <si>
    <t>N2025082924810831</t>
  </si>
  <si>
    <t>PJP250136890</t>
  </si>
  <si>
    <t>최재훈</t>
  </si>
  <si>
    <t>N2025083027487961</t>
  </si>
  <si>
    <t>PJP250136891</t>
  </si>
  <si>
    <t>김다혜</t>
  </si>
  <si>
    <t>N2025083027731311</t>
  </si>
  <si>
    <t>PJP250136892</t>
  </si>
  <si>
    <t>남윤식</t>
  </si>
  <si>
    <t>N2025083027752111</t>
  </si>
  <si>
    <t>PJP250136894</t>
  </si>
  <si>
    <t>김순형</t>
  </si>
  <si>
    <t>N2025083030673621</t>
  </si>
  <si>
    <t>PJP250136895</t>
  </si>
  <si>
    <t>박기남</t>
  </si>
  <si>
    <t>N2025083030674521</t>
  </si>
  <si>
    <t>PJP250136899</t>
  </si>
  <si>
    <t>남윤석</t>
  </si>
  <si>
    <t>N2025083031717461</t>
  </si>
  <si>
    <t>PJP250136901</t>
  </si>
  <si>
    <t>이영자</t>
  </si>
  <si>
    <t>N2025083032388791</t>
  </si>
  <si>
    <t>PJP250136903</t>
  </si>
  <si>
    <t>N2025083034596741</t>
  </si>
  <si>
    <t>PJP250136904</t>
  </si>
  <si>
    <t>김동규</t>
  </si>
  <si>
    <t>N2025083034793801</t>
  </si>
  <si>
    <t>PJP250136906</t>
  </si>
  <si>
    <t>N2025083037914101</t>
  </si>
  <si>
    <t>PJP250136909</t>
  </si>
  <si>
    <t>한지운</t>
  </si>
  <si>
    <t>N2025083039131071</t>
  </si>
  <si>
    <t>PJP250136914</t>
  </si>
  <si>
    <t>신나리</t>
  </si>
  <si>
    <t>N2025083041669001</t>
  </si>
  <si>
    <t>PJP250136870</t>
  </si>
  <si>
    <t>정서희</t>
  </si>
  <si>
    <t>N2025082915436031</t>
  </si>
  <si>
    <t>PJP250136877</t>
  </si>
  <si>
    <t>김은실</t>
  </si>
  <si>
    <t>N2025082922923341</t>
  </si>
  <si>
    <t>PJP250136878</t>
  </si>
  <si>
    <t>한주석</t>
  </si>
  <si>
    <t>N2025082923954041</t>
  </si>
  <si>
    <t>PJP250136879</t>
  </si>
  <si>
    <t>장은서</t>
  </si>
  <si>
    <t>N2025082924685781</t>
  </si>
  <si>
    <t>PJP250136881</t>
  </si>
  <si>
    <t>박동혁</t>
  </si>
  <si>
    <t>N2025082924938781</t>
  </si>
  <si>
    <t>PJP250136884</t>
  </si>
  <si>
    <t>박혜원</t>
  </si>
  <si>
    <t>N2025082925696981</t>
  </si>
  <si>
    <t>PJP250136888</t>
  </si>
  <si>
    <t>박수진</t>
  </si>
  <si>
    <t>N2025083027083771</t>
  </si>
  <si>
    <t>PJP250136893</t>
  </si>
  <si>
    <t>N2025083027925891</t>
  </si>
  <si>
    <t>PJP250136896</t>
  </si>
  <si>
    <t>김여진</t>
  </si>
  <si>
    <t>N2025083030872251</t>
  </si>
  <si>
    <t>PJP250136897</t>
  </si>
  <si>
    <t>김화정</t>
  </si>
  <si>
    <t>N2025083030938611</t>
  </si>
  <si>
    <t>PJP250136898</t>
  </si>
  <si>
    <t>명지선</t>
  </si>
  <si>
    <t>N2025083031567701</t>
  </si>
  <si>
    <t>PJP250136902</t>
  </si>
  <si>
    <t>N2025083033230581</t>
  </si>
  <si>
    <t>PJP250136905</t>
  </si>
  <si>
    <t>연학봉</t>
  </si>
  <si>
    <t>N2025083035499481</t>
  </si>
  <si>
    <t>PJP250136907</t>
  </si>
  <si>
    <t>남경욱</t>
  </si>
  <si>
    <t>N2025083038436771</t>
  </si>
  <si>
    <t>PJP250136908</t>
  </si>
  <si>
    <t>유수민</t>
  </si>
  <si>
    <t>N2025083038718781</t>
  </si>
  <si>
    <t>PJP250136919</t>
  </si>
  <si>
    <t>남정우</t>
  </si>
  <si>
    <t>N2025083144604751</t>
  </si>
  <si>
    <t>PJP250136887</t>
  </si>
  <si>
    <t>N2025083026614991</t>
  </si>
  <si>
    <t>PJP250136900</t>
  </si>
  <si>
    <t>이다해</t>
  </si>
  <si>
    <t>N2025083031746491</t>
  </si>
  <si>
    <t>PJP250136910</t>
  </si>
  <si>
    <t>N2025083039396091</t>
  </si>
  <si>
    <t>PJP250136915</t>
  </si>
  <si>
    <t>권윤경</t>
  </si>
  <si>
    <t>N2025083041895351</t>
  </si>
  <si>
    <t>PJP250136916</t>
  </si>
  <si>
    <t>N2025083042622411</t>
  </si>
  <si>
    <t>PJP250136920</t>
  </si>
  <si>
    <t>홍성민</t>
  </si>
  <si>
    <t>N2025083144641351</t>
  </si>
  <si>
    <t>PJP250136882</t>
  </si>
  <si>
    <t>이범주</t>
  </si>
  <si>
    <t>N2025082924987561</t>
  </si>
  <si>
    <t>PJP250136911</t>
  </si>
  <si>
    <t>백순재</t>
  </si>
  <si>
    <t>N2025083039792321</t>
  </si>
  <si>
    <t>PJP250137431</t>
  </si>
  <si>
    <t>이현진</t>
  </si>
  <si>
    <t>N2025090166494641</t>
  </si>
  <si>
    <t>PJP250137411</t>
  </si>
  <si>
    <t>KIM TAK HYUN</t>
  </si>
  <si>
    <t>N2025083161354011</t>
  </si>
  <si>
    <t>PJP250137402</t>
  </si>
  <si>
    <t>N2025083157186181</t>
  </si>
  <si>
    <t>PJP250136873</t>
  </si>
  <si>
    <t>안현욱</t>
  </si>
  <si>
    <t>N2025082919168141</t>
  </si>
  <si>
    <t>PJP250136886</t>
  </si>
  <si>
    <t>이미혜</t>
  </si>
  <si>
    <t>N2025083026444861</t>
  </si>
  <si>
    <t>PJP250137397</t>
  </si>
  <si>
    <t>N2025083156086231</t>
  </si>
  <si>
    <t>PJP250137400</t>
  </si>
  <si>
    <t>임태연</t>
  </si>
  <si>
    <t>N2025083156609851</t>
  </si>
  <si>
    <t>PJP250137403</t>
  </si>
  <si>
    <t>정성일</t>
  </si>
  <si>
    <t>N2025083157851081</t>
  </si>
  <si>
    <t>PJP250136875</t>
  </si>
  <si>
    <t>이지원</t>
  </si>
  <si>
    <t>N2025082920305021</t>
  </si>
  <si>
    <t>PJP250136912</t>
  </si>
  <si>
    <t>하신혜</t>
  </si>
  <si>
    <t>N2025083040019371</t>
  </si>
  <si>
    <t>PJP250136913</t>
  </si>
  <si>
    <t>최현정</t>
  </si>
  <si>
    <t>N2025083040770461</t>
  </si>
  <si>
    <t>PJP250136917</t>
  </si>
  <si>
    <t>N2025083143560011</t>
  </si>
  <si>
    <t>PJP250136918</t>
  </si>
  <si>
    <t>정송아</t>
  </si>
  <si>
    <t>N2025083143830241</t>
  </si>
  <si>
    <t>PJP250137390</t>
  </si>
  <si>
    <t>이수진</t>
  </si>
  <si>
    <t>N2025083151478941</t>
  </si>
  <si>
    <t>PJP250137406</t>
  </si>
  <si>
    <t>공가영</t>
  </si>
  <si>
    <t>N2025083159577971</t>
  </si>
  <si>
    <t>PJP250137385</t>
  </si>
  <si>
    <t>김숙영</t>
  </si>
  <si>
    <t>N2025083149814441</t>
  </si>
  <si>
    <t>PJP250137404</t>
  </si>
  <si>
    <t>류소연</t>
  </si>
  <si>
    <t>N2025083158620781</t>
  </si>
  <si>
    <t>PJP250137425</t>
  </si>
  <si>
    <t>N2025090165234501</t>
  </si>
  <si>
    <t>PJP250136983</t>
  </si>
  <si>
    <t>신도예</t>
  </si>
  <si>
    <t>N2025083030928261</t>
  </si>
  <si>
    <t>PJP250137388</t>
  </si>
  <si>
    <t>정소현</t>
  </si>
  <si>
    <t>N2025083150707001</t>
  </si>
  <si>
    <t>PJP250137414</t>
  </si>
  <si>
    <t>왕소영</t>
  </si>
  <si>
    <t>N2025083161444671</t>
  </si>
  <si>
    <t>PJP250137381</t>
  </si>
  <si>
    <t>이수아</t>
  </si>
  <si>
    <t>N2025083146072271</t>
  </si>
  <si>
    <t>PJP250134903</t>
  </si>
  <si>
    <t>구현주</t>
  </si>
  <si>
    <t>N2025082745264671</t>
  </si>
  <si>
    <t>PJP250134901</t>
  </si>
  <si>
    <t>노한선</t>
  </si>
  <si>
    <t>N2025082635133781</t>
  </si>
  <si>
    <t>PJP250136231</t>
  </si>
  <si>
    <t>류시헌</t>
  </si>
  <si>
    <t>N2025082886246601</t>
  </si>
  <si>
    <t>PJP250136226</t>
  </si>
  <si>
    <t>정미정</t>
  </si>
  <si>
    <t>N2025082883772681</t>
  </si>
  <si>
    <t>PJP250136255</t>
  </si>
  <si>
    <t>모수현</t>
  </si>
  <si>
    <t>N2025082994981321</t>
  </si>
  <si>
    <t>PJP250136245</t>
  </si>
  <si>
    <t>N2025082891777081</t>
  </si>
  <si>
    <t>PJP250136252</t>
  </si>
  <si>
    <t>옥제은</t>
  </si>
  <si>
    <t>N2025082995422781</t>
  </si>
  <si>
    <t>PJP250136521</t>
  </si>
  <si>
    <t>김윤미</t>
  </si>
  <si>
    <t>N2025082999945231</t>
  </si>
  <si>
    <t>PJP250136234</t>
  </si>
  <si>
    <t>임연주</t>
  </si>
  <si>
    <t>N2025082887382951</t>
  </si>
  <si>
    <t>PJP250136632</t>
  </si>
  <si>
    <t>N2025082914955111</t>
  </si>
  <si>
    <t>PJP250136753</t>
  </si>
  <si>
    <t>정수진</t>
  </si>
  <si>
    <t>N2025082753468451</t>
  </si>
  <si>
    <t>PJP250136224</t>
  </si>
  <si>
    <t>이상백</t>
  </si>
  <si>
    <t>N2025082880335581</t>
  </si>
  <si>
    <t>PJP250136241</t>
  </si>
  <si>
    <t>이경희</t>
  </si>
  <si>
    <t>N2025082890154221</t>
  </si>
  <si>
    <t>PJP250136272</t>
  </si>
  <si>
    <t>김시현</t>
  </si>
  <si>
    <t>N2025082996350411</t>
  </si>
  <si>
    <t>PJP250136384</t>
  </si>
  <si>
    <t>N2025082998240341</t>
  </si>
  <si>
    <t>PJP250136527</t>
  </si>
  <si>
    <t>이수정</t>
  </si>
  <si>
    <t>N2025082910961011</t>
  </si>
  <si>
    <t>PJP250136386</t>
  </si>
  <si>
    <t>김진수</t>
  </si>
  <si>
    <t>N2025082998459981</t>
  </si>
  <si>
    <t>PJP250136246</t>
  </si>
  <si>
    <t>김준성</t>
  </si>
  <si>
    <t>N2025082891807691</t>
  </si>
  <si>
    <t>PJP250138991</t>
  </si>
  <si>
    <t>김명선</t>
  </si>
  <si>
    <t>N2025090215103981</t>
  </si>
  <si>
    <t>PJP250139027</t>
  </si>
  <si>
    <t>박민아</t>
  </si>
  <si>
    <t>N2025090330062111</t>
  </si>
  <si>
    <t>PJP250138486</t>
  </si>
  <si>
    <t>백경민</t>
  </si>
  <si>
    <t>N2025090210512191</t>
  </si>
  <si>
    <t>PJP250138487</t>
  </si>
  <si>
    <t>박충식</t>
  </si>
  <si>
    <t>N2025090210710661</t>
  </si>
  <si>
    <t>PJP250138488</t>
  </si>
  <si>
    <t>전지혜</t>
  </si>
  <si>
    <t>N2025090210754531</t>
  </si>
  <si>
    <t>PJP250138998</t>
  </si>
  <si>
    <t>조은교</t>
  </si>
  <si>
    <t>N2025090218225701</t>
  </si>
  <si>
    <t>PJP250139023</t>
  </si>
  <si>
    <t>김슬희</t>
  </si>
  <si>
    <t>N2025090228990041</t>
  </si>
  <si>
    <t>PJP250139011</t>
  </si>
  <si>
    <t>노형민</t>
  </si>
  <si>
    <t>N2025090225441881</t>
  </si>
  <si>
    <t>PJP250138489</t>
  </si>
  <si>
    <t>N2025090210903081</t>
  </si>
  <si>
    <t>PJP250139008</t>
  </si>
  <si>
    <t>정은혜</t>
  </si>
  <si>
    <t>N2025090224334711</t>
  </si>
  <si>
    <t>PJP250138214</t>
  </si>
  <si>
    <t>박상철</t>
  </si>
  <si>
    <t>N2025090186675851</t>
  </si>
  <si>
    <t>PJP250138207</t>
  </si>
  <si>
    <t>오세준</t>
  </si>
  <si>
    <t>N2025090183321161</t>
  </si>
  <si>
    <t>PJP250138187</t>
  </si>
  <si>
    <t>송선미</t>
  </si>
  <si>
    <t>N2025090172247391</t>
  </si>
  <si>
    <t>PJP250138193</t>
  </si>
  <si>
    <t>조정윤</t>
  </si>
  <si>
    <t>N2025090174606431</t>
  </si>
  <si>
    <t>PJP250138203</t>
  </si>
  <si>
    <t>김승태</t>
  </si>
  <si>
    <t>N2025090181507271</t>
  </si>
  <si>
    <t>PJP250138208</t>
  </si>
  <si>
    <t>조지현</t>
  </si>
  <si>
    <t>N2025090183481841</t>
  </si>
  <si>
    <t>PJP250138195</t>
  </si>
  <si>
    <t>김혜인</t>
  </si>
  <si>
    <t>N2025090176149951</t>
  </si>
  <si>
    <t>PJP250138210</t>
  </si>
  <si>
    <t>이지현</t>
  </si>
  <si>
    <t>N2025090184061661</t>
  </si>
  <si>
    <t>PJP250138234</t>
  </si>
  <si>
    <t>문재민</t>
  </si>
  <si>
    <t>N2025090294689001</t>
  </si>
  <si>
    <t>PJP250138204</t>
  </si>
  <si>
    <t>주서현</t>
  </si>
  <si>
    <t>N2025090181828411</t>
  </si>
  <si>
    <t>PJP250138220</t>
  </si>
  <si>
    <t>N2025090189188511</t>
  </si>
  <si>
    <t>PJP250138227</t>
  </si>
  <si>
    <t>김은정</t>
  </si>
  <si>
    <t>N2025090293519581</t>
  </si>
  <si>
    <t>PJP250138192</t>
  </si>
  <si>
    <t>최민호</t>
  </si>
  <si>
    <t>N2025090174201811</t>
  </si>
  <si>
    <t>PJP250138378</t>
  </si>
  <si>
    <t>N2025090296306651</t>
  </si>
  <si>
    <t>PJP250138379</t>
  </si>
  <si>
    <t>신순영</t>
  </si>
  <si>
    <t>N2025090296577931</t>
  </si>
  <si>
    <t>PJP250138222</t>
  </si>
  <si>
    <t>권용범</t>
  </si>
  <si>
    <t>N2025090293042901</t>
  </si>
  <si>
    <t>PJP250138191</t>
  </si>
  <si>
    <t>N2025090173651631</t>
  </si>
  <si>
    <t>PJP250138211</t>
  </si>
  <si>
    <t>김영석</t>
  </si>
  <si>
    <t>N2025090184707591</t>
  </si>
  <si>
    <t>PJP250138223</t>
  </si>
  <si>
    <t>손가영</t>
  </si>
  <si>
    <t>N2025090293113231</t>
  </si>
  <si>
    <t>PJP250138188</t>
  </si>
  <si>
    <t>N2025090172414411</t>
  </si>
  <si>
    <t>PJP250138198</t>
  </si>
  <si>
    <t>송은주</t>
  </si>
  <si>
    <t>N2025090178442231</t>
  </si>
  <si>
    <t>PJP250138205</t>
  </si>
  <si>
    <t>이현숙</t>
  </si>
  <si>
    <t>N2025090182438311</t>
  </si>
  <si>
    <t>PJP250138381</t>
  </si>
  <si>
    <t>N2025090298815781</t>
  </si>
  <si>
    <t>PJP250138212</t>
  </si>
  <si>
    <t>N2025090185131731</t>
  </si>
  <si>
    <t>PJP250138190</t>
  </si>
  <si>
    <t>N2025090173443001</t>
  </si>
  <si>
    <t>PJP250138206</t>
  </si>
  <si>
    <t>오미정</t>
  </si>
  <si>
    <t>N2025090182733781</t>
  </si>
  <si>
    <t>PJP250138216</t>
  </si>
  <si>
    <t>김영세</t>
  </si>
  <si>
    <t>N2025090187435631</t>
  </si>
  <si>
    <t>PJP250138219</t>
  </si>
  <si>
    <t>윤리나</t>
  </si>
  <si>
    <t>N2025090188212721</t>
  </si>
  <si>
    <t>PJP250138215</t>
  </si>
  <si>
    <t>김혜숙</t>
  </si>
  <si>
    <t>N2025090186840261</t>
  </si>
  <si>
    <t>PJP250138225</t>
  </si>
  <si>
    <t>N2025090293263671</t>
  </si>
  <si>
    <t>PJP250138226</t>
  </si>
  <si>
    <t>천은정</t>
  </si>
  <si>
    <t>N2025090293448591</t>
  </si>
  <si>
    <t>PJP250138228</t>
  </si>
  <si>
    <t>N2025090293626011</t>
  </si>
  <si>
    <t>PJP250137478</t>
  </si>
  <si>
    <t>정일용</t>
  </si>
  <si>
    <t>N2025090170204881</t>
  </si>
  <si>
    <t>PJP250137552</t>
  </si>
  <si>
    <t>전선우</t>
  </si>
  <si>
    <t>N2025090171132621</t>
  </si>
  <si>
    <t>PJP250137479</t>
  </si>
  <si>
    <t>장시연</t>
  </si>
  <si>
    <t>N2025090168273191</t>
  </si>
  <si>
    <t>PJP250137409</t>
  </si>
  <si>
    <t>김미정</t>
  </si>
  <si>
    <t>N2025083160651501</t>
  </si>
  <si>
    <t>PJP250137424</t>
  </si>
  <si>
    <t>배재원</t>
  </si>
  <si>
    <t>N2025090164848631</t>
  </si>
  <si>
    <t>PJP250136981</t>
  </si>
  <si>
    <t>양숙진</t>
  </si>
  <si>
    <t>N2025082923469211</t>
  </si>
  <si>
    <t>PJP250137410</t>
  </si>
  <si>
    <t>서주형</t>
  </si>
  <si>
    <t>N2025083161140231</t>
  </si>
  <si>
    <t>PJP250137380</t>
  </si>
  <si>
    <t>데미지(09/10)/ 반입예정정보재전송</t>
  </si>
  <si>
    <t>N2025083146055541</t>
  </si>
  <si>
    <t>PJP250137384</t>
  </si>
  <si>
    <t>정희란</t>
  </si>
  <si>
    <t>N2025083148478071</t>
  </si>
  <si>
    <t>PJP250137387</t>
  </si>
  <si>
    <t>이윤정</t>
  </si>
  <si>
    <t>N2025083150530471</t>
  </si>
  <si>
    <t>PJP250137407</t>
  </si>
  <si>
    <t>안지원</t>
  </si>
  <si>
    <t>N2025083159889041</t>
  </si>
  <si>
    <t>PJP250137412</t>
  </si>
  <si>
    <t>송창석</t>
  </si>
  <si>
    <t>N2025083161385241</t>
  </si>
  <si>
    <t>PJP250137417</t>
  </si>
  <si>
    <t>양두혁</t>
  </si>
  <si>
    <t>N2025083162782351</t>
  </si>
  <si>
    <t>PJP250137418</t>
  </si>
  <si>
    <t>최윤영</t>
  </si>
  <si>
    <t>N2025083162946111</t>
  </si>
  <si>
    <t>PJP250136885</t>
  </si>
  <si>
    <t>N2025082926315801</t>
  </si>
  <si>
    <t>PJP250136980</t>
  </si>
  <si>
    <t>류수정</t>
  </si>
  <si>
    <t>N2025082997417931</t>
  </si>
  <si>
    <t>PJP250137394</t>
  </si>
  <si>
    <t>옥을선</t>
  </si>
  <si>
    <t>N2025083152820141</t>
  </si>
  <si>
    <t>PJP250137386</t>
  </si>
  <si>
    <t>N2025083150359291</t>
  </si>
  <si>
    <t>PJP250137392</t>
  </si>
  <si>
    <t>장재호</t>
  </si>
  <si>
    <t>N2025083151689191</t>
  </si>
  <si>
    <t>PJP250137393</t>
  </si>
  <si>
    <t>국지은</t>
  </si>
  <si>
    <t>N2025083152451571</t>
  </si>
  <si>
    <t>PJP250137396</t>
  </si>
  <si>
    <t>황지수</t>
  </si>
  <si>
    <t>N2025083155929751</t>
  </si>
  <si>
    <t>PJP250137423</t>
  </si>
  <si>
    <t>박민준</t>
  </si>
  <si>
    <t>N2025090164732631</t>
  </si>
  <si>
    <t>PJP250137389</t>
  </si>
  <si>
    <t>N2025083151309681</t>
  </si>
  <si>
    <t>PJP250137401</t>
  </si>
  <si>
    <t>윤경순</t>
  </si>
  <si>
    <t>N2025083156970051</t>
  </si>
  <si>
    <t>PJP250137420</t>
  </si>
  <si>
    <t>이수빈</t>
  </si>
  <si>
    <t>N2025090164019751</t>
  </si>
  <si>
    <t>PJP250137383</t>
  </si>
  <si>
    <t>최상교</t>
  </si>
  <si>
    <t>N2025083147870441</t>
  </si>
  <si>
    <t>PJP250136982</t>
  </si>
  <si>
    <t>박미경</t>
  </si>
  <si>
    <t>N2025083030136011</t>
  </si>
  <si>
    <t>PJP250137405</t>
  </si>
  <si>
    <t>이동훈</t>
  </si>
  <si>
    <t>N2025083158636651</t>
  </si>
  <si>
    <t>PJP250137399</t>
  </si>
  <si>
    <t>N2025083156584951</t>
  </si>
  <si>
    <t>PJP250137413</t>
  </si>
  <si>
    <t>서재오</t>
  </si>
  <si>
    <t>N2025083161422481</t>
  </si>
  <si>
    <t>PJP250137415</t>
  </si>
  <si>
    <t>N2025083161657761</t>
  </si>
  <si>
    <t>PJP250137391</t>
  </si>
  <si>
    <t>허문정</t>
  </si>
  <si>
    <t>N2025083151525931</t>
  </si>
  <si>
    <t>PJP250137398</t>
  </si>
  <si>
    <t>김누리</t>
  </si>
  <si>
    <t>N2025083156139881</t>
  </si>
  <si>
    <t>PJP250137395</t>
  </si>
  <si>
    <t>이상준</t>
  </si>
  <si>
    <t>N2025083155458031</t>
  </si>
  <si>
    <t>PJP250137416</t>
  </si>
  <si>
    <t>N2025083162492891</t>
  </si>
  <si>
    <t>PJP250137422</t>
  </si>
  <si>
    <t>이규리</t>
  </si>
  <si>
    <t>N2025090164392251</t>
  </si>
  <si>
    <t>PJP250133389</t>
  </si>
  <si>
    <t>N2025082478387121</t>
  </si>
  <si>
    <t>PJP250136273</t>
  </si>
  <si>
    <t>안현수</t>
  </si>
  <si>
    <t>N2025082995857311</t>
  </si>
  <si>
    <t>PJP250139016</t>
  </si>
  <si>
    <t>서별님</t>
  </si>
  <si>
    <t>N2025090227736531</t>
  </si>
  <si>
    <t>PJP250139002</t>
  </si>
  <si>
    <t>박성진</t>
  </si>
  <si>
    <t>N2025090220202001</t>
  </si>
  <si>
    <t>PJP250138989</t>
  </si>
  <si>
    <t>조희주</t>
  </si>
  <si>
    <t>N2025090214601261</t>
  </si>
  <si>
    <t>PJP250139010</t>
  </si>
  <si>
    <t>김현지</t>
  </si>
  <si>
    <t>N2025090224605511</t>
  </si>
  <si>
    <t>PJP250139030</t>
  </si>
  <si>
    <t>유슬기</t>
  </si>
  <si>
    <t>N2025090330436551</t>
  </si>
  <si>
    <t>PJP250138984</t>
  </si>
  <si>
    <t>장민혁</t>
  </si>
  <si>
    <t>N2025090212379681</t>
  </si>
  <si>
    <t>PJP250138990</t>
  </si>
  <si>
    <t>강미래</t>
  </si>
  <si>
    <t>N2025090214814961</t>
  </si>
  <si>
    <t>PJP250138994</t>
  </si>
  <si>
    <t>김일권</t>
  </si>
  <si>
    <t>N2025090215604201</t>
  </si>
  <si>
    <t>PJP250139001</t>
  </si>
  <si>
    <t>이미령</t>
  </si>
  <si>
    <t>N2025090219793721</t>
  </si>
  <si>
    <t>PJP250139005</t>
  </si>
  <si>
    <t>장수희</t>
  </si>
  <si>
    <t>N2025090221737321</t>
  </si>
  <si>
    <t>PJP250139009</t>
  </si>
  <si>
    <t>이진수</t>
  </si>
  <si>
    <t>N2025090224467501</t>
  </si>
  <si>
    <t>PJP250139019</t>
  </si>
  <si>
    <t>박초연</t>
  </si>
  <si>
    <t>N2025090228184711</t>
  </si>
  <si>
    <t>PJP250139012</t>
  </si>
  <si>
    <t>손혜수</t>
  </si>
  <si>
    <t>N2025090225568371</t>
  </si>
  <si>
    <t>PJP250139014</t>
  </si>
  <si>
    <t>이웅희</t>
  </si>
  <si>
    <t>N2025090227035031</t>
  </si>
  <si>
    <t>PJP250139022</t>
  </si>
  <si>
    <t>박명나</t>
  </si>
  <si>
    <t>N2025090228963811</t>
  </si>
  <si>
    <t>PJP250138987</t>
  </si>
  <si>
    <t>박찬솔</t>
  </si>
  <si>
    <t>N2025090213475111</t>
  </si>
  <si>
    <t>PJP250138992</t>
  </si>
  <si>
    <t>권석영</t>
  </si>
  <si>
    <t>N2025090215395481</t>
  </si>
  <si>
    <t>PJP250138996</t>
  </si>
  <si>
    <t>윤준서</t>
  </si>
  <si>
    <t>N2025090217684781</t>
  </si>
  <si>
    <t>PJP250138999</t>
  </si>
  <si>
    <t>우종열</t>
  </si>
  <si>
    <t>N2025090218241931</t>
  </si>
  <si>
    <t>PJP250139003</t>
  </si>
  <si>
    <t>안주영</t>
  </si>
  <si>
    <t>N2025090220417181</t>
  </si>
  <si>
    <t>PJP250139004</t>
  </si>
  <si>
    <t>송효수</t>
  </si>
  <si>
    <t>N2025090220761651</t>
  </si>
  <si>
    <t>PJP250139037</t>
  </si>
  <si>
    <t>김지민</t>
  </si>
  <si>
    <t>N2025090331315901</t>
  </si>
  <si>
    <t>PJP250139202</t>
  </si>
  <si>
    <t>N2025090334288591</t>
  </si>
  <si>
    <t>PJP250139351</t>
  </si>
  <si>
    <t>심우송</t>
  </si>
  <si>
    <t>N2025090336267981</t>
  </si>
  <si>
    <t>PJP250139042</t>
  </si>
  <si>
    <t>N2025090332080321</t>
  </si>
  <si>
    <t>PJP250139007</t>
  </si>
  <si>
    <t>황경태</t>
  </si>
  <si>
    <t>N2025090224188301</t>
  </si>
  <si>
    <t>PJP250139017</t>
  </si>
  <si>
    <t>김웅</t>
  </si>
  <si>
    <t>N2025090227925541</t>
  </si>
  <si>
    <t>PJP250139025</t>
  </si>
  <si>
    <t>N2025090329273411</t>
  </si>
  <si>
    <t>PJP250139350</t>
  </si>
  <si>
    <t>김도성</t>
  </si>
  <si>
    <t>N2025090335169091</t>
  </si>
  <si>
    <t>PJP250139020</t>
  </si>
  <si>
    <t>조현지</t>
  </si>
  <si>
    <t>N2025090228447861</t>
  </si>
  <si>
    <t>PJP250138995</t>
  </si>
  <si>
    <t>이종은</t>
  </si>
  <si>
    <t>N2025090215966221</t>
  </si>
  <si>
    <t>PJP250139000</t>
  </si>
  <si>
    <t>조상근</t>
  </si>
  <si>
    <t>N2025090219451791</t>
  </si>
  <si>
    <t>PJP250139026</t>
  </si>
  <si>
    <t>이재용</t>
  </si>
  <si>
    <t>N2025090329386641</t>
  </si>
  <si>
    <t>PJP250138988</t>
  </si>
  <si>
    <t>공지혜</t>
  </si>
  <si>
    <t>N2025090213665321</t>
  </si>
  <si>
    <t>PJP250139006</t>
  </si>
  <si>
    <t>어보영</t>
  </si>
  <si>
    <t>N2025090223400521</t>
  </si>
  <si>
    <t>PJP250139013</t>
  </si>
  <si>
    <t>N2025090226925111</t>
  </si>
  <si>
    <t>PJP250139015</t>
  </si>
  <si>
    <t>이지훈</t>
  </si>
  <si>
    <t>N2025090227448421</t>
  </si>
  <si>
    <t>PJP250139018</t>
  </si>
  <si>
    <t>N2025090228075031</t>
  </si>
  <si>
    <t>PJP250139024</t>
  </si>
  <si>
    <t>고경진</t>
  </si>
  <si>
    <t>N2025090228991361</t>
  </si>
  <si>
    <t>PJP250139028</t>
  </si>
  <si>
    <t>정수인</t>
  </si>
  <si>
    <t>N2025090330434561</t>
  </si>
  <si>
    <t>PJP250139029</t>
  </si>
  <si>
    <t>한기욱</t>
  </si>
  <si>
    <t>N2025090330434921</t>
  </si>
  <si>
    <t>PJP250138194</t>
  </si>
  <si>
    <t>이나영</t>
  </si>
  <si>
    <t>N2025090175691291</t>
  </si>
  <si>
    <t>PJP250138209</t>
  </si>
  <si>
    <t>고주희</t>
  </si>
  <si>
    <t>N2025090184004391</t>
  </si>
  <si>
    <t>PJP250138229</t>
  </si>
  <si>
    <t>신예범</t>
  </si>
  <si>
    <t>N2025090293676321</t>
  </si>
  <si>
    <t>PJP250138197</t>
  </si>
  <si>
    <t>여임경</t>
  </si>
  <si>
    <t>N2025090178202831</t>
  </si>
  <si>
    <t>PJP250138213</t>
  </si>
  <si>
    <t>오나연</t>
  </si>
  <si>
    <t>N2025090186221191</t>
  </si>
  <si>
    <t>PJP250138199</t>
  </si>
  <si>
    <t>N2025090178829721</t>
  </si>
  <si>
    <t>PJP250138202</t>
  </si>
  <si>
    <t>권철환</t>
  </si>
  <si>
    <t>N2025090180935601</t>
  </si>
  <si>
    <t>PJP250138201</t>
  </si>
  <si>
    <t>김환희</t>
  </si>
  <si>
    <t>N2025090180913211</t>
  </si>
  <si>
    <t>PJP250138232</t>
  </si>
  <si>
    <t>N2025090294102201</t>
  </si>
  <si>
    <t>PJP250138380</t>
  </si>
  <si>
    <t>김경민</t>
  </si>
  <si>
    <t>N2025090297060161</t>
  </si>
  <si>
    <t>PJP250138231</t>
  </si>
  <si>
    <t>최라정</t>
  </si>
  <si>
    <t>N2025090293878121</t>
  </si>
  <si>
    <t>PJP250138196</t>
  </si>
  <si>
    <t>권혁철</t>
  </si>
  <si>
    <t>N2025090177066241</t>
  </si>
  <si>
    <t>PJP250137421</t>
  </si>
  <si>
    <t>N2025090164230401</t>
  </si>
  <si>
    <t>PJP250136984</t>
  </si>
  <si>
    <t>손유나</t>
  </si>
  <si>
    <t>N2025083035360721</t>
  </si>
  <si>
    <t>PJP250134902</t>
  </si>
  <si>
    <t>박사라</t>
  </si>
  <si>
    <t>N2025082631482681</t>
  </si>
  <si>
    <t>PJP250139905</t>
  </si>
  <si>
    <t>최현석</t>
  </si>
  <si>
    <t>N2025090352627611</t>
  </si>
  <si>
    <t>PJP250139897</t>
  </si>
  <si>
    <t>박지서</t>
  </si>
  <si>
    <t>N2025090346409451</t>
  </si>
  <si>
    <t>PJP250139903</t>
  </si>
  <si>
    <t>윤희현</t>
  </si>
  <si>
    <t>N2025090351399001</t>
  </si>
  <si>
    <t>PJP250139898</t>
  </si>
  <si>
    <t>김소영</t>
  </si>
  <si>
    <t>N2025090347394511</t>
  </si>
  <si>
    <t>PJP250139907</t>
  </si>
  <si>
    <t>최은화</t>
  </si>
  <si>
    <t>N2025090353185691</t>
  </si>
  <si>
    <t>PJP250139036</t>
  </si>
  <si>
    <t>사공한새</t>
  </si>
  <si>
    <t>N2025090331181511</t>
  </si>
  <si>
    <t>PJP250139201</t>
  </si>
  <si>
    <t>도가람</t>
  </si>
  <si>
    <t>N2025090333274591</t>
  </si>
  <si>
    <t>PJP250139199</t>
  </si>
  <si>
    <t>문유진</t>
  </si>
  <si>
    <t>N2025090332541881</t>
  </si>
  <si>
    <t>PJP250138986</t>
  </si>
  <si>
    <t>주정만</t>
  </si>
  <si>
    <t>N2025090212642941</t>
  </si>
  <si>
    <t>PJP250138997</t>
  </si>
  <si>
    <t>윤석경</t>
  </si>
  <si>
    <t>N2025090217692111</t>
  </si>
  <si>
    <t>PJP250138993</t>
  </si>
  <si>
    <t>N2025090215550131</t>
  </si>
  <si>
    <t>PJP250139021</t>
  </si>
  <si>
    <t>N2025090228517301</t>
  </si>
  <si>
    <t>PJP250139200</t>
  </si>
  <si>
    <t>이창섭</t>
  </si>
  <si>
    <t>N2025090332557241</t>
  </si>
  <si>
    <t>PJP250138985</t>
  </si>
  <si>
    <t>N2025090212569411</t>
  </si>
  <si>
    <t>PJP250138235</t>
  </si>
  <si>
    <t>이유정</t>
  </si>
  <si>
    <t>N2025090169639381</t>
  </si>
  <si>
    <t>PJP250138236</t>
  </si>
  <si>
    <t>김성주</t>
  </si>
  <si>
    <t>N2025090184458351</t>
  </si>
  <si>
    <t>PJP250140429</t>
  </si>
  <si>
    <t>노은규</t>
  </si>
  <si>
    <t>N2025090463576471</t>
  </si>
  <si>
    <t>PJP250139892</t>
  </si>
  <si>
    <t>석예진</t>
  </si>
  <si>
    <t>N2025090345018591</t>
  </si>
  <si>
    <t>PJP250139914</t>
  </si>
  <si>
    <t>박명화</t>
  </si>
  <si>
    <t>N2025090456158011</t>
  </si>
  <si>
    <t>PJP250139900</t>
  </si>
  <si>
    <t>배수영</t>
  </si>
  <si>
    <t>N2025090350237431</t>
  </si>
  <si>
    <t>PJP250139899</t>
  </si>
  <si>
    <t>윤혜원</t>
  </si>
  <si>
    <t>N2025090348001101</t>
  </si>
  <si>
    <t>PJP250139910</t>
  </si>
  <si>
    <t>장영은</t>
  </si>
  <si>
    <t>N2025090353957311</t>
  </si>
  <si>
    <t>PJP250139901</t>
  </si>
  <si>
    <t>정윤선</t>
  </si>
  <si>
    <t>N2025090350829211</t>
  </si>
  <si>
    <t>PJP250139911</t>
  </si>
  <si>
    <t>하재명</t>
  </si>
  <si>
    <t>N2025090337473441</t>
  </si>
  <si>
    <t>PJP250140352</t>
  </si>
  <si>
    <t>N2025090459813341</t>
  </si>
  <si>
    <t>PJP250139889</t>
  </si>
  <si>
    <t>N2025090343889811</t>
  </si>
  <si>
    <t>PJP250139902</t>
  </si>
  <si>
    <t>최강윤</t>
  </si>
  <si>
    <t>N2025090351021091</t>
  </si>
  <si>
    <t>PJP250140358</t>
  </si>
  <si>
    <t>임다영</t>
  </si>
  <si>
    <t>N2025090461857831</t>
  </si>
  <si>
    <t>PJP250140359</t>
  </si>
  <si>
    <t>N2025090462059811</t>
  </si>
  <si>
    <t>PJP250139883</t>
  </si>
  <si>
    <t>김영현</t>
  </si>
  <si>
    <t>N2025090338339131</t>
  </si>
  <si>
    <t>PJP250139885</t>
  </si>
  <si>
    <t>N2025090339120721</t>
  </si>
  <si>
    <t>PJP250139887</t>
  </si>
  <si>
    <t>강경철</t>
  </si>
  <si>
    <t>N2025090343104181</t>
  </si>
  <si>
    <t>PJP250139891</t>
  </si>
  <si>
    <t>송승환</t>
  </si>
  <si>
    <t>N2025090344864981</t>
  </si>
  <si>
    <t>PJP250139894</t>
  </si>
  <si>
    <t>김명지</t>
  </si>
  <si>
    <t>N2025090346008611</t>
  </si>
  <si>
    <t>PJP250139895</t>
  </si>
  <si>
    <t>구제이</t>
  </si>
  <si>
    <t>N2025090346050381</t>
  </si>
  <si>
    <t>PJP250139904</t>
  </si>
  <si>
    <t>김병철</t>
  </si>
  <si>
    <t>N2025090352096391</t>
  </si>
  <si>
    <t>PJP250139909</t>
  </si>
  <si>
    <t>최미현</t>
  </si>
  <si>
    <t>N2025090353886951</t>
  </si>
  <si>
    <t>PJP250139912</t>
  </si>
  <si>
    <t>장은선</t>
  </si>
  <si>
    <t>N2025090455115381</t>
  </si>
  <si>
    <t>PJP250139913</t>
  </si>
  <si>
    <t>정용진</t>
  </si>
  <si>
    <t>N2025090456090871</t>
  </si>
  <si>
    <t>PJP250139916</t>
  </si>
  <si>
    <t>안재현</t>
  </si>
  <si>
    <t>N2025090456411201</t>
  </si>
  <si>
    <t>PJP250140430</t>
  </si>
  <si>
    <t>김채은</t>
  </si>
  <si>
    <t>N2025090463658901</t>
  </si>
  <si>
    <t>PJP250139890</t>
  </si>
  <si>
    <t>유명하</t>
  </si>
  <si>
    <t>N2025090344528211</t>
  </si>
  <si>
    <t>PJP250139896</t>
  </si>
  <si>
    <t>N2025090346173421</t>
  </si>
  <si>
    <t>PJP250139908</t>
  </si>
  <si>
    <t>홍도균</t>
  </si>
  <si>
    <t>N2025090353488111</t>
  </si>
  <si>
    <t>PJP250139893</t>
  </si>
  <si>
    <t>최혜숙</t>
  </si>
  <si>
    <t>N2025090345659461</t>
  </si>
  <si>
    <t>PJP250140351</t>
  </si>
  <si>
    <t>문소영</t>
  </si>
  <si>
    <t>N2025090458921921</t>
  </si>
  <si>
    <t>PJP250139884</t>
  </si>
  <si>
    <t>윤채원</t>
  </si>
  <si>
    <t>N2025090338388511</t>
  </si>
  <si>
    <t>PJP250139888</t>
  </si>
  <si>
    <t>하병준</t>
  </si>
  <si>
    <t>N2025090343281721</t>
  </si>
  <si>
    <t>PJP250140357</t>
  </si>
  <si>
    <t>이대한</t>
  </si>
  <si>
    <t>N2025090461244921</t>
  </si>
  <si>
    <t>PJP250140435</t>
  </si>
  <si>
    <t>정연수</t>
  </si>
  <si>
    <t>N2025090464890441</t>
  </si>
  <si>
    <t>PJP250140398</t>
  </si>
  <si>
    <t>추은순</t>
  </si>
  <si>
    <t>N2025090463195581</t>
  </si>
  <si>
    <t>PJP250140431</t>
  </si>
  <si>
    <t>김명주</t>
  </si>
  <si>
    <t>N2025090463738291</t>
  </si>
  <si>
    <t>PJP250140436</t>
  </si>
  <si>
    <t>홍은정</t>
  </si>
  <si>
    <t>N2025090465160521</t>
  </si>
  <si>
    <t>PJP250140353</t>
  </si>
  <si>
    <t>이예준</t>
  </si>
  <si>
    <t>N2025090460200301</t>
  </si>
  <si>
    <t>PJP250139906</t>
  </si>
  <si>
    <t>공하연</t>
  </si>
  <si>
    <t>N2025090353089241</t>
  </si>
  <si>
    <t>PJP250139915</t>
  </si>
  <si>
    <t>N2025090456356411</t>
  </si>
  <si>
    <t>PJP250140537</t>
  </si>
  <si>
    <t>유동민</t>
  </si>
  <si>
    <t>N2025090473881401</t>
  </si>
  <si>
    <t>PJP250140545</t>
  </si>
  <si>
    <t>이태경</t>
  </si>
  <si>
    <t>N2025090479419101</t>
  </si>
  <si>
    <t>PJP250140556</t>
  </si>
  <si>
    <t>심지은</t>
  </si>
  <si>
    <t>N2025090460831851</t>
  </si>
  <si>
    <t>PJP250140541</t>
  </si>
  <si>
    <t>김애림</t>
  </si>
  <si>
    <t>N2025090478892081</t>
  </si>
  <si>
    <t>PJP250140549</t>
  </si>
  <si>
    <t>김상균</t>
  </si>
  <si>
    <t>N2025090580237621</t>
  </si>
  <si>
    <t>PJP250140528</t>
  </si>
  <si>
    <t>김관홍</t>
  </si>
  <si>
    <t>N2025090467991971</t>
  </si>
  <si>
    <t>PJP250140531</t>
  </si>
  <si>
    <t>임이라</t>
  </si>
  <si>
    <t>N2025090471003441</t>
  </si>
  <si>
    <t>PJP250140530</t>
  </si>
  <si>
    <t>서근혜</t>
  </si>
  <si>
    <t>N2025090470367311</t>
  </si>
  <si>
    <t>PJP250140536</t>
  </si>
  <si>
    <t>조아람</t>
  </si>
  <si>
    <t>N2025090473268001</t>
  </si>
  <si>
    <t>PJP250140551</t>
  </si>
  <si>
    <t>이미아</t>
  </si>
  <si>
    <t>N2025090580607381</t>
  </si>
  <si>
    <t>PJP250140555</t>
  </si>
  <si>
    <t>안보현</t>
  </si>
  <si>
    <t>N2025090581132841</t>
  </si>
  <si>
    <t>PJP250140550</t>
  </si>
  <si>
    <t>이승준</t>
  </si>
  <si>
    <t>N2025090580513711</t>
  </si>
  <si>
    <t>PJP250140548</t>
  </si>
  <si>
    <t>조근상</t>
  </si>
  <si>
    <t>N2025090580166721</t>
  </si>
  <si>
    <t>PJP250140554</t>
  </si>
  <si>
    <t>김강오</t>
  </si>
  <si>
    <t>N2025090580744471</t>
  </si>
  <si>
    <t>PJP250140535</t>
  </si>
  <si>
    <t>김경탁</t>
  </si>
  <si>
    <t>N2025090473119741</t>
  </si>
  <si>
    <t>PJP250140526</t>
  </si>
  <si>
    <t>배다운</t>
  </si>
  <si>
    <t>N2025090467640781</t>
  </si>
  <si>
    <t>PJP250140532</t>
  </si>
  <si>
    <t>김세준</t>
  </si>
  <si>
    <t>N2025090471678121</t>
  </si>
  <si>
    <t>PJP250140534</t>
  </si>
  <si>
    <t>N2025090472775371</t>
  </si>
  <si>
    <t>PJP250140538</t>
  </si>
  <si>
    <t>N2025090473890921</t>
  </si>
  <si>
    <t>PJP250140539</t>
  </si>
  <si>
    <t>장세연</t>
  </si>
  <si>
    <t>N2025090475418051</t>
  </si>
  <si>
    <t>PJP250140543</t>
  </si>
  <si>
    <t>김우람</t>
  </si>
  <si>
    <t>N2025090479158151</t>
  </si>
  <si>
    <t>PJP250140552</t>
  </si>
  <si>
    <t>손하나</t>
  </si>
  <si>
    <t>N2025090580724661</t>
  </si>
  <si>
    <t>PJP250140878</t>
  </si>
  <si>
    <t>김태윤</t>
  </si>
  <si>
    <t>N2025090582936641</t>
  </si>
  <si>
    <t>PJP250140547</t>
  </si>
  <si>
    <t>이유주</t>
  </si>
  <si>
    <t>N2025090580052941</t>
  </si>
  <si>
    <t>PJP250141009</t>
  </si>
  <si>
    <t>전윤희</t>
  </si>
  <si>
    <t>N2025090585733861</t>
  </si>
  <si>
    <t>PJP250141063</t>
  </si>
  <si>
    <t>윤라희</t>
  </si>
  <si>
    <t>N2025090587931891</t>
  </si>
  <si>
    <t>PJP250140546</t>
  </si>
  <si>
    <t>N2025090579952431</t>
  </si>
  <si>
    <t>PJP250141053</t>
  </si>
  <si>
    <t>N2025090471794051</t>
  </si>
  <si>
    <t>PJP250140769</t>
  </si>
  <si>
    <t>이성욱</t>
  </si>
  <si>
    <t>N2025090581721391</t>
  </si>
  <si>
    <t>PJP250140542</t>
  </si>
  <si>
    <t>최안나</t>
  </si>
  <si>
    <t>N2025090478964771</t>
  </si>
  <si>
    <t>PJP250141061</t>
  </si>
  <si>
    <t>박창원</t>
  </si>
  <si>
    <t>N2025090587683611</t>
  </si>
  <si>
    <t>PJP250141059</t>
  </si>
  <si>
    <t>정원우</t>
  </si>
  <si>
    <t>N2025090587389871</t>
  </si>
  <si>
    <t>PJP250141060</t>
  </si>
  <si>
    <t>강수인</t>
  </si>
  <si>
    <t>N2025090587646921</t>
  </si>
  <si>
    <t>PJP250140527</t>
  </si>
  <si>
    <t>송재훈</t>
  </si>
  <si>
    <t>후)주소변경(송하인요청)</t>
  </si>
  <si>
    <t>596421466752 (2)</t>
  </si>
  <si>
    <t>N2025090467792121</t>
  </si>
  <si>
    <t>PJP250140553</t>
  </si>
  <si>
    <t>이하나</t>
  </si>
  <si>
    <t>N2025090580743721</t>
  </si>
  <si>
    <t>PJP250141054</t>
  </si>
  <si>
    <t>N2025090586858331</t>
  </si>
  <si>
    <t>PJP250141815</t>
  </si>
  <si>
    <t>박윤서</t>
  </si>
  <si>
    <t>N2025090592714151</t>
  </si>
  <si>
    <t>PJP250141822</t>
  </si>
  <si>
    <t>최지원</t>
  </si>
  <si>
    <t>N2025090598411111</t>
  </si>
  <si>
    <t>PJP250141834</t>
  </si>
  <si>
    <t>이유진</t>
  </si>
  <si>
    <t>N2025090615510671</t>
  </si>
  <si>
    <t>PJP250141843</t>
  </si>
  <si>
    <t>강인혜</t>
  </si>
  <si>
    <t>N2025090620870601</t>
  </si>
  <si>
    <t>PJP250141874</t>
  </si>
  <si>
    <t>윤선희</t>
  </si>
  <si>
    <t>N2025090737414041</t>
  </si>
  <si>
    <t>PJP250141888</t>
  </si>
  <si>
    <t>이숙</t>
  </si>
  <si>
    <t>N2025090745655141</t>
  </si>
  <si>
    <t>PJP250141893</t>
  </si>
  <si>
    <t>박다인</t>
  </si>
  <si>
    <t>N2025090748153131</t>
  </si>
  <si>
    <t>PJP250141863</t>
  </si>
  <si>
    <t>최아라</t>
  </si>
  <si>
    <t>N2025090730099961</t>
  </si>
  <si>
    <t>PJP250141983</t>
  </si>
  <si>
    <t>서진주</t>
  </si>
  <si>
    <t>N2025090852544621</t>
  </si>
  <si>
    <t>PJP250141882</t>
  </si>
  <si>
    <t>N2025090742821351</t>
  </si>
  <si>
    <t>PJP250142367</t>
  </si>
  <si>
    <t>정승희</t>
  </si>
  <si>
    <t>N2025090853762551</t>
  </si>
  <si>
    <t>PJP250141821</t>
  </si>
  <si>
    <t>추다희</t>
  </si>
  <si>
    <t>N2025090597331491</t>
  </si>
  <si>
    <t>PJP250141837</t>
  </si>
  <si>
    <t>신은비</t>
  </si>
  <si>
    <t>N2025090617267971</t>
  </si>
  <si>
    <t>PJP250141869</t>
  </si>
  <si>
    <t>이정희</t>
  </si>
  <si>
    <t>N2025090734363031</t>
  </si>
  <si>
    <t>PJP250141892</t>
  </si>
  <si>
    <t>복영웅</t>
  </si>
  <si>
    <t>N2025090748009611</t>
  </si>
  <si>
    <t>PJP250141917</t>
  </si>
  <si>
    <t>정미희</t>
  </si>
  <si>
    <t>N2025090850239631</t>
  </si>
  <si>
    <t>PJP250142366</t>
  </si>
  <si>
    <t>강민아</t>
  </si>
  <si>
    <t>N2025090853333671</t>
  </si>
  <si>
    <t>PJP250141929</t>
  </si>
  <si>
    <t>홍영재</t>
  </si>
  <si>
    <t>N2025090850976781</t>
  </si>
  <si>
    <t>PJP250141802</t>
  </si>
  <si>
    <t>N2025090599419291</t>
  </si>
  <si>
    <t>PJP250141807</t>
  </si>
  <si>
    <t>구승우</t>
  </si>
  <si>
    <t>N2025090510918821</t>
  </si>
  <si>
    <t>PJP250141813</t>
  </si>
  <si>
    <t>최승우</t>
  </si>
  <si>
    <t>N2025090591206121</t>
  </si>
  <si>
    <t>PJP250141835</t>
  </si>
  <si>
    <t>김민선</t>
  </si>
  <si>
    <t>N2025090615963651</t>
  </si>
  <si>
    <t>PJP250141984</t>
  </si>
  <si>
    <t>N2025090852885881</t>
  </si>
  <si>
    <t>PJP250141982</t>
  </si>
  <si>
    <t>전영은</t>
  </si>
  <si>
    <t>N2025090851728111</t>
  </si>
  <si>
    <t>PJP250141840</t>
  </si>
  <si>
    <t>구희정</t>
  </si>
  <si>
    <t>N2025090619465781</t>
  </si>
  <si>
    <t>PJP250141875</t>
  </si>
  <si>
    <t>방호상</t>
  </si>
  <si>
    <t>N2025090738827701</t>
  </si>
  <si>
    <t>PJP250141831</t>
  </si>
  <si>
    <t>N2025090614684051</t>
  </si>
  <si>
    <t>PJP250141866</t>
  </si>
  <si>
    <t>N2025090730991181</t>
  </si>
  <si>
    <t>PJP250141830</t>
  </si>
  <si>
    <t>이채원</t>
  </si>
  <si>
    <t>N2025090614682221</t>
  </si>
  <si>
    <t>PJP250141820</t>
  </si>
  <si>
    <t>오재석</t>
  </si>
  <si>
    <t>N2025090597299181</t>
  </si>
  <si>
    <t>PJP250141886</t>
  </si>
  <si>
    <t>차은정</t>
  </si>
  <si>
    <t>N2025090744505241</t>
  </si>
  <si>
    <t>PJP250141895</t>
  </si>
  <si>
    <t>우상윤</t>
  </si>
  <si>
    <t>N2025090849510731</t>
  </si>
  <si>
    <t>PJP250141810</t>
  </si>
  <si>
    <t>정서윤</t>
  </si>
  <si>
    <t>N2025090511259251</t>
  </si>
  <si>
    <t>PJP250141845</t>
  </si>
  <si>
    <t>강선미</t>
  </si>
  <si>
    <t>N2025090623032611</t>
  </si>
  <si>
    <t>PJP250141852</t>
  </si>
  <si>
    <t>조은정</t>
  </si>
  <si>
    <t>N2025090627459921</t>
  </si>
  <si>
    <t>PJP250141859</t>
  </si>
  <si>
    <t>김현아</t>
  </si>
  <si>
    <t>N2025090729641351</t>
  </si>
  <si>
    <t>PJP250141860</t>
  </si>
  <si>
    <t>권혜진</t>
  </si>
  <si>
    <t>N2025090729664791</t>
  </si>
  <si>
    <t>PJP250141862</t>
  </si>
  <si>
    <t>조수아</t>
  </si>
  <si>
    <t>N2025090729861101</t>
  </si>
  <si>
    <t>PJP250141885</t>
  </si>
  <si>
    <t>박수만</t>
  </si>
  <si>
    <t>N2025090743916181</t>
  </si>
  <si>
    <t>PJP250141897</t>
  </si>
  <si>
    <t>함정미</t>
  </si>
  <si>
    <t>N2025090849604131</t>
  </si>
  <si>
    <t>PJP250141902</t>
  </si>
  <si>
    <t>심현주</t>
  </si>
  <si>
    <t>N2025090850406591</t>
  </si>
  <si>
    <t>PJP250141827</t>
  </si>
  <si>
    <t>이호준</t>
  </si>
  <si>
    <t>N2025090613384201</t>
  </si>
  <si>
    <t>PJP250141828</t>
  </si>
  <si>
    <t>문두희</t>
  </si>
  <si>
    <t>N2025090614676591</t>
  </si>
  <si>
    <t>PJP250141836</t>
  </si>
  <si>
    <t>이현재</t>
  </si>
  <si>
    <t>N2025090616941931</t>
  </si>
  <si>
    <t>PJP250141841</t>
  </si>
  <si>
    <t>서혜정</t>
  </si>
  <si>
    <t>N2025090620193121</t>
  </si>
  <si>
    <t>PJP250141849</t>
  </si>
  <si>
    <t>박한</t>
  </si>
  <si>
    <t>N2025090626579071</t>
  </si>
  <si>
    <t>PJP250141854</t>
  </si>
  <si>
    <t>홍유리</t>
  </si>
  <si>
    <t>N2025090627668031</t>
  </si>
  <si>
    <t>PJP250141868</t>
  </si>
  <si>
    <t>김태경</t>
  </si>
  <si>
    <t>N2025090733607861</t>
  </si>
  <si>
    <t>PJP250141878</t>
  </si>
  <si>
    <t>이성철</t>
  </si>
  <si>
    <t>N2025090740495721</t>
  </si>
  <si>
    <t>PJP250141881</t>
  </si>
  <si>
    <t>이종인</t>
  </si>
  <si>
    <t>N2025090742676961</t>
  </si>
  <si>
    <t>PJP250141883</t>
  </si>
  <si>
    <t>N2025090743219541</t>
  </si>
  <si>
    <t>PJP250141896</t>
  </si>
  <si>
    <t>N2025090849530821</t>
  </si>
  <si>
    <t>PJP250141808</t>
  </si>
  <si>
    <t>김연경</t>
  </si>
  <si>
    <t>N2025090510982971</t>
  </si>
  <si>
    <t>PJP250141839</t>
  </si>
  <si>
    <t>강한슬</t>
  </si>
  <si>
    <t>N2025090618799361</t>
  </si>
  <si>
    <t>PJP250141898</t>
  </si>
  <si>
    <t>차연지</t>
  </si>
  <si>
    <t>N2025090849665751</t>
  </si>
  <si>
    <t>PJP250141927</t>
  </si>
  <si>
    <t>김운</t>
  </si>
  <si>
    <t>N2025090850806171</t>
  </si>
  <si>
    <t>PJP250141811</t>
  </si>
  <si>
    <t>양영록</t>
  </si>
  <si>
    <t>N2025090511297731</t>
  </si>
  <si>
    <t>PJP250141824</t>
  </si>
  <si>
    <t>N2025090611921201</t>
  </si>
  <si>
    <t>PJP250141848</t>
  </si>
  <si>
    <t>정경진</t>
  </si>
  <si>
    <t>N2025090623353861</t>
  </si>
  <si>
    <t>PJP250141855</t>
  </si>
  <si>
    <t>윤태영</t>
  </si>
  <si>
    <t>N2025090627801161</t>
  </si>
  <si>
    <t>PJP250141856</t>
  </si>
  <si>
    <t>김진우</t>
  </si>
  <si>
    <t>N2025090728625561</t>
  </si>
  <si>
    <t>PJP250141857</t>
  </si>
  <si>
    <t>박세정</t>
  </si>
  <si>
    <t>N2025090728687151</t>
  </si>
  <si>
    <t>PJP250141858</t>
  </si>
  <si>
    <t>조재건</t>
  </si>
  <si>
    <t>N2025090729376531</t>
  </si>
  <si>
    <t>PJP250141861</t>
  </si>
  <si>
    <t>류진선</t>
  </si>
  <si>
    <t>N2025090729808701</t>
  </si>
  <si>
    <t>PJP250141870</t>
  </si>
  <si>
    <t>홍서진</t>
  </si>
  <si>
    <t>N2025090735532251</t>
  </si>
  <si>
    <t>PJP250141887</t>
  </si>
  <si>
    <t>김희영</t>
  </si>
  <si>
    <t>N2025090745399561</t>
  </si>
  <si>
    <t>PJP250141889</t>
  </si>
  <si>
    <t>공지우</t>
  </si>
  <si>
    <t>N2025090745895871</t>
  </si>
  <si>
    <t>PJP250141814</t>
  </si>
  <si>
    <t>류해숙</t>
  </si>
  <si>
    <t>N2025090591794651</t>
  </si>
  <si>
    <t>PJP250141826</t>
  </si>
  <si>
    <t>김준화</t>
  </si>
  <si>
    <t>N2025090612093921</t>
  </si>
  <si>
    <t>PJP250141847</t>
  </si>
  <si>
    <t>김도영</t>
  </si>
  <si>
    <t>N2025090623114431</t>
  </si>
  <si>
    <t>PJP250141884</t>
  </si>
  <si>
    <t>N2025090743837911</t>
  </si>
  <si>
    <t>PJP250141880</t>
  </si>
  <si>
    <t>옥준엽</t>
  </si>
  <si>
    <t>N2025090741190761</t>
  </si>
  <si>
    <t>PJP250141801</t>
  </si>
  <si>
    <t>김규리</t>
  </si>
  <si>
    <t>N2025090599171521</t>
  </si>
  <si>
    <t>PJP250141823</t>
  </si>
  <si>
    <t>송유민</t>
  </si>
  <si>
    <t>N2025090598438561</t>
  </si>
  <si>
    <t>PJP250141844</t>
  </si>
  <si>
    <t>서성녀</t>
  </si>
  <si>
    <t>N2025090621418591</t>
  </si>
  <si>
    <t>PJP250141851</t>
  </si>
  <si>
    <t>강정혁</t>
  </si>
  <si>
    <t>N2025090627345101</t>
  </si>
  <si>
    <t>PJP250141871</t>
  </si>
  <si>
    <t>허수진</t>
  </si>
  <si>
    <t>N2025090736280901</t>
  </si>
  <si>
    <t>PJP250141873</t>
  </si>
  <si>
    <t>장다웅</t>
  </si>
  <si>
    <t>N2025090737379791</t>
  </si>
  <si>
    <t>PJP250141891</t>
  </si>
  <si>
    <t>김소량</t>
  </si>
  <si>
    <t>N2025090747004161</t>
  </si>
  <si>
    <t>PJP250141894</t>
  </si>
  <si>
    <t>이효인</t>
  </si>
  <si>
    <t>N2025090849044631</t>
  </si>
  <si>
    <t>PJP250141928</t>
  </si>
  <si>
    <t>염윤섭</t>
  </si>
  <si>
    <t>N2025090850863351</t>
  </si>
  <si>
    <t>PJP250141806</t>
  </si>
  <si>
    <t>이빛나</t>
  </si>
  <si>
    <t>N2025090510187791</t>
  </si>
  <si>
    <t>PJP250141901</t>
  </si>
  <si>
    <t>호규진</t>
  </si>
  <si>
    <t>N2025090849876321</t>
  </si>
  <si>
    <t>PJP250141805</t>
  </si>
  <si>
    <t>장우연</t>
  </si>
  <si>
    <t>N2025090510077991</t>
  </si>
  <si>
    <t>PJP250141832</t>
  </si>
  <si>
    <t>정종필</t>
  </si>
  <si>
    <t>N2025090614700161</t>
  </si>
  <si>
    <t>PJP250141872</t>
  </si>
  <si>
    <t>N2025090736303431</t>
  </si>
  <si>
    <t>PJP250141879</t>
  </si>
  <si>
    <t>박기혁</t>
  </si>
  <si>
    <t>N2025090741028091</t>
  </si>
  <si>
    <t>PJP250141899</t>
  </si>
  <si>
    <t>임채연</t>
  </si>
  <si>
    <t>N2025090849746881</t>
  </si>
  <si>
    <t>PJP250141809</t>
  </si>
  <si>
    <t>성화연</t>
  </si>
  <si>
    <t>N2025090511232001</t>
  </si>
  <si>
    <t>PJP250141812</t>
  </si>
  <si>
    <t>박용민</t>
  </si>
  <si>
    <t>N2025090589241141</t>
  </si>
  <si>
    <t>PJP250141816</t>
  </si>
  <si>
    <t>임혜지</t>
  </si>
  <si>
    <t>N2025090593277201</t>
  </si>
  <si>
    <t>PJP250141818</t>
  </si>
  <si>
    <t>N2025090594719621</t>
  </si>
  <si>
    <t>PJP250141829</t>
  </si>
  <si>
    <t>정상호</t>
  </si>
  <si>
    <t>N2025090614680921</t>
  </si>
  <si>
    <t>PJP250141842</t>
  </si>
  <si>
    <t>오준오</t>
  </si>
  <si>
    <t>N2025090620820011</t>
  </si>
  <si>
    <t>PJP250141803</t>
  </si>
  <si>
    <t>N2025090599630121</t>
  </si>
  <si>
    <t>PJP250141838</t>
  </si>
  <si>
    <t>서영은</t>
  </si>
  <si>
    <t>N2025090618534941</t>
  </si>
  <si>
    <t>PJP250141846</t>
  </si>
  <si>
    <t>서경진</t>
  </si>
  <si>
    <t>N2025090623112701</t>
  </si>
  <si>
    <t>PJP250141853</t>
  </si>
  <si>
    <t>홍현길</t>
  </si>
  <si>
    <t>N2025090627506131</t>
  </si>
  <si>
    <t>PJP250141877</t>
  </si>
  <si>
    <t>박찬욱</t>
  </si>
  <si>
    <t>N2025090739953991</t>
  </si>
  <si>
    <t>PJP250141890</t>
  </si>
  <si>
    <t>정선범</t>
  </si>
  <si>
    <t>N2025090746436241</t>
  </si>
  <si>
    <t>PJP250142870</t>
  </si>
  <si>
    <t>임현우</t>
  </si>
  <si>
    <t>N2025090865315641</t>
  </si>
  <si>
    <t>PJP250142869</t>
  </si>
  <si>
    <t>N2025090865103091</t>
  </si>
  <si>
    <t>PJP250142874</t>
  </si>
  <si>
    <t>N2025090868837261</t>
  </si>
  <si>
    <t>PJP250142863</t>
  </si>
  <si>
    <t>박사임</t>
  </si>
  <si>
    <t>N2025090862027081</t>
  </si>
  <si>
    <t>PJP250142853</t>
  </si>
  <si>
    <t>정형</t>
  </si>
  <si>
    <t>N2025090855802431</t>
  </si>
  <si>
    <t>PJP250139041</t>
  </si>
  <si>
    <t>N2025090332301411</t>
  </si>
  <si>
    <t>PJP250139032</t>
  </si>
  <si>
    <t>김히나</t>
  </si>
  <si>
    <t>N2025090223547931</t>
  </si>
  <si>
    <t>PJP250139031</t>
  </si>
  <si>
    <t>이지유</t>
  </si>
  <si>
    <t>N2025090211068341</t>
  </si>
  <si>
    <t>PJP250139033</t>
  </si>
  <si>
    <t>이해니</t>
  </si>
  <si>
    <t>N2025090228515421</t>
  </si>
  <si>
    <t>PJP250139034</t>
  </si>
  <si>
    <t>김민준</t>
  </si>
  <si>
    <t>N2025090330006001</t>
  </si>
  <si>
    <t>PJP250139886</t>
  </si>
  <si>
    <t>배슬기</t>
  </si>
  <si>
    <t>N2025090341289301</t>
  </si>
  <si>
    <t>PJP250140432</t>
  </si>
  <si>
    <t>N2025090464020351</t>
  </si>
  <si>
    <t>PJP250139917</t>
  </si>
  <si>
    <t>이상옥</t>
  </si>
  <si>
    <t>N2025090351563081</t>
  </si>
  <si>
    <t>PJP250140544</t>
  </si>
  <si>
    <t>신주원</t>
  </si>
  <si>
    <t>N2025090479208061</t>
  </si>
  <si>
    <t>PJP250141066</t>
  </si>
  <si>
    <t>서혜진</t>
  </si>
  <si>
    <t>N2025090588700061</t>
  </si>
  <si>
    <t>PJP250140997</t>
  </si>
  <si>
    <t>오주희</t>
  </si>
  <si>
    <t>N2025090585016741</t>
  </si>
  <si>
    <t>PJP250140529</t>
  </si>
  <si>
    <t>김효준</t>
  </si>
  <si>
    <t>N2025090468786391</t>
  </si>
  <si>
    <t>PJP250140540</t>
  </si>
  <si>
    <t>N2025090476282811</t>
  </si>
  <si>
    <t>PJP250140557</t>
  </si>
  <si>
    <t>이한나</t>
  </si>
  <si>
    <t>N2025090478004531</t>
  </si>
  <si>
    <t>PJP250141825</t>
  </si>
  <si>
    <t>신미경</t>
  </si>
  <si>
    <t>N2025090612001651</t>
  </si>
  <si>
    <t>PJP250141804</t>
  </si>
  <si>
    <t>주효빈</t>
  </si>
  <si>
    <t>N2025090599642951</t>
  </si>
  <si>
    <t>PJP250141876</t>
  </si>
  <si>
    <t>송보영</t>
  </si>
  <si>
    <t>N2025090739311891</t>
  </si>
  <si>
    <t>PJP250141833</t>
  </si>
  <si>
    <t>유하나</t>
  </si>
  <si>
    <t>N2025090614950261</t>
  </si>
  <si>
    <t>PJP250141819</t>
  </si>
  <si>
    <t>노경민</t>
  </si>
  <si>
    <t>N2025090595492161</t>
  </si>
  <si>
    <t>PJP250141865</t>
  </si>
  <si>
    <t>박유진</t>
  </si>
  <si>
    <t>N2025090730762521</t>
  </si>
  <si>
    <t>PJP250141817</t>
  </si>
  <si>
    <t>박경심</t>
  </si>
  <si>
    <t>N2025090593873611</t>
  </si>
  <si>
    <t>PJP250143036</t>
  </si>
  <si>
    <t>N2025090982558261</t>
  </si>
  <si>
    <t>PJP250142845</t>
  </si>
  <si>
    <t>문정현</t>
  </si>
  <si>
    <t>N2025090872259361</t>
  </si>
  <si>
    <t>PJP250142847</t>
  </si>
  <si>
    <t>박경진</t>
  </si>
  <si>
    <t>N2025090873354201</t>
  </si>
  <si>
    <t>PJP250142872</t>
  </si>
  <si>
    <t>N2025090867365461</t>
  </si>
  <si>
    <t>PJP250142846</t>
  </si>
  <si>
    <t>정지준</t>
  </si>
  <si>
    <t>N2025090872979341</t>
  </si>
  <si>
    <t>PJP250142880</t>
  </si>
  <si>
    <t>N2025090976113651</t>
  </si>
  <si>
    <t>PJP250142882</t>
  </si>
  <si>
    <t>조현모</t>
  </si>
  <si>
    <t>N2025090976616221</t>
  </si>
  <si>
    <t>PJP250142887</t>
  </si>
  <si>
    <t>이단비</t>
  </si>
  <si>
    <t>N2025090861297911</t>
  </si>
  <si>
    <t>PJP250143419</t>
  </si>
  <si>
    <t>오윤희</t>
  </si>
  <si>
    <t>N2025090988187611</t>
  </si>
  <si>
    <t>PJP250143422</t>
  </si>
  <si>
    <t>박순자</t>
  </si>
  <si>
    <t>N2025090989374851</t>
  </si>
  <si>
    <t>PJP250143436</t>
  </si>
  <si>
    <t>신하리</t>
  </si>
  <si>
    <t>N2025090997088501</t>
  </si>
  <si>
    <t>PJP250143443</t>
  </si>
  <si>
    <t>N2025090998293601</t>
  </si>
  <si>
    <t>PJP250143453</t>
  </si>
  <si>
    <t>이연오</t>
  </si>
  <si>
    <t>N2025091012098811</t>
  </si>
  <si>
    <t>PJP250143416</t>
  </si>
  <si>
    <t>N2025090986896131</t>
  </si>
  <si>
    <t>PJP250142868</t>
  </si>
  <si>
    <t>N2025090863274181</t>
  </si>
  <si>
    <t>PJP250142898</t>
  </si>
  <si>
    <t>N2025090977729531</t>
  </si>
  <si>
    <t>PJP250143451</t>
  </si>
  <si>
    <t>오형서</t>
  </si>
  <si>
    <t>N2025091011590231</t>
  </si>
  <si>
    <t>PJP250142899</t>
  </si>
  <si>
    <t>유하경</t>
  </si>
  <si>
    <t>N2025090978144851</t>
  </si>
  <si>
    <t>PJP250142909</t>
  </si>
  <si>
    <t>황준하</t>
  </si>
  <si>
    <t>N2025090978711781</t>
  </si>
  <si>
    <t>PJP250142911</t>
  </si>
  <si>
    <t>박서영</t>
  </si>
  <si>
    <t>N2025090979181921</t>
  </si>
  <si>
    <t>PJP250142912</t>
  </si>
  <si>
    <t>김영기</t>
  </si>
  <si>
    <t>N2025090979416361</t>
  </si>
  <si>
    <t>PJP250142884</t>
  </si>
  <si>
    <t>이윤서</t>
  </si>
  <si>
    <t>N2025090977050691</t>
  </si>
  <si>
    <t>PJP250142852</t>
  </si>
  <si>
    <t>최보람</t>
  </si>
  <si>
    <t>N2025090855178621</t>
  </si>
  <si>
    <t>PJP250142864</t>
  </si>
  <si>
    <t>조정제</t>
  </si>
  <si>
    <t>N2025090862044851</t>
  </si>
  <si>
    <t>PJP250142877</t>
  </si>
  <si>
    <t>황윤식</t>
  </si>
  <si>
    <t>N2025090869929401</t>
  </si>
  <si>
    <t>PJP250142908</t>
  </si>
  <si>
    <t>최수지</t>
  </si>
  <si>
    <t>N2025090978639151</t>
  </si>
  <si>
    <t>PJP250142910</t>
  </si>
  <si>
    <t>박민수</t>
  </si>
  <si>
    <t>N2025090979060381</t>
  </si>
  <si>
    <t>PJP250142886</t>
  </si>
  <si>
    <t>홍충민</t>
  </si>
  <si>
    <t>N2025090872182861</t>
  </si>
  <si>
    <t>PJP250143448</t>
  </si>
  <si>
    <t>권나경</t>
  </si>
  <si>
    <t>N2025090910643851</t>
  </si>
  <si>
    <t>PJP250143454</t>
  </si>
  <si>
    <t>강장호</t>
  </si>
  <si>
    <t>N2025091012302131</t>
  </si>
  <si>
    <t>PJP250142878</t>
  </si>
  <si>
    <t>최윤희</t>
  </si>
  <si>
    <t>N2025090870217391</t>
  </si>
  <si>
    <t>PJP250142841</t>
  </si>
  <si>
    <t>손영옥</t>
  </si>
  <si>
    <t>N2025090871651341</t>
  </si>
  <si>
    <t>PJP250142861</t>
  </si>
  <si>
    <t>N2025090860845011</t>
  </si>
  <si>
    <t>PJP250142881</t>
  </si>
  <si>
    <t>용현정</t>
  </si>
  <si>
    <t>N2025090976232811</t>
  </si>
  <si>
    <t>PJP250142842</t>
  </si>
  <si>
    <t>한은진</t>
  </si>
  <si>
    <t>N2025090871743431</t>
  </si>
  <si>
    <t>PJP250142871</t>
  </si>
  <si>
    <t>박남혁</t>
  </si>
  <si>
    <t>N2025090866500931</t>
  </si>
  <si>
    <t>PJP250142883</t>
  </si>
  <si>
    <t>N2025090976920311</t>
  </si>
  <si>
    <t>PJP250142849</t>
  </si>
  <si>
    <t>강민지</t>
  </si>
  <si>
    <t>N2025090874285271</t>
  </si>
  <si>
    <t>PJP250143138</t>
  </si>
  <si>
    <t>유초롱</t>
  </si>
  <si>
    <t>N2025090626618231</t>
  </si>
  <si>
    <t>PJP250142848</t>
  </si>
  <si>
    <t>이솔아</t>
  </si>
  <si>
    <t>N2025090874280671</t>
  </si>
  <si>
    <t>PJP250142859</t>
  </si>
  <si>
    <t>양서빈</t>
  </si>
  <si>
    <t>N2025090859893251</t>
  </si>
  <si>
    <t>PJP250142856</t>
  </si>
  <si>
    <t>정규리</t>
  </si>
  <si>
    <t>N2025090858383871</t>
  </si>
  <si>
    <t>PJP250142862</t>
  </si>
  <si>
    <t>N2025090861139341</t>
  </si>
  <si>
    <t>PJP250142879</t>
  </si>
  <si>
    <t>강경숙</t>
  </si>
  <si>
    <t>N2025090870314411</t>
  </si>
  <si>
    <t>PJP250143438</t>
  </si>
  <si>
    <t>임성빈</t>
  </si>
  <si>
    <t>N2025090997704551</t>
  </si>
  <si>
    <t>PJP250142855</t>
  </si>
  <si>
    <t>이하늘</t>
  </si>
  <si>
    <t>N2025090857315011</t>
  </si>
  <si>
    <t>PJP250142885</t>
  </si>
  <si>
    <t>N2025090977409181</t>
  </si>
  <si>
    <t>PJP250143428</t>
  </si>
  <si>
    <t>이시혁</t>
  </si>
  <si>
    <t>N2025090991928901</t>
  </si>
  <si>
    <t>PJP250142992</t>
  </si>
  <si>
    <t>신지원</t>
  </si>
  <si>
    <t>N2025090981673161</t>
  </si>
  <si>
    <t>PJP250143444</t>
  </si>
  <si>
    <t>N2025090999134421</t>
  </si>
  <si>
    <t>PJP250143460</t>
  </si>
  <si>
    <t>N2025091013343661</t>
  </si>
  <si>
    <t>PJP250142850</t>
  </si>
  <si>
    <t>N2025090874578001</t>
  </si>
  <si>
    <t>PJP250142857</t>
  </si>
  <si>
    <t>안세빈</t>
  </si>
  <si>
    <t>N2025090858431951</t>
  </si>
  <si>
    <t>PJP250142858</t>
  </si>
  <si>
    <t>박다슬</t>
  </si>
  <si>
    <t>N2025090859425101</t>
  </si>
  <si>
    <t>PJP250142854</t>
  </si>
  <si>
    <t>정문성</t>
  </si>
  <si>
    <t>N2025090857138071</t>
  </si>
  <si>
    <t>PJP250142851</t>
  </si>
  <si>
    <t>김성빈</t>
  </si>
  <si>
    <t>N2025090874774751</t>
  </si>
  <si>
    <t>PJP250142860</t>
  </si>
  <si>
    <t>N2025090860195911</t>
  </si>
  <si>
    <t>PJP250142865</t>
  </si>
  <si>
    <t>김지효</t>
  </si>
  <si>
    <t>N2025090862209961</t>
  </si>
  <si>
    <t>PJP250142867</t>
  </si>
  <si>
    <t>전효승</t>
  </si>
  <si>
    <t>N2025090863036901</t>
  </si>
  <si>
    <t>PJP250142843</t>
  </si>
  <si>
    <t>김관수</t>
  </si>
  <si>
    <t>N2025090872122941</t>
  </si>
  <si>
    <t>PJP250142844</t>
  </si>
  <si>
    <t>정윤아</t>
  </si>
  <si>
    <t>N2025090872151701</t>
  </si>
  <si>
    <t>PJP250142873</t>
  </si>
  <si>
    <t>이준기</t>
  </si>
  <si>
    <t>N2025090867548421</t>
  </si>
  <si>
    <t>PJP250142876</t>
  </si>
  <si>
    <t>N2025090869479841</t>
  </si>
  <si>
    <t>PJP250142875</t>
  </si>
  <si>
    <t>N2025090869341561</t>
  </si>
  <si>
    <t>PJP250143598</t>
  </si>
  <si>
    <t>이지윤</t>
  </si>
  <si>
    <t>N2025090730535351</t>
  </si>
  <si>
    <t>PJP250143597</t>
  </si>
  <si>
    <t>서정욱</t>
  </si>
  <si>
    <t>N2025090981659861</t>
  </si>
  <si>
    <t>PJP250144042</t>
  </si>
  <si>
    <t>최정인</t>
  </si>
  <si>
    <t>N2025091027341951</t>
  </si>
  <si>
    <t>PJP250144046</t>
  </si>
  <si>
    <t>김주안</t>
  </si>
  <si>
    <t>N2025091029562841</t>
  </si>
  <si>
    <t>PJP250144054</t>
  </si>
  <si>
    <t>최지연</t>
  </si>
  <si>
    <t>N2025091033605561</t>
  </si>
  <si>
    <t>PJP250144067</t>
  </si>
  <si>
    <t>박병호</t>
  </si>
  <si>
    <t>N2025091137544981</t>
  </si>
  <si>
    <t>PJP250144069</t>
  </si>
  <si>
    <t>신다연</t>
  </si>
  <si>
    <t>N2025091138305121</t>
  </si>
  <si>
    <t>PJP250141912</t>
  </si>
  <si>
    <t>조한빛</t>
  </si>
  <si>
    <t>N2025090628026161</t>
  </si>
  <si>
    <t>PJP250141916</t>
  </si>
  <si>
    <t>정훈</t>
  </si>
  <si>
    <t>N2025090747275751</t>
  </si>
  <si>
    <t>PJP250141908</t>
  </si>
  <si>
    <t>김지아</t>
  </si>
  <si>
    <t>N2025090611508131</t>
  </si>
  <si>
    <t>PJP250141906</t>
  </si>
  <si>
    <t>오미리</t>
  </si>
  <si>
    <t>N2025090590660731</t>
  </si>
  <si>
    <t>PJP250141910</t>
  </si>
  <si>
    <t>박현선</t>
  </si>
  <si>
    <t>N2025090614080021</t>
  </si>
  <si>
    <t>PJP250141903</t>
  </si>
  <si>
    <t>N2025090599025251</t>
  </si>
  <si>
    <t>PJP250141905</t>
  </si>
  <si>
    <t>손정애</t>
  </si>
  <si>
    <t>N2025090590170161</t>
  </si>
  <si>
    <t>PJP250141867</t>
  </si>
  <si>
    <t>N2025090733450711</t>
  </si>
  <si>
    <t>PJP250141900</t>
  </si>
  <si>
    <t>손은혜</t>
  </si>
  <si>
    <t>N2025090849810821</t>
  </si>
  <si>
    <t>PJP250141913</t>
  </si>
  <si>
    <t>박민정</t>
  </si>
  <si>
    <t>N2025090734398991</t>
  </si>
  <si>
    <t>PJP250141907</t>
  </si>
  <si>
    <t>조혜진</t>
  </si>
  <si>
    <t>N2025090593576051</t>
  </si>
  <si>
    <t>PJP250141909</t>
  </si>
  <si>
    <t>장진숙</t>
  </si>
  <si>
    <t>N2025090612675341</t>
  </si>
  <si>
    <t>PJP250141914</t>
  </si>
  <si>
    <t>하윤경</t>
  </si>
  <si>
    <t>N2025090736635851</t>
  </si>
  <si>
    <t>PJP250141911</t>
  </si>
  <si>
    <t>편혜림</t>
  </si>
  <si>
    <t>N2025090614587571</t>
  </si>
  <si>
    <t>PJP250141915</t>
  </si>
  <si>
    <t>김태준</t>
  </si>
  <si>
    <t>N2025090737629131</t>
  </si>
  <si>
    <t>PJP250143430</t>
  </si>
  <si>
    <t>N2025090993305951</t>
  </si>
  <si>
    <t>PJP250143431</t>
  </si>
  <si>
    <t>최승호</t>
  </si>
  <si>
    <t>N2025090994310661</t>
  </si>
  <si>
    <t>PJP250143429</t>
  </si>
  <si>
    <t>이병하</t>
  </si>
  <si>
    <t>N2025090991961091</t>
  </si>
  <si>
    <t>PJP250143432</t>
  </si>
  <si>
    <t>이가희</t>
  </si>
  <si>
    <t>N2025090995782391</t>
  </si>
  <si>
    <t>PJP250143440</t>
  </si>
  <si>
    <t>신창우</t>
  </si>
  <si>
    <t>N2025090997978251</t>
  </si>
  <si>
    <t>PJP250143442</t>
  </si>
  <si>
    <t>이혜림</t>
  </si>
  <si>
    <t>N2025090998053551</t>
  </si>
  <si>
    <t>PJP250143449</t>
  </si>
  <si>
    <t>이누리</t>
  </si>
  <si>
    <t>N2025090910918801</t>
  </si>
  <si>
    <t>PJP250143450</t>
  </si>
  <si>
    <t>이수윤</t>
  </si>
  <si>
    <t>분실보상철회(25.09.25)/화물찾음//대한통운분실보상(25.09.23)</t>
  </si>
  <si>
    <t>N2025091011522511</t>
  </si>
  <si>
    <t>PJP250143433</t>
  </si>
  <si>
    <t>윤나래</t>
  </si>
  <si>
    <t>N2025090995879571</t>
  </si>
  <si>
    <t>PJP250143439</t>
  </si>
  <si>
    <t>현아리</t>
  </si>
  <si>
    <t>N2025090997926391</t>
  </si>
  <si>
    <t>PJP250143441</t>
  </si>
  <si>
    <t>이제광</t>
  </si>
  <si>
    <t>N2025090998007731</t>
  </si>
  <si>
    <t>PJP250143425</t>
  </si>
  <si>
    <t>조인영</t>
  </si>
  <si>
    <t>N2025090990965601</t>
  </si>
  <si>
    <t>PJP250143427</t>
  </si>
  <si>
    <t>N2025090991375321</t>
  </si>
  <si>
    <t>PJP250143447</t>
  </si>
  <si>
    <t>N2025090999662321</t>
  </si>
  <si>
    <t>PJP250143455</t>
  </si>
  <si>
    <t>염정은</t>
  </si>
  <si>
    <t>N2025091012303781</t>
  </si>
  <si>
    <t>PJP250143566</t>
  </si>
  <si>
    <t>김선용</t>
  </si>
  <si>
    <t>N2025091015836491</t>
  </si>
  <si>
    <t>PJP250143565</t>
  </si>
  <si>
    <t>윤유정</t>
  </si>
  <si>
    <t>N2025091014366181</t>
  </si>
  <si>
    <t>PJP250143567</t>
  </si>
  <si>
    <t>권순호</t>
  </si>
  <si>
    <t>N2025091016143491</t>
  </si>
  <si>
    <t>PJP250142907</t>
  </si>
  <si>
    <t>N2025090978477881</t>
  </si>
  <si>
    <t>PJP250143446</t>
  </si>
  <si>
    <t>이수창</t>
  </si>
  <si>
    <t>N2025090999489911</t>
  </si>
  <si>
    <t>PJP250142866</t>
  </si>
  <si>
    <t>N2025090862863381</t>
  </si>
  <si>
    <t>PJP250143423</t>
  </si>
  <si>
    <t>우현정</t>
  </si>
  <si>
    <t>N2025090989512271</t>
  </si>
  <si>
    <t>PJP250143434</t>
  </si>
  <si>
    <t>김민기</t>
  </si>
  <si>
    <t>N2025090996297191</t>
  </si>
  <si>
    <t>PJP250143435</t>
  </si>
  <si>
    <t>박세열</t>
  </si>
  <si>
    <t>N2025090996890691</t>
  </si>
  <si>
    <t>PJP250143456</t>
  </si>
  <si>
    <t>N2025091012946881</t>
  </si>
  <si>
    <t>PJP250143457</t>
  </si>
  <si>
    <t>N2025091013100561</t>
  </si>
  <si>
    <t>PJP250143421</t>
  </si>
  <si>
    <t>마정주</t>
  </si>
  <si>
    <t>N2025090989139571</t>
  </si>
  <si>
    <t>PJP250143420</t>
  </si>
  <si>
    <t>곡린하</t>
  </si>
  <si>
    <t>N2025090988574201</t>
  </si>
  <si>
    <t>PJP250143415</t>
  </si>
  <si>
    <t>진주환</t>
  </si>
  <si>
    <t>N2025090985344251</t>
  </si>
  <si>
    <t>PJP250143426</t>
  </si>
  <si>
    <t>홍나희</t>
  </si>
  <si>
    <t>N2025090991136881</t>
  </si>
  <si>
    <t>PJP250143461</t>
  </si>
  <si>
    <t>N2025091013355041</t>
  </si>
  <si>
    <t>PJP250143417</t>
  </si>
  <si>
    <t>주서일</t>
  </si>
  <si>
    <t>N2025090987329671</t>
  </si>
  <si>
    <t>PJP250143418</t>
  </si>
  <si>
    <t>박병준</t>
  </si>
  <si>
    <t>N2025090987445701</t>
  </si>
  <si>
    <t>PJP250143445</t>
  </si>
  <si>
    <t>N2025090999266761</t>
  </si>
  <si>
    <t>PJP250143437</t>
  </si>
  <si>
    <t>김보현</t>
  </si>
  <si>
    <t>N2025090997637691</t>
  </si>
  <si>
    <t>PJP250143575</t>
  </si>
  <si>
    <t>정재훈</t>
  </si>
  <si>
    <t>N2025090986692001</t>
  </si>
  <si>
    <t>PJP250143682</t>
  </si>
  <si>
    <t>백인화</t>
  </si>
  <si>
    <t>N2025091018497591</t>
  </si>
  <si>
    <t>PJP250144039</t>
  </si>
  <si>
    <t>이광희</t>
  </si>
  <si>
    <t>N2025091025718031</t>
  </si>
  <si>
    <t>PJP250144053</t>
  </si>
  <si>
    <t>N2025091033526601</t>
  </si>
  <si>
    <t>PJP250144049</t>
  </si>
  <si>
    <t>표정률</t>
  </si>
  <si>
    <t>N2025091032321881</t>
  </si>
  <si>
    <t>PJP250144055</t>
  </si>
  <si>
    <t>N2025091034094681</t>
  </si>
  <si>
    <t>PJP250144043</t>
  </si>
  <si>
    <t>양효열</t>
  </si>
  <si>
    <t>N2025091027644391</t>
  </si>
  <si>
    <t>PJP250144056</t>
  </si>
  <si>
    <t>용나영</t>
  </si>
  <si>
    <t>N2025091035015911</t>
  </si>
  <si>
    <t>PJP250143595</t>
  </si>
  <si>
    <t>N2025091016796261</t>
  </si>
  <si>
    <t>PJP250143683</t>
  </si>
  <si>
    <t>N2025091018676741</t>
  </si>
  <si>
    <t>PJP250143685</t>
  </si>
  <si>
    <t>이은재</t>
  </si>
  <si>
    <t>N2025091019807891</t>
  </si>
  <si>
    <t>PJP250144048</t>
  </si>
  <si>
    <t>박선영</t>
  </si>
  <si>
    <t>N2025091030708491</t>
  </si>
  <si>
    <t>PJP250144068</t>
  </si>
  <si>
    <t>김정은</t>
  </si>
  <si>
    <t>N2025091137663671</t>
  </si>
  <si>
    <t>PJP250144072</t>
  </si>
  <si>
    <t>김재홍</t>
  </si>
  <si>
    <t>N2025091138778381</t>
  </si>
  <si>
    <t>PJP250144052</t>
  </si>
  <si>
    <t>N2025091033506131</t>
  </si>
  <si>
    <t>PJP250144038</t>
  </si>
  <si>
    <t>윤지훈</t>
  </si>
  <si>
    <t>N2025091023569841</t>
  </si>
  <si>
    <t>PJP250144047</t>
  </si>
  <si>
    <t>국동명</t>
  </si>
  <si>
    <t>N2025091029952541</t>
  </si>
  <si>
    <t>PJP250144050</t>
  </si>
  <si>
    <t>지민국</t>
  </si>
  <si>
    <t>N2025091032387121</t>
  </si>
  <si>
    <t>PJP250144070</t>
  </si>
  <si>
    <t>N2025091138329711</t>
  </si>
  <si>
    <t>PJP250144036</t>
  </si>
  <si>
    <t>김진아</t>
  </si>
  <si>
    <t>N2025091022888541</t>
  </si>
  <si>
    <t>PJP250144037</t>
  </si>
  <si>
    <t>이향복</t>
  </si>
  <si>
    <t>N2025091023215651</t>
  </si>
  <si>
    <t>PJP250144044</t>
  </si>
  <si>
    <t>N2025091028337961</t>
  </si>
  <si>
    <t>PJP250144062</t>
  </si>
  <si>
    <t>이영선</t>
  </si>
  <si>
    <t>N2025091036256251</t>
  </si>
  <si>
    <t>PJP250144063</t>
  </si>
  <si>
    <t>심상현</t>
  </si>
  <si>
    <t>N2025091036777401</t>
  </si>
  <si>
    <t>PJP250144071</t>
  </si>
  <si>
    <t>이진주</t>
  </si>
  <si>
    <t>N2025091138408601</t>
  </si>
  <si>
    <t>PJP250144041</t>
  </si>
  <si>
    <t>장유미</t>
  </si>
  <si>
    <t>N2025091026947681</t>
  </si>
  <si>
    <t>PJP250144034</t>
  </si>
  <si>
    <t>N2025091020926031</t>
  </si>
  <si>
    <t>PJP250144035</t>
  </si>
  <si>
    <t>박준영</t>
  </si>
  <si>
    <t>N2025091021513091</t>
  </si>
  <si>
    <t>PJP250144060</t>
  </si>
  <si>
    <t>권도형</t>
  </si>
  <si>
    <t>N2025091035560561</t>
  </si>
  <si>
    <t>PJP250144074</t>
  </si>
  <si>
    <t>유정현</t>
  </si>
  <si>
    <t>N2025091024675411</t>
  </si>
  <si>
    <t>PJP250143596</t>
  </si>
  <si>
    <t>허예준</t>
  </si>
  <si>
    <t>N2025091017560561</t>
  </si>
  <si>
    <t>PJP250143576</t>
  </si>
  <si>
    <t>N2025090990493151</t>
  </si>
  <si>
    <t>PJP250143731</t>
  </si>
  <si>
    <t>윤차은</t>
  </si>
  <si>
    <t>N2025091011695801</t>
  </si>
  <si>
    <t>PJP250141904</t>
  </si>
  <si>
    <t>N2025090510929351</t>
  </si>
  <si>
    <t>PJP250144887</t>
  </si>
  <si>
    <t>최철환</t>
  </si>
  <si>
    <t>N2025091266581981</t>
  </si>
  <si>
    <t>PJP250143424</t>
  </si>
  <si>
    <t>이효선</t>
  </si>
  <si>
    <t>N2025090990780941</t>
  </si>
  <si>
    <t>PJP250142900</t>
  </si>
  <si>
    <t>민정원</t>
  </si>
  <si>
    <t>N2025090978259331</t>
  </si>
  <si>
    <t>PJP250142888</t>
  </si>
  <si>
    <t>한형민</t>
  </si>
  <si>
    <t>N2025090869014731</t>
  </si>
  <si>
    <t>PJP250142890</t>
  </si>
  <si>
    <t>N2025090977004601</t>
  </si>
  <si>
    <t>PJP250144058</t>
  </si>
  <si>
    <t>김병주</t>
  </si>
  <si>
    <t>N2025091035146351</t>
  </si>
  <si>
    <t>PJP250144066</t>
  </si>
  <si>
    <t>김진영</t>
  </si>
  <si>
    <t>N2025091137480961</t>
  </si>
  <si>
    <t>PJP250143684</t>
  </si>
  <si>
    <t>N2025091019431701</t>
  </si>
  <si>
    <t>PJP250144040</t>
  </si>
  <si>
    <t>정천</t>
  </si>
  <si>
    <t>N2025091025896661</t>
  </si>
  <si>
    <t>PJP250144045</t>
  </si>
  <si>
    <t>N2025091028837141</t>
  </si>
  <si>
    <t>PJP250144059</t>
  </si>
  <si>
    <t>유영일</t>
  </si>
  <si>
    <t>N2025091035221541</t>
  </si>
  <si>
    <t>PJP250144065</t>
  </si>
  <si>
    <t>N2025091037331771</t>
  </si>
  <si>
    <t>PJP250144290</t>
  </si>
  <si>
    <t>최무룡</t>
  </si>
  <si>
    <t>N2025091143528001</t>
  </si>
  <si>
    <t>PJP250144142</t>
  </si>
  <si>
    <t>조현행</t>
  </si>
  <si>
    <t>N2025091139706371</t>
  </si>
  <si>
    <t>PJP250144051</t>
  </si>
  <si>
    <t>N2025091032809631</t>
  </si>
  <si>
    <t>PJP250144057</t>
  </si>
  <si>
    <t>N2025091035131791</t>
  </si>
  <si>
    <t>PJP250144061</t>
  </si>
  <si>
    <t>N2025091035735541</t>
  </si>
  <si>
    <t>PJP250144341</t>
  </si>
  <si>
    <t>박지유</t>
  </si>
  <si>
    <t>N2025091138833611</t>
  </si>
  <si>
    <t>PJP250144387</t>
  </si>
  <si>
    <t>간이(Simple)</t>
  </si>
  <si>
    <t>N2025091037094601</t>
  </si>
  <si>
    <t>PJP250144382</t>
  </si>
  <si>
    <t>서명필</t>
  </si>
  <si>
    <t>N2025091149505281</t>
  </si>
  <si>
    <t>PJP250144448</t>
  </si>
  <si>
    <t>여은정</t>
  </si>
  <si>
    <t>N2025091151753151</t>
  </si>
  <si>
    <t>PJP250144452</t>
  </si>
  <si>
    <t>오선주</t>
  </si>
  <si>
    <t>N2025091152692071</t>
  </si>
  <si>
    <t>PJP250144460</t>
  </si>
  <si>
    <t>장재혁</t>
  </si>
  <si>
    <t>N2025091160976001</t>
  </si>
  <si>
    <t>PJP250144461</t>
  </si>
  <si>
    <t>이재천</t>
  </si>
  <si>
    <t>N2025091162047501</t>
  </si>
  <si>
    <t>PJP250144471</t>
  </si>
  <si>
    <t>신혜경</t>
  </si>
  <si>
    <t>N2025091263967581</t>
  </si>
  <si>
    <t>PJP250144451</t>
  </si>
  <si>
    <t>최은주</t>
  </si>
  <si>
    <t>N2025091151986491</t>
  </si>
  <si>
    <t>PJP250144456</t>
  </si>
  <si>
    <t>문성은</t>
  </si>
  <si>
    <t>N2025091158802311</t>
  </si>
  <si>
    <t>PJP250144458</t>
  </si>
  <si>
    <t>오유나</t>
  </si>
  <si>
    <t>N2025091160525601</t>
  </si>
  <si>
    <t>PJP250144459</t>
  </si>
  <si>
    <t>권지혜</t>
  </si>
  <si>
    <t>N2025091160787611</t>
  </si>
  <si>
    <t>PJP250144465</t>
  </si>
  <si>
    <t>방주환</t>
  </si>
  <si>
    <t>N2025091262940661</t>
  </si>
  <si>
    <t>PJP250144469</t>
  </si>
  <si>
    <t>전서영</t>
  </si>
  <si>
    <t>N2025091263646781</t>
  </si>
  <si>
    <t>PJP250144383</t>
  </si>
  <si>
    <t>김수양</t>
  </si>
  <si>
    <t>N2025091150079461</t>
  </si>
  <si>
    <t>PJP250144455</t>
  </si>
  <si>
    <t>N2025091157466441</t>
  </si>
  <si>
    <t>PJP250144457</t>
  </si>
  <si>
    <t>N2025091160494091</t>
  </si>
  <si>
    <t>PJP250144464</t>
  </si>
  <si>
    <t>안유나</t>
  </si>
  <si>
    <t>N2025091262570391</t>
  </si>
  <si>
    <t>PJP250144466</t>
  </si>
  <si>
    <t>N2025091263028431</t>
  </si>
  <si>
    <t>PJP250144468</t>
  </si>
  <si>
    <t>노유미</t>
  </si>
  <si>
    <t>N2025091263487271</t>
  </si>
  <si>
    <t>PJP250144373</t>
  </si>
  <si>
    <t>N2025091147355611</t>
  </si>
  <si>
    <t>PJP250144386</t>
  </si>
  <si>
    <t>김혜원</t>
  </si>
  <si>
    <t>N2025091151274091</t>
  </si>
  <si>
    <t>PJP250142889</t>
  </si>
  <si>
    <t>우동숙</t>
  </si>
  <si>
    <t>N2025090869327911</t>
  </si>
  <si>
    <t>PJP250143458</t>
  </si>
  <si>
    <t>최상훈</t>
  </si>
  <si>
    <t>반입예정정보재전송</t>
  </si>
  <si>
    <t>N2025091012590141</t>
  </si>
  <si>
    <t>PJP250145908</t>
  </si>
  <si>
    <t>허연수</t>
  </si>
  <si>
    <t>N2025091548626101</t>
  </si>
  <si>
    <t>PJP250144076</t>
  </si>
  <si>
    <t>N2025091036720151</t>
  </si>
  <si>
    <t>PJP250144450</t>
  </si>
  <si>
    <t>N2025091151882461</t>
  </si>
  <si>
    <t>PJP250144470</t>
  </si>
  <si>
    <t>박세진</t>
  </si>
  <si>
    <t>N2025091263831591</t>
  </si>
  <si>
    <t>PJP250144370</t>
  </si>
  <si>
    <t>이병열</t>
  </si>
  <si>
    <t>N2025091145371451</t>
  </si>
  <si>
    <t>PJP250144454</t>
  </si>
  <si>
    <t>정현준</t>
  </si>
  <si>
    <t>N2025091154802101</t>
  </si>
  <si>
    <t>PJP250144462</t>
  </si>
  <si>
    <t>곽지은</t>
  </si>
  <si>
    <t>N2025091162329901</t>
  </si>
  <si>
    <t>PJP250144463</t>
  </si>
  <si>
    <t>황완수</t>
  </si>
  <si>
    <t>N2025091262437531</t>
  </si>
  <si>
    <t>PJP250144467</t>
  </si>
  <si>
    <t>백승철</t>
  </si>
  <si>
    <t>N2025091263386841</t>
  </si>
  <si>
    <t>PJP250144376</t>
  </si>
  <si>
    <t>N2025091149341551</t>
  </si>
  <si>
    <t>PJP250144977</t>
  </si>
  <si>
    <t>조혜민</t>
  </si>
  <si>
    <t>N2025091269782151</t>
  </si>
  <si>
    <t>PJP250145057</t>
  </si>
  <si>
    <t>설정은</t>
  </si>
  <si>
    <t>N2025091272492151</t>
  </si>
  <si>
    <t>PJP250145058</t>
  </si>
  <si>
    <t>김도희</t>
  </si>
  <si>
    <t>N2025091273578731</t>
  </si>
  <si>
    <t>PJP250144978</t>
  </si>
  <si>
    <t>N2025091270054241</t>
  </si>
  <si>
    <t>PJP250144941</t>
  </si>
  <si>
    <t>N2025091269244761</t>
  </si>
  <si>
    <t>PJP250144979</t>
  </si>
  <si>
    <t>N2025091270993701</t>
  </si>
  <si>
    <t>PJP250145354</t>
  </si>
  <si>
    <t>송현진</t>
  </si>
  <si>
    <t>N2025091275329121</t>
  </si>
  <si>
    <t>PJP250145361</t>
  </si>
  <si>
    <t>안경환</t>
  </si>
  <si>
    <t>N2025091278471961</t>
  </si>
  <si>
    <t>PJP250145380</t>
  </si>
  <si>
    <t>N2025091386968811</t>
  </si>
  <si>
    <t>PJP250145389</t>
  </si>
  <si>
    <t>장지호</t>
  </si>
  <si>
    <t>N2025091392233221</t>
  </si>
  <si>
    <t>PJP250145409</t>
  </si>
  <si>
    <t>N2025091311704421</t>
  </si>
  <si>
    <t>PJP250145434</t>
  </si>
  <si>
    <t>N2025091426444491</t>
  </si>
  <si>
    <t>PJP250145391</t>
  </si>
  <si>
    <t>채하늘</t>
  </si>
  <si>
    <t>N2025091393250721</t>
  </si>
  <si>
    <t>PJP250145407</t>
  </si>
  <si>
    <t>양희찬</t>
  </si>
  <si>
    <t>N2025091311632311</t>
  </si>
  <si>
    <t>PJP250145419</t>
  </si>
  <si>
    <t>N2025091414531271</t>
  </si>
  <si>
    <t>PJP250145436</t>
  </si>
  <si>
    <t>심승환</t>
  </si>
  <si>
    <t>N2025091427133911</t>
  </si>
  <si>
    <t>PJP250145440</t>
  </si>
  <si>
    <t>박혜리</t>
  </si>
  <si>
    <t>N2025091427799711</t>
  </si>
  <si>
    <t>PJP250145392</t>
  </si>
  <si>
    <t>박태병</t>
  </si>
  <si>
    <t>N2025091394238081</t>
  </si>
  <si>
    <t>PJP250145418</t>
  </si>
  <si>
    <t>노은지</t>
  </si>
  <si>
    <t>N2025091414490671</t>
  </si>
  <si>
    <t>PJP250145373</t>
  </si>
  <si>
    <t>신은철</t>
  </si>
  <si>
    <t>N2025091385038021</t>
  </si>
  <si>
    <t>PJP250145377</t>
  </si>
  <si>
    <t>N2025091386263221</t>
  </si>
  <si>
    <t>PJP250145384</t>
  </si>
  <si>
    <t>박상화</t>
  </si>
  <si>
    <t>N2025091388914511</t>
  </si>
  <si>
    <t>PJP250145394</t>
  </si>
  <si>
    <t>안미경</t>
  </si>
  <si>
    <t>N2025091395005961</t>
  </si>
  <si>
    <t>PJP250145443</t>
  </si>
  <si>
    <t>육자현</t>
  </si>
  <si>
    <t>N2025091429448431</t>
  </si>
  <si>
    <t>PJP250145467</t>
  </si>
  <si>
    <t>N2025091431756371</t>
  </si>
  <si>
    <t>PJP250145411</t>
  </si>
  <si>
    <t>염부귀</t>
  </si>
  <si>
    <t>N2025091311784171</t>
  </si>
  <si>
    <t>PJP250145416</t>
  </si>
  <si>
    <t>N2025091414012601</t>
  </si>
  <si>
    <t>PJP250145383</t>
  </si>
  <si>
    <t>김윤진</t>
  </si>
  <si>
    <t>N2025091388534151</t>
  </si>
  <si>
    <t>PJP250145395</t>
  </si>
  <si>
    <t>김진숙</t>
  </si>
  <si>
    <t>N2025091395201731</t>
  </si>
  <si>
    <t>PJP250145417</t>
  </si>
  <si>
    <t>이동일</t>
  </si>
  <si>
    <t>N2025091414350981</t>
  </si>
  <si>
    <t>PJP250145429</t>
  </si>
  <si>
    <t>함현제</t>
  </si>
  <si>
    <t>N2025091422579901</t>
  </si>
  <si>
    <t>PJP250145364</t>
  </si>
  <si>
    <t>최은숙</t>
  </si>
  <si>
    <t>N2025091280180781</t>
  </si>
  <si>
    <t>PJP250145366</t>
  </si>
  <si>
    <t>김기홍</t>
  </si>
  <si>
    <t>N2025091281684081</t>
  </si>
  <si>
    <t>PJP250145374</t>
  </si>
  <si>
    <t>N2025091385587401</t>
  </si>
  <si>
    <t>PJP250145387</t>
  </si>
  <si>
    <t>김우태</t>
  </si>
  <si>
    <t>N2025091390119041</t>
  </si>
  <si>
    <t>PJP250145463</t>
  </si>
  <si>
    <t>이주경</t>
  </si>
  <si>
    <t>N2025091415071831</t>
  </si>
  <si>
    <t>PJP250145356</t>
  </si>
  <si>
    <t>박주예</t>
  </si>
  <si>
    <t>N2025091276050911</t>
  </si>
  <si>
    <t>PJP250145382</t>
  </si>
  <si>
    <t>이상영</t>
  </si>
  <si>
    <t>N2025091388510901</t>
  </si>
  <si>
    <t>PJP250145452</t>
  </si>
  <si>
    <t>안시형</t>
  </si>
  <si>
    <t>N2025091533339661</t>
  </si>
  <si>
    <t>PJP250145400</t>
  </si>
  <si>
    <t>박혜미</t>
  </si>
  <si>
    <t>N2025091398998351</t>
  </si>
  <si>
    <t>PJP250145401</t>
  </si>
  <si>
    <t>최민지</t>
  </si>
  <si>
    <t>N2025091399682881</t>
  </si>
  <si>
    <t>PJP250145358</t>
  </si>
  <si>
    <t>권효재</t>
  </si>
  <si>
    <t>N2025091277816101</t>
  </si>
  <si>
    <t>PJP250145427</t>
  </si>
  <si>
    <t>N2025091421432391</t>
  </si>
  <si>
    <t>PJP250145408</t>
  </si>
  <si>
    <t>위현우</t>
  </si>
  <si>
    <t>N2025091311702261</t>
  </si>
  <si>
    <t>PJP250145379</t>
  </si>
  <si>
    <t>조영민</t>
  </si>
  <si>
    <t>N2025091386375971</t>
  </si>
  <si>
    <t>PJP250145428</t>
  </si>
  <si>
    <t>권순범</t>
  </si>
  <si>
    <t>N2025091422354741</t>
  </si>
  <si>
    <t>PJP250145906</t>
  </si>
  <si>
    <t>임희재</t>
  </si>
  <si>
    <t>N2025091547276901</t>
  </si>
  <si>
    <t>PJP250144075</t>
  </si>
  <si>
    <t>N2025091036441981</t>
  </si>
  <si>
    <t>PJP250145899</t>
  </si>
  <si>
    <t>이경숙</t>
  </si>
  <si>
    <t>N2025091541247081</t>
  </si>
  <si>
    <t>PJP250145913</t>
  </si>
  <si>
    <t>박성희</t>
  </si>
  <si>
    <t>N2025091550521621</t>
  </si>
  <si>
    <t>PJP250145935</t>
  </si>
  <si>
    <t>N2025091559673831</t>
  </si>
  <si>
    <t>PJP250145936</t>
  </si>
  <si>
    <t>유승빈</t>
  </si>
  <si>
    <t>N2025091560007001</t>
  </si>
  <si>
    <t>PJP250145941</t>
  </si>
  <si>
    <t>N2025091560735771</t>
  </si>
  <si>
    <t>PJP250146884</t>
  </si>
  <si>
    <t>권미정</t>
  </si>
  <si>
    <t>N2025091683020361</t>
  </si>
  <si>
    <t>PJP250146881</t>
  </si>
  <si>
    <t>이민정</t>
  </si>
  <si>
    <t>N2025091682452661</t>
  </si>
  <si>
    <t>PJP250146858</t>
  </si>
  <si>
    <t>이진경</t>
  </si>
  <si>
    <t>N2025091674318451</t>
  </si>
  <si>
    <t>PJP250146879</t>
  </si>
  <si>
    <t>N2025091681607121</t>
  </si>
  <si>
    <t>PJP250146903</t>
  </si>
  <si>
    <t>N2025091688057031</t>
  </si>
  <si>
    <t>PJP250144449</t>
  </si>
  <si>
    <t>이은영</t>
  </si>
  <si>
    <t>N2025091151790071</t>
  </si>
  <si>
    <t>PJP250144453</t>
  </si>
  <si>
    <t>박지상</t>
  </si>
  <si>
    <t>N2025091153796121</t>
  </si>
  <si>
    <t>PJP250144888</t>
  </si>
  <si>
    <t>하나혜</t>
  </si>
  <si>
    <t>N2025091267397441</t>
  </si>
  <si>
    <t>PJP250145359</t>
  </si>
  <si>
    <t>이제욱</t>
  </si>
  <si>
    <t>N2025091278097641</t>
  </si>
  <si>
    <t>PJP250145414</t>
  </si>
  <si>
    <t>김주홍</t>
  </si>
  <si>
    <t>N2025091312128101</t>
  </si>
  <si>
    <t>PJP250145415</t>
  </si>
  <si>
    <t>최혜련</t>
  </si>
  <si>
    <t>N2025091312384201</t>
  </si>
  <si>
    <t>PJP250145423</t>
  </si>
  <si>
    <t>N2025091418740701</t>
  </si>
  <si>
    <t>PJP250145442</t>
  </si>
  <si>
    <t>N2025091429344791</t>
  </si>
  <si>
    <t>PJP250145449</t>
  </si>
  <si>
    <t>송기옥</t>
  </si>
  <si>
    <t>N2025091432114841</t>
  </si>
  <si>
    <t>PJP250145456</t>
  </si>
  <si>
    <t>윤정</t>
  </si>
  <si>
    <t>N2025091535155361</t>
  </si>
  <si>
    <t>PJP250145386</t>
  </si>
  <si>
    <t>조정민</t>
  </si>
  <si>
    <t>N2025091389657971</t>
  </si>
  <si>
    <t>PJP250145405</t>
  </si>
  <si>
    <t>N2025091311275391</t>
  </si>
  <si>
    <t>PJP250145451</t>
  </si>
  <si>
    <t>임나정</t>
  </si>
  <si>
    <t>N2025091533112621</t>
  </si>
  <si>
    <t>PJP250145372</t>
  </si>
  <si>
    <t>여연심</t>
  </si>
  <si>
    <t>N2025091284598261</t>
  </si>
  <si>
    <t>PJP250145424</t>
  </si>
  <si>
    <t>N2025091421016141</t>
  </si>
  <si>
    <t>PJP250145376</t>
  </si>
  <si>
    <t>이기령</t>
  </si>
  <si>
    <t>N2025091386195251</t>
  </si>
  <si>
    <t>PJP250145369</t>
  </si>
  <si>
    <t>N2025091283204881</t>
  </si>
  <si>
    <t>PJP250145378</t>
  </si>
  <si>
    <t>장하늘</t>
  </si>
  <si>
    <t>N2025091386357581</t>
  </si>
  <si>
    <t>PJP250145381</t>
  </si>
  <si>
    <t>전소영</t>
  </si>
  <si>
    <t>N2025091387573901</t>
  </si>
  <si>
    <t>PJP250145413</t>
  </si>
  <si>
    <t>박녹지</t>
  </si>
  <si>
    <t>N2025091311996251</t>
  </si>
  <si>
    <t>PJP250145365</t>
  </si>
  <si>
    <t>N2025091280806761</t>
  </si>
  <si>
    <t>PJP250145368</t>
  </si>
  <si>
    <t>최윤아</t>
  </si>
  <si>
    <t>N2025091283069591</t>
  </si>
  <si>
    <t>PJP250145370</t>
  </si>
  <si>
    <t>이주현</t>
  </si>
  <si>
    <t>N2025091284151161</t>
  </si>
  <si>
    <t>PJP250145397</t>
  </si>
  <si>
    <t>N2025091397486611</t>
  </si>
  <si>
    <t>PJP250145399</t>
  </si>
  <si>
    <t>신아율</t>
  </si>
  <si>
    <t>N2025091398945741</t>
  </si>
  <si>
    <t>PJP250145433</t>
  </si>
  <si>
    <t>한정란</t>
  </si>
  <si>
    <t>N2025091426084781</t>
  </si>
  <si>
    <t>PJP250145435</t>
  </si>
  <si>
    <t>신지숙</t>
  </si>
  <si>
    <t>N2025091426703571</t>
  </si>
  <si>
    <t>PJP250145454</t>
  </si>
  <si>
    <t>임지유</t>
  </si>
  <si>
    <t>N2025091534498221</t>
  </si>
  <si>
    <t>PJP250145455</t>
  </si>
  <si>
    <t>N2025091534680481</t>
  </si>
  <si>
    <t>PJP250145360</t>
  </si>
  <si>
    <t>N2025091278216041</t>
  </si>
  <si>
    <t>PJP250145426</t>
  </si>
  <si>
    <t>박선미</t>
  </si>
  <si>
    <t>N2025091421224371</t>
  </si>
  <si>
    <t>PJP250145402</t>
  </si>
  <si>
    <t>함승희</t>
  </si>
  <si>
    <t>N2025091399955441</t>
  </si>
  <si>
    <t>PJP250145406</t>
  </si>
  <si>
    <t>이동희</t>
  </si>
  <si>
    <t>N2025091311564741</t>
  </si>
  <si>
    <t>PJP250145422</t>
  </si>
  <si>
    <t>박소진</t>
  </si>
  <si>
    <t>N2025091418183551</t>
  </si>
  <si>
    <t>PJP250145362</t>
  </si>
  <si>
    <t>황여진</t>
  </si>
  <si>
    <t>N2025091278532601</t>
  </si>
  <si>
    <t>PJP250145390</t>
  </si>
  <si>
    <t>탁현주</t>
  </si>
  <si>
    <t>N2025091392286031</t>
  </si>
  <si>
    <t>PJP250145421</t>
  </si>
  <si>
    <t>김예령</t>
  </si>
  <si>
    <t>N2025091415431011</t>
  </si>
  <si>
    <t>PJP250145425</t>
  </si>
  <si>
    <t>N2025091421102571</t>
  </si>
  <si>
    <t>PJP250145363</t>
  </si>
  <si>
    <t>N2025091279089671</t>
  </si>
  <si>
    <t>PJP250145398</t>
  </si>
  <si>
    <t>N2025091398158171</t>
  </si>
  <si>
    <t>PJP250145404</t>
  </si>
  <si>
    <t>N2025091311085141</t>
  </si>
  <si>
    <t>PJP250145438</t>
  </si>
  <si>
    <t>N2025091427548231</t>
  </si>
  <si>
    <t>PJP250145448</t>
  </si>
  <si>
    <t>박예경</t>
  </si>
  <si>
    <t>N2025091432016011</t>
  </si>
  <si>
    <t>PJP250145357</t>
  </si>
  <si>
    <t>N2025091276685471</t>
  </si>
  <si>
    <t>PJP250145385</t>
  </si>
  <si>
    <t>박준범</t>
  </si>
  <si>
    <t>N2025091389227981</t>
  </si>
  <si>
    <t>PJP250145396</t>
  </si>
  <si>
    <t>전재은</t>
  </si>
  <si>
    <t>N2025091397352811</t>
  </si>
  <si>
    <t>PJP250145403</t>
  </si>
  <si>
    <t>박영태</t>
  </si>
  <si>
    <t>N2025091310481251</t>
  </si>
  <si>
    <t>PJP250145410</t>
  </si>
  <si>
    <t>윤해인</t>
  </si>
  <si>
    <t>N2025091311775721</t>
  </si>
  <si>
    <t>PJP250145439</t>
  </si>
  <si>
    <t>정광채</t>
  </si>
  <si>
    <t>N2025091427641371</t>
  </si>
  <si>
    <t>PJP250145453</t>
  </si>
  <si>
    <t>N2025091534349701</t>
  </si>
  <si>
    <t>PJP250145367</t>
  </si>
  <si>
    <t>N2025091282135301</t>
  </si>
  <si>
    <t>PJP250145388</t>
  </si>
  <si>
    <t>강승훈</t>
  </si>
  <si>
    <t>N2025091390496251</t>
  </si>
  <si>
    <t>PJP250145393</t>
  </si>
  <si>
    <t>N2025091394865481</t>
  </si>
  <si>
    <t>PJP250145412</t>
  </si>
  <si>
    <t>이다영</t>
  </si>
  <si>
    <t>N2025091311811301</t>
  </si>
  <si>
    <t>PJP250145430</t>
  </si>
  <si>
    <t>김경식</t>
  </si>
  <si>
    <t>N2025091423442721</t>
  </si>
  <si>
    <t>PJP250145431</t>
  </si>
  <si>
    <t>이규선</t>
  </si>
  <si>
    <t>N2025091423891291</t>
  </si>
  <si>
    <t>PJP250145441</t>
  </si>
  <si>
    <t>박인철</t>
  </si>
  <si>
    <t>N2025091428273411</t>
  </si>
  <si>
    <t>PJP250145444</t>
  </si>
  <si>
    <t>N2025091431247431</t>
  </si>
  <si>
    <t>PJP250145445</t>
  </si>
  <si>
    <t>유지형</t>
  </si>
  <si>
    <t>N2025091431738321</t>
  </si>
  <si>
    <t>PJP250145447</t>
  </si>
  <si>
    <t>이다희</t>
  </si>
  <si>
    <t>N2025091431922901</t>
  </si>
  <si>
    <t>PJP250145450</t>
  </si>
  <si>
    <t>N2025091432616201</t>
  </si>
  <si>
    <t>PJP250145355</t>
  </si>
  <si>
    <t>방효진</t>
  </si>
  <si>
    <t>N2025091275764951</t>
  </si>
  <si>
    <t>PJP250145446</t>
  </si>
  <si>
    <t>김세인</t>
  </si>
  <si>
    <t>N2025091431742191</t>
  </si>
  <si>
    <t>PJP250145371</t>
  </si>
  <si>
    <t>김종오</t>
  </si>
  <si>
    <t>N2025091284598241</t>
  </si>
  <si>
    <t>PJP250145432</t>
  </si>
  <si>
    <t>N2025091425526071</t>
  </si>
  <si>
    <t>PJP250145437</t>
  </si>
  <si>
    <t>N2025091427521021</t>
  </si>
  <si>
    <t>PJP250145928</t>
  </si>
  <si>
    <t>이준희</t>
  </si>
  <si>
    <t>N2025091558398431</t>
  </si>
  <si>
    <t>PJP250145912</t>
  </si>
  <si>
    <t>N2025091549620051</t>
  </si>
  <si>
    <t>PJP250145925</t>
  </si>
  <si>
    <t>강은빈</t>
  </si>
  <si>
    <t>N2025091556435461</t>
  </si>
  <si>
    <t>PJP250145945</t>
  </si>
  <si>
    <t>방병준</t>
  </si>
  <si>
    <t>N2025091561102121</t>
  </si>
  <si>
    <t>PJP250145951</t>
  </si>
  <si>
    <t>장유민</t>
  </si>
  <si>
    <t>N2025091663283851</t>
  </si>
  <si>
    <t>PJP250145895</t>
  </si>
  <si>
    <t>신은경</t>
  </si>
  <si>
    <t>N2025091536093581</t>
  </si>
  <si>
    <t>PJP250145915</t>
  </si>
  <si>
    <t>전혜선</t>
  </si>
  <si>
    <t>N2025091551829671</t>
  </si>
  <si>
    <t>PJP250145919</t>
  </si>
  <si>
    <t>석경주</t>
  </si>
  <si>
    <t>N2025091553383591</t>
  </si>
  <si>
    <t>PJP250145921</t>
  </si>
  <si>
    <t>송승규</t>
  </si>
  <si>
    <t>N2025091553655261</t>
  </si>
  <si>
    <t>PJP250145924</t>
  </si>
  <si>
    <t>김영순</t>
  </si>
  <si>
    <t>N2025091556160391</t>
  </si>
  <si>
    <t>PJP250145929</t>
  </si>
  <si>
    <t>김수미</t>
  </si>
  <si>
    <t>N2025091558641231</t>
  </si>
  <si>
    <t>PJP250145930</t>
  </si>
  <si>
    <t>권정근</t>
  </si>
  <si>
    <t>N2025091558898891</t>
  </si>
  <si>
    <t>PJP250145932</t>
  </si>
  <si>
    <t>김연희</t>
  </si>
  <si>
    <t>N2025091559338401</t>
  </si>
  <si>
    <t>PJP250145933</t>
  </si>
  <si>
    <t>이미정</t>
  </si>
  <si>
    <t>N2025091559368231</t>
  </si>
  <si>
    <t>PJP250145934</t>
  </si>
  <si>
    <t>전성원</t>
  </si>
  <si>
    <t>N2025091559646111</t>
  </si>
  <si>
    <t>PJP250145940</t>
  </si>
  <si>
    <t>N2025091560586521</t>
  </si>
  <si>
    <t>PJP250146874</t>
  </si>
  <si>
    <t>박찬영</t>
  </si>
  <si>
    <t>N2025091680286551</t>
  </si>
  <si>
    <t>PJP250146880</t>
  </si>
  <si>
    <t>N2025091681848901</t>
  </si>
  <si>
    <t>PJP250145942</t>
  </si>
  <si>
    <t>지승연</t>
  </si>
  <si>
    <t>N2025091560746531</t>
  </si>
  <si>
    <t>PJP250145943</t>
  </si>
  <si>
    <t>N2025091560775691</t>
  </si>
  <si>
    <t>PJP250145946</t>
  </si>
  <si>
    <t>이항준</t>
  </si>
  <si>
    <t>N2025091561175161</t>
  </si>
  <si>
    <t>PJP250145947</t>
  </si>
  <si>
    <t>N2025091561381201</t>
  </si>
  <si>
    <t>PJP250145949</t>
  </si>
  <si>
    <t>류희정</t>
  </si>
  <si>
    <t>N2025091662123091</t>
  </si>
  <si>
    <t>PJP250145950</t>
  </si>
  <si>
    <t>김진모</t>
  </si>
  <si>
    <t>N2025091663228141</t>
  </si>
  <si>
    <t>PJP250145897</t>
  </si>
  <si>
    <t>이주희</t>
  </si>
  <si>
    <t>N2025091537456311</t>
  </si>
  <si>
    <t>PJP250145901</t>
  </si>
  <si>
    <t>N2025091542733761</t>
  </si>
  <si>
    <t>PJP250145902</t>
  </si>
  <si>
    <t>N2025091543516501</t>
  </si>
  <si>
    <t>PJP250145904</t>
  </si>
  <si>
    <t>N2025091545669871</t>
  </si>
  <si>
    <t>PJP250145907</t>
  </si>
  <si>
    <t>구민지</t>
  </si>
  <si>
    <t>N2025091548497341</t>
  </si>
  <si>
    <t>PJP250145909</t>
  </si>
  <si>
    <t>주단비</t>
  </si>
  <si>
    <t>N2025091548878541</t>
  </si>
  <si>
    <t>PJP250145916</t>
  </si>
  <si>
    <t>박현</t>
  </si>
  <si>
    <t>N2025091552140721</t>
  </si>
  <si>
    <t>PJP250145918</t>
  </si>
  <si>
    <t>문정석</t>
  </si>
  <si>
    <t>N2025091552993891</t>
  </si>
  <si>
    <t>PJP250145920</t>
  </si>
  <si>
    <t>김채윤</t>
  </si>
  <si>
    <t>N2025091553569861</t>
  </si>
  <si>
    <t>PJP250145922</t>
  </si>
  <si>
    <t>김민제</t>
  </si>
  <si>
    <t>N2025091555024201</t>
  </si>
  <si>
    <t>PJP250145926</t>
  </si>
  <si>
    <t>정혜진</t>
  </si>
  <si>
    <t>N2025091556523811</t>
  </si>
  <si>
    <t>PJP250145927</t>
  </si>
  <si>
    <t>김기환</t>
  </si>
  <si>
    <t>N2025091557952951</t>
  </si>
  <si>
    <t>PJP250145931</t>
  </si>
  <si>
    <t>N2025091558952241</t>
  </si>
  <si>
    <t>PJP250145937</t>
  </si>
  <si>
    <t>정영진</t>
  </si>
  <si>
    <t>N2025091560282241</t>
  </si>
  <si>
    <t>PJP250145938</t>
  </si>
  <si>
    <t>임미선</t>
  </si>
  <si>
    <t>N2025091560399591</t>
  </si>
  <si>
    <t>PJP250145939</t>
  </si>
  <si>
    <t>이권일</t>
  </si>
  <si>
    <t>N2025091560491831</t>
  </si>
  <si>
    <t>PJP250145944</t>
  </si>
  <si>
    <t>N2025091560853181</t>
  </si>
  <si>
    <t>PJP250145948</t>
  </si>
  <si>
    <t>N2025091661914791</t>
  </si>
  <si>
    <t>PJP250145952</t>
  </si>
  <si>
    <t>원지영</t>
  </si>
  <si>
    <t>N2025091663417451</t>
  </si>
  <si>
    <t>PJP250146892</t>
  </si>
  <si>
    <t>남채연</t>
  </si>
  <si>
    <t>N2025091685029181</t>
  </si>
  <si>
    <t>PJP250146902</t>
  </si>
  <si>
    <t>N2025091687760761</t>
  </si>
  <si>
    <t>PJP250146859</t>
  </si>
  <si>
    <t>김송희</t>
  </si>
  <si>
    <t>N2025091674905061</t>
  </si>
  <si>
    <t>PJP250146866</t>
  </si>
  <si>
    <t>박수연</t>
  </si>
  <si>
    <t>N2025091678169271</t>
  </si>
  <si>
    <t>PJP250146898</t>
  </si>
  <si>
    <t>박명희</t>
  </si>
  <si>
    <t>N2025091687044251</t>
  </si>
  <si>
    <t>PJP250147022</t>
  </si>
  <si>
    <t>조수진</t>
  </si>
  <si>
    <t>N2025091791767581</t>
  </si>
  <si>
    <t>PJP250147027</t>
  </si>
  <si>
    <t>N2025091793119021</t>
  </si>
  <si>
    <t>PJP250146865</t>
  </si>
  <si>
    <t>박준현</t>
  </si>
  <si>
    <t>N2025091677398381</t>
  </si>
  <si>
    <t>PJP250146887</t>
  </si>
  <si>
    <t>김미은</t>
  </si>
  <si>
    <t>N2025091683861771</t>
  </si>
  <si>
    <t>PJP250146911</t>
  </si>
  <si>
    <t>이다혜</t>
  </si>
  <si>
    <t>N2025091790193121</t>
  </si>
  <si>
    <t>PJP250146882</t>
  </si>
  <si>
    <t>변하은</t>
  </si>
  <si>
    <t>N2025091682746611</t>
  </si>
  <si>
    <t>PJP250146883</t>
  </si>
  <si>
    <t>김현성</t>
  </si>
  <si>
    <t>N2025091682969981</t>
  </si>
  <si>
    <t>PJP250146900</t>
  </si>
  <si>
    <t>최아원</t>
  </si>
  <si>
    <t>N2025091687631361</t>
  </si>
  <si>
    <t>PJP250146907</t>
  </si>
  <si>
    <t>고제상</t>
  </si>
  <si>
    <t>N2025091666575401</t>
  </si>
  <si>
    <t>PJP250146910</t>
  </si>
  <si>
    <t>성시영</t>
  </si>
  <si>
    <t>N2025091789487011</t>
  </si>
  <si>
    <t>PJP250146886</t>
  </si>
  <si>
    <t>장유진</t>
  </si>
  <si>
    <t>N2025091683701861</t>
  </si>
  <si>
    <t>PJP250146863</t>
  </si>
  <si>
    <t>N2025091677038661</t>
  </si>
  <si>
    <t>PJP250146885</t>
  </si>
  <si>
    <t>김금화</t>
  </si>
  <si>
    <t>N2025091683687211</t>
  </si>
  <si>
    <t>PJP250146893</t>
  </si>
  <si>
    <t>N2025091685145411</t>
  </si>
  <si>
    <t>PJP250147023</t>
  </si>
  <si>
    <t>안지연</t>
  </si>
  <si>
    <t>N2025091791774561</t>
  </si>
  <si>
    <t>PJP250147026</t>
  </si>
  <si>
    <t>이은우</t>
  </si>
  <si>
    <t>N2025091792767111</t>
  </si>
  <si>
    <t>PJP250146861</t>
  </si>
  <si>
    <t>N2025091675222161</t>
  </si>
  <si>
    <t>PJP250146862</t>
  </si>
  <si>
    <t>김유나</t>
  </si>
  <si>
    <t>N2025091675928341</t>
  </si>
  <si>
    <t>PJP250147261</t>
  </si>
  <si>
    <t>N2025091716938361</t>
  </si>
  <si>
    <t>PJP250147279</t>
  </si>
  <si>
    <t>양예은</t>
  </si>
  <si>
    <t>N2025091825940211</t>
  </si>
  <si>
    <t>PJP250146877</t>
  </si>
  <si>
    <t>김채영</t>
  </si>
  <si>
    <t>N2025091680941841</t>
  </si>
  <si>
    <t>PJP250146896</t>
  </si>
  <si>
    <t>N2025091686965581</t>
  </si>
  <si>
    <t>PJP250147280</t>
  </si>
  <si>
    <t>N2025091826867861</t>
  </si>
  <si>
    <t>PJP250146867</t>
  </si>
  <si>
    <t>서정민</t>
  </si>
  <si>
    <t>N2025091678412531</t>
  </si>
  <si>
    <t>PJP250146871</t>
  </si>
  <si>
    <t>심형보</t>
  </si>
  <si>
    <t>N2025091679047881</t>
  </si>
  <si>
    <t>PJP250146875</t>
  </si>
  <si>
    <t>박동규</t>
  </si>
  <si>
    <t>N2025091680481211</t>
  </si>
  <si>
    <t>PJP250146864</t>
  </si>
  <si>
    <t>N2025091677314681</t>
  </si>
  <si>
    <t>PJP250146878</t>
  </si>
  <si>
    <t>유민욱</t>
  </si>
  <si>
    <t>N2025091680953941</t>
  </si>
  <si>
    <t>PJP250146897</t>
  </si>
  <si>
    <t>N2025091686969871</t>
  </si>
  <si>
    <t>PJP250146904</t>
  </si>
  <si>
    <t>최다연</t>
  </si>
  <si>
    <t>N2025091664490931</t>
  </si>
  <si>
    <t>PJP250147276</t>
  </si>
  <si>
    <t>채연아</t>
  </si>
  <si>
    <t>N2025091724065421</t>
  </si>
  <si>
    <t>PJP250146873</t>
  </si>
  <si>
    <t>N2025091679197211</t>
  </si>
  <si>
    <t>PJP250146890</t>
  </si>
  <si>
    <t>김지후</t>
  </si>
  <si>
    <t>N2025091684474971</t>
  </si>
  <si>
    <t>PJP250146860</t>
  </si>
  <si>
    <t>서원종</t>
  </si>
  <si>
    <t>N2025091674927741</t>
  </si>
  <si>
    <t>PJP250146876</t>
  </si>
  <si>
    <t>N2025091680645681</t>
  </si>
  <si>
    <t>PJP250146899</t>
  </si>
  <si>
    <t>N2025091687173131</t>
  </si>
  <si>
    <t>PJP250145420</t>
  </si>
  <si>
    <t>최우창</t>
  </si>
  <si>
    <t>N2025091414594721</t>
  </si>
  <si>
    <t>PJP250145896</t>
  </si>
  <si>
    <t>N2025091536095081</t>
  </si>
  <si>
    <t>PJP250145898</t>
  </si>
  <si>
    <t>N2025091539952601</t>
  </si>
  <si>
    <t>PJP250145900</t>
  </si>
  <si>
    <t>사숙진</t>
  </si>
  <si>
    <t>N2025091541553611</t>
  </si>
  <si>
    <t>PJP250145903</t>
  </si>
  <si>
    <t>정소연</t>
  </si>
  <si>
    <t>N2025091543577621</t>
  </si>
  <si>
    <t>PJP250145905</t>
  </si>
  <si>
    <t>박영신</t>
  </si>
  <si>
    <t>N2025091546026531</t>
  </si>
  <si>
    <t>PJP250145910</t>
  </si>
  <si>
    <t>최창락</t>
  </si>
  <si>
    <t>N2025091549242901</t>
  </si>
  <si>
    <t>PJP250145911</t>
  </si>
  <si>
    <t>이용성</t>
  </si>
  <si>
    <t>N2025091549249361</t>
  </si>
  <si>
    <t>PJP250145914</t>
  </si>
  <si>
    <t>유완규</t>
  </si>
  <si>
    <t>N2025091550757101</t>
  </si>
  <si>
    <t>PJP250146888</t>
  </si>
  <si>
    <t>김석하</t>
  </si>
  <si>
    <t>N2025091683877491</t>
  </si>
  <si>
    <t>ASIANA AIRLINES</t>
  </si>
  <si>
    <t>PJP250146894</t>
  </si>
  <si>
    <t>맹현진</t>
  </si>
  <si>
    <t>N2025091685655821</t>
  </si>
  <si>
    <t>PJP250146901</t>
  </si>
  <si>
    <t>김상규</t>
  </si>
  <si>
    <t>N2025091687640831</t>
  </si>
  <si>
    <t>PJP250147024</t>
  </si>
  <si>
    <t>박예지</t>
  </si>
  <si>
    <t>N2025091792504461</t>
  </si>
  <si>
    <t>PJP250147029</t>
  </si>
  <si>
    <t>N2025091794608811</t>
  </si>
  <si>
    <t>PJP250147248</t>
  </si>
  <si>
    <t>N2025091799585411</t>
  </si>
  <si>
    <t>PJP250147251</t>
  </si>
  <si>
    <t>배진영</t>
  </si>
  <si>
    <t>N2025091712293451</t>
  </si>
  <si>
    <t>PJP250146905</t>
  </si>
  <si>
    <t>N2025091665881041</t>
  </si>
  <si>
    <t>PJP250147275</t>
  </si>
  <si>
    <t>N2025091723991671</t>
  </si>
  <si>
    <t>PJP250147247</t>
  </si>
  <si>
    <t>고미정</t>
  </si>
  <si>
    <t>N2025091799316751</t>
  </si>
  <si>
    <t>PJP250147250</t>
  </si>
  <si>
    <t>최하림</t>
  </si>
  <si>
    <t>N2025091710684371</t>
  </si>
  <si>
    <t>PJP250147283</t>
  </si>
  <si>
    <t>N2025091827701421</t>
  </si>
  <si>
    <t>PJP250147243</t>
  </si>
  <si>
    <t>김주영</t>
  </si>
  <si>
    <t>N2025091795588101</t>
  </si>
  <si>
    <t>PJP250147245</t>
  </si>
  <si>
    <t>김미애</t>
  </si>
  <si>
    <t>N2025091796318561</t>
  </si>
  <si>
    <t>PJP250147270</t>
  </si>
  <si>
    <t>조연희</t>
  </si>
  <si>
    <t>N2025091722215761</t>
  </si>
  <si>
    <t>PJP250147269</t>
  </si>
  <si>
    <t>안영은</t>
  </si>
  <si>
    <t>N2025091721414661</t>
  </si>
  <si>
    <t>PJP250146906</t>
  </si>
  <si>
    <t>조현진</t>
  </si>
  <si>
    <t>N2025091666404261</t>
  </si>
  <si>
    <t>PJP250146868</t>
  </si>
  <si>
    <t>권용민</t>
  </si>
  <si>
    <t>N2025091678669951</t>
  </si>
  <si>
    <t>PJP250146857</t>
  </si>
  <si>
    <t>홍지영</t>
  </si>
  <si>
    <t>N2025091674178951</t>
  </si>
  <si>
    <t>PJP250147028</t>
  </si>
  <si>
    <t>권도현</t>
  </si>
  <si>
    <t>N2025091793986121</t>
  </si>
  <si>
    <t>PJP250147735</t>
  </si>
  <si>
    <t>김혜린</t>
  </si>
  <si>
    <t>N2025091831364771</t>
  </si>
  <si>
    <t>PJP250147736</t>
  </si>
  <si>
    <t>신진욱</t>
  </si>
  <si>
    <t>N2025091831786891</t>
  </si>
  <si>
    <t>PJP250147737</t>
  </si>
  <si>
    <t>김현경</t>
  </si>
  <si>
    <t>N2025091832018761</t>
  </si>
  <si>
    <t>PJP250147264</t>
  </si>
  <si>
    <t>이연란</t>
  </si>
  <si>
    <t>N2025091717921761</t>
  </si>
  <si>
    <t>PJP250147266</t>
  </si>
  <si>
    <t>N2025091720418761</t>
  </si>
  <si>
    <t>PJP250147249</t>
  </si>
  <si>
    <t>N2025091710007661</t>
  </si>
  <si>
    <t>PJP250146912</t>
  </si>
  <si>
    <t>남성현</t>
  </si>
  <si>
    <t>N2025091790465031</t>
  </si>
  <si>
    <t>PJP250147246</t>
  </si>
  <si>
    <t>이창재</t>
  </si>
  <si>
    <t>N2025091797439911</t>
  </si>
  <si>
    <t>PJP250147282</t>
  </si>
  <si>
    <t>박가나</t>
  </si>
  <si>
    <t>N2025091827031821</t>
  </si>
  <si>
    <t>PJP250147281</t>
  </si>
  <si>
    <t>남재현</t>
  </si>
  <si>
    <t>N2025091827005621</t>
  </si>
  <si>
    <t>PJP250147252</t>
  </si>
  <si>
    <t>주희</t>
  </si>
  <si>
    <t>N2025091713536951</t>
  </si>
  <si>
    <t>PJP250147262</t>
  </si>
  <si>
    <t>임형섭</t>
  </si>
  <si>
    <t>N2025091717426611</t>
  </si>
  <si>
    <t>PJP250146870</t>
  </si>
  <si>
    <t>최산하</t>
  </si>
  <si>
    <t>N2025091678890311</t>
  </si>
  <si>
    <t>PJP250147254</t>
  </si>
  <si>
    <t>정재인</t>
  </si>
  <si>
    <t>N2025091714498591</t>
  </si>
  <si>
    <t>PJP250147258</t>
  </si>
  <si>
    <t>김효신</t>
  </si>
  <si>
    <t>N2025091715833931</t>
  </si>
  <si>
    <t>PJP250147273</t>
  </si>
  <si>
    <t>N2025091723213491</t>
  </si>
  <si>
    <t>PJP250147272</t>
  </si>
  <si>
    <t>최수빈</t>
  </si>
  <si>
    <t>N2025091722806321</t>
  </si>
  <si>
    <t>PJP250146891</t>
  </si>
  <si>
    <t>박아름</t>
  </si>
  <si>
    <t>N2025091684925131</t>
  </si>
  <si>
    <t>PJP250147242</t>
  </si>
  <si>
    <t>양다원</t>
  </si>
  <si>
    <t>N2025091795546711</t>
  </si>
  <si>
    <t>PJP250147265</t>
  </si>
  <si>
    <t>강진호</t>
  </si>
  <si>
    <t>N2025091718070981</t>
  </si>
  <si>
    <t>PJP250147267</t>
  </si>
  <si>
    <t>N2025091720861181</t>
  </si>
  <si>
    <t>PJP250147274</t>
  </si>
  <si>
    <t>홍희종</t>
  </si>
  <si>
    <t>N2025091723525321</t>
  </si>
  <si>
    <t>PJP250147277</t>
  </si>
  <si>
    <t>장세영</t>
  </si>
  <si>
    <t>N2025091724269341</t>
  </si>
  <si>
    <t>PJP250147241</t>
  </si>
  <si>
    <t>김종율</t>
  </si>
  <si>
    <t>N2025091795399211</t>
  </si>
  <si>
    <t>PJP250147263</t>
  </si>
  <si>
    <t>김동환</t>
  </si>
  <si>
    <t>N2025091717498961</t>
  </si>
  <si>
    <t>PJP250146889</t>
  </si>
  <si>
    <t>양효정</t>
  </si>
  <si>
    <t>N2025091684315521</t>
  </si>
  <si>
    <t>PJP250146909</t>
  </si>
  <si>
    <t>박준엽</t>
  </si>
  <si>
    <t>N2025091668865741</t>
  </si>
  <si>
    <t>PJP250147259</t>
  </si>
  <si>
    <t>고준영</t>
  </si>
  <si>
    <t>N2025091716175861</t>
  </si>
  <si>
    <t>PJP250147268</t>
  </si>
  <si>
    <t>고창하</t>
  </si>
  <si>
    <t>N2025091721228681</t>
  </si>
  <si>
    <t>PJP250147271</t>
  </si>
  <si>
    <t>N2025091722273461</t>
  </si>
  <si>
    <t>PJP250146908</t>
  </si>
  <si>
    <t>장영태</t>
  </si>
  <si>
    <t>N2025091667338971</t>
  </si>
  <si>
    <t>PJP250146895</t>
  </si>
  <si>
    <t>임성현</t>
  </si>
  <si>
    <t>N2025091686155751</t>
  </si>
  <si>
    <t>PJP250146869</t>
  </si>
  <si>
    <t>김지선</t>
  </si>
  <si>
    <t>N2025091678698061</t>
  </si>
  <si>
    <t>PJP250147240</t>
  </si>
  <si>
    <t>조윤경</t>
  </si>
  <si>
    <t>N2025091795233571</t>
  </si>
  <si>
    <t>PJP250147244</t>
  </si>
  <si>
    <t>임재홍</t>
  </si>
  <si>
    <t>N2025091796009941</t>
  </si>
  <si>
    <t>PJP250147278</t>
  </si>
  <si>
    <t>N2025091725667991</t>
  </si>
  <si>
    <t>PJP250148220</t>
  </si>
  <si>
    <t>N2025091846164031</t>
  </si>
  <si>
    <t>PJP250147825</t>
  </si>
  <si>
    <t>김국화</t>
  </si>
  <si>
    <t>N2025091834470181</t>
  </si>
  <si>
    <t>PJP250147826</t>
  </si>
  <si>
    <t>박찬희</t>
  </si>
  <si>
    <t>N2025091834561651</t>
  </si>
  <si>
    <t>PJP250148230</t>
  </si>
  <si>
    <t>조희진</t>
  </si>
  <si>
    <t>N2025091851218381</t>
  </si>
  <si>
    <t>PJP250147824</t>
  </si>
  <si>
    <t>호창대</t>
  </si>
  <si>
    <t>N2025091834191661</t>
  </si>
  <si>
    <t>PJP250147823</t>
  </si>
  <si>
    <t>김범규</t>
  </si>
  <si>
    <t>N2025091834012041</t>
  </si>
  <si>
    <t>PJP250147828</t>
  </si>
  <si>
    <t>조민주</t>
  </si>
  <si>
    <t>N2025091835708331</t>
  </si>
  <si>
    <t>PJP250148234</t>
  </si>
  <si>
    <t>홍정의</t>
  </si>
  <si>
    <t>N2025091840406851</t>
  </si>
  <si>
    <t>PJP250145375</t>
  </si>
  <si>
    <t>홍효림</t>
  </si>
  <si>
    <t>N2025091385837031</t>
  </si>
  <si>
    <t>PJP250145457</t>
  </si>
  <si>
    <t>진유정</t>
  </si>
  <si>
    <t>N2025091276601541</t>
  </si>
  <si>
    <t>PJP250145461</t>
  </si>
  <si>
    <t>전이지</t>
  </si>
  <si>
    <t>N2025091397179871</t>
  </si>
  <si>
    <t>PJP250145465</t>
  </si>
  <si>
    <t>N2025091418967591</t>
  </si>
  <si>
    <t>PJP250145466</t>
  </si>
  <si>
    <t>N2025091424718321</t>
  </si>
  <si>
    <t>PJP250145468</t>
  </si>
  <si>
    <t>N2025091534622031</t>
  </si>
  <si>
    <t>PJP250145462</t>
  </si>
  <si>
    <t>N2025091312250211</t>
  </si>
  <si>
    <t>PJP250145464</t>
  </si>
  <si>
    <t>N2025091415146041</t>
  </si>
  <si>
    <t>PJP250145469</t>
  </si>
  <si>
    <t>N2025091535513551</t>
  </si>
  <si>
    <t>PJP250145459</t>
  </si>
  <si>
    <t>N2025091391702101</t>
  </si>
  <si>
    <t>PJP250145460</t>
  </si>
  <si>
    <t>N2025091393903071</t>
  </si>
  <si>
    <t>PJP250145954</t>
  </si>
  <si>
    <t>N2025091561113081</t>
  </si>
  <si>
    <t>PJP250145923</t>
  </si>
  <si>
    <t>N2025091555167691</t>
  </si>
  <si>
    <t>PJP250145953</t>
  </si>
  <si>
    <t>N2025091551212551</t>
  </si>
  <si>
    <t>PJP250145955</t>
  </si>
  <si>
    <t>N2025091663443141</t>
  </si>
  <si>
    <t>PJP250147260</t>
  </si>
  <si>
    <t>이윤식</t>
  </si>
  <si>
    <t>N2025091716837711</t>
  </si>
  <si>
    <t>PJP250147253</t>
  </si>
  <si>
    <t>임성주</t>
  </si>
  <si>
    <t>N2025091714071821</t>
  </si>
  <si>
    <t>PJP250147255</t>
  </si>
  <si>
    <t>노재형</t>
  </si>
  <si>
    <t>N2025091714599681</t>
  </si>
  <si>
    <t>PJP250148227</t>
  </si>
  <si>
    <t>이유선</t>
  </si>
  <si>
    <t>N2025091850902581</t>
  </si>
  <si>
    <t>PJP250148222</t>
  </si>
  <si>
    <t>김정완</t>
  </si>
  <si>
    <t>N2025091848109431</t>
  </si>
  <si>
    <t>PJP250148218</t>
  </si>
  <si>
    <t>N2025091844787991</t>
  </si>
  <si>
    <t>PJP250148224</t>
  </si>
  <si>
    <t>김언지</t>
  </si>
  <si>
    <t>N2025091848948571</t>
  </si>
  <si>
    <t>PJP250148238</t>
  </si>
  <si>
    <t>육준한</t>
  </si>
  <si>
    <t>N2025091952958151</t>
  </si>
  <si>
    <t>PJP250148664</t>
  </si>
  <si>
    <t>강희정</t>
  </si>
  <si>
    <t>N2025091963911811</t>
  </si>
  <si>
    <t>PJP250148232</t>
  </si>
  <si>
    <t>최헌</t>
  </si>
  <si>
    <t>N2025091839078491</t>
  </si>
  <si>
    <t>PJP250148217</t>
  </si>
  <si>
    <t>박은성</t>
  </si>
  <si>
    <t>N2025091844675371</t>
  </si>
  <si>
    <t>PJP250148499</t>
  </si>
  <si>
    <t>강하늘</t>
  </si>
  <si>
    <t>N2025091956864521</t>
  </si>
  <si>
    <t>PJP250148226</t>
  </si>
  <si>
    <t>이해성</t>
  </si>
  <si>
    <t>N2025091850105701</t>
  </si>
  <si>
    <t>PJP250148228</t>
  </si>
  <si>
    <t>변상욱</t>
  </si>
  <si>
    <t>N2025091851129961</t>
  </si>
  <si>
    <t>PJP250148665</t>
  </si>
  <si>
    <t>박은희</t>
  </si>
  <si>
    <t>N2025091964273801</t>
  </si>
  <si>
    <t>PJP250148286</t>
  </si>
  <si>
    <t>오영전</t>
  </si>
  <si>
    <t>N2025091955326491</t>
  </si>
  <si>
    <t>PJP250148229</t>
  </si>
  <si>
    <t>N2025091851143761</t>
  </si>
  <si>
    <t>PJP250148236</t>
  </si>
  <si>
    <t>양석윤</t>
  </si>
  <si>
    <t>N2025091952160341</t>
  </si>
  <si>
    <t>PJP250148848</t>
  </si>
  <si>
    <t>김하늘</t>
  </si>
  <si>
    <t>N2025091972492971</t>
  </si>
  <si>
    <t>PJP250148859</t>
  </si>
  <si>
    <t>N2025092076130541</t>
  </si>
  <si>
    <t>PJP250148864</t>
  </si>
  <si>
    <t>연제승</t>
  </si>
  <si>
    <t>N2025092077296681</t>
  </si>
  <si>
    <t>PJP250148870</t>
  </si>
  <si>
    <t>박세령</t>
  </si>
  <si>
    <t>N2025092080040471</t>
  </si>
  <si>
    <t>PJP250148248</t>
  </si>
  <si>
    <t>조해인</t>
  </si>
  <si>
    <t>N2025091953666591</t>
  </si>
  <si>
    <t>PJP250148284</t>
  </si>
  <si>
    <t>이채미</t>
  </si>
  <si>
    <t>N2025091954678251</t>
  </si>
  <si>
    <t>PJP250148235</t>
  </si>
  <si>
    <t>서인숙</t>
  </si>
  <si>
    <t>N2025091842378111</t>
  </si>
  <si>
    <t>PJP250148239</t>
  </si>
  <si>
    <t>손항영</t>
  </si>
  <si>
    <t>N2025091952966321</t>
  </si>
  <si>
    <t>PJP250148287</t>
  </si>
  <si>
    <t>최호정</t>
  </si>
  <si>
    <t>N2025091955403911</t>
  </si>
  <si>
    <t>PJP250148225</t>
  </si>
  <si>
    <t>N2025091849832501</t>
  </si>
  <si>
    <t>PJP250148221</t>
  </si>
  <si>
    <t>홍준호</t>
  </si>
  <si>
    <t>N2025091846416881</t>
  </si>
  <si>
    <t>PJP250148223</t>
  </si>
  <si>
    <t>지희</t>
  </si>
  <si>
    <t>N2025091848287671</t>
  </si>
  <si>
    <t>PJP250148233</t>
  </si>
  <si>
    <t>강영주</t>
  </si>
  <si>
    <t>N2025091839337251</t>
  </si>
  <si>
    <t>PJP250148283</t>
  </si>
  <si>
    <t>윤지민</t>
  </si>
  <si>
    <t>N2025091954373611</t>
  </si>
  <si>
    <t>PJP250148887</t>
  </si>
  <si>
    <t>이정명</t>
  </si>
  <si>
    <t>N2025092089920881</t>
  </si>
  <si>
    <t>PJP250148891</t>
  </si>
  <si>
    <t>N2025092090953131</t>
  </si>
  <si>
    <t>PJP250148896</t>
  </si>
  <si>
    <t>최준호</t>
  </si>
  <si>
    <t>N2025092092699681</t>
  </si>
  <si>
    <t>PJP250148840</t>
  </si>
  <si>
    <t>이하늬</t>
  </si>
  <si>
    <t>N2025091965829161</t>
  </si>
  <si>
    <t>PJP250148845</t>
  </si>
  <si>
    <t>심종아</t>
  </si>
  <si>
    <t>N2025091970501421</t>
  </si>
  <si>
    <t>PJP250148849</t>
  </si>
  <si>
    <t>임정은</t>
  </si>
  <si>
    <t>N2025091972757821</t>
  </si>
  <si>
    <t>PJP250148850</t>
  </si>
  <si>
    <t>정혜인</t>
  </si>
  <si>
    <t>N2025091973358181</t>
  </si>
  <si>
    <t>PJP250148851</t>
  </si>
  <si>
    <t>조상민</t>
  </si>
  <si>
    <t>N2025091973477011</t>
  </si>
  <si>
    <t>PJP250148852</t>
  </si>
  <si>
    <t>남상미</t>
  </si>
  <si>
    <t>N2025091974387161</t>
  </si>
  <si>
    <t>PJP250148858</t>
  </si>
  <si>
    <t>정지수</t>
  </si>
  <si>
    <t>N2025092076043271</t>
  </si>
  <si>
    <t>PJP250148498</t>
  </si>
  <si>
    <t>N2025091956519601</t>
  </si>
  <si>
    <t>PJP250148500</t>
  </si>
  <si>
    <t>N2025091957059531</t>
  </si>
  <si>
    <t>PJP250148501</t>
  </si>
  <si>
    <t>김이선</t>
  </si>
  <si>
    <t>N2025091957948411</t>
  </si>
  <si>
    <t>PJP250147827</t>
  </si>
  <si>
    <t>N2025091835458941</t>
  </si>
  <si>
    <t>PJP250148231</t>
  </si>
  <si>
    <t>박수인</t>
  </si>
  <si>
    <t>N2025091838851851</t>
  </si>
  <si>
    <t>PJP250148663</t>
  </si>
  <si>
    <t>송은미</t>
  </si>
  <si>
    <t>N2025091962229011</t>
  </si>
  <si>
    <t>PJP250149265</t>
  </si>
  <si>
    <t>양현수</t>
  </si>
  <si>
    <t>N2025092110396811</t>
  </si>
  <si>
    <t>PJP250148855</t>
  </si>
  <si>
    <t>이예은</t>
  </si>
  <si>
    <t>N2025092075665851</t>
  </si>
  <si>
    <t>PJP250148857</t>
  </si>
  <si>
    <t>이성규</t>
  </si>
  <si>
    <t>N2025092075776231</t>
  </si>
  <si>
    <t>PJP250148862</t>
  </si>
  <si>
    <t>정하늘</t>
  </si>
  <si>
    <t>N2025092076321701</t>
  </si>
  <si>
    <t>PJP250148871</t>
  </si>
  <si>
    <t>박지현</t>
  </si>
  <si>
    <t>N2025092080479341</t>
  </si>
  <si>
    <t>PJP250148872</t>
  </si>
  <si>
    <t>김진현</t>
  </si>
  <si>
    <t>N2025092081087621</t>
  </si>
  <si>
    <t>PJP250148889</t>
  </si>
  <si>
    <t>김형준</t>
  </si>
  <si>
    <t>N2025092090522091</t>
  </si>
  <si>
    <t>PJP250148898</t>
  </si>
  <si>
    <t>N2025092193233521</t>
  </si>
  <si>
    <t>PJP250149286</t>
  </si>
  <si>
    <t>N2025092225975741</t>
  </si>
  <si>
    <t>PJP250149682</t>
  </si>
  <si>
    <t>정다이</t>
  </si>
  <si>
    <t>N2025091958974091</t>
  </si>
  <si>
    <t>PJP250148885</t>
  </si>
  <si>
    <t>LIUHONG</t>
  </si>
  <si>
    <t>N2025092089889611</t>
  </si>
  <si>
    <t>PJP250148841</t>
  </si>
  <si>
    <t>어은경</t>
  </si>
  <si>
    <t>N2025091965843981</t>
  </si>
  <si>
    <t>PJP250148843</t>
  </si>
  <si>
    <t>문철호</t>
  </si>
  <si>
    <t>N2025091968142051</t>
  </si>
  <si>
    <t>PJP250148846</t>
  </si>
  <si>
    <t>김성화</t>
  </si>
  <si>
    <t>N2025091971173101</t>
  </si>
  <si>
    <t>PJP250148866</t>
  </si>
  <si>
    <t>N2025092078241841</t>
  </si>
  <si>
    <t>PJP250148868</t>
  </si>
  <si>
    <t>최정임</t>
  </si>
  <si>
    <t>N2025092079353601</t>
  </si>
  <si>
    <t>PJP250148874</t>
  </si>
  <si>
    <t>황은혜</t>
  </si>
  <si>
    <t>N2025092083211761</t>
  </si>
  <si>
    <t>PJP250148895</t>
  </si>
  <si>
    <t>박성훈</t>
  </si>
  <si>
    <t>N2025092092639191</t>
  </si>
  <si>
    <t>PJP250148902</t>
  </si>
  <si>
    <t>이주환</t>
  </si>
  <si>
    <t>N2025091965506341</t>
  </si>
  <si>
    <t>PJP250148856</t>
  </si>
  <si>
    <t>두진서</t>
  </si>
  <si>
    <t>N2025092075677561</t>
  </si>
  <si>
    <t>PJP250148863</t>
  </si>
  <si>
    <t>박지은</t>
  </si>
  <si>
    <t>N2025092076809931</t>
  </si>
  <si>
    <t>PJP250148869</t>
  </si>
  <si>
    <t>장인술</t>
  </si>
  <si>
    <t>N2025092080019251</t>
  </si>
  <si>
    <t>PJP250148877</t>
  </si>
  <si>
    <t>N2025092084959191</t>
  </si>
  <si>
    <t>PJP250150499</t>
  </si>
  <si>
    <t>박경영</t>
  </si>
  <si>
    <t>N2025092364044081</t>
  </si>
  <si>
    <t>PJP250150476</t>
  </si>
  <si>
    <t>서영돈</t>
  </si>
  <si>
    <t>N2025092375127021</t>
  </si>
  <si>
    <t>PJP250150513</t>
  </si>
  <si>
    <t>오소현</t>
  </si>
  <si>
    <t>N2025092374577081</t>
  </si>
  <si>
    <t>PJP250150519</t>
  </si>
  <si>
    <t>N2025092485186031</t>
  </si>
  <si>
    <t>PJP250148249</t>
  </si>
  <si>
    <t>N2025091953953701</t>
  </si>
  <si>
    <t>PJP250149738</t>
  </si>
  <si>
    <t>문지호</t>
  </si>
  <si>
    <t>N2025092233998931</t>
  </si>
  <si>
    <t>PJP250149735</t>
  </si>
  <si>
    <t>N2025092231959561</t>
  </si>
  <si>
    <t>PJP250149736</t>
  </si>
  <si>
    <t>김의진</t>
  </si>
  <si>
    <t>N2025092233337491</t>
  </si>
  <si>
    <t>PJP250149305</t>
  </si>
  <si>
    <t>N2025092228412001</t>
  </si>
  <si>
    <t>PJP250149273</t>
  </si>
  <si>
    <t>노미영</t>
  </si>
  <si>
    <t>N2025092113041691</t>
  </si>
  <si>
    <t>PJP250149276</t>
  </si>
  <si>
    <t>이둥지</t>
  </si>
  <si>
    <t>N2025092224313011</t>
  </si>
  <si>
    <t>PJP250149285</t>
  </si>
  <si>
    <t>장성욱</t>
  </si>
  <si>
    <t>N2025092225862121</t>
  </si>
  <si>
    <t>PJP250149249</t>
  </si>
  <si>
    <t>조예원</t>
  </si>
  <si>
    <t>N2025092116345251</t>
  </si>
  <si>
    <t>PJP250149256</t>
  </si>
  <si>
    <t>서의진</t>
  </si>
  <si>
    <t>N2025092120515761</t>
  </si>
  <si>
    <t>PJP250149257</t>
  </si>
  <si>
    <t>김태성</t>
  </si>
  <si>
    <t>N2025092121856591</t>
  </si>
  <si>
    <t>PJP250149259</t>
  </si>
  <si>
    <t>N2025092123377751</t>
  </si>
  <si>
    <t>PJP250149680</t>
  </si>
  <si>
    <t>노혜린</t>
  </si>
  <si>
    <t>N2025091715031251</t>
  </si>
  <si>
    <t>PJP250149298</t>
  </si>
  <si>
    <t>N2025092226769911</t>
  </si>
  <si>
    <t>PJP250148844</t>
  </si>
  <si>
    <t>조성준</t>
  </si>
  <si>
    <t>N2025091970166281</t>
  </si>
  <si>
    <t>PJP250148860</t>
  </si>
  <si>
    <t>N2025092076197331</t>
  </si>
  <si>
    <t>PJP250148865</t>
  </si>
  <si>
    <t>신은아</t>
  </si>
  <si>
    <t>N2025092077710661</t>
  </si>
  <si>
    <t>PJP250148883</t>
  </si>
  <si>
    <t>N2025092089144741</t>
  </si>
  <si>
    <t>PJP250148900</t>
  </si>
  <si>
    <t>N2025092194365861</t>
  </si>
  <si>
    <t>PJP250149958</t>
  </si>
  <si>
    <t>N2025092362044011</t>
  </si>
  <si>
    <t>PJP250149789</t>
  </si>
  <si>
    <t>N2025092238328521</t>
  </si>
  <si>
    <t>PJP250149791</t>
  </si>
  <si>
    <t>이숙경</t>
  </si>
  <si>
    <t>N2025092238909161</t>
  </si>
  <si>
    <t>PJP250149793</t>
  </si>
  <si>
    <t>노상은</t>
  </si>
  <si>
    <t>N2025092239189961</t>
  </si>
  <si>
    <t>PJP250149887</t>
  </si>
  <si>
    <t>이형석</t>
  </si>
  <si>
    <t>N2025092244480981</t>
  </si>
  <si>
    <t>PJP250149889</t>
  </si>
  <si>
    <t>N2025092244702361</t>
  </si>
  <si>
    <t>PJP250149681</t>
  </si>
  <si>
    <t>이현기</t>
  </si>
  <si>
    <t>N2025091679130771</t>
  </si>
  <si>
    <t>PJP250149684</t>
  </si>
  <si>
    <t>N2025091715472031</t>
  </si>
  <si>
    <t>PJP250149898</t>
  </si>
  <si>
    <t>이원선</t>
  </si>
  <si>
    <t>N2025092249601001</t>
  </si>
  <si>
    <t>PJP250149908</t>
  </si>
  <si>
    <t>신예슬</t>
  </si>
  <si>
    <t>N2025092354836381</t>
  </si>
  <si>
    <t>PJP250149304</t>
  </si>
  <si>
    <t>N2025092227483061</t>
  </si>
  <si>
    <t>PJP250149279</t>
  </si>
  <si>
    <t>이용광</t>
  </si>
  <si>
    <t>N2025092224605751</t>
  </si>
  <si>
    <t>PJP250149783</t>
  </si>
  <si>
    <t>지정홍</t>
  </si>
  <si>
    <t>N2025092236502241</t>
  </si>
  <si>
    <t>PJP250149788</t>
  </si>
  <si>
    <t>서사랑</t>
  </si>
  <si>
    <t>N2025092238149811</t>
  </si>
  <si>
    <t>PJP250149959</t>
  </si>
  <si>
    <t>김혜승</t>
  </si>
  <si>
    <t>N2025092362438891</t>
  </si>
  <si>
    <t>PJP250149960</t>
  </si>
  <si>
    <t>이난영</t>
  </si>
  <si>
    <t>N2025092362649761</t>
  </si>
  <si>
    <t>PJP250149263</t>
  </si>
  <si>
    <t>이현민</t>
  </si>
  <si>
    <t>N2025092198634031</t>
  </si>
  <si>
    <t>PJP250149266</t>
  </si>
  <si>
    <t>N2025092110818071</t>
  </si>
  <si>
    <t>PJP250149267</t>
  </si>
  <si>
    <t>N2025092111056911</t>
  </si>
  <si>
    <t>PJP250149248</t>
  </si>
  <si>
    <t>이경아</t>
  </si>
  <si>
    <t>N2025092115478481</t>
  </si>
  <si>
    <t>PJP250149250</t>
  </si>
  <si>
    <t>이휘수</t>
  </si>
  <si>
    <t>N2025092116587771</t>
  </si>
  <si>
    <t>PJP250149251</t>
  </si>
  <si>
    <t>N2025092117038111</t>
  </si>
  <si>
    <t>PJP250149274</t>
  </si>
  <si>
    <t>김경희</t>
  </si>
  <si>
    <t>N2025092113846901</t>
  </si>
  <si>
    <t>PJP250149275</t>
  </si>
  <si>
    <t>N2025092114192721</t>
  </si>
  <si>
    <t>PJP250149278</t>
  </si>
  <si>
    <t>박경필</t>
  </si>
  <si>
    <t>N2025092224547761</t>
  </si>
  <si>
    <t>PJP250149280</t>
  </si>
  <si>
    <t>이은화</t>
  </si>
  <si>
    <t>N2025092224782111</t>
  </si>
  <si>
    <t>PJP250149283</t>
  </si>
  <si>
    <t>이도경</t>
  </si>
  <si>
    <t>N2025092225644811</t>
  </si>
  <si>
    <t>PJP250149253</t>
  </si>
  <si>
    <t>박은주</t>
  </si>
  <si>
    <t>N2025092118294641</t>
  </si>
  <si>
    <t>PJP250149255</t>
  </si>
  <si>
    <t>N2025092120207541</t>
  </si>
  <si>
    <t>PJP250149258</t>
  </si>
  <si>
    <t>N2025092122381601</t>
  </si>
  <si>
    <t>PJP250149260</t>
  </si>
  <si>
    <t>김채림</t>
  </si>
  <si>
    <t>N2025092123604491</t>
  </si>
  <si>
    <t>PJP250149261</t>
  </si>
  <si>
    <t>임대훈</t>
  </si>
  <si>
    <t>N2025092123634051</t>
  </si>
  <si>
    <t>PJP250149429</t>
  </si>
  <si>
    <t>최준상</t>
  </si>
  <si>
    <t>N2025092229184631</t>
  </si>
  <si>
    <t>PJP250149430</t>
  </si>
  <si>
    <t>김윤정</t>
  </si>
  <si>
    <t>N2025092229785711</t>
  </si>
  <si>
    <t>PJP250149962</t>
  </si>
  <si>
    <t>양은주</t>
  </si>
  <si>
    <t>N2025092363459021</t>
  </si>
  <si>
    <t>PJP250149905</t>
  </si>
  <si>
    <t>정윤형</t>
  </si>
  <si>
    <t>N2025092252997241</t>
  </si>
  <si>
    <t>PJP250148867</t>
  </si>
  <si>
    <t>N2025092078525921</t>
  </si>
  <si>
    <t>PJP250148873</t>
  </si>
  <si>
    <t>고민봉</t>
  </si>
  <si>
    <t>N2025092082817561</t>
  </si>
  <si>
    <t>PJP250148879</t>
  </si>
  <si>
    <t>한미라</t>
  </si>
  <si>
    <t>N2025092085127211</t>
  </si>
  <si>
    <t>PJP250149882</t>
  </si>
  <si>
    <t>N2025092242332511</t>
  </si>
  <si>
    <t>PJP250149884</t>
  </si>
  <si>
    <t>김정명</t>
  </si>
  <si>
    <t>N2025092243106021</t>
  </si>
  <si>
    <t>PJP250148842</t>
  </si>
  <si>
    <t>N2025091966365391</t>
  </si>
  <si>
    <t>PJP250148853</t>
  </si>
  <si>
    <t>서민</t>
  </si>
  <si>
    <t>N2025092075381681</t>
  </si>
  <si>
    <t>PJP250148876</t>
  </si>
  <si>
    <t>N2025092084787141</t>
  </si>
  <si>
    <t>PJP250148881</t>
  </si>
  <si>
    <t>배신욱</t>
  </si>
  <si>
    <t>N2025092086526781</t>
  </si>
  <si>
    <t>PJP250148894</t>
  </si>
  <si>
    <t>최은경</t>
  </si>
  <si>
    <t>N2025092091937481</t>
  </si>
  <si>
    <t>PJP250148847</t>
  </si>
  <si>
    <t>곽채훈</t>
  </si>
  <si>
    <t>N2025091972107141</t>
  </si>
  <si>
    <t>PJP250148854</t>
  </si>
  <si>
    <t>양정우</t>
  </si>
  <si>
    <t>N2025092075426971</t>
  </si>
  <si>
    <t>PJP250149961</t>
  </si>
  <si>
    <t>N2025092363237111</t>
  </si>
  <si>
    <t>PJP250148875</t>
  </si>
  <si>
    <t>N2025092083470751</t>
  </si>
  <si>
    <t>PJP250148882</t>
  </si>
  <si>
    <t>송영진</t>
  </si>
  <si>
    <t>N2025092088958251</t>
  </si>
  <si>
    <t>PJP250148886</t>
  </si>
  <si>
    <t>엄나래</t>
  </si>
  <si>
    <t>N2025092089892851</t>
  </si>
  <si>
    <t>PJP250148890</t>
  </si>
  <si>
    <t>김마로</t>
  </si>
  <si>
    <t>N2025092090930021</t>
  </si>
  <si>
    <t>PJP250148897</t>
  </si>
  <si>
    <t>이상철</t>
  </si>
  <si>
    <t>N2025092193220181</t>
  </si>
  <si>
    <t>PJP250148901</t>
  </si>
  <si>
    <t>김상권</t>
  </si>
  <si>
    <t>N2025092194589931</t>
  </si>
  <si>
    <t>PJP250148861</t>
  </si>
  <si>
    <t>정연미</t>
  </si>
  <si>
    <t>N2025092076211051</t>
  </si>
  <si>
    <t>PJP250148878</t>
  </si>
  <si>
    <t>최환</t>
  </si>
  <si>
    <t>N2025092085016161</t>
  </si>
  <si>
    <t>PJP250148880</t>
  </si>
  <si>
    <t>김원경</t>
  </si>
  <si>
    <t>N2025092085702151</t>
  </si>
  <si>
    <t>PJP250148884</t>
  </si>
  <si>
    <t>양은영</t>
  </si>
  <si>
    <t>N2025092089314991</t>
  </si>
  <si>
    <t>PJP250148888</t>
  </si>
  <si>
    <t>최수인</t>
  </si>
  <si>
    <t>N2025092090031241</t>
  </si>
  <si>
    <t>PJP250148893</t>
  </si>
  <si>
    <t>우예림</t>
  </si>
  <si>
    <t>N2025092091645381</t>
  </si>
  <si>
    <t>PJP250148899</t>
  </si>
  <si>
    <t>강지혜</t>
  </si>
  <si>
    <t>N2025092194133121</t>
  </si>
  <si>
    <t>PJP250149784</t>
  </si>
  <si>
    <t>N2025092236716841</t>
  </si>
  <si>
    <t>PJP250149786</t>
  </si>
  <si>
    <t>박세환</t>
  </si>
  <si>
    <t>N2025092237345011</t>
  </si>
  <si>
    <t>PJP250149885</t>
  </si>
  <si>
    <t>박지수</t>
  </si>
  <si>
    <t>N2025092243987601</t>
  </si>
  <si>
    <t>PJP250149890</t>
  </si>
  <si>
    <t>N2025092244747531</t>
  </si>
  <si>
    <t>PJP250148219</t>
  </si>
  <si>
    <t>김지훈</t>
  </si>
  <si>
    <t>N2025091845389451</t>
  </si>
  <si>
    <t>PJP250145458</t>
  </si>
  <si>
    <t>임언주</t>
  </si>
  <si>
    <t>N2025091385669181</t>
  </si>
  <si>
    <t>PJP250146913</t>
  </si>
  <si>
    <t>신혜정</t>
  </si>
  <si>
    <t>N2025091678758211</t>
  </si>
  <si>
    <t>PJP250147284</t>
  </si>
  <si>
    <t>신영주</t>
  </si>
  <si>
    <t>N2025091827181791</t>
  </si>
  <si>
    <t>PJP250150508</t>
  </si>
  <si>
    <t>김지우</t>
  </si>
  <si>
    <t>N2025092370524511</t>
  </si>
  <si>
    <t>PJP250150520</t>
  </si>
  <si>
    <t>N2025092485363571</t>
  </si>
  <si>
    <t>PJP250150491</t>
  </si>
  <si>
    <t>N2025092381695051</t>
  </si>
  <si>
    <t>PJP250150514</t>
  </si>
  <si>
    <t>양재한</t>
  </si>
  <si>
    <t>N2025092483269571</t>
  </si>
  <si>
    <t>PJP250150495</t>
  </si>
  <si>
    <t>모용원</t>
  </si>
  <si>
    <t>N2025092382192821</t>
  </si>
  <si>
    <t>PJP250151015</t>
  </si>
  <si>
    <t>장차랑</t>
  </si>
  <si>
    <t>N2025092496729141</t>
  </si>
  <si>
    <t>PJP250151317</t>
  </si>
  <si>
    <t>김지성</t>
  </si>
  <si>
    <t>N2025092523231211</t>
  </si>
  <si>
    <t>PJP250150481</t>
  </si>
  <si>
    <t>한경순</t>
  </si>
  <si>
    <t>N2025092377322171</t>
  </si>
  <si>
    <t>PJP250150477</t>
  </si>
  <si>
    <t>민지애</t>
  </si>
  <si>
    <t>N2025092375206431</t>
  </si>
  <si>
    <t>PJP250150512</t>
  </si>
  <si>
    <t>이시현</t>
  </si>
  <si>
    <t>N2025092374270891</t>
  </si>
  <si>
    <t>PJP250151009</t>
  </si>
  <si>
    <t>함선주</t>
  </si>
  <si>
    <t>N2025092492187661</t>
  </si>
  <si>
    <t>PJP250150507</t>
  </si>
  <si>
    <t>이소라</t>
  </si>
  <si>
    <t>N2025092369787741</t>
  </si>
  <si>
    <t>PJP250150515</t>
  </si>
  <si>
    <t>명혜윤</t>
  </si>
  <si>
    <t>N2025092483888641</t>
  </si>
  <si>
    <t>PJP250150524</t>
  </si>
  <si>
    <t>김수림</t>
  </si>
  <si>
    <t>N2025092373447611</t>
  </si>
  <si>
    <t>PJP250151291</t>
  </si>
  <si>
    <t>손예진</t>
  </si>
  <si>
    <t>N2025092411175221</t>
  </si>
  <si>
    <t>PJP250150493</t>
  </si>
  <si>
    <t>N2025092381877841</t>
  </si>
  <si>
    <t>PJP250150479</t>
  </si>
  <si>
    <t>황상윤</t>
  </si>
  <si>
    <t>N2025092376087771</t>
  </si>
  <si>
    <t>PJP250150501</t>
  </si>
  <si>
    <t>유초희</t>
  </si>
  <si>
    <t>N2025092366315311</t>
  </si>
  <si>
    <t>PJP250150486</t>
  </si>
  <si>
    <t>N2025092378897191</t>
  </si>
  <si>
    <t>PJP250150488</t>
  </si>
  <si>
    <t>마서희</t>
  </si>
  <si>
    <t>N2025092380365661</t>
  </si>
  <si>
    <t>PJP250150482</t>
  </si>
  <si>
    <t>윤병호</t>
  </si>
  <si>
    <t>N2025092377535471</t>
  </si>
  <si>
    <t>PJP250150674</t>
  </si>
  <si>
    <t>최서영</t>
  </si>
  <si>
    <t>N2025092488369751</t>
  </si>
  <si>
    <t>PJP250151298</t>
  </si>
  <si>
    <t>N2025092414989361</t>
  </si>
  <si>
    <t>PJP250150673</t>
  </si>
  <si>
    <t>N2025092487575971</t>
  </si>
  <si>
    <t>PJP250150672</t>
  </si>
  <si>
    <t>윤정준</t>
  </si>
  <si>
    <t>N2025092487527661</t>
  </si>
  <si>
    <t>PJP250150505</t>
  </si>
  <si>
    <t>정경균</t>
  </si>
  <si>
    <t>N2025092368040861</t>
  </si>
  <si>
    <t>PJP250150503</t>
  </si>
  <si>
    <t>정용현</t>
  </si>
  <si>
    <t>N2025092366454971</t>
  </si>
  <si>
    <t>PJP250150498</t>
  </si>
  <si>
    <t>노슬기</t>
  </si>
  <si>
    <t>N2025092382982761</t>
  </si>
  <si>
    <t>PJP250148240</t>
  </si>
  <si>
    <t>N2025091849506001</t>
  </si>
  <si>
    <t>PJP250149740</t>
  </si>
  <si>
    <t>문솔아</t>
  </si>
  <si>
    <t>N2025092234927661</t>
  </si>
  <si>
    <t>PJP250149272</t>
  </si>
  <si>
    <t>여인녕</t>
  </si>
  <si>
    <t>N2025092112565631</t>
  </si>
  <si>
    <t>PJP250149277</t>
  </si>
  <si>
    <t>N2025092224326381</t>
  </si>
  <si>
    <t>PJP250149284</t>
  </si>
  <si>
    <t>김채리</t>
  </si>
  <si>
    <t>N2025092225652911</t>
  </si>
  <si>
    <t>PJP250149785</t>
  </si>
  <si>
    <t>서라영</t>
  </si>
  <si>
    <t>N2025092236859281</t>
  </si>
  <si>
    <t>PJP250149787</t>
  </si>
  <si>
    <t>N2025092237609371</t>
  </si>
  <si>
    <t>PJP250149792</t>
  </si>
  <si>
    <t>류정임</t>
  </si>
  <si>
    <t>N2025092239105831</t>
  </si>
  <si>
    <t>PJP250149247</t>
  </si>
  <si>
    <t>김용기</t>
  </si>
  <si>
    <t>N2025092115237691</t>
  </si>
  <si>
    <t>PJP250149252</t>
  </si>
  <si>
    <t>N2025092117521501</t>
  </si>
  <si>
    <t>PJP250149254</t>
  </si>
  <si>
    <t>장한나</t>
  </si>
  <si>
    <t>N2025092119019261</t>
  </si>
  <si>
    <t>PJP250149262</t>
  </si>
  <si>
    <t>MAJINGZI</t>
  </si>
  <si>
    <t>N2025092196477901</t>
  </si>
  <si>
    <t>PJP250149264</t>
  </si>
  <si>
    <t>N2025092198648981</t>
  </si>
  <si>
    <t>PJP250149269</t>
  </si>
  <si>
    <t>N2025092111968041</t>
  </si>
  <si>
    <t>PJP250149902</t>
  </si>
  <si>
    <t>김예지</t>
  </si>
  <si>
    <t>N2025092251170751</t>
  </si>
  <si>
    <t>PJP250149963</t>
  </si>
  <si>
    <t>N2025092363470551</t>
  </si>
  <si>
    <t>PJP250149891</t>
  </si>
  <si>
    <t>홍준서</t>
  </si>
  <si>
    <t>N2025092244936421</t>
  </si>
  <si>
    <t>PJP250149893</t>
  </si>
  <si>
    <t>김현배</t>
  </si>
  <si>
    <t>N2025092246192161</t>
  </si>
  <si>
    <t>PJP250149896</t>
  </si>
  <si>
    <t>정기수</t>
  </si>
  <si>
    <t>N2025092247991231</t>
  </si>
  <si>
    <t>PJP250149897</t>
  </si>
  <si>
    <t>N2025092249053921</t>
  </si>
  <si>
    <t>PJP250149899</t>
  </si>
  <si>
    <t>전희진</t>
  </si>
  <si>
    <t>N2025092249704111</t>
  </si>
  <si>
    <t>PJP250149737</t>
  </si>
  <si>
    <t>N2025092233640391</t>
  </si>
  <si>
    <t>PJP250149683</t>
  </si>
  <si>
    <t>김다정</t>
  </si>
  <si>
    <t>N2025091952865631</t>
  </si>
  <si>
    <t>PJP250149268</t>
  </si>
  <si>
    <t>김세영</t>
  </si>
  <si>
    <t>N2025092111528841</t>
  </si>
  <si>
    <t>PJP250149270</t>
  </si>
  <si>
    <t>이성우</t>
  </si>
  <si>
    <t>N2025092112104021</t>
  </si>
  <si>
    <t>PJP250149271</t>
  </si>
  <si>
    <t>송주연</t>
  </si>
  <si>
    <t>N2025092112357721</t>
  </si>
  <si>
    <t>PJP250149878</t>
  </si>
  <si>
    <t>서명근</t>
  </si>
  <si>
    <t>N2025092241471981</t>
  </si>
  <si>
    <t>PJP250149880</t>
  </si>
  <si>
    <t>홍성헌</t>
  </si>
  <si>
    <t>N2025092241684881</t>
  </si>
  <si>
    <t>PJP250149881</t>
  </si>
  <si>
    <t>이미영</t>
  </si>
  <si>
    <t>N2025092241983211</t>
  </si>
  <si>
    <t>PJP250149883</t>
  </si>
  <si>
    <t>N2025092242438951</t>
  </si>
  <si>
    <t>PJP250149894</t>
  </si>
  <si>
    <t>이유리</t>
  </si>
  <si>
    <t>N2025092246912271</t>
  </si>
  <si>
    <t>PJP250149895</t>
  </si>
  <si>
    <t>N2025092247411251</t>
  </si>
  <si>
    <t>PJP250149907</t>
  </si>
  <si>
    <t>정영미</t>
  </si>
  <si>
    <t>N2025092253821081</t>
  </si>
  <si>
    <t>PJP250149913</t>
  </si>
  <si>
    <t>고재람</t>
  </si>
  <si>
    <t>N2025092355886701</t>
  </si>
  <si>
    <t>PJP250149914</t>
  </si>
  <si>
    <t>최다현</t>
  </si>
  <si>
    <t>N2025092355930491</t>
  </si>
  <si>
    <t>PJP250149927</t>
  </si>
  <si>
    <t>김민성</t>
  </si>
  <si>
    <t>N2025092359182471</t>
  </si>
  <si>
    <t>PJP250149926</t>
  </si>
  <si>
    <t>김용대</t>
  </si>
  <si>
    <t>N2025092357722471</t>
  </si>
  <si>
    <t>PJP250149739</t>
  </si>
  <si>
    <t>김해인</t>
  </si>
  <si>
    <t>N2025092234836091</t>
  </si>
  <si>
    <t>PJP250149900</t>
  </si>
  <si>
    <t>정승혁</t>
  </si>
  <si>
    <t>N2025092250369771</t>
  </si>
  <si>
    <t>PJP250149901</t>
  </si>
  <si>
    <t>N2025092250819181</t>
  </si>
  <si>
    <t>PJP250149904</t>
  </si>
  <si>
    <t>신종섭</t>
  </si>
  <si>
    <t>N2025092252253581</t>
  </si>
  <si>
    <t>PJP250149906</t>
  </si>
  <si>
    <t>N2025092253063371</t>
  </si>
  <si>
    <t>PJP250149886</t>
  </si>
  <si>
    <t>오하린</t>
  </si>
  <si>
    <t>N2025092244098641</t>
  </si>
  <si>
    <t>PJP250149782</t>
  </si>
  <si>
    <t>N2025092236149271</t>
  </si>
  <si>
    <t>PJP250149909</t>
  </si>
  <si>
    <t>김두란</t>
  </si>
  <si>
    <t>N2025092354989271</t>
  </si>
  <si>
    <t>PJP250149910</t>
  </si>
  <si>
    <t>N2025092355155481</t>
  </si>
  <si>
    <t>PJP250149888</t>
  </si>
  <si>
    <t>심우성</t>
  </si>
  <si>
    <t>N2025092244683071</t>
  </si>
  <si>
    <t>PJP250149903</t>
  </si>
  <si>
    <t>이강수</t>
  </si>
  <si>
    <t>N2025092252070361</t>
  </si>
  <si>
    <t>PJP250149911</t>
  </si>
  <si>
    <t>N2025092355673621</t>
  </si>
  <si>
    <t>PJP250149912</t>
  </si>
  <si>
    <t>이옥주</t>
  </si>
  <si>
    <t>N2025092355767011</t>
  </si>
  <si>
    <t>PJP250151909</t>
  </si>
  <si>
    <t>강지수</t>
  </si>
  <si>
    <t>N2025092651406731</t>
  </si>
  <si>
    <t>PJP250151911</t>
  </si>
  <si>
    <t>서정희</t>
  </si>
  <si>
    <t>N2025092651931221</t>
  </si>
  <si>
    <t>PJP250151926</t>
  </si>
  <si>
    <t>유수지</t>
  </si>
  <si>
    <t>N2025092652308071</t>
  </si>
  <si>
    <t>PJP250151894</t>
  </si>
  <si>
    <t>류기태</t>
  </si>
  <si>
    <t>N2025092533171031</t>
  </si>
  <si>
    <t>PJP250151290</t>
  </si>
  <si>
    <t>김지오</t>
  </si>
  <si>
    <t>N2025092499257191</t>
  </si>
  <si>
    <t>PJP250151434</t>
  </si>
  <si>
    <t>임선아</t>
  </si>
  <si>
    <t>N2025092529010481</t>
  </si>
  <si>
    <t>PJP250150671</t>
  </si>
  <si>
    <t>N2025092487069371</t>
  </si>
  <si>
    <t>PJP250151312</t>
  </si>
  <si>
    <t>N2025092421459421</t>
  </si>
  <si>
    <t>PJP250150478</t>
  </si>
  <si>
    <t>N2025092375620501</t>
  </si>
  <si>
    <t>PJP250151322</t>
  </si>
  <si>
    <t>김진솔</t>
  </si>
  <si>
    <t>N2025092523789041</t>
  </si>
  <si>
    <t>PJP250151296</t>
  </si>
  <si>
    <t>이새봄</t>
  </si>
  <si>
    <t>N2025092414633611</t>
  </si>
  <si>
    <t>PJP250151299</t>
  </si>
  <si>
    <t>허효성</t>
  </si>
  <si>
    <t>N2025092416535531</t>
  </si>
  <si>
    <t>PJP250151302</t>
  </si>
  <si>
    <t>김형욱</t>
  </si>
  <si>
    <t>N2025092418340541</t>
  </si>
  <si>
    <t>PJP250151310</t>
  </si>
  <si>
    <t>N2025092421207671</t>
  </si>
  <si>
    <t>PJP250151319</t>
  </si>
  <si>
    <t>박은경</t>
  </si>
  <si>
    <t>N2025092523357341</t>
  </si>
  <si>
    <t>PJP250151431</t>
  </si>
  <si>
    <t>N2025092527363991</t>
  </si>
  <si>
    <t>PJP250150517</t>
  </si>
  <si>
    <t>전선윤</t>
  </si>
  <si>
    <t>N2025092484781371</t>
  </si>
  <si>
    <t>PJP250151010</t>
  </si>
  <si>
    <t>진용석</t>
  </si>
  <si>
    <t>N2025092493675321</t>
  </si>
  <si>
    <t>PJP250151013</t>
  </si>
  <si>
    <t>안득례</t>
  </si>
  <si>
    <t>N2025092495790391</t>
  </si>
  <si>
    <t>PJP250151300</t>
  </si>
  <si>
    <t>KIM JONATHAN JINWOO</t>
  </si>
  <si>
    <t>N2025092417190801</t>
  </si>
  <si>
    <t>PJP250151305</t>
  </si>
  <si>
    <t>이승실</t>
  </si>
  <si>
    <t>N2025092419004651</t>
  </si>
  <si>
    <t>PJP250150483</t>
  </si>
  <si>
    <t>전지민</t>
  </si>
  <si>
    <t>N2025092377565061</t>
  </si>
  <si>
    <t>PJP250150484</t>
  </si>
  <si>
    <t>황희준</t>
  </si>
  <si>
    <t>N2025092378372951</t>
  </si>
  <si>
    <t>PJP250150492</t>
  </si>
  <si>
    <t>김동열</t>
  </si>
  <si>
    <t>N2025092381834661</t>
  </si>
  <si>
    <t>PJP250150504</t>
  </si>
  <si>
    <t>강성화</t>
  </si>
  <si>
    <t>N2025092366951711</t>
  </si>
  <si>
    <t>PJP250151306</t>
  </si>
  <si>
    <t>최승진</t>
  </si>
  <si>
    <t>N2025092419683461</t>
  </si>
  <si>
    <t>PJP250151316</t>
  </si>
  <si>
    <t>박채윤</t>
  </si>
  <si>
    <t>N2025092522519311</t>
  </si>
  <si>
    <t>PJP250151320</t>
  </si>
  <si>
    <t>N2025092523425251</t>
  </si>
  <si>
    <t>PJP250151429</t>
  </si>
  <si>
    <t>최민석</t>
  </si>
  <si>
    <t>N2025092526288441</t>
  </si>
  <si>
    <t>PJP250151433</t>
  </si>
  <si>
    <t>여미성</t>
  </si>
  <si>
    <t>N2025092528755601</t>
  </si>
  <si>
    <t>PJP250151012</t>
  </si>
  <si>
    <t>김시연</t>
  </si>
  <si>
    <t>N2025092495468961</t>
  </si>
  <si>
    <t>PJP250151006</t>
  </si>
  <si>
    <t>이재성</t>
  </si>
  <si>
    <t>N2025092489772301</t>
  </si>
  <si>
    <t>PJP250151430</t>
  </si>
  <si>
    <t>최은지</t>
  </si>
  <si>
    <t>N2025092526566301</t>
  </si>
  <si>
    <t>PJP250151007</t>
  </si>
  <si>
    <t>N2025092490450011</t>
  </si>
  <si>
    <t>PJP250151016</t>
  </si>
  <si>
    <t>최재형</t>
  </si>
  <si>
    <t>N2025092496739991</t>
  </si>
  <si>
    <t>PJP250150487</t>
  </si>
  <si>
    <t>정성수</t>
  </si>
  <si>
    <t>N2025092380099101</t>
  </si>
  <si>
    <t>PJP250150518</t>
  </si>
  <si>
    <t>신미정</t>
  </si>
  <si>
    <t>N2025092484898961</t>
  </si>
  <si>
    <t>PJP250150521</t>
  </si>
  <si>
    <t>이명화</t>
  </si>
  <si>
    <t>N2025092485572291</t>
  </si>
  <si>
    <t>PJP250151308</t>
  </si>
  <si>
    <t>N2025092421018341</t>
  </si>
  <si>
    <t>PJP250150489</t>
  </si>
  <si>
    <t>N2025092380772231</t>
  </si>
  <si>
    <t>PJP250151318</t>
  </si>
  <si>
    <t>N2025092523302801</t>
  </si>
  <si>
    <t>PJP250151314</t>
  </si>
  <si>
    <t>신다은</t>
  </si>
  <si>
    <t>N2025092522163381</t>
  </si>
  <si>
    <t>PJP250150506</t>
  </si>
  <si>
    <t>조영석</t>
  </si>
  <si>
    <t>N2025092369265791</t>
  </si>
  <si>
    <t>PJP250150480</t>
  </si>
  <si>
    <t>강석준</t>
  </si>
  <si>
    <t>N2025092377249691</t>
  </si>
  <si>
    <t>PJP250150502</t>
  </si>
  <si>
    <t>신범준</t>
  </si>
  <si>
    <t>N2025092366444121</t>
  </si>
  <si>
    <t>PJP250151294</t>
  </si>
  <si>
    <t>N2025092414166051</t>
  </si>
  <si>
    <t>PJP250151309</t>
  </si>
  <si>
    <t>하나영</t>
  </si>
  <si>
    <t>N2025092421108331</t>
  </si>
  <si>
    <t>PJP250151432</t>
  </si>
  <si>
    <t>N2025092528413051</t>
  </si>
  <si>
    <t>PJP250151014</t>
  </si>
  <si>
    <t>주우정</t>
  </si>
  <si>
    <t>N2025092495989261</t>
  </si>
  <si>
    <t>PJP250150490</t>
  </si>
  <si>
    <t>이안</t>
  </si>
  <si>
    <t>N2025092381066171</t>
  </si>
  <si>
    <t>PJP250150485</t>
  </si>
  <si>
    <t>N2025092378754551</t>
  </si>
  <si>
    <t>PJP250150496</t>
  </si>
  <si>
    <t>박동철</t>
  </si>
  <si>
    <t>N2025092382867261</t>
  </si>
  <si>
    <t>PJP250150511</t>
  </si>
  <si>
    <t>송경하</t>
  </si>
  <si>
    <t>N2025092374121151</t>
  </si>
  <si>
    <t>PJP250150500</t>
  </si>
  <si>
    <t>박지훈</t>
  </si>
  <si>
    <t>N2025092364731411</t>
  </si>
  <si>
    <t>PJP250151353</t>
  </si>
  <si>
    <t>김혜선</t>
  </si>
  <si>
    <t>N2025092526154851</t>
  </si>
  <si>
    <t>PJP250151295</t>
  </si>
  <si>
    <t>권수현</t>
  </si>
  <si>
    <t>N2025092414308061</t>
  </si>
  <si>
    <t>PJP250151292</t>
  </si>
  <si>
    <t>이연규</t>
  </si>
  <si>
    <t>N2025092412580891</t>
  </si>
  <si>
    <t>PJP250151293</t>
  </si>
  <si>
    <t>김윤나</t>
  </si>
  <si>
    <t>N2025092413458961</t>
  </si>
  <si>
    <t>PJP250151323</t>
  </si>
  <si>
    <t>김아현</t>
  </si>
  <si>
    <t>N2025092523877581</t>
  </si>
  <si>
    <t>PJP250151303</t>
  </si>
  <si>
    <t>정지윤</t>
  </si>
  <si>
    <t>N2025092418356751</t>
  </si>
  <si>
    <t>PJP250151313</t>
  </si>
  <si>
    <t>최준현</t>
  </si>
  <si>
    <t>N2025092421835301</t>
  </si>
  <si>
    <t>PJP250150494</t>
  </si>
  <si>
    <t>김민걸</t>
  </si>
  <si>
    <t>N2025092382063591</t>
  </si>
  <si>
    <t>PJP250150516</t>
  </si>
  <si>
    <t>N2025092484122951</t>
  </si>
  <si>
    <t>PJP250151304</t>
  </si>
  <si>
    <t>이은비</t>
  </si>
  <si>
    <t>N2025092418599601</t>
  </si>
  <si>
    <t>PJP250151011</t>
  </si>
  <si>
    <t>김준영</t>
  </si>
  <si>
    <t>N2025092494386071</t>
  </si>
  <si>
    <t>PJP250151297</t>
  </si>
  <si>
    <t>문선미</t>
  </si>
  <si>
    <t>N2025092414975901</t>
  </si>
  <si>
    <t>PJP250151301</t>
  </si>
  <si>
    <t>한한나</t>
  </si>
  <si>
    <t>N2025092417711541</t>
  </si>
  <si>
    <t>PJP250151311</t>
  </si>
  <si>
    <t>N2025092421321611</t>
  </si>
  <si>
    <t>PJP250151352</t>
  </si>
  <si>
    <t>오소희</t>
  </si>
  <si>
    <t>N2025092525289531</t>
  </si>
  <si>
    <t>PJP250147829</t>
  </si>
  <si>
    <t>류동균</t>
  </si>
  <si>
    <t>N2025091835831231</t>
  </si>
  <si>
    <t>PJP250149892</t>
  </si>
  <si>
    <t>N2025092245084601</t>
  </si>
  <si>
    <t>PJP250149957</t>
  </si>
  <si>
    <t>박종윤</t>
  </si>
  <si>
    <t>N2025092361466101</t>
  </si>
  <si>
    <t>PJP250149282</t>
  </si>
  <si>
    <t>배지효</t>
  </si>
  <si>
    <t>N2025092225295671</t>
  </si>
  <si>
    <t>PJP250148903</t>
  </si>
  <si>
    <t>심정택</t>
  </si>
  <si>
    <t>N2025091966109121</t>
  </si>
  <si>
    <t>PJP250151881</t>
  </si>
  <si>
    <t>장준영</t>
  </si>
  <si>
    <t>N2025092546641851</t>
  </si>
  <si>
    <t>PJP250151895</t>
  </si>
  <si>
    <t>N2025092536273111</t>
  </si>
  <si>
    <t>PJP250151907</t>
  </si>
  <si>
    <t>박채린</t>
  </si>
  <si>
    <t>N2025092651111111</t>
  </si>
  <si>
    <t>PJP250151879</t>
  </si>
  <si>
    <t>최보영</t>
  </si>
  <si>
    <t>N2025092546120361</t>
  </si>
  <si>
    <t>PJP250151888</t>
  </si>
  <si>
    <t>이철희</t>
  </si>
  <si>
    <t>N2025092549918291</t>
  </si>
  <si>
    <t>PJP250151905</t>
  </si>
  <si>
    <t>김정민</t>
  </si>
  <si>
    <t>N2025092650301331</t>
  </si>
  <si>
    <t>PJP250151906</t>
  </si>
  <si>
    <t>김정호</t>
  </si>
  <si>
    <t>N2025092650849001</t>
  </si>
  <si>
    <t>PJP250152544</t>
  </si>
  <si>
    <t>N2025092668476521</t>
  </si>
  <si>
    <t>PJP250152268</t>
  </si>
  <si>
    <t>N2025092658082041</t>
  </si>
  <si>
    <t>PJP250152584</t>
  </si>
  <si>
    <t>N2025092791550681</t>
  </si>
  <si>
    <t>PJP250152269</t>
  </si>
  <si>
    <t>김미영</t>
  </si>
  <si>
    <t>N2025092658131151</t>
  </si>
  <si>
    <t>PJP250152536</t>
  </si>
  <si>
    <t>유미선</t>
  </si>
  <si>
    <t>N2025092664106821</t>
  </si>
  <si>
    <t>PJP250151903</t>
  </si>
  <si>
    <t>N2025092545129511</t>
  </si>
  <si>
    <t>PJP250151944</t>
  </si>
  <si>
    <t>박상윤</t>
  </si>
  <si>
    <t>N2025092653857841</t>
  </si>
  <si>
    <t>PJP250151902</t>
  </si>
  <si>
    <t>장재빈</t>
  </si>
  <si>
    <t>N2025092545088281</t>
  </si>
  <si>
    <t>PJP250152045</t>
  </si>
  <si>
    <t>지종석</t>
  </si>
  <si>
    <t>N2025092655346661</t>
  </si>
  <si>
    <t>PJP250152314</t>
  </si>
  <si>
    <t>유병훈</t>
  </si>
  <si>
    <t>N2025092660168251</t>
  </si>
  <si>
    <t>PJP250152316</t>
  </si>
  <si>
    <t>정혜원</t>
  </si>
  <si>
    <t>N2025092661255381</t>
  </si>
  <si>
    <t>PJP250151929</t>
  </si>
  <si>
    <t>N2025092653035391</t>
  </si>
  <si>
    <t>PJP250151883</t>
  </si>
  <si>
    <t>N2025092547975811</t>
  </si>
  <si>
    <t>PJP250151892</t>
  </si>
  <si>
    <t>김진희</t>
  </si>
  <si>
    <t>N2025092532691421</t>
  </si>
  <si>
    <t>PJP250151896</t>
  </si>
  <si>
    <t>강예슬</t>
  </si>
  <si>
    <t>N2025092538673011</t>
  </si>
  <si>
    <t>PJP250151910</t>
  </si>
  <si>
    <t>배은주</t>
  </si>
  <si>
    <t>N2025092651445711</t>
  </si>
  <si>
    <t>PJP250152042</t>
  </si>
  <si>
    <t>김형근</t>
  </si>
  <si>
    <t>N2025092654258971</t>
  </si>
  <si>
    <t>PJP250151928</t>
  </si>
  <si>
    <t>N2025092652934461</t>
  </si>
  <si>
    <t>PJP250152617</t>
  </si>
  <si>
    <t>임지희</t>
  </si>
  <si>
    <t>N2025092896234891</t>
  </si>
  <si>
    <t>PJP250151882</t>
  </si>
  <si>
    <t>이윤성</t>
  </si>
  <si>
    <t>N2025092546731831</t>
  </si>
  <si>
    <t>PJP250151890</t>
  </si>
  <si>
    <t>명용민</t>
  </si>
  <si>
    <t>N2025092550006901</t>
  </si>
  <si>
    <t>PJP250152549</t>
  </si>
  <si>
    <t>N2025092670408231</t>
  </si>
  <si>
    <t>PJP250151943</t>
  </si>
  <si>
    <t>서지혜</t>
  </si>
  <si>
    <t>N2025092653458581</t>
  </si>
  <si>
    <t>PJP250151885</t>
  </si>
  <si>
    <t>N2025092548921801</t>
  </si>
  <si>
    <t>PJP250151908</t>
  </si>
  <si>
    <t>N2025092651171921</t>
  </si>
  <si>
    <t>PJP250152043</t>
  </si>
  <si>
    <t>김미현</t>
  </si>
  <si>
    <t>N2025092654417941</t>
  </si>
  <si>
    <t>PJP250152545</t>
  </si>
  <si>
    <t>김나영</t>
  </si>
  <si>
    <t>N2025092668526401</t>
  </si>
  <si>
    <t>PJP250152256</t>
  </si>
  <si>
    <t>이은지</t>
  </si>
  <si>
    <t>N2025092655441871</t>
  </si>
  <si>
    <t>PJP250152258</t>
  </si>
  <si>
    <t>김종호</t>
  </si>
  <si>
    <t>N2025092656952991</t>
  </si>
  <si>
    <t>PJP250151887</t>
  </si>
  <si>
    <t>김광은</t>
  </si>
  <si>
    <t>N2025092549875471</t>
  </si>
  <si>
    <t>PJP250151891</t>
  </si>
  <si>
    <t>유호성</t>
  </si>
  <si>
    <t>N2025092531992991</t>
  </si>
  <si>
    <t>PJP250152044</t>
  </si>
  <si>
    <t>N2025092655330551</t>
  </si>
  <si>
    <t>PJP250152271</t>
  </si>
  <si>
    <t>조희선</t>
  </si>
  <si>
    <t>N2025092659246651</t>
  </si>
  <si>
    <t>PJP250151901</t>
  </si>
  <si>
    <t>임한진</t>
  </si>
  <si>
    <t>N2025092544796851</t>
  </si>
  <si>
    <t>PJP250152568</t>
  </si>
  <si>
    <t>염희헌</t>
  </si>
  <si>
    <t>N2025092781173211</t>
  </si>
  <si>
    <t>PJP250152627</t>
  </si>
  <si>
    <t>신은희</t>
  </si>
  <si>
    <t>N2025092810207231</t>
  </si>
  <si>
    <t>PJP250152639</t>
  </si>
  <si>
    <t>김한경</t>
  </si>
  <si>
    <t>N2025092812528961</t>
  </si>
  <si>
    <t>PJP250152257</t>
  </si>
  <si>
    <t>여황호</t>
  </si>
  <si>
    <t>N2025092656272781</t>
  </si>
  <si>
    <t>PJP250151927</t>
  </si>
  <si>
    <t>N2025092652932201</t>
  </si>
  <si>
    <t>PJP250151900</t>
  </si>
  <si>
    <t>김형석</t>
  </si>
  <si>
    <t>N2025092543630761</t>
  </si>
  <si>
    <t>PJP250152550</t>
  </si>
  <si>
    <t>손연화</t>
  </si>
  <si>
    <t>N2025092671254841</t>
  </si>
  <si>
    <t>PJP250152266</t>
  </si>
  <si>
    <t>N2025092492026401</t>
  </si>
  <si>
    <t>PJP250152572</t>
  </si>
  <si>
    <t>N2025092784646091</t>
  </si>
  <si>
    <t>PJP250152270</t>
  </si>
  <si>
    <t>조건휘</t>
  </si>
  <si>
    <t>N2025092659110631</t>
  </si>
  <si>
    <t>PJP250152315</t>
  </si>
  <si>
    <t>장석훈</t>
  </si>
  <si>
    <t>N2025092660832481</t>
  </si>
  <si>
    <t>PJP250151945</t>
  </si>
  <si>
    <t>하윤창</t>
  </si>
  <si>
    <t>N2025092653981981</t>
  </si>
  <si>
    <t>PJP250152555</t>
  </si>
  <si>
    <t>박승섭</t>
  </si>
  <si>
    <t>N2025092673385641</t>
  </si>
  <si>
    <t>PJP250152557</t>
  </si>
  <si>
    <t>N2025092674681221</t>
  </si>
  <si>
    <t>PJP250152571</t>
  </si>
  <si>
    <t>오승원</t>
  </si>
  <si>
    <t>N2025092782456831</t>
  </si>
  <si>
    <t>PJP250151884</t>
  </si>
  <si>
    <t>오가영</t>
  </si>
  <si>
    <t>N2025092548049431</t>
  </si>
  <si>
    <t>PJP250151880</t>
  </si>
  <si>
    <t>조인아</t>
  </si>
  <si>
    <t>N2025092546126201</t>
  </si>
  <si>
    <t>PJP250151889</t>
  </si>
  <si>
    <t>박희경</t>
  </si>
  <si>
    <t>N2025092550003391</t>
  </si>
  <si>
    <t>PJP250151897</t>
  </si>
  <si>
    <t>N2025092538906501</t>
  </si>
  <si>
    <t>PJP250151886</t>
  </si>
  <si>
    <t>김제경</t>
  </si>
  <si>
    <t>N2025092549596211</t>
  </si>
  <si>
    <t>PJP250151893</t>
  </si>
  <si>
    <t>이재현</t>
  </si>
  <si>
    <t>N2025092532836121</t>
  </si>
  <si>
    <t>PJP250151898</t>
  </si>
  <si>
    <t>강민석</t>
  </si>
  <si>
    <t>N2025092540157601</t>
  </si>
  <si>
    <t>PJP250151899</t>
  </si>
  <si>
    <t>노하은</t>
  </si>
  <si>
    <t>N2025092541781051</t>
  </si>
  <si>
    <t>PJP250151904</t>
  </si>
  <si>
    <t>N2025092545226541</t>
  </si>
  <si>
    <t>PJP250151307</t>
  </si>
  <si>
    <t>N2025092420429541</t>
  </si>
  <si>
    <t>PJP250151315</t>
  </si>
  <si>
    <t>김민수</t>
  </si>
  <si>
    <t>N2025092522200831</t>
  </si>
  <si>
    <t>PJP250151017</t>
  </si>
  <si>
    <t>이성은</t>
  </si>
  <si>
    <t>N2025092496807411</t>
  </si>
  <si>
    <t>PJP250151613</t>
  </si>
  <si>
    <t>남연주</t>
  </si>
  <si>
    <t>N2025092523652071</t>
  </si>
  <si>
    <t>PJP250150532</t>
  </si>
  <si>
    <t>손인숙</t>
  </si>
  <si>
    <t>N2025092485969221</t>
  </si>
  <si>
    <t>PJP250150497</t>
  </si>
  <si>
    <t>장혜원</t>
  </si>
  <si>
    <t>N2025092382918701</t>
  </si>
  <si>
    <t>PJP250150509</t>
  </si>
  <si>
    <t>N2025092371495161</t>
  </si>
  <si>
    <t>PJP250150510</t>
  </si>
  <si>
    <t>김민표</t>
  </si>
  <si>
    <t>N2025092373716441</t>
  </si>
  <si>
    <t>PJP250149915</t>
  </si>
  <si>
    <t>유지현</t>
  </si>
  <si>
    <t>N2025092246249261</t>
  </si>
  <si>
    <t>PJP250153268</t>
  </si>
  <si>
    <t>이애선</t>
  </si>
  <si>
    <t>N2025092667582751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</si>
</sst>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[$¥-411]* #,##0.00_-;\-[$¥-411]* #,##0.00_-;_-[$¥-411]* &quot;-&quot;??_-;_-@_-"/>
    <numFmt numFmtId="177" formatCode="_-[$¥-411]* #,##0_-;\-[$¥-411]* #,##0_-;_-[$¥-411]* &quot;-&quot;_-;_-@_-"/>
    <numFmt numFmtId="178" formatCode="0_);[Red]\(0\)"/>
    <numFmt numFmtId="179" formatCode="###,###\ &quot;Hawb&quot;"/>
    <numFmt numFmtId="180" formatCode="\(###,###.##&quot; USD&quot;\)"/>
    <numFmt numFmtId="181" formatCode="&quot;※ Exchange Rate (JPY) : \&quot;#,###.00"/>
    <numFmt numFmtId="182" formatCode="#,###&quot;원 / kg&quot;"/>
    <numFmt numFmtId="183" formatCode="0.00_);[Red]\(0.00\)"/>
    <numFmt numFmtId="184" formatCode="0#.#&quot;kg&quot;"/>
    <numFmt numFmtId="185" formatCode="#.#0\ &quot;/ JPY&quot;"/>
    <numFmt numFmtId="186" formatCode="&quot;3. Due Date of Payment : &quot;yyyy/mm"/>
    <numFmt numFmtId="187" formatCode="&quot;+&quot;#.#0\ &quot;Kg / JPY&quot;"/>
    <numFmt numFmtId="188" formatCode="_-[$¥-411]* #,##0.0_-;\-[$¥-411]* #,##0.0_-;_-[$¥-411]* &quot;-&quot;??_-;_-@_-"/>
    <numFmt numFmtId="189" formatCode="_-[$USD]\ * #,##0.00_-;\-[$USD]\ * #,##0.00_-;_-[$USD]\ * &quot;-&quot;??_-;_-@_-"/>
    <numFmt numFmtId="190" formatCode="_-[$¥-411]* #,##0_-;\-[$¥-411]* #,##0_-;_-[$¥-411]* &quot;-&quot;??_-;_-@_-"/>
    <numFmt numFmtId="191" formatCode="_-* #,##0.0_-;\-* #,##0.0_-;_-* &quot;-&quot;?_-;_-@_-"/>
    <numFmt numFmtId="192" formatCode="_-* #,##0.00_-;\-* #,##0.00_-;_-* &quot;-&quot;_-;_-@_-"/>
    <numFmt numFmtId="193" formatCode="_-[$₩-412]* #,##0_-;\-[$₩-412]* #,##0_-;_-[$₩-412]* &quot;-&quot;??_-;_-@_-"/>
    <numFmt numFmtId="194" formatCode="0_ "/>
  </numFmts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color indexed="81"/>
      <name val="Tahoma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name val="맑은 고딕"/>
      <family val="3"/>
      <charset val="129"/>
    </font>
    <font>
      <b/>
      <sz val="8"/>
      <color rgb="FFFF0000"/>
      <name val="Arial Narrow"/>
      <family val="2"/>
    </font>
    <font>
      <sz val="10"/>
      <color rgb="FF54403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 Narrow"/>
      <family val="2"/>
    </font>
    <font>
      <b/>
      <sz val="7"/>
      <name val="맑은 고딕"/>
      <family val="3"/>
      <charset val="129"/>
    </font>
    <font>
      <sz val="9"/>
      <name val="LG스마트체2.0 Regular"/>
      <family val="3"/>
      <charset val="129"/>
    </font>
    <font>
      <b/>
      <sz val="9"/>
      <name val="LG스마트체2.0 Regular"/>
      <family val="3"/>
      <charset val="129"/>
    </font>
    <font>
      <sz val="8"/>
      <name val="맑은 고딕"/>
      <family val="2"/>
      <charset val="129"/>
    </font>
    <font>
      <b/>
      <sz val="8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name val="LG스마트체 Regular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EEF8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>
      <alignment vertical="center"/>
    </xf>
    <xf numFmtId="0" fontId="8" fillId="0" borderId="0"/>
    <xf numFmtId="0" fontId="2" fillId="0" borderId="0"/>
    <xf numFmtId="0" fontId="7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0" borderId="0"/>
    <xf numFmtId="41" fontId="7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2" fillId="4" borderId="0" xfId="15" applyFont="1" applyFill="1">
      <alignment vertical="center"/>
    </xf>
    <xf numFmtId="0" fontId="13" fillId="4" borderId="0" xfId="15" applyFont="1" applyFill="1" applyAlignment="1">
      <alignment horizontal="center" vertical="center"/>
    </xf>
    <xf numFmtId="0" fontId="14" fillId="2" borderId="0" xfId="15" applyFont="1" applyFill="1" applyAlignment="1">
      <alignment vertical="center" shrinkToFit="1"/>
    </xf>
    <xf numFmtId="14" fontId="13" fillId="4" borderId="0" xfId="15" applyNumberFormat="1" applyFont="1" applyFill="1" applyAlignment="1">
      <alignment horizontal="right" vertical="center"/>
    </xf>
    <xf numFmtId="49" fontId="15" fillId="4" borderId="0" xfId="15" applyNumberFormat="1" applyFont="1" applyFill="1" applyAlignment="1">
      <alignment horizontal="center" vertical="center"/>
    </xf>
    <xf numFmtId="49" fontId="13" fillId="4" borderId="0" xfId="15" applyNumberFormat="1" applyFont="1" applyFill="1" applyAlignment="1">
      <alignment horizontal="center" vertical="center"/>
    </xf>
    <xf numFmtId="0" fontId="16" fillId="4" borderId="0" xfId="15" applyFont="1" applyFill="1" applyAlignment="1">
      <alignment horizontal="left" vertical="center"/>
    </xf>
    <xf numFmtId="49" fontId="13" fillId="4" borderId="0" xfId="15" applyNumberFormat="1" applyFont="1" applyFill="1" applyAlignment="1">
      <alignment horizontal="left" vertical="center"/>
    </xf>
    <xf numFmtId="0" fontId="13" fillId="4" borderId="0" xfId="15" applyFont="1" applyFill="1">
      <alignment vertical="center"/>
    </xf>
    <xf numFmtId="0" fontId="17" fillId="4" borderId="0" xfId="15" applyFont="1" applyFill="1" applyAlignment="1">
      <alignment horizontal="left" vertical="center"/>
    </xf>
    <xf numFmtId="0" fontId="18" fillId="4" borderId="0" xfId="15" applyFont="1" applyFill="1" applyAlignment="1">
      <alignment horizontal="left" vertical="center"/>
    </xf>
    <xf numFmtId="0" fontId="18" fillId="4" borderId="0" xfId="15" applyFont="1" applyFill="1" applyAlignment="1">
      <alignment horizontal="center" vertical="center"/>
    </xf>
    <xf numFmtId="0" fontId="18" fillId="4" borderId="0" xfId="15" applyFont="1" applyFill="1">
      <alignment vertical="center"/>
    </xf>
    <xf numFmtId="0" fontId="13" fillId="4" borderId="0" xfId="15" applyFont="1" applyFill="1" applyAlignment="1">
      <alignment horizontal="left" vertical="center"/>
    </xf>
    <xf numFmtId="49" fontId="13" fillId="2" borderId="5" xfId="15" applyNumberFormat="1" applyFont="1" applyFill="1" applyBorder="1" applyAlignment="1">
      <alignment horizontal="center" vertical="center" shrinkToFit="1"/>
    </xf>
    <xf numFmtId="41" fontId="13" fillId="2" borderId="5" xfId="17" applyFont="1" applyFill="1" applyBorder="1" applyAlignment="1">
      <alignment horizontal="center" vertical="center" shrinkToFit="1"/>
    </xf>
    <xf numFmtId="179" fontId="13" fillId="4" borderId="6" xfId="17" applyNumberFormat="1" applyFont="1" applyFill="1" applyBorder="1" applyAlignment="1">
      <alignment horizontal="center" vertical="center"/>
    </xf>
    <xf numFmtId="41" fontId="13" fillId="4" borderId="0" xfId="15" applyNumberFormat="1" applyFont="1" applyFill="1" applyAlignment="1">
      <alignment horizontal="center" vertical="center"/>
    </xf>
    <xf numFmtId="49" fontId="13" fillId="0" borderId="5" xfId="15" applyNumberFormat="1" applyFont="1" applyBorder="1" applyAlignment="1">
      <alignment horizontal="center" vertical="center" shrinkToFit="1"/>
    </xf>
    <xf numFmtId="49" fontId="13" fillId="4" borderId="6" xfId="17" applyNumberFormat="1" applyFont="1" applyFill="1" applyBorder="1" applyAlignment="1">
      <alignment horizontal="center" vertical="center"/>
    </xf>
    <xf numFmtId="0" fontId="13" fillId="4" borderId="0" xfId="15" applyFont="1" applyFill="1" applyAlignment="1">
      <alignment horizontal="right" vertical="center"/>
    </xf>
    <xf numFmtId="0" fontId="22" fillId="5" borderId="2" xfId="15" applyFont="1" applyFill="1" applyBorder="1" applyAlignment="1">
      <alignment horizontal="center" vertical="center"/>
    </xf>
    <xf numFmtId="14" fontId="22" fillId="5" borderId="3" xfId="15" applyNumberFormat="1" applyFont="1" applyFill="1" applyBorder="1" applyAlignment="1">
      <alignment horizontal="center" vertical="center" wrapText="1"/>
    </xf>
    <xf numFmtId="49" fontId="22" fillId="5" borderId="7" xfId="15" applyNumberFormat="1" applyFont="1" applyFill="1" applyBorder="1" applyAlignment="1">
      <alignment horizontal="center" vertical="center" shrinkToFit="1"/>
    </xf>
    <xf numFmtId="0" fontId="22" fillId="5" borderId="7" xfId="15" applyFont="1" applyFill="1" applyBorder="1" applyAlignment="1">
      <alignment horizontal="center" vertical="center"/>
    </xf>
    <xf numFmtId="180" fontId="22" fillId="5" borderId="6" xfId="17" applyNumberFormat="1" applyFont="1" applyFill="1" applyBorder="1" applyAlignment="1">
      <alignment horizontal="center" vertical="center"/>
    </xf>
    <xf numFmtId="49" fontId="18" fillId="6" borderId="5" xfId="15" applyNumberFormat="1" applyFont="1" applyFill="1" applyBorder="1" applyAlignment="1">
      <alignment horizontal="center" vertical="center" shrinkToFit="1"/>
    </xf>
    <xf numFmtId="41" fontId="18" fillId="6" borderId="5" xfId="17" applyFont="1" applyFill="1" applyBorder="1" applyAlignment="1">
      <alignment horizontal="center" vertical="center" shrinkToFit="1"/>
    </xf>
    <xf numFmtId="41" fontId="13" fillId="6" borderId="6" xfId="17" applyFont="1" applyFill="1" applyBorder="1" applyAlignment="1">
      <alignment horizontal="center" vertical="center"/>
    </xf>
    <xf numFmtId="181" fontId="20" fillId="4" borderId="0" xfId="15" applyNumberFormat="1" applyFont="1" applyFill="1" applyAlignment="1">
      <alignment horizontal="left" vertical="center" shrinkToFit="1"/>
    </xf>
    <xf numFmtId="179" fontId="13" fillId="6" borderId="6" xfId="17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41" fontId="24" fillId="0" borderId="0" xfId="1" applyFont="1" applyFill="1" applyBorder="1" applyAlignment="1">
      <alignment horizontal="center" vertical="center"/>
    </xf>
    <xf numFmtId="182" fontId="24" fillId="0" borderId="0" xfId="0" applyNumberFormat="1" applyFont="1" applyAlignment="1">
      <alignment horizontal="center" vertical="center"/>
    </xf>
    <xf numFmtId="0" fontId="25" fillId="0" borderId="0" xfId="4" applyFont="1" applyAlignment="1">
      <alignment horizontal="center" vertical="center"/>
    </xf>
    <xf numFmtId="183" fontId="25" fillId="0" borderId="0" xfId="4" applyNumberFormat="1" applyFont="1" applyAlignment="1">
      <alignment horizontal="center" vertical="center"/>
    </xf>
    <xf numFmtId="42" fontId="25" fillId="0" borderId="0" xfId="2" applyFont="1" applyAlignment="1">
      <alignment horizontal="center" vertical="center"/>
    </xf>
    <xf numFmtId="184" fontId="25" fillId="0" borderId="1" xfId="4" applyNumberFormat="1" applyFont="1" applyBorder="1" applyAlignment="1">
      <alignment horizontal="center" vertical="center"/>
    </xf>
    <xf numFmtId="1" fontId="25" fillId="0" borderId="0" xfId="4" applyNumberFormat="1" applyFont="1" applyAlignment="1">
      <alignment horizontal="center" vertical="center"/>
    </xf>
    <xf numFmtId="178" fontId="25" fillId="0" borderId="0" xfId="4" applyNumberFormat="1" applyFont="1" applyAlignment="1">
      <alignment horizontal="center" vertical="center"/>
    </xf>
    <xf numFmtId="183" fontId="25" fillId="0" borderId="0" xfId="2" applyNumberFormat="1" applyFont="1" applyFill="1" applyAlignment="1">
      <alignment horizontal="center" vertical="center"/>
    </xf>
    <xf numFmtId="42" fontId="25" fillId="0" borderId="0" xfId="2" applyFont="1" applyFill="1" applyAlignment="1">
      <alignment horizontal="center" vertical="center"/>
    </xf>
    <xf numFmtId="14" fontId="25" fillId="0" borderId="0" xfId="4" applyNumberFormat="1" applyFont="1" applyAlignment="1">
      <alignment horizontal="center" vertical="center"/>
    </xf>
    <xf numFmtId="0" fontId="26" fillId="7" borderId="1" xfId="4" applyFont="1" applyFill="1" applyBorder="1" applyAlignment="1">
      <alignment horizontal="center" vertical="center"/>
    </xf>
    <xf numFmtId="14" fontId="26" fillId="7" borderId="1" xfId="4" applyNumberFormat="1" applyFont="1" applyFill="1" applyBorder="1" applyAlignment="1">
      <alignment horizontal="center" vertical="center"/>
    </xf>
    <xf numFmtId="1" fontId="26" fillId="7" borderId="1" xfId="4" applyNumberFormat="1" applyFont="1" applyFill="1" applyBorder="1" applyAlignment="1">
      <alignment horizontal="center" vertical="center"/>
    </xf>
    <xf numFmtId="178" fontId="26" fillId="7" borderId="1" xfId="4" applyNumberFormat="1" applyFont="1" applyFill="1" applyBorder="1" applyAlignment="1">
      <alignment horizontal="center" vertical="center"/>
    </xf>
    <xf numFmtId="183" fontId="26" fillId="7" borderId="1" xfId="4" applyNumberFormat="1" applyFont="1" applyFill="1" applyBorder="1" applyAlignment="1">
      <alignment horizontal="center" vertical="center"/>
    </xf>
    <xf numFmtId="183" fontId="26" fillId="7" borderId="1" xfId="2" applyNumberFormat="1" applyFont="1" applyFill="1" applyBorder="1" applyAlignment="1">
      <alignment horizontal="center" vertical="center"/>
    </xf>
    <xf numFmtId="42" fontId="26" fillId="7" borderId="1" xfId="2" applyFont="1" applyFill="1" applyBorder="1" applyAlignment="1">
      <alignment horizontal="center" vertical="center"/>
    </xf>
    <xf numFmtId="0" fontId="25" fillId="0" borderId="1" xfId="4" applyFont="1" applyBorder="1" applyAlignment="1">
      <alignment horizontal="center" vertical="center"/>
    </xf>
    <xf numFmtId="14" fontId="25" fillId="0" borderId="1" xfId="4" applyNumberFormat="1" applyFont="1" applyBorder="1" applyAlignment="1">
      <alignment horizontal="center" vertical="center"/>
    </xf>
    <xf numFmtId="1" fontId="25" fillId="0" borderId="1" xfId="4" applyNumberFormat="1" applyFont="1" applyBorder="1" applyAlignment="1">
      <alignment horizontal="center" vertical="center"/>
    </xf>
    <xf numFmtId="183" fontId="25" fillId="7" borderId="1" xfId="2" applyNumberFormat="1" applyFont="1" applyFill="1" applyBorder="1" applyAlignment="1">
      <alignment horizontal="center" vertical="center"/>
    </xf>
    <xf numFmtId="185" fontId="24" fillId="0" borderId="1" xfId="0" applyNumberFormat="1" applyFont="1" applyBorder="1" applyAlignment="1">
      <alignment horizontal="center" vertical="center"/>
    </xf>
    <xf numFmtId="14" fontId="25" fillId="0" borderId="0" xfId="2" applyNumberFormat="1" applyFont="1" applyAlignment="1">
      <alignment horizontal="center" vertical="center"/>
    </xf>
    <xf numFmtId="177" fontId="25" fillId="0" borderId="0" xfId="4" applyNumberFormat="1" applyFont="1" applyAlignment="1">
      <alignment horizontal="center" vertical="center"/>
    </xf>
    <xf numFmtId="14" fontId="25" fillId="0" borderId="0" xfId="2" applyNumberFormat="1" applyFont="1" applyFill="1" applyAlignment="1">
      <alignment horizontal="center" vertical="center"/>
    </xf>
    <xf numFmtId="14" fontId="26" fillId="3" borderId="1" xfId="2" applyNumberFormat="1" applyFont="1" applyFill="1" applyBorder="1" applyAlignment="1">
      <alignment horizontal="center" vertical="center"/>
    </xf>
    <xf numFmtId="42" fontId="26" fillId="8" borderId="1" xfId="2" applyFont="1" applyFill="1" applyBorder="1" applyAlignment="1">
      <alignment horizontal="center" vertical="center" wrapText="1"/>
    </xf>
    <xf numFmtId="176" fontId="25" fillId="0" borderId="1" xfId="4" applyNumberFormat="1" applyFont="1" applyBorder="1" applyAlignment="1">
      <alignment horizontal="center" vertical="center"/>
    </xf>
    <xf numFmtId="41" fontId="25" fillId="0" borderId="1" xfId="1" applyFont="1" applyBorder="1" applyAlignment="1">
      <alignment horizontal="center" vertical="center"/>
    </xf>
    <xf numFmtId="176" fontId="25" fillId="0" borderId="0" xfId="4" applyNumberFormat="1" applyFont="1" applyAlignment="1">
      <alignment horizontal="center" vertical="center"/>
    </xf>
    <xf numFmtId="0" fontId="12" fillId="2" borderId="0" xfId="15" applyFont="1" applyFill="1">
      <alignment vertical="center"/>
    </xf>
    <xf numFmtId="0" fontId="21" fillId="2" borderId="0" xfId="15" applyFont="1" applyFill="1" applyAlignment="1">
      <alignment vertical="center" shrinkToFit="1"/>
    </xf>
    <xf numFmtId="49" fontId="15" fillId="2" borderId="0" xfId="15" applyNumberFormat="1" applyFont="1" applyFill="1" applyAlignment="1">
      <alignment horizontal="center" vertical="center"/>
    </xf>
    <xf numFmtId="49" fontId="13" fillId="2" borderId="0" xfId="15" applyNumberFormat="1" applyFont="1" applyFill="1" applyAlignment="1">
      <alignment horizontal="center" vertical="center"/>
    </xf>
    <xf numFmtId="0" fontId="16" fillId="2" borderId="0" xfId="15" applyFont="1" applyFill="1" applyAlignment="1">
      <alignment horizontal="left" vertical="center"/>
    </xf>
    <xf numFmtId="186" fontId="18" fillId="4" borderId="0" xfId="15" applyNumberFormat="1" applyFont="1" applyFill="1">
      <alignment vertical="center"/>
    </xf>
    <xf numFmtId="0" fontId="28" fillId="0" borderId="1" xfId="4" applyFont="1" applyBorder="1" applyAlignment="1">
      <alignment horizontal="center" vertical="center"/>
    </xf>
    <xf numFmtId="49" fontId="31" fillId="12" borderId="1" xfId="0" applyNumberFormat="1" applyFont="1" applyFill="1" applyBorder="1" applyAlignment="1">
      <alignment horizontal="center" vertical="center"/>
    </xf>
    <xf numFmtId="49" fontId="31" fillId="13" borderId="1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41" fontId="30" fillId="0" borderId="1" xfId="1" applyFont="1" applyBorder="1" applyAlignment="1">
      <alignment horizontal="center" vertical="center"/>
    </xf>
    <xf numFmtId="49" fontId="29" fillId="11" borderId="8" xfId="0" applyNumberFormat="1" applyFont="1" applyFill="1" applyBorder="1" applyAlignment="1">
      <alignment horizontal="center" vertical="center" wrapText="1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41" fontId="2" fillId="12" borderId="1" xfId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41" fontId="32" fillId="0" borderId="1" xfId="1" applyFont="1" applyBorder="1" applyAlignment="1">
      <alignment horizontal="center" vertical="center"/>
    </xf>
    <xf numFmtId="184" fontId="25" fillId="0" borderId="0" xfId="4" applyNumberFormat="1" applyFont="1" applyAlignment="1">
      <alignment horizontal="center" vertical="center"/>
    </xf>
    <xf numFmtId="49" fontId="13" fillId="12" borderId="9" xfId="0" applyNumberFormat="1" applyFont="1" applyFill="1" applyBorder="1" applyAlignment="1">
      <alignment horizontal="center" vertical="center"/>
    </xf>
    <xf numFmtId="49" fontId="33" fillId="14" borderId="1" xfId="0" applyNumberFormat="1" applyFont="1" applyFill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/>
    </xf>
    <xf numFmtId="0" fontId="35" fillId="4" borderId="0" xfId="15" applyFont="1" applyFill="1" applyAlignment="1">
      <alignment horizontal="left" vertical="center" wrapText="1"/>
    </xf>
    <xf numFmtId="187" fontId="24" fillId="0" borderId="1" xfId="0" applyNumberFormat="1" applyFont="1" applyBorder="1" applyAlignment="1">
      <alignment horizontal="center" vertical="center"/>
    </xf>
    <xf numFmtId="176" fontId="25" fillId="0" borderId="0" xfId="2" applyNumberFormat="1" applyFont="1" applyAlignment="1">
      <alignment horizontal="center" vertical="center"/>
    </xf>
    <xf numFmtId="188" fontId="25" fillId="0" borderId="0" xfId="2" applyNumberFormat="1" applyFont="1" applyAlignment="1">
      <alignment horizontal="center" vertical="center"/>
    </xf>
    <xf numFmtId="188" fontId="25" fillId="0" borderId="0" xfId="4" applyNumberFormat="1" applyFont="1" applyAlignment="1">
      <alignment horizontal="center" vertical="center"/>
    </xf>
    <xf numFmtId="188" fontId="25" fillId="0" borderId="1" xfId="4" applyNumberFormat="1" applyFont="1" applyBorder="1" applyAlignment="1">
      <alignment horizontal="center" vertical="center"/>
    </xf>
    <xf numFmtId="188" fontId="26" fillId="3" borderId="1" xfId="4" applyNumberFormat="1" applyFont="1" applyFill="1" applyBorder="1" applyAlignment="1">
      <alignment horizontal="center" vertical="center"/>
    </xf>
    <xf numFmtId="176" fontId="25" fillId="0" borderId="0" xfId="2" applyNumberFormat="1" applyFont="1" applyFill="1" applyAlignment="1">
      <alignment horizontal="center" vertical="center"/>
    </xf>
    <xf numFmtId="176" fontId="26" fillId="8" borderId="1" xfId="2" applyNumberFormat="1" applyFont="1" applyFill="1" applyBorder="1" applyAlignment="1">
      <alignment horizontal="center" vertical="center" wrapText="1"/>
    </xf>
    <xf numFmtId="176" fontId="25" fillId="0" borderId="1" xfId="2" applyNumberFormat="1" applyFont="1" applyFill="1" applyBorder="1" applyAlignment="1">
      <alignment horizontal="center" vertical="center"/>
    </xf>
    <xf numFmtId="176" fontId="25" fillId="0" borderId="1" xfId="2" applyNumberFormat="1" applyFont="1" applyBorder="1" applyAlignment="1">
      <alignment horizontal="center" vertical="center"/>
    </xf>
    <xf numFmtId="189" fontId="25" fillId="0" borderId="1" xfId="4" applyNumberFormat="1" applyFont="1" applyBorder="1" applyAlignment="1">
      <alignment horizontal="center" vertical="center"/>
    </xf>
    <xf numFmtId="188" fontId="26" fillId="9" borderId="1" xfId="2" applyNumberFormat="1" applyFont="1" applyFill="1" applyBorder="1" applyAlignment="1">
      <alignment horizontal="center" vertical="center"/>
    </xf>
    <xf numFmtId="188" fontId="25" fillId="9" borderId="1" xfId="4" applyNumberFormat="1" applyFont="1" applyFill="1" applyBorder="1" applyAlignment="1">
      <alignment horizontal="center" vertical="center"/>
    </xf>
    <xf numFmtId="176" fontId="13" fillId="2" borderId="6" xfId="17" applyNumberFormat="1" applyFont="1" applyFill="1" applyBorder="1" applyAlignment="1">
      <alignment horizontal="center" vertical="center" shrinkToFit="1"/>
    </xf>
    <xf numFmtId="176" fontId="18" fillId="6" borderId="6" xfId="17" applyNumberFormat="1" applyFont="1" applyFill="1" applyBorder="1" applyAlignment="1">
      <alignment horizontal="center" vertical="center" shrinkToFit="1"/>
    </xf>
    <xf numFmtId="188" fontId="25" fillId="0" borderId="0" xfId="2" applyNumberFormat="1" applyFont="1" applyFill="1" applyAlignment="1">
      <alignment horizontal="center" vertical="center"/>
    </xf>
    <xf numFmtId="188" fontId="26" fillId="8" borderId="1" xfId="2" applyNumberFormat="1" applyFont="1" applyFill="1" applyBorder="1" applyAlignment="1">
      <alignment horizontal="center" vertical="center" wrapText="1"/>
    </xf>
    <xf numFmtId="188" fontId="25" fillId="0" borderId="1" xfId="2" applyNumberFormat="1" applyFont="1" applyFill="1" applyBorder="1" applyAlignment="1">
      <alignment horizontal="center" vertical="center"/>
    </xf>
    <xf numFmtId="190" fontId="13" fillId="2" borderId="6" xfId="17" applyNumberFormat="1" applyFont="1" applyFill="1" applyBorder="1" applyAlignment="1">
      <alignment horizontal="center" vertical="center" shrinkToFit="1"/>
    </xf>
    <xf numFmtId="190" fontId="18" fillId="6" borderId="6" xfId="17" applyNumberFormat="1" applyFont="1" applyFill="1" applyBorder="1" applyAlignment="1">
      <alignment horizontal="center" vertical="center" shrinkToFit="1"/>
    </xf>
    <xf numFmtId="190" fontId="25" fillId="0" borderId="0" xfId="4" applyNumberFormat="1" applyFont="1" applyAlignment="1">
      <alignment horizontal="center" vertical="center"/>
    </xf>
    <xf numFmtId="190" fontId="25" fillId="0" borderId="1" xfId="4" applyNumberFormat="1" applyFont="1" applyBorder="1" applyAlignment="1">
      <alignment horizontal="center" vertical="center"/>
    </xf>
    <xf numFmtId="190" fontId="26" fillId="10" borderId="1" xfId="4" applyNumberFormat="1" applyFont="1" applyFill="1" applyBorder="1" applyAlignment="1">
      <alignment horizontal="center" vertical="center"/>
    </xf>
    <xf numFmtId="190" fontId="25" fillId="10" borderId="1" xfId="4" applyNumberFormat="1" applyFont="1" applyFill="1" applyBorder="1" applyAlignment="1">
      <alignment horizontal="center" vertical="center"/>
    </xf>
    <xf numFmtId="3" fontId="25" fillId="0" borderId="1" xfId="4" applyNumberFormat="1" applyFont="1" applyBorder="1" applyAlignment="1">
      <alignment horizontal="center" vertical="center"/>
    </xf>
    <xf numFmtId="4" fontId="25" fillId="0" borderId="1" xfId="4" applyNumberFormat="1" applyFont="1" applyBorder="1" applyAlignment="1">
      <alignment horizontal="center" vertical="center"/>
    </xf>
    <xf numFmtId="43" fontId="12" fillId="4" borderId="0" xfId="15" applyNumberFormat="1" applyFont="1" applyFill="1">
      <alignment vertical="center"/>
    </xf>
    <xf numFmtId="191" fontId="13" fillId="4" borderId="0" xfId="15" applyNumberFormat="1" applyFont="1" applyFill="1">
      <alignment vertical="center"/>
    </xf>
    <xf numFmtId="0" fontId="20" fillId="4" borderId="0" xfId="15" applyFont="1" applyFill="1">
      <alignment vertical="center"/>
    </xf>
    <xf numFmtId="0" fontId="36" fillId="0" borderId="0" xfId="4" applyFont="1" applyAlignment="1">
      <alignment horizontal="left" vertical="center"/>
    </xf>
    <xf numFmtId="0" fontId="37" fillId="15" borderId="0" xfId="0" applyFont="1" applyFill="1" applyAlignment="1">
      <alignment horizontal="left"/>
    </xf>
    <xf numFmtId="176" fontId="39" fillId="8" borderId="1" xfId="2" applyNumberFormat="1" applyFont="1" applyFill="1" applyBorder="1" applyAlignment="1">
      <alignment horizontal="center" vertical="center" wrapText="1"/>
    </xf>
    <xf numFmtId="192" fontId="25" fillId="0" borderId="0" xfId="1" applyNumberFormat="1" applyFont="1" applyFill="1" applyAlignment="1">
      <alignment horizontal="center" vertical="center"/>
    </xf>
    <xf numFmtId="0" fontId="36" fillId="0" borderId="0" xfId="4" applyFont="1" applyAlignment="1">
      <alignment horizontal="center" vertical="center"/>
    </xf>
    <xf numFmtId="193" fontId="25" fillId="10" borderId="1" xfId="4" applyNumberFormat="1" applyFont="1" applyFill="1" applyBorder="1" applyAlignment="1">
      <alignment horizontal="center" vertical="center"/>
    </xf>
    <xf numFmtId="193" fontId="25" fillId="0" borderId="1" xfId="4" applyNumberFormat="1" applyFont="1" applyBorder="1" applyAlignment="1">
      <alignment horizontal="center" vertical="center"/>
    </xf>
    <xf numFmtId="0" fontId="22" fillId="5" borderId="0" xfId="15" applyFont="1" applyFill="1" applyAlignment="1">
      <alignment horizontal="center" vertical="center"/>
    </xf>
    <xf numFmtId="180" fontId="22" fillId="5" borderId="0" xfId="17" applyNumberFormat="1" applyFont="1" applyFill="1" applyBorder="1" applyAlignment="1">
      <alignment horizontal="center" vertical="center"/>
    </xf>
    <xf numFmtId="41" fontId="22" fillId="5" borderId="0" xfId="18" applyFont="1" applyFill="1" applyBorder="1" applyAlignment="1">
      <alignment horizontal="center" vertical="center" shrinkToFit="1"/>
    </xf>
    <xf numFmtId="41" fontId="22" fillId="5" borderId="7" xfId="18" applyFont="1" applyFill="1" applyBorder="1" applyAlignment="1">
      <alignment horizontal="center" vertical="center" shrinkToFit="1"/>
    </xf>
    <xf numFmtId="0" fontId="40" fillId="18" borderId="1" xfId="0" applyFont="1" applyFill="1" applyBorder="1" applyAlignment="1">
      <alignment horizontal="center" vertical="center"/>
    </xf>
    <xf numFmtId="0" fontId="40" fillId="0" borderId="1" xfId="0" applyFont="1" applyBorder="1">
      <alignment vertical="center"/>
    </xf>
    <xf numFmtId="0" fontId="41" fillId="17" borderId="1" xfId="0" applyFont="1" applyFill="1" applyBorder="1" applyAlignment="1">
      <alignment horizontal="center" vertical="center"/>
    </xf>
    <xf numFmtId="0" fontId="40" fillId="17" borderId="1" xfId="0" applyFont="1" applyFill="1" applyBorder="1" applyAlignment="1">
      <alignment horizontal="center" vertical="center"/>
    </xf>
    <xf numFmtId="0" fontId="40" fillId="17" borderId="1" xfId="0" applyFont="1" applyFill="1" applyBorder="1">
      <alignment vertical="center"/>
    </xf>
    <xf numFmtId="41" fontId="41" fillId="17" borderId="1" xfId="1" applyFont="1" applyFill="1" applyBorder="1" applyAlignment="1">
      <alignment horizontal="right" vertical="center"/>
    </xf>
    <xf numFmtId="41" fontId="40" fillId="17" borderId="1" xfId="1" applyFont="1" applyFill="1" applyBorder="1">
      <alignment vertical="center"/>
    </xf>
    <xf numFmtId="43" fontId="30" fillId="0" borderId="0" xfId="0" applyNumberFormat="1" applyFont="1" applyAlignment="1">
      <alignment horizontal="center" vertical="center"/>
    </xf>
    <xf numFmtId="192" fontId="31" fillId="12" borderId="1" xfId="1" applyNumberFormat="1" applyFont="1" applyFill="1" applyBorder="1" applyAlignment="1">
      <alignment horizontal="center" vertical="center"/>
    </xf>
    <xf numFmtId="0" fontId="42" fillId="0" borderId="0" xfId="0" applyFont="1" applyAlignment="1"/>
    <xf numFmtId="3" fontId="42" fillId="0" borderId="0" xfId="0" applyNumberFormat="1" applyFont="1" applyAlignment="1"/>
    <xf numFmtId="4" fontId="42" fillId="0" borderId="0" xfId="0" applyNumberFormat="1" applyFont="1" applyAlignment="1"/>
    <xf numFmtId="41" fontId="22" fillId="5" borderId="10" xfId="18" applyFont="1" applyFill="1" applyBorder="1" applyAlignment="1">
      <alignment horizontal="center" vertical="center" shrinkToFit="1"/>
    </xf>
    <xf numFmtId="180" fontId="22" fillId="5" borderId="10" xfId="17" applyNumberFormat="1" applyFont="1" applyFill="1" applyBorder="1" applyAlignment="1">
      <alignment horizontal="center" vertical="center"/>
    </xf>
    <xf numFmtId="41" fontId="13" fillId="0" borderId="5" xfId="1" applyFont="1" applyBorder="1" applyAlignment="1">
      <alignment horizontal="center" vertical="center" shrinkToFit="1"/>
    </xf>
    <xf numFmtId="14" fontId="42" fillId="0" borderId="0" xfId="0" applyNumberFormat="1" applyFont="1" applyAlignment="1"/>
    <xf numFmtId="49" fontId="15" fillId="4" borderId="0" xfId="15" applyNumberFormat="1" applyFont="1" applyFill="1" applyAlignment="1">
      <alignment horizontal="center" vertical="center"/>
    </xf>
    <xf numFmtId="49" fontId="18" fillId="4" borderId="0" xfId="15" applyNumberFormat="1" applyFont="1" applyFill="1">
      <alignment vertical="center"/>
    </xf>
    <xf numFmtId="49" fontId="18" fillId="4" borderId="0" xfId="15" applyNumberFormat="1" applyFont="1" applyFill="1" applyAlignment="1">
      <alignment horizontal="left" vertical="center"/>
    </xf>
    <xf numFmtId="0" fontId="22" fillId="5" borderId="3" xfId="15" applyFont="1" applyFill="1" applyBorder="1" applyAlignment="1">
      <alignment horizontal="center" vertical="center"/>
    </xf>
    <xf numFmtId="0" fontId="22" fillId="5" borderId="4" xfId="15" applyFont="1" applyFill="1" applyBorder="1" applyAlignment="1">
      <alignment horizontal="center" vertical="center"/>
    </xf>
    <xf numFmtId="0" fontId="21" fillId="5" borderId="0" xfId="15" applyFont="1" applyFill="1" applyAlignment="1">
      <alignment horizontal="center" vertical="center" shrinkToFit="1"/>
    </xf>
    <xf numFmtId="188" fontId="26" fillId="16" borderId="0" xfId="2" applyNumberFormat="1" applyFont="1" applyFill="1" applyAlignment="1">
      <alignment horizontal="center" vertical="center" wrapText="1"/>
    </xf>
    <xf numFmtId="188" fontId="26" fillId="16" borderId="0" xfId="2" applyNumberFormat="1" applyFont="1" applyFill="1" applyAlignment="1">
      <alignment horizontal="center" vertical="center"/>
    </xf>
    <xf numFmtId="183" fontId="25" fillId="17" borderId="0" xfId="2" applyNumberFormat="1" applyFont="1" applyFill="1" applyAlignment="1">
      <alignment horizontal="center" vertical="center"/>
    </xf>
    <xf numFmtId="194" fontId="36" fillId="0" borderId="0" xfId="4" applyNumberFormat="1" applyFont="1" applyAlignment="1">
      <alignment horizontal="left" vertical="center"/>
    </xf>
    <xf numFmtId="194" fontId="37" fillId="15" borderId="0" xfId="0" applyNumberFormat="1" applyFont="1" applyFill="1" applyAlignment="1">
      <alignment horizontal="left"/>
    </xf>
    <xf numFmtId="194" fontId="42" fillId="0" borderId="0" xfId="0" applyNumberFormat="1" applyFont="1" applyAlignment="1"/>
  </cellXfs>
  <cellStyles count="22">
    <cellStyle name="쉼표 [0]" xfId="1" builtinId="6"/>
    <cellStyle name="쉼표 [0] 2" xfId="18" xr:uid="{3520FAFF-FD2E-41B1-BEAB-A9E68A83979B}"/>
    <cellStyle name="쉼표 [0] 2 2" xfId="16" xr:uid="{A9CB73BC-1BA2-4E1A-8CF7-8C39BF6DB7A1}"/>
    <cellStyle name="쉼표 [0] 2 3" xfId="17" xr:uid="{C5C162DF-DA3E-4474-AF23-27E4690EA24C}"/>
    <cellStyle name="쉼표 [0] 3" xfId="21" xr:uid="{DEA51698-F7AA-49BB-B9FB-3C5C562DF30E}"/>
    <cellStyle name="통화 [0]" xfId="2" builtinId="7"/>
    <cellStyle name="통화 [0] 2" xfId="19" xr:uid="{691BA199-94D9-497A-9A9F-48E1C8C2BE16}"/>
    <cellStyle name="표준" xfId="0" builtinId="0"/>
    <cellStyle name="표준 10" xfId="4" xr:uid="{00000000-0005-0000-0000-000003000000}"/>
    <cellStyle name="표준 15" xfId="5" xr:uid="{00000000-0005-0000-0000-000004000000}"/>
    <cellStyle name="표준 17" xfId="6" xr:uid="{00000000-0005-0000-0000-000005000000}"/>
    <cellStyle name="표준 18 4" xfId="20" xr:uid="{531C8C0E-8B24-47EA-A8D2-C72FAB3D4612}"/>
    <cellStyle name="표준 2" xfId="3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標準 3" xfId="10" xr:uid="{00000000-0005-0000-0000-00000A000000}"/>
    <cellStyle name="표준 4" xfId="11" xr:uid="{00000000-0005-0000-0000-00000B000000}"/>
    <cellStyle name="표준 5" xfId="12" xr:uid="{00000000-0005-0000-0000-00000C000000}"/>
    <cellStyle name="표준 6" xfId="13" xr:uid="{00000000-0005-0000-0000-00000D000000}"/>
    <cellStyle name="표준 7" xfId="14" xr:uid="{00000000-0005-0000-0000-00000E000000}"/>
    <cellStyle name="표준_2007.05 대구텍 청구내역서(확정)" xfId="15" xr:uid="{D31B0A9E-41C0-468C-81A6-66E208BC7D0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20000"/>
      <color rgb="FFFF4343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2</xdr:col>
      <xdr:colOff>0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96CCC2-7B23-483E-AB56-4553028B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0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171450</xdr:colOff>
      <xdr:row>0</xdr:row>
      <xdr:rowOff>0</xdr:rowOff>
    </xdr:from>
    <xdr:to>
      <xdr:col>2</xdr:col>
      <xdr:colOff>171450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86FBC18-F98E-4272-8F77-5B92D1EB2DFB}"/>
            </a:ext>
          </a:extLst>
        </xdr:cNvPr>
        <xdr:cNvSpPr>
          <a:spLocks noChangeShapeType="1"/>
        </xdr:cNvSpPr>
      </xdr:nvSpPr>
      <xdr:spPr bwMode="auto">
        <a:xfrm>
          <a:off x="2562225" y="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95906</xdr:rowOff>
    </xdr:from>
    <xdr:to>
      <xdr:col>4</xdr:col>
      <xdr:colOff>0</xdr:colOff>
      <xdr:row>0</xdr:row>
      <xdr:rowOff>486431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2FE90F79-0C88-4C14-99E7-BCD524EB5F32}"/>
            </a:ext>
          </a:extLst>
        </xdr:cNvPr>
        <xdr:cNvSpPr>
          <a:spLocks noChangeShapeType="1"/>
        </xdr:cNvSpPr>
      </xdr:nvSpPr>
      <xdr:spPr bwMode="auto">
        <a:xfrm>
          <a:off x="4585138" y="95906"/>
          <a:ext cx="0" cy="390525"/>
        </a:xfrm>
        <a:prstGeom prst="line">
          <a:avLst/>
        </a:prstGeom>
        <a:noFill/>
        <a:ln w="9525">
          <a:solidFill>
            <a:srgbClr val="E20000"/>
          </a:solidFill>
          <a:round/>
          <a:headEnd/>
          <a:tailEnd/>
        </a:ln>
      </xdr:spPr>
    </xdr:sp>
    <xdr:clientData/>
  </xdr:twoCellAnchor>
  <xdr:twoCellAnchor>
    <xdr:from>
      <xdr:col>1</xdr:col>
      <xdr:colOff>2262681</xdr:colOff>
      <xdr:row>0</xdr:row>
      <xdr:rowOff>104774</xdr:rowOff>
    </xdr:from>
    <xdr:to>
      <xdr:col>1</xdr:col>
      <xdr:colOff>2262681</xdr:colOff>
      <xdr:row>0</xdr:row>
      <xdr:rowOff>495299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99DCB076-A275-4A71-BE9B-664AECC8DDE3}"/>
            </a:ext>
          </a:extLst>
        </xdr:cNvPr>
        <xdr:cNvSpPr>
          <a:spLocks noChangeShapeType="1"/>
        </xdr:cNvSpPr>
      </xdr:nvSpPr>
      <xdr:spPr bwMode="auto">
        <a:xfrm>
          <a:off x="2367784" y="104774"/>
          <a:ext cx="0" cy="390525"/>
        </a:xfrm>
        <a:prstGeom prst="line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30874</xdr:colOff>
      <xdr:row>0</xdr:row>
      <xdr:rowOff>137948</xdr:rowOff>
    </xdr:from>
    <xdr:to>
      <xdr:col>1</xdr:col>
      <xdr:colOff>2150991</xdr:colOff>
      <xdr:row>0</xdr:row>
      <xdr:rowOff>473579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FA3F92B-E56F-1B81-D6EA-AEA9CE2E7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77" y="137948"/>
          <a:ext cx="2131547" cy="343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123825</xdr:colOff>
      <xdr:row>0</xdr:row>
      <xdr:rowOff>38100</xdr:rowOff>
    </xdr:from>
    <xdr:ext cx="1971675" cy="685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A6690FB-0D0C-A5AA-6F90-4A7A22D4B574}"/>
            </a:ext>
          </a:extLst>
        </xdr:cNvPr>
        <xdr:cNvSpPr txBox="1"/>
      </xdr:nvSpPr>
      <xdr:spPr>
        <a:xfrm>
          <a:off x="2495550" y="38100"/>
          <a:ext cx="1971675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ko-KR" sz="1000"/>
            <a:t>LG Gwanghwamoon B/D 3F,</a:t>
          </a:r>
        </a:p>
        <a:p>
          <a:pPr algn="r"/>
          <a:r>
            <a:rPr lang="en-US" altLang="ko-KR" sz="1000"/>
            <a:t>58 Saemunana-ro, Jongno-gu </a:t>
          </a:r>
        </a:p>
        <a:p>
          <a:pPr algn="r"/>
          <a:r>
            <a:rPr lang="en-US" altLang="ko-KR" sz="1000"/>
            <a:t>SEOUL 150-876</a:t>
          </a:r>
        </a:p>
        <a:p>
          <a:endParaRPr lang="ko-KR" altLang="en-US" sz="1000"/>
        </a:p>
      </xdr:txBody>
    </xdr:sp>
    <xdr:clientData/>
  </xdr:oneCellAnchor>
  <xdr:oneCellAnchor>
    <xdr:from>
      <xdr:col>3</xdr:col>
      <xdr:colOff>781050</xdr:colOff>
      <xdr:row>0</xdr:row>
      <xdr:rowOff>57150</xdr:rowOff>
    </xdr:from>
    <xdr:ext cx="1971675" cy="685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28741D9-1AB9-40F6-85E5-23E5DE86B0E1}"/>
            </a:ext>
          </a:extLst>
        </xdr:cNvPr>
        <xdr:cNvSpPr txBox="1"/>
      </xdr:nvSpPr>
      <xdr:spPr>
        <a:xfrm>
          <a:off x="4495800" y="57150"/>
          <a:ext cx="1971675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ko-KR" sz="1000"/>
            <a:t>TEL: +82-2-3771-2114 </a:t>
          </a:r>
        </a:p>
        <a:p>
          <a:pPr algn="r"/>
          <a:r>
            <a:rPr lang="en-US" altLang="ko-KR" sz="1000"/>
            <a:t>FAX: +82-2-3771-2086 </a:t>
          </a:r>
          <a:endParaRPr lang="ko-KR" altLang="en-US" sz="10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VOICE/AMERICAN%20APPAREL/JAPAN/INVOICE%20for%20HANJIN%20SEOUL/2012%2008/AA%20JAPAN%20&#51221;&#49328;%20INVOICE%20831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VOICE/AMERICAN%20APPAREL/JAPAN/INVOICE%20for%20HANJIN%20SEOUL/2012%2007/AA%20JAPAN%20&#51221;&#49328;%20INVOICE%20731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VOICE/AMERICAN%20APPAREL/JAPAN/INVOICE%20for%20HANJIN%20SEOUL/2012%2009/09%20&#49345;&#48152;&#44592;/AA%20JAPAN%20&#51221;&#49328;%20INVOICE%20917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VOICE/AMERICAN%20APPAREL/02%20JAPAN/INVOICE%20for%20HANJIN%20SEOUL/2012%2010/REVISED/AA%20JAPAN%20INVOICE%20103012_REVIS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&#48155;&#51008;%20&#54028;&#51068;/EDI&#50836;&#44552;&#45236;&#50669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hipments to Japan "/>
      <sheetName val="Sheet1"/>
      <sheetName val="Sheet2"/>
    </sheetNames>
    <sheetDataSet>
      <sheetData sheetId="0"/>
      <sheetData sheetId="1"/>
      <sheetData sheetId="2">
        <row r="2">
          <cell r="G2" t="str">
            <v>LESS THAN 100</v>
          </cell>
        </row>
        <row r="3">
          <cell r="F3" t="str">
            <v>ICN</v>
          </cell>
          <cell r="G3">
            <v>195</v>
          </cell>
        </row>
        <row r="4">
          <cell r="F4" t="str">
            <v>NRT</v>
          </cell>
          <cell r="G4">
            <v>195</v>
          </cell>
        </row>
        <row r="17">
          <cell r="B17" t="str">
            <v>LESS THAN 100</v>
          </cell>
          <cell r="C17" t="str">
            <v>FROM 100 TO 299</v>
          </cell>
          <cell r="D17" t="str">
            <v>OVER 300</v>
          </cell>
        </row>
        <row r="18">
          <cell r="A18" t="str">
            <v>ICN</v>
          </cell>
          <cell r="B18">
            <v>0</v>
          </cell>
          <cell r="C18">
            <v>2.5499999999999998</v>
          </cell>
          <cell r="D18">
            <v>2.15</v>
          </cell>
        </row>
        <row r="19">
          <cell r="A19" t="str">
            <v>NRT</v>
          </cell>
          <cell r="B19">
            <v>0</v>
          </cell>
          <cell r="C19">
            <v>2.5499999999999998</v>
          </cell>
          <cell r="D19">
            <v>2.1</v>
          </cell>
        </row>
        <row r="20">
          <cell r="A20" t="str">
            <v>FUK</v>
          </cell>
          <cell r="B20">
            <v>0</v>
          </cell>
          <cell r="C20">
            <v>2.5499999999999998</v>
          </cell>
          <cell r="D20">
            <v>2.1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hipments to Japan "/>
      <sheetName val="Sheet1"/>
      <sheetName val="Sheet2"/>
    </sheetNames>
    <sheetDataSet>
      <sheetData sheetId="0" refreshError="1"/>
      <sheetData sheetId="1" refreshError="1"/>
      <sheetData sheetId="2" refreshError="1">
        <row r="2">
          <cell r="F2">
            <v>0</v>
          </cell>
          <cell r="G2" t="str">
            <v>LESS THAN 100</v>
          </cell>
        </row>
        <row r="3">
          <cell r="F3" t="str">
            <v>ICN</v>
          </cell>
          <cell r="G3">
            <v>195</v>
          </cell>
        </row>
        <row r="4">
          <cell r="F4" t="str">
            <v>NRT</v>
          </cell>
          <cell r="G4">
            <v>195</v>
          </cell>
        </row>
        <row r="17">
          <cell r="B17" t="str">
            <v>LESS THAN 100</v>
          </cell>
          <cell r="C17" t="str">
            <v>FROM 100 TO 299</v>
          </cell>
          <cell r="D17" t="str">
            <v>OVER 300</v>
          </cell>
        </row>
        <row r="18">
          <cell r="A18" t="str">
            <v>ICN</v>
          </cell>
          <cell r="B18">
            <v>0</v>
          </cell>
          <cell r="C18">
            <v>2.5499999999999998</v>
          </cell>
          <cell r="D18">
            <v>2.15</v>
          </cell>
        </row>
        <row r="19">
          <cell r="A19" t="str">
            <v>NRT</v>
          </cell>
          <cell r="B19">
            <v>0</v>
          </cell>
          <cell r="C19">
            <v>2.5499999999999998</v>
          </cell>
          <cell r="D19">
            <v>2.1</v>
          </cell>
        </row>
        <row r="20">
          <cell r="A20" t="str">
            <v>FUK</v>
          </cell>
          <cell r="B20">
            <v>0</v>
          </cell>
          <cell r="C20">
            <v>2.5499999999999998</v>
          </cell>
          <cell r="D20">
            <v>2.1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hipments to Japan "/>
      <sheetName val="Sheet1"/>
      <sheetName val="Sheet2"/>
    </sheetNames>
    <sheetDataSet>
      <sheetData sheetId="0" refreshError="1"/>
      <sheetData sheetId="1" refreshError="1"/>
      <sheetData sheetId="2">
        <row r="2">
          <cell r="G2" t="str">
            <v>LESS THAN 100</v>
          </cell>
        </row>
        <row r="3">
          <cell r="F3" t="str">
            <v>ICN</v>
          </cell>
          <cell r="G3">
            <v>195</v>
          </cell>
        </row>
        <row r="4">
          <cell r="F4" t="str">
            <v>NRT</v>
          </cell>
          <cell r="G4">
            <v>195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J SUMMARY"/>
      <sheetName val="SGW SUMMARY"/>
      <sheetName val="Shipments to Japan "/>
      <sheetName val="Sheet1"/>
    </sheetNames>
    <sheetDataSet>
      <sheetData sheetId="0" refreshError="1"/>
      <sheetData sheetId="1" refreshError="1"/>
      <sheetData sheetId="2" refreshError="1"/>
      <sheetData sheetId="3">
        <row r="2">
          <cell r="G2" t="str">
            <v>LESS THAN 100</v>
          </cell>
        </row>
        <row r="3">
          <cell r="F3" t="str">
            <v>ICN</v>
          </cell>
          <cell r="G3">
            <v>195</v>
          </cell>
        </row>
        <row r="4">
          <cell r="F4" t="str">
            <v>NRT</v>
          </cell>
          <cell r="G4">
            <v>195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한항공-PUS"/>
      <sheetName val="대한항공-SEL"/>
      <sheetName val="한국공항"/>
      <sheetName val="한진"/>
      <sheetName val="보고서"/>
      <sheetName val="보고서_실적"/>
      <sheetName val="XML추이차트"/>
      <sheetName val="세금계산서(년도별)"/>
      <sheetName val="5.KAL본사"/>
      <sheetName val="6.KAL부산"/>
      <sheetName val="3.한진육운EDI"/>
      <sheetName val="esum"/>
      <sheetName val="5.포워딩_HJTFIS"/>
      <sheetName val="4.국제택배"/>
      <sheetName val="2.3PL"/>
      <sheetName val="4-1.국제택배_B2B"/>
      <sheetName val="3.육운_넥센"/>
      <sheetName val="1.국내택배_한진택배B2B"/>
      <sheetName val="Sheet1"/>
      <sheetName val="한진증감내역"/>
      <sheetName val="세금계산서(내역)"/>
      <sheetName val="7.한국공항"/>
      <sheetName val="do검증"/>
      <sheetName val="실적KAL"/>
      <sheetName val="실적KALPUS"/>
      <sheetName val="실적한진"/>
      <sheetName val="실적한국공항"/>
      <sheetName val="세금계산서(년도별) (2)"/>
      <sheetName val="EDI과금차트"/>
      <sheetName val="매출내역"/>
      <sheetName val="매출내역_old"/>
      <sheetName val="등록정보"/>
      <sheetName val="do과금체계"/>
      <sheetName val="계산TEMP"/>
      <sheetName val="수지내역"/>
      <sheetName val="xml문서 할인율"/>
      <sheetName val="arre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I2">
            <v>39937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BDAC-C71F-43BE-964A-82FE8D57D7EC}">
  <sheetPr>
    <tabColor rgb="FFFFFF00"/>
  </sheetPr>
  <dimension ref="A1:F30"/>
  <sheetViews>
    <sheetView showGridLines="0" tabSelected="1" view="pageBreakPreview" zoomScaleNormal="100" zoomScaleSheetLayoutView="100" workbookViewId="0"/>
  </sheetViews>
  <sheetFormatPr defaultRowHeight="18" customHeight="1" x14ac:dyDescent="0.4"/>
  <cols>
    <col min="1" max="1" width="1.3984375" style="66" customWidth="1"/>
    <col min="2" max="2" width="29.69921875" style="3" customWidth="1"/>
    <col min="3" max="3" width="17.59765625" style="3" customWidth="1"/>
    <col min="4" max="4" width="11.5" style="3" customWidth="1"/>
    <col min="5" max="5" width="23.8984375" style="3" customWidth="1"/>
    <col min="6" max="6" width="1.3984375" style="4" customWidth="1"/>
    <col min="7" max="19" width="9" style="3"/>
    <col min="20" max="20" width="1.59765625" style="3" customWidth="1"/>
    <col min="21" max="21" width="31.19921875" style="3" customWidth="1"/>
    <col min="22" max="23" width="16.19921875" style="3" customWidth="1"/>
    <col min="24" max="24" width="17.5" style="3" customWidth="1"/>
    <col min="25" max="25" width="7.69921875" style="3" customWidth="1"/>
    <col min="26" max="275" width="9" style="3"/>
    <col min="276" max="276" width="1.59765625" style="3" customWidth="1"/>
    <col min="277" max="277" width="31.19921875" style="3" customWidth="1"/>
    <col min="278" max="279" width="16.19921875" style="3" customWidth="1"/>
    <col min="280" max="280" width="17.5" style="3" customWidth="1"/>
    <col min="281" max="281" width="7.69921875" style="3" customWidth="1"/>
    <col min="282" max="531" width="9" style="3"/>
    <col min="532" max="532" width="1.59765625" style="3" customWidth="1"/>
    <col min="533" max="533" width="31.19921875" style="3" customWidth="1"/>
    <col min="534" max="535" width="16.19921875" style="3" customWidth="1"/>
    <col min="536" max="536" width="17.5" style="3" customWidth="1"/>
    <col min="537" max="537" width="7.69921875" style="3" customWidth="1"/>
    <col min="538" max="787" width="9" style="3"/>
    <col min="788" max="788" width="1.59765625" style="3" customWidth="1"/>
    <col min="789" max="789" width="31.19921875" style="3" customWidth="1"/>
    <col min="790" max="791" width="16.19921875" style="3" customWidth="1"/>
    <col min="792" max="792" width="17.5" style="3" customWidth="1"/>
    <col min="793" max="793" width="7.69921875" style="3" customWidth="1"/>
    <col min="794" max="1043" width="9" style="3"/>
    <col min="1044" max="1044" width="1.59765625" style="3" customWidth="1"/>
    <col min="1045" max="1045" width="31.19921875" style="3" customWidth="1"/>
    <col min="1046" max="1047" width="16.19921875" style="3" customWidth="1"/>
    <col min="1048" max="1048" width="17.5" style="3" customWidth="1"/>
    <col min="1049" max="1049" width="7.69921875" style="3" customWidth="1"/>
    <col min="1050" max="1299" width="9" style="3"/>
    <col min="1300" max="1300" width="1.59765625" style="3" customWidth="1"/>
    <col min="1301" max="1301" width="31.19921875" style="3" customWidth="1"/>
    <col min="1302" max="1303" width="16.19921875" style="3" customWidth="1"/>
    <col min="1304" max="1304" width="17.5" style="3" customWidth="1"/>
    <col min="1305" max="1305" width="7.69921875" style="3" customWidth="1"/>
    <col min="1306" max="1555" width="9" style="3"/>
    <col min="1556" max="1556" width="1.59765625" style="3" customWidth="1"/>
    <col min="1557" max="1557" width="31.19921875" style="3" customWidth="1"/>
    <col min="1558" max="1559" width="16.19921875" style="3" customWidth="1"/>
    <col min="1560" max="1560" width="17.5" style="3" customWidth="1"/>
    <col min="1561" max="1561" width="7.69921875" style="3" customWidth="1"/>
    <col min="1562" max="1811" width="9" style="3"/>
    <col min="1812" max="1812" width="1.59765625" style="3" customWidth="1"/>
    <col min="1813" max="1813" width="31.19921875" style="3" customWidth="1"/>
    <col min="1814" max="1815" width="16.19921875" style="3" customWidth="1"/>
    <col min="1816" max="1816" width="17.5" style="3" customWidth="1"/>
    <col min="1817" max="1817" width="7.69921875" style="3" customWidth="1"/>
    <col min="1818" max="2067" width="9" style="3"/>
    <col min="2068" max="2068" width="1.59765625" style="3" customWidth="1"/>
    <col min="2069" max="2069" width="31.19921875" style="3" customWidth="1"/>
    <col min="2070" max="2071" width="16.19921875" style="3" customWidth="1"/>
    <col min="2072" max="2072" width="17.5" style="3" customWidth="1"/>
    <col min="2073" max="2073" width="7.69921875" style="3" customWidth="1"/>
    <col min="2074" max="2323" width="9" style="3"/>
    <col min="2324" max="2324" width="1.59765625" style="3" customWidth="1"/>
    <col min="2325" max="2325" width="31.19921875" style="3" customWidth="1"/>
    <col min="2326" max="2327" width="16.19921875" style="3" customWidth="1"/>
    <col min="2328" max="2328" width="17.5" style="3" customWidth="1"/>
    <col min="2329" max="2329" width="7.69921875" style="3" customWidth="1"/>
    <col min="2330" max="2579" width="9" style="3"/>
    <col min="2580" max="2580" width="1.59765625" style="3" customWidth="1"/>
    <col min="2581" max="2581" width="31.19921875" style="3" customWidth="1"/>
    <col min="2582" max="2583" width="16.19921875" style="3" customWidth="1"/>
    <col min="2584" max="2584" width="17.5" style="3" customWidth="1"/>
    <col min="2585" max="2585" width="7.69921875" style="3" customWidth="1"/>
    <col min="2586" max="2835" width="9" style="3"/>
    <col min="2836" max="2836" width="1.59765625" style="3" customWidth="1"/>
    <col min="2837" max="2837" width="31.19921875" style="3" customWidth="1"/>
    <col min="2838" max="2839" width="16.19921875" style="3" customWidth="1"/>
    <col min="2840" max="2840" width="17.5" style="3" customWidth="1"/>
    <col min="2841" max="2841" width="7.69921875" style="3" customWidth="1"/>
    <col min="2842" max="3091" width="9" style="3"/>
    <col min="3092" max="3092" width="1.59765625" style="3" customWidth="1"/>
    <col min="3093" max="3093" width="31.19921875" style="3" customWidth="1"/>
    <col min="3094" max="3095" width="16.19921875" style="3" customWidth="1"/>
    <col min="3096" max="3096" width="17.5" style="3" customWidth="1"/>
    <col min="3097" max="3097" width="7.69921875" style="3" customWidth="1"/>
    <col min="3098" max="3347" width="9" style="3"/>
    <col min="3348" max="3348" width="1.59765625" style="3" customWidth="1"/>
    <col min="3349" max="3349" width="31.19921875" style="3" customWidth="1"/>
    <col min="3350" max="3351" width="16.19921875" style="3" customWidth="1"/>
    <col min="3352" max="3352" width="17.5" style="3" customWidth="1"/>
    <col min="3353" max="3353" width="7.69921875" style="3" customWidth="1"/>
    <col min="3354" max="3603" width="9" style="3"/>
    <col min="3604" max="3604" width="1.59765625" style="3" customWidth="1"/>
    <col min="3605" max="3605" width="31.19921875" style="3" customWidth="1"/>
    <col min="3606" max="3607" width="16.19921875" style="3" customWidth="1"/>
    <col min="3608" max="3608" width="17.5" style="3" customWidth="1"/>
    <col min="3609" max="3609" width="7.69921875" style="3" customWidth="1"/>
    <col min="3610" max="3859" width="9" style="3"/>
    <col min="3860" max="3860" width="1.59765625" style="3" customWidth="1"/>
    <col min="3861" max="3861" width="31.19921875" style="3" customWidth="1"/>
    <col min="3862" max="3863" width="16.19921875" style="3" customWidth="1"/>
    <col min="3864" max="3864" width="17.5" style="3" customWidth="1"/>
    <col min="3865" max="3865" width="7.69921875" style="3" customWidth="1"/>
    <col min="3866" max="4115" width="9" style="3"/>
    <col min="4116" max="4116" width="1.59765625" style="3" customWidth="1"/>
    <col min="4117" max="4117" width="31.19921875" style="3" customWidth="1"/>
    <col min="4118" max="4119" width="16.19921875" style="3" customWidth="1"/>
    <col min="4120" max="4120" width="17.5" style="3" customWidth="1"/>
    <col min="4121" max="4121" width="7.69921875" style="3" customWidth="1"/>
    <col min="4122" max="4371" width="9" style="3"/>
    <col min="4372" max="4372" width="1.59765625" style="3" customWidth="1"/>
    <col min="4373" max="4373" width="31.19921875" style="3" customWidth="1"/>
    <col min="4374" max="4375" width="16.19921875" style="3" customWidth="1"/>
    <col min="4376" max="4376" width="17.5" style="3" customWidth="1"/>
    <col min="4377" max="4377" width="7.69921875" style="3" customWidth="1"/>
    <col min="4378" max="4627" width="9" style="3"/>
    <col min="4628" max="4628" width="1.59765625" style="3" customWidth="1"/>
    <col min="4629" max="4629" width="31.19921875" style="3" customWidth="1"/>
    <col min="4630" max="4631" width="16.19921875" style="3" customWidth="1"/>
    <col min="4632" max="4632" width="17.5" style="3" customWidth="1"/>
    <col min="4633" max="4633" width="7.69921875" style="3" customWidth="1"/>
    <col min="4634" max="4883" width="9" style="3"/>
    <col min="4884" max="4884" width="1.59765625" style="3" customWidth="1"/>
    <col min="4885" max="4885" width="31.19921875" style="3" customWidth="1"/>
    <col min="4886" max="4887" width="16.19921875" style="3" customWidth="1"/>
    <col min="4888" max="4888" width="17.5" style="3" customWidth="1"/>
    <col min="4889" max="4889" width="7.69921875" style="3" customWidth="1"/>
    <col min="4890" max="5139" width="9" style="3"/>
    <col min="5140" max="5140" width="1.59765625" style="3" customWidth="1"/>
    <col min="5141" max="5141" width="31.19921875" style="3" customWidth="1"/>
    <col min="5142" max="5143" width="16.19921875" style="3" customWidth="1"/>
    <col min="5144" max="5144" width="17.5" style="3" customWidth="1"/>
    <col min="5145" max="5145" width="7.69921875" style="3" customWidth="1"/>
    <col min="5146" max="5395" width="9" style="3"/>
    <col min="5396" max="5396" width="1.59765625" style="3" customWidth="1"/>
    <col min="5397" max="5397" width="31.19921875" style="3" customWidth="1"/>
    <col min="5398" max="5399" width="16.19921875" style="3" customWidth="1"/>
    <col min="5400" max="5400" width="17.5" style="3" customWidth="1"/>
    <col min="5401" max="5401" width="7.69921875" style="3" customWidth="1"/>
    <col min="5402" max="5651" width="9" style="3"/>
    <col min="5652" max="5652" width="1.59765625" style="3" customWidth="1"/>
    <col min="5653" max="5653" width="31.19921875" style="3" customWidth="1"/>
    <col min="5654" max="5655" width="16.19921875" style="3" customWidth="1"/>
    <col min="5656" max="5656" width="17.5" style="3" customWidth="1"/>
    <col min="5657" max="5657" width="7.69921875" style="3" customWidth="1"/>
    <col min="5658" max="5907" width="9" style="3"/>
    <col min="5908" max="5908" width="1.59765625" style="3" customWidth="1"/>
    <col min="5909" max="5909" width="31.19921875" style="3" customWidth="1"/>
    <col min="5910" max="5911" width="16.19921875" style="3" customWidth="1"/>
    <col min="5912" max="5912" width="17.5" style="3" customWidth="1"/>
    <col min="5913" max="5913" width="7.69921875" style="3" customWidth="1"/>
    <col min="5914" max="6163" width="9" style="3"/>
    <col min="6164" max="6164" width="1.59765625" style="3" customWidth="1"/>
    <col min="6165" max="6165" width="31.19921875" style="3" customWidth="1"/>
    <col min="6166" max="6167" width="16.19921875" style="3" customWidth="1"/>
    <col min="6168" max="6168" width="17.5" style="3" customWidth="1"/>
    <col min="6169" max="6169" width="7.69921875" style="3" customWidth="1"/>
    <col min="6170" max="6419" width="9" style="3"/>
    <col min="6420" max="6420" width="1.59765625" style="3" customWidth="1"/>
    <col min="6421" max="6421" width="31.19921875" style="3" customWidth="1"/>
    <col min="6422" max="6423" width="16.19921875" style="3" customWidth="1"/>
    <col min="6424" max="6424" width="17.5" style="3" customWidth="1"/>
    <col min="6425" max="6425" width="7.69921875" style="3" customWidth="1"/>
    <col min="6426" max="6675" width="9" style="3"/>
    <col min="6676" max="6676" width="1.59765625" style="3" customWidth="1"/>
    <col min="6677" max="6677" width="31.19921875" style="3" customWidth="1"/>
    <col min="6678" max="6679" width="16.19921875" style="3" customWidth="1"/>
    <col min="6680" max="6680" width="17.5" style="3" customWidth="1"/>
    <col min="6681" max="6681" width="7.69921875" style="3" customWidth="1"/>
    <col min="6682" max="6931" width="9" style="3"/>
    <col min="6932" max="6932" width="1.59765625" style="3" customWidth="1"/>
    <col min="6933" max="6933" width="31.19921875" style="3" customWidth="1"/>
    <col min="6934" max="6935" width="16.19921875" style="3" customWidth="1"/>
    <col min="6936" max="6936" width="17.5" style="3" customWidth="1"/>
    <col min="6937" max="6937" width="7.69921875" style="3" customWidth="1"/>
    <col min="6938" max="7187" width="9" style="3"/>
    <col min="7188" max="7188" width="1.59765625" style="3" customWidth="1"/>
    <col min="7189" max="7189" width="31.19921875" style="3" customWidth="1"/>
    <col min="7190" max="7191" width="16.19921875" style="3" customWidth="1"/>
    <col min="7192" max="7192" width="17.5" style="3" customWidth="1"/>
    <col min="7193" max="7193" width="7.69921875" style="3" customWidth="1"/>
    <col min="7194" max="7443" width="9" style="3"/>
    <col min="7444" max="7444" width="1.59765625" style="3" customWidth="1"/>
    <col min="7445" max="7445" width="31.19921875" style="3" customWidth="1"/>
    <col min="7446" max="7447" width="16.19921875" style="3" customWidth="1"/>
    <col min="7448" max="7448" width="17.5" style="3" customWidth="1"/>
    <col min="7449" max="7449" width="7.69921875" style="3" customWidth="1"/>
    <col min="7450" max="7699" width="9" style="3"/>
    <col min="7700" max="7700" width="1.59765625" style="3" customWidth="1"/>
    <col min="7701" max="7701" width="31.19921875" style="3" customWidth="1"/>
    <col min="7702" max="7703" width="16.19921875" style="3" customWidth="1"/>
    <col min="7704" max="7704" width="17.5" style="3" customWidth="1"/>
    <col min="7705" max="7705" width="7.69921875" style="3" customWidth="1"/>
    <col min="7706" max="7955" width="9" style="3"/>
    <col min="7956" max="7956" width="1.59765625" style="3" customWidth="1"/>
    <col min="7957" max="7957" width="31.19921875" style="3" customWidth="1"/>
    <col min="7958" max="7959" width="16.19921875" style="3" customWidth="1"/>
    <col min="7960" max="7960" width="17.5" style="3" customWidth="1"/>
    <col min="7961" max="7961" width="7.69921875" style="3" customWidth="1"/>
    <col min="7962" max="8211" width="9" style="3"/>
    <col min="8212" max="8212" width="1.59765625" style="3" customWidth="1"/>
    <col min="8213" max="8213" width="31.19921875" style="3" customWidth="1"/>
    <col min="8214" max="8215" width="16.19921875" style="3" customWidth="1"/>
    <col min="8216" max="8216" width="17.5" style="3" customWidth="1"/>
    <col min="8217" max="8217" width="7.69921875" style="3" customWidth="1"/>
    <col min="8218" max="8467" width="9" style="3"/>
    <col min="8468" max="8468" width="1.59765625" style="3" customWidth="1"/>
    <col min="8469" max="8469" width="31.19921875" style="3" customWidth="1"/>
    <col min="8470" max="8471" width="16.19921875" style="3" customWidth="1"/>
    <col min="8472" max="8472" width="17.5" style="3" customWidth="1"/>
    <col min="8473" max="8473" width="7.69921875" style="3" customWidth="1"/>
    <col min="8474" max="8723" width="9" style="3"/>
    <col min="8724" max="8724" width="1.59765625" style="3" customWidth="1"/>
    <col min="8725" max="8725" width="31.19921875" style="3" customWidth="1"/>
    <col min="8726" max="8727" width="16.19921875" style="3" customWidth="1"/>
    <col min="8728" max="8728" width="17.5" style="3" customWidth="1"/>
    <col min="8729" max="8729" width="7.69921875" style="3" customWidth="1"/>
    <col min="8730" max="8979" width="9" style="3"/>
    <col min="8980" max="8980" width="1.59765625" style="3" customWidth="1"/>
    <col min="8981" max="8981" width="31.19921875" style="3" customWidth="1"/>
    <col min="8982" max="8983" width="16.19921875" style="3" customWidth="1"/>
    <col min="8984" max="8984" width="17.5" style="3" customWidth="1"/>
    <col min="8985" max="8985" width="7.69921875" style="3" customWidth="1"/>
    <col min="8986" max="9235" width="9" style="3"/>
    <col min="9236" max="9236" width="1.59765625" style="3" customWidth="1"/>
    <col min="9237" max="9237" width="31.19921875" style="3" customWidth="1"/>
    <col min="9238" max="9239" width="16.19921875" style="3" customWidth="1"/>
    <col min="9240" max="9240" width="17.5" style="3" customWidth="1"/>
    <col min="9241" max="9241" width="7.69921875" style="3" customWidth="1"/>
    <col min="9242" max="9491" width="9" style="3"/>
    <col min="9492" max="9492" width="1.59765625" style="3" customWidth="1"/>
    <col min="9493" max="9493" width="31.19921875" style="3" customWidth="1"/>
    <col min="9494" max="9495" width="16.19921875" style="3" customWidth="1"/>
    <col min="9496" max="9496" width="17.5" style="3" customWidth="1"/>
    <col min="9497" max="9497" width="7.69921875" style="3" customWidth="1"/>
    <col min="9498" max="9747" width="9" style="3"/>
    <col min="9748" max="9748" width="1.59765625" style="3" customWidth="1"/>
    <col min="9749" max="9749" width="31.19921875" style="3" customWidth="1"/>
    <col min="9750" max="9751" width="16.19921875" style="3" customWidth="1"/>
    <col min="9752" max="9752" width="17.5" style="3" customWidth="1"/>
    <col min="9753" max="9753" width="7.69921875" style="3" customWidth="1"/>
    <col min="9754" max="10003" width="9" style="3"/>
    <col min="10004" max="10004" width="1.59765625" style="3" customWidth="1"/>
    <col min="10005" max="10005" width="31.19921875" style="3" customWidth="1"/>
    <col min="10006" max="10007" width="16.19921875" style="3" customWidth="1"/>
    <col min="10008" max="10008" width="17.5" style="3" customWidth="1"/>
    <col min="10009" max="10009" width="7.69921875" style="3" customWidth="1"/>
    <col min="10010" max="10259" width="9" style="3"/>
    <col min="10260" max="10260" width="1.59765625" style="3" customWidth="1"/>
    <col min="10261" max="10261" width="31.19921875" style="3" customWidth="1"/>
    <col min="10262" max="10263" width="16.19921875" style="3" customWidth="1"/>
    <col min="10264" max="10264" width="17.5" style="3" customWidth="1"/>
    <col min="10265" max="10265" width="7.69921875" style="3" customWidth="1"/>
    <col min="10266" max="10515" width="9" style="3"/>
    <col min="10516" max="10516" width="1.59765625" style="3" customWidth="1"/>
    <col min="10517" max="10517" width="31.19921875" style="3" customWidth="1"/>
    <col min="10518" max="10519" width="16.19921875" style="3" customWidth="1"/>
    <col min="10520" max="10520" width="17.5" style="3" customWidth="1"/>
    <col min="10521" max="10521" width="7.69921875" style="3" customWidth="1"/>
    <col min="10522" max="10771" width="9" style="3"/>
    <col min="10772" max="10772" width="1.59765625" style="3" customWidth="1"/>
    <col min="10773" max="10773" width="31.19921875" style="3" customWidth="1"/>
    <col min="10774" max="10775" width="16.19921875" style="3" customWidth="1"/>
    <col min="10776" max="10776" width="17.5" style="3" customWidth="1"/>
    <col min="10777" max="10777" width="7.69921875" style="3" customWidth="1"/>
    <col min="10778" max="11027" width="9" style="3"/>
    <col min="11028" max="11028" width="1.59765625" style="3" customWidth="1"/>
    <col min="11029" max="11029" width="31.19921875" style="3" customWidth="1"/>
    <col min="11030" max="11031" width="16.19921875" style="3" customWidth="1"/>
    <col min="11032" max="11032" width="17.5" style="3" customWidth="1"/>
    <col min="11033" max="11033" width="7.69921875" style="3" customWidth="1"/>
    <col min="11034" max="11283" width="9" style="3"/>
    <col min="11284" max="11284" width="1.59765625" style="3" customWidth="1"/>
    <col min="11285" max="11285" width="31.19921875" style="3" customWidth="1"/>
    <col min="11286" max="11287" width="16.19921875" style="3" customWidth="1"/>
    <col min="11288" max="11288" width="17.5" style="3" customWidth="1"/>
    <col min="11289" max="11289" width="7.69921875" style="3" customWidth="1"/>
    <col min="11290" max="11539" width="9" style="3"/>
    <col min="11540" max="11540" width="1.59765625" style="3" customWidth="1"/>
    <col min="11541" max="11541" width="31.19921875" style="3" customWidth="1"/>
    <col min="11542" max="11543" width="16.19921875" style="3" customWidth="1"/>
    <col min="11544" max="11544" width="17.5" style="3" customWidth="1"/>
    <col min="11545" max="11545" width="7.69921875" style="3" customWidth="1"/>
    <col min="11546" max="11795" width="9" style="3"/>
    <col min="11796" max="11796" width="1.59765625" style="3" customWidth="1"/>
    <col min="11797" max="11797" width="31.19921875" style="3" customWidth="1"/>
    <col min="11798" max="11799" width="16.19921875" style="3" customWidth="1"/>
    <col min="11800" max="11800" width="17.5" style="3" customWidth="1"/>
    <col min="11801" max="11801" width="7.69921875" style="3" customWidth="1"/>
    <col min="11802" max="12051" width="9" style="3"/>
    <col min="12052" max="12052" width="1.59765625" style="3" customWidth="1"/>
    <col min="12053" max="12053" width="31.19921875" style="3" customWidth="1"/>
    <col min="12054" max="12055" width="16.19921875" style="3" customWidth="1"/>
    <col min="12056" max="12056" width="17.5" style="3" customWidth="1"/>
    <col min="12057" max="12057" width="7.69921875" style="3" customWidth="1"/>
    <col min="12058" max="12307" width="9" style="3"/>
    <col min="12308" max="12308" width="1.59765625" style="3" customWidth="1"/>
    <col min="12309" max="12309" width="31.19921875" style="3" customWidth="1"/>
    <col min="12310" max="12311" width="16.19921875" style="3" customWidth="1"/>
    <col min="12312" max="12312" width="17.5" style="3" customWidth="1"/>
    <col min="12313" max="12313" width="7.69921875" style="3" customWidth="1"/>
    <col min="12314" max="12563" width="9" style="3"/>
    <col min="12564" max="12564" width="1.59765625" style="3" customWidth="1"/>
    <col min="12565" max="12565" width="31.19921875" style="3" customWidth="1"/>
    <col min="12566" max="12567" width="16.19921875" style="3" customWidth="1"/>
    <col min="12568" max="12568" width="17.5" style="3" customWidth="1"/>
    <col min="12569" max="12569" width="7.69921875" style="3" customWidth="1"/>
    <col min="12570" max="12819" width="9" style="3"/>
    <col min="12820" max="12820" width="1.59765625" style="3" customWidth="1"/>
    <col min="12821" max="12821" width="31.19921875" style="3" customWidth="1"/>
    <col min="12822" max="12823" width="16.19921875" style="3" customWidth="1"/>
    <col min="12824" max="12824" width="17.5" style="3" customWidth="1"/>
    <col min="12825" max="12825" width="7.69921875" style="3" customWidth="1"/>
    <col min="12826" max="13075" width="9" style="3"/>
    <col min="13076" max="13076" width="1.59765625" style="3" customWidth="1"/>
    <col min="13077" max="13077" width="31.19921875" style="3" customWidth="1"/>
    <col min="13078" max="13079" width="16.19921875" style="3" customWidth="1"/>
    <col min="13080" max="13080" width="17.5" style="3" customWidth="1"/>
    <col min="13081" max="13081" width="7.69921875" style="3" customWidth="1"/>
    <col min="13082" max="13331" width="9" style="3"/>
    <col min="13332" max="13332" width="1.59765625" style="3" customWidth="1"/>
    <col min="13333" max="13333" width="31.19921875" style="3" customWidth="1"/>
    <col min="13334" max="13335" width="16.19921875" style="3" customWidth="1"/>
    <col min="13336" max="13336" width="17.5" style="3" customWidth="1"/>
    <col min="13337" max="13337" width="7.69921875" style="3" customWidth="1"/>
    <col min="13338" max="13587" width="9" style="3"/>
    <col min="13588" max="13588" width="1.59765625" style="3" customWidth="1"/>
    <col min="13589" max="13589" width="31.19921875" style="3" customWidth="1"/>
    <col min="13590" max="13591" width="16.19921875" style="3" customWidth="1"/>
    <col min="13592" max="13592" width="17.5" style="3" customWidth="1"/>
    <col min="13593" max="13593" width="7.69921875" style="3" customWidth="1"/>
    <col min="13594" max="13843" width="9" style="3"/>
    <col min="13844" max="13844" width="1.59765625" style="3" customWidth="1"/>
    <col min="13845" max="13845" width="31.19921875" style="3" customWidth="1"/>
    <col min="13846" max="13847" width="16.19921875" style="3" customWidth="1"/>
    <col min="13848" max="13848" width="17.5" style="3" customWidth="1"/>
    <col min="13849" max="13849" width="7.69921875" style="3" customWidth="1"/>
    <col min="13850" max="14099" width="9" style="3"/>
    <col min="14100" max="14100" width="1.59765625" style="3" customWidth="1"/>
    <col min="14101" max="14101" width="31.19921875" style="3" customWidth="1"/>
    <col min="14102" max="14103" width="16.19921875" style="3" customWidth="1"/>
    <col min="14104" max="14104" width="17.5" style="3" customWidth="1"/>
    <col min="14105" max="14105" width="7.69921875" style="3" customWidth="1"/>
    <col min="14106" max="14355" width="9" style="3"/>
    <col min="14356" max="14356" width="1.59765625" style="3" customWidth="1"/>
    <col min="14357" max="14357" width="31.19921875" style="3" customWidth="1"/>
    <col min="14358" max="14359" width="16.19921875" style="3" customWidth="1"/>
    <col min="14360" max="14360" width="17.5" style="3" customWidth="1"/>
    <col min="14361" max="14361" width="7.69921875" style="3" customWidth="1"/>
    <col min="14362" max="14611" width="9" style="3"/>
    <col min="14612" max="14612" width="1.59765625" style="3" customWidth="1"/>
    <col min="14613" max="14613" width="31.19921875" style="3" customWidth="1"/>
    <col min="14614" max="14615" width="16.19921875" style="3" customWidth="1"/>
    <col min="14616" max="14616" width="17.5" style="3" customWidth="1"/>
    <col min="14617" max="14617" width="7.69921875" style="3" customWidth="1"/>
    <col min="14618" max="14867" width="9" style="3"/>
    <col min="14868" max="14868" width="1.59765625" style="3" customWidth="1"/>
    <col min="14869" max="14869" width="31.19921875" style="3" customWidth="1"/>
    <col min="14870" max="14871" width="16.19921875" style="3" customWidth="1"/>
    <col min="14872" max="14872" width="17.5" style="3" customWidth="1"/>
    <col min="14873" max="14873" width="7.69921875" style="3" customWidth="1"/>
    <col min="14874" max="15123" width="9" style="3"/>
    <col min="15124" max="15124" width="1.59765625" style="3" customWidth="1"/>
    <col min="15125" max="15125" width="31.19921875" style="3" customWidth="1"/>
    <col min="15126" max="15127" width="16.19921875" style="3" customWidth="1"/>
    <col min="15128" max="15128" width="17.5" style="3" customWidth="1"/>
    <col min="15129" max="15129" width="7.69921875" style="3" customWidth="1"/>
    <col min="15130" max="15379" width="9" style="3"/>
    <col min="15380" max="15380" width="1.59765625" style="3" customWidth="1"/>
    <col min="15381" max="15381" width="31.19921875" style="3" customWidth="1"/>
    <col min="15382" max="15383" width="16.19921875" style="3" customWidth="1"/>
    <col min="15384" max="15384" width="17.5" style="3" customWidth="1"/>
    <col min="15385" max="15385" width="7.69921875" style="3" customWidth="1"/>
    <col min="15386" max="15635" width="9" style="3"/>
    <col min="15636" max="15636" width="1.59765625" style="3" customWidth="1"/>
    <col min="15637" max="15637" width="31.19921875" style="3" customWidth="1"/>
    <col min="15638" max="15639" width="16.19921875" style="3" customWidth="1"/>
    <col min="15640" max="15640" width="17.5" style="3" customWidth="1"/>
    <col min="15641" max="15641" width="7.69921875" style="3" customWidth="1"/>
    <col min="15642" max="16384" width="9" style="3"/>
  </cols>
  <sheetData>
    <row r="1" spans="1:6" ht="51" customHeight="1" x14ac:dyDescent="0.4"/>
    <row r="2" spans="1:6" ht="15" customHeight="1" x14ac:dyDescent="0.4">
      <c r="A2" s="67"/>
      <c r="B2" s="151" t="s">
        <v>43</v>
      </c>
      <c r="C2" s="151"/>
      <c r="D2" s="151"/>
      <c r="E2" s="151"/>
      <c r="F2" s="5"/>
    </row>
    <row r="3" spans="1:6" ht="8.25" customHeight="1" x14ac:dyDescent="0.4">
      <c r="E3" s="6"/>
    </row>
    <row r="4" spans="1:6" ht="21" x14ac:dyDescent="0.4">
      <c r="A4" s="146" t="s">
        <v>11</v>
      </c>
      <c r="B4" s="146"/>
      <c r="C4" s="146"/>
      <c r="D4" s="146"/>
      <c r="E4" s="146"/>
    </row>
    <row r="5" spans="1:6" ht="15" customHeight="1" x14ac:dyDescent="0.4">
      <c r="A5" s="68"/>
      <c r="B5" s="7"/>
      <c r="C5" s="7"/>
      <c r="D5" s="7"/>
      <c r="E5" s="7"/>
    </row>
    <row r="6" spans="1:6" s="11" customFormat="1" ht="17.399999999999999" x14ac:dyDescent="0.4">
      <c r="A6" s="69"/>
      <c r="B6" s="9" t="s">
        <v>19</v>
      </c>
      <c r="C6" s="8"/>
      <c r="D6" s="8"/>
      <c r="E6" s="10" t="s">
        <v>12</v>
      </c>
      <c r="F6" s="4"/>
    </row>
    <row r="7" spans="1:6" s="11" customFormat="1" ht="17.399999999999999" x14ac:dyDescent="0.4">
      <c r="A7" s="69"/>
      <c r="B7" s="12" t="s">
        <v>125</v>
      </c>
      <c r="C7" s="8"/>
      <c r="D7" s="8"/>
      <c r="E7" s="16" t="str">
        <f>"Invoice Date : "&amp;TEXT(EOMONTH(DATE(2025,9,30)+20,-1)+1,"yyyy.mm.dd")</f>
        <v>Invoice Date : 2025.10.01</v>
      </c>
      <c r="F7" s="4"/>
    </row>
    <row r="8" spans="1:6" s="9" customFormat="1" ht="28.8" x14ac:dyDescent="0.4">
      <c r="A8" s="70"/>
      <c r="B8" s="89" t="s">
        <v>133</v>
      </c>
      <c r="C8" s="13"/>
      <c r="D8" s="13"/>
      <c r="E8" s="16" t="str">
        <f>"Period : "&amp;TEXT(EOMONTH(DATE(2025,9,30),-1)+1,"yyyy.mm.dd") &amp; "-" &amp; TEXT(EOMONTH(DATE(2025,9,30)+20,-1),"yyyy.mm.dd")</f>
        <v>Period : 2025.09.01-2025.09.30</v>
      </c>
      <c r="F8" s="14"/>
    </row>
    <row r="9" spans="1:6" ht="17.399999999999999" hidden="1" x14ac:dyDescent="0.4">
      <c r="B9" s="15"/>
      <c r="C9" s="11"/>
      <c r="D9" s="11"/>
    </row>
    <row r="10" spans="1:6" ht="17.399999999999999" hidden="1" x14ac:dyDescent="0.4">
      <c r="B10" s="11" t="s">
        <v>13</v>
      </c>
      <c r="C10" s="16"/>
      <c r="D10" s="11"/>
      <c r="E10" s="11"/>
    </row>
    <row r="11" spans="1:6" ht="17.399999999999999" x14ac:dyDescent="0.4">
      <c r="B11" s="11"/>
      <c r="C11" s="11"/>
      <c r="D11" s="11"/>
      <c r="E11" s="11"/>
    </row>
    <row r="12" spans="1:6" ht="17.399999999999999" x14ac:dyDescent="0.4">
      <c r="B12" s="147" t="s">
        <v>14</v>
      </c>
      <c r="C12" s="148"/>
      <c r="D12" s="148"/>
      <c r="E12" s="148"/>
    </row>
    <row r="13" spans="1:6" thickBot="1" x14ac:dyDescent="0.45">
      <c r="B13" s="24" t="s">
        <v>15</v>
      </c>
      <c r="C13" s="149" t="s">
        <v>16</v>
      </c>
      <c r="D13" s="150"/>
      <c r="E13" s="25" t="s">
        <v>17</v>
      </c>
    </row>
    <row r="14" spans="1:6" thickTop="1" x14ac:dyDescent="0.4">
      <c r="B14" s="17" t="s">
        <v>22</v>
      </c>
      <c r="C14" s="108">
        <f>SUM(JP!AA6:AA998370)</f>
        <v>1717370</v>
      </c>
      <c r="D14" s="18" t="s">
        <v>62</v>
      </c>
      <c r="E14" s="19">
        <f>COUNTA(JP!A6:A1048576)</f>
        <v>1365</v>
      </c>
      <c r="F14" s="20"/>
    </row>
    <row r="15" spans="1:6" ht="17.399999999999999" x14ac:dyDescent="0.4">
      <c r="B15" s="29" t="s">
        <v>18</v>
      </c>
      <c r="C15" s="109">
        <f>SUM(C14:C14)</f>
        <v>1717370</v>
      </c>
      <c r="D15" s="30" t="s">
        <v>62</v>
      </c>
      <c r="E15" s="33">
        <f>SUM(E14:E14)</f>
        <v>1365</v>
      </c>
    </row>
    <row r="16" spans="1:6" ht="17.399999999999999" x14ac:dyDescent="0.4">
      <c r="B16" s="21" t="s">
        <v>54</v>
      </c>
      <c r="C16" s="103">
        <f>SUM(OTC!C:C)</f>
        <v>0</v>
      </c>
      <c r="D16" s="18" t="s">
        <v>62</v>
      </c>
      <c r="E16" s="22" t="s">
        <v>55</v>
      </c>
    </row>
    <row r="17" spans="2:5" ht="17.399999999999999" x14ac:dyDescent="0.4">
      <c r="B17" s="21" t="s">
        <v>52</v>
      </c>
      <c r="C17" s="103">
        <f>SUM(CLAIM!C:C)</f>
        <v>0</v>
      </c>
      <c r="D17" s="18" t="s">
        <v>62</v>
      </c>
      <c r="E17" s="22" t="s">
        <v>53</v>
      </c>
    </row>
    <row r="18" spans="2:5" ht="17.399999999999999" x14ac:dyDescent="0.4">
      <c r="B18" s="29" t="s">
        <v>18</v>
      </c>
      <c r="C18" s="104">
        <f>SUM(C16:C17)</f>
        <v>0</v>
      </c>
      <c r="D18" s="30" t="s">
        <v>286</v>
      </c>
      <c r="E18" s="31"/>
    </row>
    <row r="19" spans="2:5" ht="24" customHeight="1" x14ac:dyDescent="0.4">
      <c r="B19" s="26" t="s">
        <v>288</v>
      </c>
      <c r="C19" s="129">
        <f>C15+C17</f>
        <v>1717370</v>
      </c>
      <c r="D19" s="27" t="s">
        <v>63</v>
      </c>
      <c r="E19" s="28"/>
    </row>
    <row r="20" spans="2:5" ht="24" customHeight="1" x14ac:dyDescent="0.4">
      <c r="B20" s="26" t="s">
        <v>127</v>
      </c>
      <c r="C20" s="128">
        <f>JP!AB4</f>
        <v>16183292.721000012</v>
      </c>
      <c r="D20" s="126" t="s">
        <v>128</v>
      </c>
      <c r="E20" s="127"/>
    </row>
    <row r="21" spans="2:5" ht="24" customHeight="1" x14ac:dyDescent="0.4">
      <c r="B21" s="21" t="s">
        <v>52</v>
      </c>
      <c r="C21" s="144"/>
      <c r="D21" s="21" t="s">
        <v>287</v>
      </c>
      <c r="E21" s="21"/>
    </row>
    <row r="22" spans="2:5" ht="24" customHeight="1" x14ac:dyDescent="0.4">
      <c r="B22" s="26" t="s">
        <v>127</v>
      </c>
      <c r="C22" s="142">
        <f>C20+C21</f>
        <v>16183292.721000012</v>
      </c>
      <c r="D22" s="126" t="s">
        <v>128</v>
      </c>
      <c r="E22" s="143"/>
    </row>
    <row r="23" spans="2:5" ht="17.399999999999999" x14ac:dyDescent="0.4">
      <c r="B23" s="32">
        <v>942.33</v>
      </c>
      <c r="C23" s="118" t="s">
        <v>91</v>
      </c>
      <c r="D23" s="11"/>
      <c r="E23" s="11"/>
    </row>
    <row r="24" spans="2:5" ht="17.399999999999999" x14ac:dyDescent="0.4">
      <c r="B24" s="11"/>
      <c r="C24" s="117"/>
      <c r="D24" s="11"/>
      <c r="E24" s="11"/>
    </row>
    <row r="25" spans="2:5" ht="17.399999999999999" x14ac:dyDescent="0.4">
      <c r="B25" s="71" t="str">
        <f>E7</f>
        <v>Invoice Date : 2025.10.01</v>
      </c>
      <c r="C25" s="11"/>
      <c r="D25" s="11"/>
      <c r="E25" s="16" t="s">
        <v>21</v>
      </c>
    </row>
    <row r="26" spans="2:5" ht="17.399999999999999" x14ac:dyDescent="0.4">
      <c r="B26" s="11"/>
      <c r="C26" s="16"/>
      <c r="D26" s="11"/>
      <c r="E26" s="13" t="s">
        <v>20</v>
      </c>
    </row>
    <row r="27" spans="2:5" ht="14.25" customHeight="1" x14ac:dyDescent="0.4">
      <c r="E27" s="23"/>
    </row>
    <row r="30" spans="2:5" ht="18" customHeight="1" x14ac:dyDescent="0.4">
      <c r="C30" s="116"/>
    </row>
  </sheetData>
  <mergeCells count="4">
    <mergeCell ref="A4:E4"/>
    <mergeCell ref="B12:E12"/>
    <mergeCell ref="C13:D13"/>
    <mergeCell ref="B2:E2"/>
  </mergeCells>
  <phoneticPr fontId="3" type="noConversion"/>
  <printOptions horizontalCentered="1"/>
  <pageMargins left="0.19685039370078741" right="0.19685039370078741" top="0.59055118110236227" bottom="0.39370078740157483" header="0" footer="0"/>
  <pageSetup paperSize="9" scale="9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370"/>
  <sheetViews>
    <sheetView zoomScale="115" zoomScaleNormal="115" workbookViewId="0">
      <pane ySplit="5" topLeftCell="A6" activePane="bottomLeft" state="frozen"/>
      <selection pane="bottomLeft" activeCell="A6" sqref="A6"/>
    </sheetView>
  </sheetViews>
  <sheetFormatPr defaultColWidth="9" defaultRowHeight="11.4" x14ac:dyDescent="0.4"/>
  <cols>
    <col min="1" max="1" width="10" style="45" customWidth="1"/>
    <col min="2" max="2" width="7.8984375" style="45" bestFit="1" customWidth="1"/>
    <col min="3" max="3" width="9.09765625" style="37" bestFit="1" customWidth="1"/>
    <col min="4" max="4" width="9.19921875" style="41" bestFit="1" customWidth="1"/>
    <col min="5" max="5" width="11.5" style="37" bestFit="1" customWidth="1"/>
    <col min="6" max="6" width="11.5" style="37" customWidth="1"/>
    <col min="7" max="7" width="9.19921875" style="37" customWidth="1"/>
    <col min="8" max="8" width="11.59765625" style="41" customWidth="1"/>
    <col min="9" max="9" width="8.19921875" style="37" customWidth="1"/>
    <col min="10" max="10" width="15.59765625" style="37" customWidth="1"/>
    <col min="11" max="11" width="8" style="37" bestFit="1" customWidth="1"/>
    <col min="12" max="12" width="8.5" style="37" bestFit="1" customWidth="1"/>
    <col min="13" max="13" width="8.3984375" style="37" bestFit="1" customWidth="1"/>
    <col min="14" max="14" width="8.5" style="37" bestFit="1" customWidth="1"/>
    <col min="15" max="15" width="7.69921875" style="37" customWidth="1"/>
    <col min="16" max="16" width="13.8984375" style="65" bestFit="1" customWidth="1"/>
    <col min="17" max="17" width="10.3984375" style="65" bestFit="1" customWidth="1"/>
    <col min="18" max="18" width="16.09765625" style="65" bestFit="1" customWidth="1"/>
    <col min="19" max="19" width="8.59765625" style="45" bestFit="1" customWidth="1"/>
    <col min="20" max="20" width="9.59765625" style="93" bestFit="1" customWidth="1"/>
    <col min="21" max="21" width="9.59765625" style="93" customWidth="1"/>
    <col min="22" max="22" width="13.09765625" style="96" bestFit="1" customWidth="1"/>
    <col min="23" max="23" width="16.19921875" style="105" bestFit="1" customWidth="1"/>
    <col min="24" max="24" width="15.5" style="91" bestFit="1" customWidth="1"/>
    <col min="25" max="25" width="13" style="37" bestFit="1" customWidth="1"/>
    <col min="26" max="26" width="9.8984375" style="93" bestFit="1" customWidth="1"/>
    <col min="27" max="27" width="9" style="110" bestFit="1" customWidth="1"/>
    <col min="28" max="28" width="11.69921875" style="110" bestFit="1" customWidth="1"/>
    <col min="29" max="29" width="9" style="37"/>
    <col min="30" max="30" width="12.69921875" style="119" bestFit="1" customWidth="1"/>
    <col min="31" max="31" width="6.5" style="119" bestFit="1" customWidth="1"/>
    <col min="32" max="32" width="10" style="119" bestFit="1" customWidth="1"/>
    <col min="33" max="33" width="10.59765625" style="119" bestFit="1" customWidth="1"/>
    <col min="34" max="34" width="16.3984375" style="119" bestFit="1" customWidth="1"/>
    <col min="35" max="35" width="13.296875" style="119" bestFit="1" customWidth="1"/>
    <col min="36" max="36" width="12.296875" style="119" bestFit="1" customWidth="1"/>
    <col min="37" max="37" width="14.09765625" style="119" customWidth="1"/>
    <col min="38" max="38" width="6.5" style="119" bestFit="1" customWidth="1"/>
    <col min="39" max="39" width="7.3984375" style="119" bestFit="1" customWidth="1"/>
    <col min="40" max="40" width="7.296875" style="119" bestFit="1" customWidth="1"/>
    <col min="41" max="41" width="7.3984375" style="119" bestFit="1" customWidth="1"/>
    <col min="42" max="42" width="27" style="119" bestFit="1" customWidth="1"/>
    <col min="43" max="43" width="13.3984375" style="119" bestFit="1" customWidth="1"/>
    <col min="44" max="46" width="6.3984375" style="119" bestFit="1" customWidth="1"/>
    <col min="47" max="47" width="10.8984375" style="119" bestFit="1" customWidth="1"/>
    <col min="48" max="48" width="9.3984375" style="119" bestFit="1" customWidth="1"/>
    <col min="49" max="49" width="7.59765625" style="119" bestFit="1" customWidth="1"/>
    <col min="50" max="50" width="13.296875" style="119" bestFit="1" customWidth="1"/>
    <col min="51" max="51" width="12.5" style="119" bestFit="1" customWidth="1"/>
    <col min="52" max="52" width="13.59765625" style="119" bestFit="1" customWidth="1"/>
    <col min="53" max="53" width="11" style="119" bestFit="1" customWidth="1"/>
    <col min="54" max="54" width="13.296875" style="155" bestFit="1" customWidth="1"/>
    <col min="55" max="55" width="10.5" style="119" bestFit="1" customWidth="1"/>
    <col min="56" max="56" width="15.5" style="119" bestFit="1" customWidth="1"/>
    <col min="57" max="57" width="8.796875" style="119" bestFit="1" customWidth="1"/>
    <col min="58" max="58" width="19" style="119" bestFit="1" customWidth="1"/>
    <col min="59" max="59" width="15.8984375" style="119" bestFit="1" customWidth="1"/>
    <col min="60" max="60" width="7.8984375" style="119" bestFit="1" customWidth="1"/>
    <col min="61" max="61" width="10.09765625" style="119" bestFit="1" customWidth="1"/>
    <col min="62" max="62" width="9.3984375" style="119" bestFit="1" customWidth="1"/>
    <col min="63" max="63" width="7.8984375" style="119" bestFit="1" customWidth="1"/>
    <col min="64" max="64" width="9" style="119"/>
    <col min="65" max="16384" width="9" style="37"/>
  </cols>
  <sheetData>
    <row r="1" spans="1:63" ht="16.5" customHeight="1" x14ac:dyDescent="0.4">
      <c r="A1" s="88" t="s">
        <v>36</v>
      </c>
      <c r="B1" s="88" t="s">
        <v>60</v>
      </c>
      <c r="C1" s="88" t="s">
        <v>34</v>
      </c>
      <c r="D1" s="88" t="s">
        <v>35</v>
      </c>
      <c r="H1" s="37"/>
      <c r="K1" s="38"/>
      <c r="L1" s="154" t="s">
        <v>114</v>
      </c>
      <c r="M1" s="154"/>
      <c r="N1" s="154"/>
      <c r="O1" s="154"/>
      <c r="P1" s="154"/>
      <c r="Q1" s="39"/>
      <c r="R1" s="58"/>
      <c r="S1" s="59"/>
      <c r="T1" s="92"/>
      <c r="U1" s="92"/>
      <c r="W1" s="152" t="s">
        <v>167</v>
      </c>
      <c r="X1" s="153"/>
      <c r="Y1" s="153"/>
      <c r="AD1" s="123" t="s">
        <v>64</v>
      </c>
    </row>
    <row r="2" spans="1:63" x14ac:dyDescent="0.4">
      <c r="A2" s="88" t="s">
        <v>37</v>
      </c>
      <c r="B2" s="57">
        <v>595</v>
      </c>
      <c r="C2" s="90">
        <v>190</v>
      </c>
      <c r="D2" s="40">
        <v>0.1</v>
      </c>
      <c r="E2" s="85"/>
      <c r="F2" s="85"/>
      <c r="H2" s="37"/>
      <c r="K2" s="38"/>
      <c r="L2" s="154"/>
      <c r="M2" s="154"/>
      <c r="N2" s="154"/>
      <c r="O2" s="154"/>
      <c r="P2" s="154"/>
      <c r="Q2" s="39"/>
      <c r="R2" s="58"/>
      <c r="S2" s="59"/>
      <c r="T2" s="92"/>
      <c r="U2" s="92"/>
      <c r="W2" s="153"/>
      <c r="X2" s="153"/>
      <c r="Y2" s="153"/>
    </row>
    <row r="3" spans="1:63" x14ac:dyDescent="0.4">
      <c r="A3" s="34"/>
      <c r="B3" s="35"/>
      <c r="C3" s="36"/>
      <c r="E3" s="42"/>
      <c r="F3" s="42"/>
      <c r="G3" s="42"/>
      <c r="H3" s="37"/>
      <c r="L3" s="38"/>
      <c r="M3" s="43"/>
      <c r="N3" s="43"/>
      <c r="O3" s="44"/>
      <c r="P3" s="44"/>
      <c r="Q3" s="44"/>
      <c r="R3" s="44"/>
      <c r="S3" s="60"/>
    </row>
    <row r="4" spans="1:63" x14ac:dyDescent="0.4">
      <c r="A4" s="37"/>
      <c r="B4" s="37"/>
      <c r="C4" s="45"/>
      <c r="E4" s="42"/>
      <c r="F4" s="42"/>
      <c r="G4" s="42"/>
      <c r="H4" s="37"/>
      <c r="K4" s="37">
        <f>SUM(K6:K1048576)</f>
        <v>1365</v>
      </c>
      <c r="L4" s="37">
        <f>SUM(L6:L1048576)</f>
        <v>3175.7999999999934</v>
      </c>
      <c r="M4" s="37">
        <f>SUM(M6:M1048576)</f>
        <v>4899.9999999999936</v>
      </c>
      <c r="N4" s="38">
        <f>SUM(N6:N1048576)</f>
        <v>5238.699999999998</v>
      </c>
      <c r="O4" s="44"/>
      <c r="P4" s="122">
        <f>SUM(P6:P1048576)</f>
        <v>20862.710000000017</v>
      </c>
      <c r="Q4" s="44"/>
      <c r="R4" s="44"/>
      <c r="S4" s="60"/>
      <c r="T4" s="111">
        <f t="shared" ref="T4:AB4" si="0">SUM(T6:T1048576)</f>
        <v>1637017</v>
      </c>
      <c r="U4" s="111">
        <f t="shared" si="0"/>
        <v>0</v>
      </c>
      <c r="V4" s="111">
        <f t="shared" si="0"/>
        <v>0</v>
      </c>
      <c r="W4" s="111">
        <f t="shared" si="0"/>
        <v>80438.91205840699</v>
      </c>
      <c r="X4" s="111">
        <f t="shared" si="0"/>
        <v>0</v>
      </c>
      <c r="Y4" s="111">
        <f t="shared" si="0"/>
        <v>0</v>
      </c>
      <c r="Z4" s="111">
        <f t="shared" si="0"/>
        <v>80353</v>
      </c>
      <c r="AA4" s="111">
        <f t="shared" si="0"/>
        <v>1717370</v>
      </c>
      <c r="AB4" s="125">
        <f t="shared" si="0"/>
        <v>16183292.721000012</v>
      </c>
      <c r="AC4" s="65"/>
    </row>
    <row r="5" spans="1:63" x14ac:dyDescent="0.2">
      <c r="A5" s="46" t="s">
        <v>56</v>
      </c>
      <c r="B5" s="46" t="s">
        <v>9</v>
      </c>
      <c r="C5" s="47" t="s">
        <v>23</v>
      </c>
      <c r="D5" s="48" t="s">
        <v>3</v>
      </c>
      <c r="E5" s="49" t="s">
        <v>30</v>
      </c>
      <c r="F5" s="49" t="s">
        <v>57</v>
      </c>
      <c r="G5" s="49" t="s">
        <v>58</v>
      </c>
      <c r="H5" s="46" t="s">
        <v>2</v>
      </c>
      <c r="I5" s="46" t="s">
        <v>24</v>
      </c>
      <c r="J5" s="46" t="s">
        <v>25</v>
      </c>
      <c r="K5" s="46" t="s">
        <v>26</v>
      </c>
      <c r="L5" s="50" t="s">
        <v>1</v>
      </c>
      <c r="M5" s="51" t="s">
        <v>0</v>
      </c>
      <c r="N5" s="51" t="s">
        <v>27</v>
      </c>
      <c r="O5" s="52" t="s">
        <v>28</v>
      </c>
      <c r="P5" s="52" t="s">
        <v>29</v>
      </c>
      <c r="Q5" s="52" t="s">
        <v>31</v>
      </c>
      <c r="R5" s="52" t="s">
        <v>32</v>
      </c>
      <c r="S5" s="61" t="s">
        <v>38</v>
      </c>
      <c r="T5" s="95" t="s">
        <v>33</v>
      </c>
      <c r="U5" s="121" t="s">
        <v>113</v>
      </c>
      <c r="V5" s="97" t="s">
        <v>40</v>
      </c>
      <c r="W5" s="106" t="s">
        <v>41</v>
      </c>
      <c r="X5" s="97" t="s">
        <v>42</v>
      </c>
      <c r="Y5" s="62" t="s">
        <v>59</v>
      </c>
      <c r="Z5" s="101" t="s">
        <v>61</v>
      </c>
      <c r="AA5" s="112" t="s">
        <v>39</v>
      </c>
      <c r="AB5" s="112" t="s">
        <v>126</v>
      </c>
      <c r="AD5" s="120" t="s">
        <v>56</v>
      </c>
      <c r="AE5" s="120" t="s">
        <v>9</v>
      </c>
      <c r="AF5" s="120" t="s">
        <v>23</v>
      </c>
      <c r="AG5" s="120" t="s">
        <v>3</v>
      </c>
      <c r="AH5" s="120" t="s">
        <v>2</v>
      </c>
      <c r="AI5" s="120" t="s">
        <v>65</v>
      </c>
      <c r="AJ5" s="120" t="s">
        <v>24</v>
      </c>
      <c r="AK5" s="120" t="s">
        <v>25</v>
      </c>
      <c r="AL5" s="120" t="s">
        <v>26</v>
      </c>
      <c r="AM5" s="120" t="s">
        <v>1</v>
      </c>
      <c r="AN5" s="120" t="s">
        <v>0</v>
      </c>
      <c r="AO5" s="120" t="s">
        <v>27</v>
      </c>
      <c r="AP5" s="120" t="s">
        <v>28</v>
      </c>
      <c r="AQ5" s="120" t="s">
        <v>29</v>
      </c>
      <c r="AR5" s="120" t="s">
        <v>66</v>
      </c>
      <c r="AS5" s="120" t="s">
        <v>67</v>
      </c>
      <c r="AT5" s="120" t="s">
        <v>68</v>
      </c>
      <c r="AU5" s="120" t="s">
        <v>69</v>
      </c>
      <c r="AV5" s="120" t="s">
        <v>70</v>
      </c>
      <c r="AW5" s="120" t="s">
        <v>57</v>
      </c>
      <c r="AX5" s="120" t="s">
        <v>58</v>
      </c>
      <c r="AY5" s="120" t="s">
        <v>71</v>
      </c>
      <c r="AZ5" s="120" t="s">
        <v>72</v>
      </c>
      <c r="BA5" s="120" t="s">
        <v>73</v>
      </c>
      <c r="BB5" s="156" t="s">
        <v>30</v>
      </c>
      <c r="BC5" s="120" t="s">
        <v>74</v>
      </c>
      <c r="BD5" s="120" t="s">
        <v>75</v>
      </c>
      <c r="BE5" s="120" t="s">
        <v>31</v>
      </c>
      <c r="BF5" s="120" t="s">
        <v>32</v>
      </c>
      <c r="BG5" s="120" t="s">
        <v>76</v>
      </c>
      <c r="BH5" s="120" t="s">
        <v>77</v>
      </c>
      <c r="BI5" s="120" t="s">
        <v>78</v>
      </c>
      <c r="BJ5" s="120" t="s">
        <v>79</v>
      </c>
      <c r="BK5" s="120" t="s">
        <v>80</v>
      </c>
    </row>
    <row r="6" spans="1:63" ht="13.2" customHeight="1" x14ac:dyDescent="0.2">
      <c r="A6" s="54">
        <f>AD6</f>
        <v>45903</v>
      </c>
      <c r="B6" s="54" t="str">
        <f>AE6</f>
        <v>NRT</v>
      </c>
      <c r="C6" s="53">
        <f>AF6</f>
        <v>82020034394</v>
      </c>
      <c r="D6" s="55" t="str">
        <f>AG6</f>
        <v>PJP250136229</v>
      </c>
      <c r="E6" s="53">
        <f>BB6</f>
        <v>596421451470</v>
      </c>
      <c r="F6" s="53">
        <f>AW6</f>
        <v>2256355</v>
      </c>
      <c r="G6" s="53" t="str">
        <f>AX6</f>
        <v>SWCORP (TEAMHT)</v>
      </c>
      <c r="H6" s="55" t="str">
        <f>AH6</f>
        <v>강하윤</v>
      </c>
      <c r="I6" s="53">
        <f>AJ6</f>
        <v>11627</v>
      </c>
      <c r="J6" s="72">
        <f>AK6</f>
        <v>0</v>
      </c>
      <c r="K6" s="114">
        <f>AL6</f>
        <v>1</v>
      </c>
      <c r="L6" s="115">
        <f>AM6</f>
        <v>1.9</v>
      </c>
      <c r="M6" s="115">
        <f>AN6</f>
        <v>2</v>
      </c>
      <c r="N6" s="56">
        <f>CEILING(IF(L6&gt;M6,L6,M6),$D$2)</f>
        <v>2</v>
      </c>
      <c r="O6" s="53" t="str">
        <f>AP6</f>
        <v>일반(목록배제,Normal-Manifest Exception)</v>
      </c>
      <c r="P6" s="100">
        <f>AQ6</f>
        <v>13.79</v>
      </c>
      <c r="Q6" s="63" t="str">
        <f>BE6</f>
        <v>RS706</v>
      </c>
      <c r="R6" s="63" t="str">
        <f>BF6</f>
        <v>AIR SEOUL</v>
      </c>
      <c r="S6" s="54">
        <f>DATE(YEAR(A6),MONTH(A6),DAY(A6))</f>
        <v>45903</v>
      </c>
      <c r="T6" s="94">
        <f>IF(N6&gt;0.5,CEILING($B$2+(N6-0.5)*$C$2,1),$B$2)-30</f>
        <v>850</v>
      </c>
      <c r="U6" s="98" cm="1">
        <f t="array" ref="U6">IF(OR(ISNUMBER(SEARCH("대신대납",J6)),ISNUMBER(SEARCH("대신 대납",J6))),_xlfn.LET(
  _xlpm.s,J6,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" s="98">
        <f>((K6-1)*2500)/(Summary!$B$23/100)</f>
        <v>0</v>
      </c>
      <c r="W6" s="107">
        <f>IF(OR(ISNUMBER(SEARCH("대신대납",J6)),ISNUMBER(SEARCH("대신 대납",J6)),ISNUMBER(SEARCH("대신착불",J6)),ISNUMBER(SEARCH("대신 착불",J6))), 0,_xlfn.IFNA(_xlfn.IFS(
    AND(N6/K6 &gt; 2, N6/K6 &lt;= 5), 500/(Summary!$B$23/100) * K6,
    AND(N6/K6 &gt; 5, N6/K6 &lt;= 10), 1000/(Summary!$B$23/100) * K6,
    AND(N6/K6 &gt; 10, N6/K6 &lt;= 20), 3000/(Summary!$B$23/100) * K6,
    AND(N6/K6 &gt; 20, N6/K6 &lt;= 25), 11000/(Summary!$B$23/100) * K6,
    AND(N6/K6 &gt; 25, N6/K6 &lt;= 999), 15000/(Summary!$B$23/100) * K6
),0))</f>
        <v>0</v>
      </c>
      <c r="X6" s="99" cm="1">
        <f t="array" ref="X6">_xlfn.IFNA(_xlfn.IFS(AND(P6&gt;=2000, P6&lt;3000), 10000, AND(P6&gt;=3000, P6&lt;4000), 15000, AND(P6&gt;=4000, P6&lt;5000), 20000, AND(P6&gt;=5000), 25000),0)</f>
        <v>0</v>
      </c>
      <c r="Y6" s="64" t="str">
        <f>_xlfn.IFNA(VLOOKUP(D6,OTC!$A:$H,8,0),"")</f>
        <v/>
      </c>
      <c r="Z6" s="102">
        <f>ROUND(SUM(U6:Y6),0)</f>
        <v>0</v>
      </c>
      <c r="AA6" s="113">
        <f>SUM(Z6,T6)</f>
        <v>850</v>
      </c>
      <c r="AB6" s="124">
        <f>IF(OR(ISNUMBER(SEARCH("적하삭제",J6)),ISNUMBER(SEARCH("적하 삭제",J6))),0,AA6*Summary!$B$23/100)</f>
        <v>8009.8050000000003</v>
      </c>
      <c r="AC6" s="65"/>
      <c r="AD6" s="145">
        <v>45903</v>
      </c>
      <c r="AE6" s="139" t="s">
        <v>10</v>
      </c>
      <c r="AF6" s="139">
        <v>82020034394</v>
      </c>
      <c r="AG6" s="139" t="s">
        <v>289</v>
      </c>
      <c r="AH6" s="139" t="s">
        <v>290</v>
      </c>
      <c r="AI6" s="139">
        <v>1071811541</v>
      </c>
      <c r="AJ6" s="139">
        <v>11627</v>
      </c>
      <c r="AK6" s="139"/>
      <c r="AL6" s="140">
        <v>1</v>
      </c>
      <c r="AM6" s="141">
        <v>1.9</v>
      </c>
      <c r="AN6" s="141">
        <v>2</v>
      </c>
      <c r="AO6" s="141">
        <v>2</v>
      </c>
      <c r="AP6" s="139" t="s">
        <v>8</v>
      </c>
      <c r="AQ6" s="141">
        <v>13.79</v>
      </c>
      <c r="AR6" s="139" t="s">
        <v>81</v>
      </c>
      <c r="AS6" s="139" t="s">
        <v>81</v>
      </c>
      <c r="AT6" s="139" t="s">
        <v>81</v>
      </c>
      <c r="AU6" s="139" t="s">
        <v>81</v>
      </c>
      <c r="AV6" s="139" t="s">
        <v>81</v>
      </c>
      <c r="AW6" s="139">
        <v>2256355</v>
      </c>
      <c r="AX6" s="139" t="s">
        <v>121</v>
      </c>
      <c r="AY6" s="139" t="s">
        <v>82</v>
      </c>
      <c r="AZ6" s="139"/>
      <c r="BA6" s="139" t="s">
        <v>83</v>
      </c>
      <c r="BB6" s="157">
        <v>596421451470</v>
      </c>
      <c r="BC6" s="139"/>
      <c r="BD6" s="139" t="s">
        <v>291</v>
      </c>
      <c r="BE6" s="139" t="s">
        <v>88</v>
      </c>
      <c r="BF6" s="139" t="s">
        <v>87</v>
      </c>
      <c r="BG6" s="139" t="s">
        <v>84</v>
      </c>
      <c r="BH6" s="139" t="s">
        <v>85</v>
      </c>
      <c r="BI6" s="139" t="s">
        <v>86</v>
      </c>
      <c r="BJ6" s="139"/>
      <c r="BK6" s="139" t="s">
        <v>116</v>
      </c>
    </row>
    <row r="7" spans="1:63" ht="13.2" customHeight="1" x14ac:dyDescent="0.2">
      <c r="A7" s="54">
        <f t="shared" ref="A7:A70" si="1">AD7</f>
        <v>45903</v>
      </c>
      <c r="B7" s="54" t="str">
        <f t="shared" ref="B7:B70" si="2">AE7</f>
        <v>NRT</v>
      </c>
      <c r="C7" s="53">
        <f t="shared" ref="C7:C70" si="3">AF7</f>
        <v>82020034394</v>
      </c>
      <c r="D7" s="55" t="str">
        <f t="shared" ref="D7:D70" si="4">AG7</f>
        <v>PJP250136236</v>
      </c>
      <c r="E7" s="53">
        <f t="shared" ref="E7:E70" si="5">BB7</f>
        <v>596421451540</v>
      </c>
      <c r="F7" s="53">
        <f t="shared" ref="F7:F70" si="6">AW7</f>
        <v>2256355</v>
      </c>
      <c r="G7" s="53" t="str">
        <f t="shared" ref="G7:G70" si="7">AX7</f>
        <v>SWCORP (TEAMHT)</v>
      </c>
      <c r="H7" s="55" t="str">
        <f t="shared" ref="H7:H70" si="8">AH7</f>
        <v>박주언</v>
      </c>
      <c r="I7" s="53">
        <f t="shared" ref="I7:I70" si="9">AJ7</f>
        <v>42279</v>
      </c>
      <c r="J7" s="72">
        <f t="shared" ref="J7:J70" si="10">AK7</f>
        <v>0</v>
      </c>
      <c r="K7" s="114">
        <f t="shared" ref="K7:K70" si="11">AL7</f>
        <v>1</v>
      </c>
      <c r="L7" s="115">
        <f t="shared" ref="L7:L70" si="12">AM7</f>
        <v>8.9</v>
      </c>
      <c r="M7" s="115">
        <f t="shared" ref="M7:M70" si="13">AN7</f>
        <v>8.1</v>
      </c>
      <c r="N7" s="56">
        <f t="shared" ref="N7:N70" si="14">CEILING(IF(L7&gt;M7,L7,M7),$D$2)</f>
        <v>8.9</v>
      </c>
      <c r="O7" s="53" t="str">
        <f t="shared" ref="O7:O70" si="15">AP7</f>
        <v>일반(목록배제,Normal-Manifest Exception)</v>
      </c>
      <c r="P7" s="100">
        <f t="shared" ref="P7:P70" si="16">AQ7</f>
        <v>11.19</v>
      </c>
      <c r="Q7" s="63" t="str">
        <f t="shared" ref="Q7:Q70" si="17">BE7</f>
        <v>RS706</v>
      </c>
      <c r="R7" s="63" t="str">
        <f t="shared" ref="R7:R70" si="18">BF7</f>
        <v>AIR SEOUL</v>
      </c>
      <c r="S7" s="54">
        <f t="shared" ref="S7:S70" si="19">DATE(YEAR(A7),MONTH(A7),DAY(A7))</f>
        <v>45903</v>
      </c>
      <c r="T7" s="94">
        <f t="shared" ref="T7:T70" si="20">IF(N7&gt;0.5,CEILING($B$2+(N7-0.5)*$C$2,1),$B$2)-30</f>
        <v>2161</v>
      </c>
      <c r="U7" s="98" cm="1">
        <f t="array" ref="U7">IF(OR(ISNUMBER(SEARCH("대신대납",J7)),ISNUMBER(SEARCH("대신 대납",J7))),_xlfn.LET(
  _xlpm.s,J7,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" s="98">
        <f>((K7-1)*2500)/(Summary!$B$23/100)</f>
        <v>0</v>
      </c>
      <c r="W7" s="107">
        <f>IF(OR(ISNUMBER(SEARCH("대신대납",J7)),ISNUMBER(SEARCH("대신 대납",J7)),ISNUMBER(SEARCH("대신착불",J7)),ISNUMBER(SEARCH("대신 착불",J7))), 0,_xlfn.IFNA(_xlfn.IFS(
    AND(N7/K7 &gt; 2, N7/K7 &lt;= 5), 500/(Summary!$B$23/100) * K7,
    AND(N7/K7 &gt; 5, N7/K7 &lt;= 10), 1000/(Summary!$B$23/100) * K7,
    AND(N7/K7 &gt; 10, N7/K7 &lt;= 20), 3000/(Summary!$B$23/100) * K7,
    AND(N7/K7 &gt; 20, N7/K7 &lt;= 25), 11000/(Summary!$B$23/100) * K7,
    AND(N7/K7 &gt; 25, N7/K7 &lt;= 999), 15000/(Summary!$B$23/100) * K7
),0))</f>
        <v>106.11993675251769</v>
      </c>
      <c r="X7" s="99" cm="1">
        <f t="array" ref="X7">_xlfn.IFNA(_xlfn.IFS(AND(P7&gt;=2000, P7&lt;3000), 10000, AND(P7&gt;=3000, P7&lt;4000), 15000, AND(P7&gt;=4000, P7&lt;5000), 20000, AND(P7&gt;=5000), 25000),0)</f>
        <v>0</v>
      </c>
      <c r="Y7" s="64" t="str">
        <f>_xlfn.IFNA(VLOOKUP(D7,OTC!$A:$H,8,0),"")</f>
        <v/>
      </c>
      <c r="Z7" s="102">
        <f t="shared" ref="Z7:Z70" si="21">ROUND(SUM(U7:Y7),0)</f>
        <v>106</v>
      </c>
      <c r="AA7" s="113">
        <f t="shared" ref="AA7:AA70" si="22">SUM(Z7,T7)</f>
        <v>2267</v>
      </c>
      <c r="AB7" s="124">
        <f>IF(OR(ISNUMBER(SEARCH("적하삭제",J7)),ISNUMBER(SEARCH("적하 삭제",J7))),0,AA7*Summary!$B$23/100)</f>
        <v>21362.6211</v>
      </c>
      <c r="AC7" s="65"/>
      <c r="AD7" s="145">
        <v>45903</v>
      </c>
      <c r="AE7" s="139" t="s">
        <v>10</v>
      </c>
      <c r="AF7" s="139">
        <v>82020034394</v>
      </c>
      <c r="AG7" s="139" t="s">
        <v>292</v>
      </c>
      <c r="AH7" s="139" t="s">
        <v>293</v>
      </c>
      <c r="AI7" s="139">
        <v>1037386080</v>
      </c>
      <c r="AJ7" s="139">
        <v>42279</v>
      </c>
      <c r="AK7" s="139"/>
      <c r="AL7" s="140">
        <v>1</v>
      </c>
      <c r="AM7" s="141">
        <v>8.9</v>
      </c>
      <c r="AN7" s="141">
        <v>8.1</v>
      </c>
      <c r="AO7" s="141">
        <v>9</v>
      </c>
      <c r="AP7" s="139" t="s">
        <v>8</v>
      </c>
      <c r="AQ7" s="141">
        <v>11.19</v>
      </c>
      <c r="AR7" s="139" t="s">
        <v>81</v>
      </c>
      <c r="AS7" s="139" t="s">
        <v>81</v>
      </c>
      <c r="AT7" s="139" t="s">
        <v>81</v>
      </c>
      <c r="AU7" s="139" t="s">
        <v>81</v>
      </c>
      <c r="AV7" s="139" t="s">
        <v>81</v>
      </c>
      <c r="AW7" s="139">
        <v>2256355</v>
      </c>
      <c r="AX7" s="139" t="s">
        <v>121</v>
      </c>
      <c r="AY7" s="139" t="s">
        <v>82</v>
      </c>
      <c r="AZ7" s="139"/>
      <c r="BA7" s="139" t="s">
        <v>83</v>
      </c>
      <c r="BB7" s="157">
        <v>596421451540</v>
      </c>
      <c r="BC7" s="139"/>
      <c r="BD7" s="139" t="s">
        <v>294</v>
      </c>
      <c r="BE7" s="139" t="s">
        <v>88</v>
      </c>
      <c r="BF7" s="139" t="s">
        <v>87</v>
      </c>
      <c r="BG7" s="139" t="s">
        <v>84</v>
      </c>
      <c r="BH7" s="139" t="s">
        <v>85</v>
      </c>
      <c r="BI7" s="139" t="s">
        <v>86</v>
      </c>
      <c r="BJ7" s="139"/>
      <c r="BK7" s="139" t="s">
        <v>116</v>
      </c>
    </row>
    <row r="8" spans="1:63" ht="13.2" customHeight="1" x14ac:dyDescent="0.2">
      <c r="A8" s="54">
        <f t="shared" si="1"/>
        <v>45903</v>
      </c>
      <c r="B8" s="54" t="str">
        <f t="shared" si="2"/>
        <v>NRT</v>
      </c>
      <c r="C8" s="53">
        <f t="shared" si="3"/>
        <v>82020034394</v>
      </c>
      <c r="D8" s="55" t="str">
        <f t="shared" si="4"/>
        <v>PJP250136237</v>
      </c>
      <c r="E8" s="53">
        <f t="shared" si="5"/>
        <v>596421451551</v>
      </c>
      <c r="F8" s="53">
        <f t="shared" si="6"/>
        <v>2256355</v>
      </c>
      <c r="G8" s="53" t="str">
        <f t="shared" si="7"/>
        <v>SWCORP (TEAMHT)</v>
      </c>
      <c r="H8" s="55" t="str">
        <f t="shared" si="8"/>
        <v>이재영</v>
      </c>
      <c r="I8" s="53">
        <f t="shared" si="9"/>
        <v>46605</v>
      </c>
      <c r="J8" s="72">
        <f t="shared" si="10"/>
        <v>0</v>
      </c>
      <c r="K8" s="114">
        <f t="shared" si="11"/>
        <v>1</v>
      </c>
      <c r="L8" s="115">
        <f t="shared" si="12"/>
        <v>4.0999999999999996</v>
      </c>
      <c r="M8" s="115">
        <f t="shared" si="13"/>
        <v>3.5</v>
      </c>
      <c r="N8" s="56">
        <f t="shared" si="14"/>
        <v>4.1000000000000005</v>
      </c>
      <c r="O8" s="53" t="str">
        <f t="shared" si="15"/>
        <v>일반(목록배제,Normal-Manifest Exception)</v>
      </c>
      <c r="P8" s="100">
        <f t="shared" si="16"/>
        <v>12.32</v>
      </c>
      <c r="Q8" s="63" t="str">
        <f t="shared" si="17"/>
        <v>RS706</v>
      </c>
      <c r="R8" s="63" t="str">
        <f t="shared" si="18"/>
        <v>AIR SEOUL</v>
      </c>
      <c r="S8" s="54">
        <f t="shared" si="19"/>
        <v>45903</v>
      </c>
      <c r="T8" s="94">
        <f t="shared" si="20"/>
        <v>1249</v>
      </c>
      <c r="U8" s="98" cm="1">
        <f t="array" ref="U8">IF(OR(ISNUMBER(SEARCH("대신대납",J8)),ISNUMBER(SEARCH("대신 대납",J8))),_xlfn.LET(
  _xlpm.s,J8,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" s="98">
        <f>((K8-1)*2500)/(Summary!$B$23/100)</f>
        <v>0</v>
      </c>
      <c r="W8" s="107">
        <f>IF(OR(ISNUMBER(SEARCH("대신대납",J8)),ISNUMBER(SEARCH("대신 대납",J8)),ISNUMBER(SEARCH("대신착불",J8)),ISNUMBER(SEARCH("대신 착불",J8))), 0,_xlfn.IFNA(_xlfn.IFS(
    AND(N8/K8 &gt; 2, N8/K8 &lt;= 5), 500/(Summary!$B$23/100) * K8,
    AND(N8/K8 &gt; 5, N8/K8 &lt;= 10), 1000/(Summary!$B$23/100) * K8,
    AND(N8/K8 &gt; 10, N8/K8 &lt;= 20), 3000/(Summary!$B$23/100) * K8,
    AND(N8/K8 &gt; 20, N8/K8 &lt;= 25), 11000/(Summary!$B$23/100) * K8,
    AND(N8/K8 &gt; 25, N8/K8 &lt;= 999), 15000/(Summary!$B$23/100) * K8
),0))</f>
        <v>53.059968376258844</v>
      </c>
      <c r="X8" s="99" cm="1">
        <f t="array" ref="X8">_xlfn.IFNA(_xlfn.IFS(AND(P8&gt;=2000, P8&lt;3000), 10000, AND(P8&gt;=3000, P8&lt;4000), 15000, AND(P8&gt;=4000, P8&lt;5000), 20000, AND(P8&gt;=5000), 25000),0)</f>
        <v>0</v>
      </c>
      <c r="Y8" s="64" t="str">
        <f>_xlfn.IFNA(VLOOKUP(D8,OTC!$A:$H,8,0),"")</f>
        <v/>
      </c>
      <c r="Z8" s="102">
        <f t="shared" si="21"/>
        <v>53</v>
      </c>
      <c r="AA8" s="113">
        <f t="shared" si="22"/>
        <v>1302</v>
      </c>
      <c r="AB8" s="124">
        <f>IF(OR(ISNUMBER(SEARCH("적하삭제",J8)),ISNUMBER(SEARCH("적하 삭제",J8))),0,AA8*Summary!$B$23/100)</f>
        <v>12269.136600000002</v>
      </c>
      <c r="AC8" s="65"/>
      <c r="AD8" s="145">
        <v>45903</v>
      </c>
      <c r="AE8" s="139" t="s">
        <v>10</v>
      </c>
      <c r="AF8" s="139">
        <v>82020034394</v>
      </c>
      <c r="AG8" s="139" t="s">
        <v>295</v>
      </c>
      <c r="AH8" s="139" t="s">
        <v>296</v>
      </c>
      <c r="AI8" s="139">
        <v>1022257478</v>
      </c>
      <c r="AJ8" s="139">
        <v>46605</v>
      </c>
      <c r="AK8" s="139"/>
      <c r="AL8" s="140">
        <v>1</v>
      </c>
      <c r="AM8" s="141">
        <v>4.0999999999999996</v>
      </c>
      <c r="AN8" s="141">
        <v>3.5</v>
      </c>
      <c r="AO8" s="141">
        <v>4.0999999999999996</v>
      </c>
      <c r="AP8" s="139" t="s">
        <v>8</v>
      </c>
      <c r="AQ8" s="141">
        <v>12.32</v>
      </c>
      <c r="AR8" s="139" t="s">
        <v>81</v>
      </c>
      <c r="AS8" s="139" t="s">
        <v>81</v>
      </c>
      <c r="AT8" s="139" t="s">
        <v>81</v>
      </c>
      <c r="AU8" s="139" t="s">
        <v>81</v>
      </c>
      <c r="AV8" s="139" t="s">
        <v>81</v>
      </c>
      <c r="AW8" s="139">
        <v>2256355</v>
      </c>
      <c r="AX8" s="139" t="s">
        <v>121</v>
      </c>
      <c r="AY8" s="139" t="s">
        <v>82</v>
      </c>
      <c r="AZ8" s="139"/>
      <c r="BA8" s="139" t="s">
        <v>83</v>
      </c>
      <c r="BB8" s="157">
        <v>596421451551</v>
      </c>
      <c r="BC8" s="139"/>
      <c r="BD8" s="139" t="s">
        <v>297</v>
      </c>
      <c r="BE8" s="139" t="s">
        <v>88</v>
      </c>
      <c r="BF8" s="139" t="s">
        <v>87</v>
      </c>
      <c r="BG8" s="139" t="s">
        <v>84</v>
      </c>
      <c r="BH8" s="139" t="s">
        <v>85</v>
      </c>
      <c r="BI8" s="139" t="s">
        <v>86</v>
      </c>
      <c r="BJ8" s="139"/>
      <c r="BK8" s="139" t="s">
        <v>116</v>
      </c>
    </row>
    <row r="9" spans="1:63" ht="13.2" customHeight="1" x14ac:dyDescent="0.2">
      <c r="A9" s="54">
        <f t="shared" si="1"/>
        <v>45903</v>
      </c>
      <c r="B9" s="54" t="str">
        <f t="shared" si="2"/>
        <v>NRT</v>
      </c>
      <c r="C9" s="53">
        <f t="shared" si="3"/>
        <v>82020034394</v>
      </c>
      <c r="D9" s="55" t="str">
        <f t="shared" si="4"/>
        <v>PJP250136349</v>
      </c>
      <c r="E9" s="53">
        <f t="shared" si="5"/>
        <v>596421452015</v>
      </c>
      <c r="F9" s="53">
        <f t="shared" si="6"/>
        <v>2256355</v>
      </c>
      <c r="G9" s="53" t="str">
        <f t="shared" si="7"/>
        <v>SWCORP (TEAMHT)</v>
      </c>
      <c r="H9" s="55" t="str">
        <f t="shared" si="8"/>
        <v>하시은</v>
      </c>
      <c r="I9" s="53">
        <f t="shared" si="9"/>
        <v>51215</v>
      </c>
      <c r="J9" s="72">
        <f t="shared" si="10"/>
        <v>0</v>
      </c>
      <c r="K9" s="114">
        <f t="shared" si="11"/>
        <v>1</v>
      </c>
      <c r="L9" s="115">
        <f t="shared" si="12"/>
        <v>0.55000000000000004</v>
      </c>
      <c r="M9" s="115">
        <f t="shared" si="13"/>
        <v>2.1</v>
      </c>
      <c r="N9" s="56">
        <f t="shared" si="14"/>
        <v>2.1</v>
      </c>
      <c r="O9" s="53" t="str">
        <f t="shared" si="15"/>
        <v>일반(목록배제,Normal-Manifest Exception)</v>
      </c>
      <c r="P9" s="100">
        <f t="shared" si="16"/>
        <v>5.52</v>
      </c>
      <c r="Q9" s="63" t="str">
        <f t="shared" si="17"/>
        <v>RS706</v>
      </c>
      <c r="R9" s="63" t="str">
        <f t="shared" si="18"/>
        <v>AIR SEOUL</v>
      </c>
      <c r="S9" s="54">
        <f t="shared" si="19"/>
        <v>45903</v>
      </c>
      <c r="T9" s="94">
        <f t="shared" si="20"/>
        <v>869</v>
      </c>
      <c r="U9" s="98" cm="1">
        <f t="array" ref="U9">IF(OR(ISNUMBER(SEARCH("대신대납",J9)),ISNUMBER(SEARCH("대신 대납",J9))),_xlfn.LET(
  _xlpm.s,J9,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" s="98">
        <f>((K9-1)*2500)/(Summary!$B$23/100)</f>
        <v>0</v>
      </c>
      <c r="W9" s="107">
        <f>IF(OR(ISNUMBER(SEARCH("대신대납",J9)),ISNUMBER(SEARCH("대신 대납",J9)),ISNUMBER(SEARCH("대신착불",J9)),ISNUMBER(SEARCH("대신 착불",J9))), 0,_xlfn.IFNA(_xlfn.IFS(
    AND(N9/K9 &gt; 2, N9/K9 &lt;= 5), 500/(Summary!$B$23/100) * K9,
    AND(N9/K9 &gt; 5, N9/K9 &lt;= 10), 1000/(Summary!$B$23/100) * K9,
    AND(N9/K9 &gt; 10, N9/K9 &lt;= 20), 3000/(Summary!$B$23/100) * K9,
    AND(N9/K9 &gt; 20, N9/K9 &lt;= 25), 11000/(Summary!$B$23/100) * K9,
    AND(N9/K9 &gt; 25, N9/K9 &lt;= 999), 15000/(Summary!$B$23/100) * K9
),0))</f>
        <v>53.059968376258844</v>
      </c>
      <c r="X9" s="99" cm="1">
        <f t="array" ref="X9">_xlfn.IFNA(_xlfn.IFS(AND(P9&gt;=2000, P9&lt;3000), 10000, AND(P9&gt;=3000, P9&lt;4000), 15000, AND(P9&gt;=4000, P9&lt;5000), 20000, AND(P9&gt;=5000), 25000),0)</f>
        <v>0</v>
      </c>
      <c r="Y9" s="64" t="str">
        <f>_xlfn.IFNA(VLOOKUP(D9,OTC!$A:$H,8,0),"")</f>
        <v/>
      </c>
      <c r="Z9" s="102">
        <f t="shared" si="21"/>
        <v>53</v>
      </c>
      <c r="AA9" s="113">
        <f t="shared" si="22"/>
        <v>922</v>
      </c>
      <c r="AB9" s="124">
        <f>IF(OR(ISNUMBER(SEARCH("적하삭제",J9)),ISNUMBER(SEARCH("적하 삭제",J9))),0,AA9*Summary!$B$23/100)</f>
        <v>8688.2826000000005</v>
      </c>
      <c r="AC9" s="65"/>
      <c r="AD9" s="145">
        <v>45903</v>
      </c>
      <c r="AE9" s="139" t="s">
        <v>10</v>
      </c>
      <c r="AF9" s="139">
        <v>82020034394</v>
      </c>
      <c r="AG9" s="139" t="s">
        <v>298</v>
      </c>
      <c r="AH9" s="139" t="s">
        <v>299</v>
      </c>
      <c r="AI9" s="139">
        <v>1092033917</v>
      </c>
      <c r="AJ9" s="139">
        <v>51215</v>
      </c>
      <c r="AK9" s="139"/>
      <c r="AL9" s="140">
        <v>1</v>
      </c>
      <c r="AM9" s="141">
        <v>0.55000000000000004</v>
      </c>
      <c r="AN9" s="141">
        <v>2.1</v>
      </c>
      <c r="AO9" s="141">
        <v>2.1</v>
      </c>
      <c r="AP9" s="139" t="s">
        <v>8</v>
      </c>
      <c r="AQ9" s="141">
        <v>5.52</v>
      </c>
      <c r="AR9" s="139" t="s">
        <v>81</v>
      </c>
      <c r="AS9" s="139" t="s">
        <v>81</v>
      </c>
      <c r="AT9" s="139" t="s">
        <v>81</v>
      </c>
      <c r="AU9" s="139" t="s">
        <v>81</v>
      </c>
      <c r="AV9" s="139" t="s">
        <v>81</v>
      </c>
      <c r="AW9" s="139">
        <v>2256355</v>
      </c>
      <c r="AX9" s="139" t="s">
        <v>121</v>
      </c>
      <c r="AY9" s="139" t="s">
        <v>82</v>
      </c>
      <c r="AZ9" s="139"/>
      <c r="BA9" s="139" t="s">
        <v>83</v>
      </c>
      <c r="BB9" s="157">
        <v>596421452015</v>
      </c>
      <c r="BC9" s="139"/>
      <c r="BD9" s="139" t="s">
        <v>300</v>
      </c>
      <c r="BE9" s="139" t="s">
        <v>88</v>
      </c>
      <c r="BF9" s="139" t="s">
        <v>87</v>
      </c>
      <c r="BG9" s="139" t="s">
        <v>84</v>
      </c>
      <c r="BH9" s="139" t="s">
        <v>85</v>
      </c>
      <c r="BI9" s="139" t="s">
        <v>86</v>
      </c>
      <c r="BJ9" s="139"/>
      <c r="BK9" s="139" t="s">
        <v>116</v>
      </c>
    </row>
    <row r="10" spans="1:63" ht="13.2" customHeight="1" x14ac:dyDescent="0.2">
      <c r="A10" s="54">
        <f t="shared" si="1"/>
        <v>45903</v>
      </c>
      <c r="B10" s="54" t="str">
        <f t="shared" si="2"/>
        <v>NRT</v>
      </c>
      <c r="C10" s="53">
        <f t="shared" si="3"/>
        <v>82020034394</v>
      </c>
      <c r="D10" s="55" t="str">
        <f t="shared" si="4"/>
        <v>PJP250136233</v>
      </c>
      <c r="E10" s="53">
        <f t="shared" si="5"/>
        <v>596421451514</v>
      </c>
      <c r="F10" s="53">
        <f t="shared" si="6"/>
        <v>2256355</v>
      </c>
      <c r="G10" s="53" t="str">
        <f t="shared" si="7"/>
        <v>SWCORP (TEAMHT)</v>
      </c>
      <c r="H10" s="55" t="str">
        <f t="shared" si="8"/>
        <v>석치관</v>
      </c>
      <c r="I10" s="53">
        <f t="shared" si="9"/>
        <v>13820</v>
      </c>
      <c r="J10" s="72">
        <f t="shared" si="10"/>
        <v>0</v>
      </c>
      <c r="K10" s="114">
        <f t="shared" si="11"/>
        <v>1</v>
      </c>
      <c r="L10" s="115">
        <f t="shared" si="12"/>
        <v>4.3</v>
      </c>
      <c r="M10" s="115">
        <f t="shared" si="13"/>
        <v>3.5</v>
      </c>
      <c r="N10" s="56">
        <f t="shared" si="14"/>
        <v>4.3</v>
      </c>
      <c r="O10" s="53" t="str">
        <f t="shared" si="15"/>
        <v>일반(목록배제,Normal-Manifest Exception)</v>
      </c>
      <c r="P10" s="100">
        <f t="shared" si="16"/>
        <v>9.42</v>
      </c>
      <c r="Q10" s="63" t="str">
        <f t="shared" si="17"/>
        <v>RS706</v>
      </c>
      <c r="R10" s="63" t="str">
        <f t="shared" si="18"/>
        <v>AIR SEOUL</v>
      </c>
      <c r="S10" s="54">
        <f t="shared" si="19"/>
        <v>45903</v>
      </c>
      <c r="T10" s="94">
        <f t="shared" si="20"/>
        <v>1287</v>
      </c>
      <c r="U10" s="98" cm="1">
        <f t="array" ref="U10">IF(OR(ISNUMBER(SEARCH("대신대납",J10)),ISNUMBER(SEARCH("대신 대납",J10))),_xlfn.LET(
  _xlpm.s,J10,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" s="98">
        <f>((K10-1)*2500)/(Summary!$B$23/100)</f>
        <v>0</v>
      </c>
      <c r="W10" s="107">
        <f>IF(OR(ISNUMBER(SEARCH("대신대납",J10)),ISNUMBER(SEARCH("대신 대납",J10)),ISNUMBER(SEARCH("대신착불",J10)),ISNUMBER(SEARCH("대신 착불",J10))), 0,_xlfn.IFNA(_xlfn.IFS(
    AND(N10/K10 &gt; 2, N10/K10 &lt;= 5), 500/(Summary!$B$23/100) * K10,
    AND(N10/K10 &gt; 5, N10/K10 &lt;= 10), 1000/(Summary!$B$23/100) * K10,
    AND(N10/K10 &gt; 10, N10/K10 &lt;= 20), 3000/(Summary!$B$23/100) * K10,
    AND(N10/K10 &gt; 20, N10/K10 &lt;= 25), 11000/(Summary!$B$23/100) * K10,
    AND(N10/K10 &gt; 25, N10/K10 &lt;= 999), 15000/(Summary!$B$23/100) * K10
),0))</f>
        <v>53.059968376258844</v>
      </c>
      <c r="X10" s="99" cm="1">
        <f t="array" ref="X10">_xlfn.IFNA(_xlfn.IFS(AND(P10&gt;=2000, P10&lt;3000), 10000, AND(P10&gt;=3000, P10&lt;4000), 15000, AND(P10&gt;=4000, P10&lt;5000), 20000, AND(P10&gt;=5000), 25000),0)</f>
        <v>0</v>
      </c>
      <c r="Y10" s="64" t="str">
        <f>_xlfn.IFNA(VLOOKUP(D10,OTC!$A:$H,8,0),"")</f>
        <v/>
      </c>
      <c r="Z10" s="102">
        <f t="shared" si="21"/>
        <v>53</v>
      </c>
      <c r="AA10" s="113">
        <f t="shared" si="22"/>
        <v>1340</v>
      </c>
      <c r="AB10" s="124">
        <f>IF(OR(ISNUMBER(SEARCH("적하삭제",J10)),ISNUMBER(SEARCH("적하 삭제",J10))),0,AA10*Summary!$B$23/100)</f>
        <v>12627.222</v>
      </c>
      <c r="AC10" s="65"/>
      <c r="AD10" s="145">
        <v>45903</v>
      </c>
      <c r="AE10" s="139" t="s">
        <v>10</v>
      </c>
      <c r="AF10" s="139">
        <v>82020034394</v>
      </c>
      <c r="AG10" s="139" t="s">
        <v>301</v>
      </c>
      <c r="AH10" s="139" t="s">
        <v>302</v>
      </c>
      <c r="AI10" s="139">
        <v>1045189117</v>
      </c>
      <c r="AJ10" s="139">
        <v>13820</v>
      </c>
      <c r="AK10" s="139"/>
      <c r="AL10" s="140">
        <v>1</v>
      </c>
      <c r="AM10" s="141">
        <v>4.3</v>
      </c>
      <c r="AN10" s="141">
        <v>3.5</v>
      </c>
      <c r="AO10" s="141">
        <v>4.3</v>
      </c>
      <c r="AP10" s="139" t="s">
        <v>8</v>
      </c>
      <c r="AQ10" s="141">
        <v>9.42</v>
      </c>
      <c r="AR10" s="139" t="s">
        <v>81</v>
      </c>
      <c r="AS10" s="139" t="s">
        <v>81</v>
      </c>
      <c r="AT10" s="139" t="s">
        <v>81</v>
      </c>
      <c r="AU10" s="139" t="s">
        <v>81</v>
      </c>
      <c r="AV10" s="139" t="s">
        <v>81</v>
      </c>
      <c r="AW10" s="139">
        <v>2256355</v>
      </c>
      <c r="AX10" s="139" t="s">
        <v>121</v>
      </c>
      <c r="AY10" s="139" t="s">
        <v>82</v>
      </c>
      <c r="AZ10" s="139"/>
      <c r="BA10" s="139" t="s">
        <v>83</v>
      </c>
      <c r="BB10" s="157">
        <v>596421451514</v>
      </c>
      <c r="BC10" s="139"/>
      <c r="BD10" s="139" t="s">
        <v>303</v>
      </c>
      <c r="BE10" s="139" t="s">
        <v>88</v>
      </c>
      <c r="BF10" s="139" t="s">
        <v>87</v>
      </c>
      <c r="BG10" s="139" t="s">
        <v>84</v>
      </c>
      <c r="BH10" s="139" t="s">
        <v>85</v>
      </c>
      <c r="BI10" s="139" t="s">
        <v>86</v>
      </c>
      <c r="BJ10" s="139"/>
      <c r="BK10" s="139" t="s">
        <v>116</v>
      </c>
    </row>
    <row r="11" spans="1:63" ht="13.2" customHeight="1" x14ac:dyDescent="0.2">
      <c r="A11" s="54">
        <f t="shared" si="1"/>
        <v>45903</v>
      </c>
      <c r="B11" s="54" t="str">
        <f t="shared" si="2"/>
        <v>NRT</v>
      </c>
      <c r="C11" s="53">
        <f t="shared" si="3"/>
        <v>82020034394</v>
      </c>
      <c r="D11" s="55" t="str">
        <f t="shared" si="4"/>
        <v>PJP250136239</v>
      </c>
      <c r="E11" s="53">
        <f t="shared" si="5"/>
        <v>596421451573</v>
      </c>
      <c r="F11" s="53">
        <f t="shared" si="6"/>
        <v>2256355</v>
      </c>
      <c r="G11" s="53" t="str">
        <f t="shared" si="7"/>
        <v>SWCORP (TEAMHT)</v>
      </c>
      <c r="H11" s="55" t="str">
        <f t="shared" si="8"/>
        <v>김만진</v>
      </c>
      <c r="I11" s="53">
        <f t="shared" si="9"/>
        <v>12913</v>
      </c>
      <c r="J11" s="72">
        <f t="shared" si="10"/>
        <v>0</v>
      </c>
      <c r="K11" s="114">
        <f t="shared" si="11"/>
        <v>1</v>
      </c>
      <c r="L11" s="115">
        <f t="shared" si="12"/>
        <v>6</v>
      </c>
      <c r="M11" s="115">
        <f t="shared" si="13"/>
        <v>16.3</v>
      </c>
      <c r="N11" s="56">
        <f t="shared" si="14"/>
        <v>16.3</v>
      </c>
      <c r="O11" s="53" t="str">
        <f t="shared" si="15"/>
        <v>일반(목록배제,Normal-Manifest Exception)</v>
      </c>
      <c r="P11" s="100">
        <f t="shared" si="16"/>
        <v>53.75</v>
      </c>
      <c r="Q11" s="63" t="str">
        <f t="shared" si="17"/>
        <v>RS706</v>
      </c>
      <c r="R11" s="63" t="str">
        <f t="shared" si="18"/>
        <v>AIR SEOUL</v>
      </c>
      <c r="S11" s="54">
        <f t="shared" si="19"/>
        <v>45903</v>
      </c>
      <c r="T11" s="94">
        <f t="shared" si="20"/>
        <v>3567</v>
      </c>
      <c r="U11" s="98" cm="1">
        <f t="array" ref="U11">IF(OR(ISNUMBER(SEARCH("대신대납",J11)),ISNUMBER(SEARCH("대신 대납",J11))),_xlfn.LET(
  _xlpm.s,J11,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" s="98">
        <f>((K11-1)*2500)/(Summary!$B$23/100)</f>
        <v>0</v>
      </c>
      <c r="W11" s="107">
        <f>IF(OR(ISNUMBER(SEARCH("대신대납",J11)),ISNUMBER(SEARCH("대신 대납",J11)),ISNUMBER(SEARCH("대신착불",J11)),ISNUMBER(SEARCH("대신 착불",J11))), 0,_xlfn.IFNA(_xlfn.IFS(
    AND(N11/K11 &gt; 2, N11/K11 &lt;= 5), 500/(Summary!$B$23/100) * K11,
    AND(N11/K11 &gt; 5, N11/K11 &lt;= 10), 1000/(Summary!$B$23/100) * K11,
    AND(N11/K11 &gt; 10, N11/K11 &lt;= 20), 3000/(Summary!$B$23/100) * K11,
    AND(N11/K11 &gt; 20, N11/K11 &lt;= 25), 11000/(Summary!$B$23/100) * K11,
    AND(N11/K11 &gt; 25, N11/K11 &lt;= 999), 15000/(Summary!$B$23/100) * K11
),0))</f>
        <v>318.35981025755302</v>
      </c>
      <c r="X11" s="99" cm="1">
        <f t="array" ref="X11">_xlfn.IFNA(_xlfn.IFS(AND(P11&gt;=2000, P11&lt;3000), 10000, AND(P11&gt;=3000, P11&lt;4000), 15000, AND(P11&gt;=4000, P11&lt;5000), 20000, AND(P11&gt;=5000), 25000),0)</f>
        <v>0</v>
      </c>
      <c r="Y11" s="64" t="str">
        <f>_xlfn.IFNA(VLOOKUP(D11,OTC!$A:$H,8,0),"")</f>
        <v/>
      </c>
      <c r="Z11" s="102">
        <f t="shared" si="21"/>
        <v>318</v>
      </c>
      <c r="AA11" s="113">
        <f t="shared" si="22"/>
        <v>3885</v>
      </c>
      <c r="AB11" s="124">
        <f>IF(OR(ISNUMBER(SEARCH("적하삭제",J11)),ISNUMBER(SEARCH("적하 삭제",J11))),0,AA11*Summary!$B$23/100)</f>
        <v>36609.520500000006</v>
      </c>
      <c r="AC11" s="65"/>
      <c r="AD11" s="145">
        <v>45903</v>
      </c>
      <c r="AE11" s="139" t="s">
        <v>10</v>
      </c>
      <c r="AF11" s="139">
        <v>82020034394</v>
      </c>
      <c r="AG11" s="139" t="s">
        <v>304</v>
      </c>
      <c r="AH11" s="139" t="s">
        <v>265</v>
      </c>
      <c r="AI11" s="139">
        <v>1047663574</v>
      </c>
      <c r="AJ11" s="139">
        <v>12913</v>
      </c>
      <c r="AK11" s="139"/>
      <c r="AL11" s="140">
        <v>1</v>
      </c>
      <c r="AM11" s="141">
        <v>6</v>
      </c>
      <c r="AN11" s="141">
        <v>16.3</v>
      </c>
      <c r="AO11" s="141">
        <v>16.5</v>
      </c>
      <c r="AP11" s="139" t="s">
        <v>8</v>
      </c>
      <c r="AQ11" s="141">
        <v>53.75</v>
      </c>
      <c r="AR11" s="139" t="s">
        <v>81</v>
      </c>
      <c r="AS11" s="139" t="s">
        <v>81</v>
      </c>
      <c r="AT11" s="139" t="s">
        <v>81</v>
      </c>
      <c r="AU11" s="139" t="s">
        <v>81</v>
      </c>
      <c r="AV11" s="139" t="s">
        <v>81</v>
      </c>
      <c r="AW11" s="139">
        <v>2256355</v>
      </c>
      <c r="AX11" s="139" t="s">
        <v>121</v>
      </c>
      <c r="AY11" s="139" t="s">
        <v>82</v>
      </c>
      <c r="AZ11" s="139"/>
      <c r="BA11" s="139" t="s">
        <v>83</v>
      </c>
      <c r="BB11" s="157">
        <v>596421451573</v>
      </c>
      <c r="BC11" s="139"/>
      <c r="BD11" s="139" t="s">
        <v>305</v>
      </c>
      <c r="BE11" s="139" t="s">
        <v>88</v>
      </c>
      <c r="BF11" s="139" t="s">
        <v>87</v>
      </c>
      <c r="BG11" s="139" t="s">
        <v>84</v>
      </c>
      <c r="BH11" s="139" t="s">
        <v>85</v>
      </c>
      <c r="BI11" s="139" t="s">
        <v>86</v>
      </c>
      <c r="BJ11" s="139"/>
      <c r="BK11" s="139" t="s">
        <v>116</v>
      </c>
    </row>
    <row r="12" spans="1:63" ht="13.2" customHeight="1" x14ac:dyDescent="0.2">
      <c r="A12" s="54">
        <f t="shared" si="1"/>
        <v>45903</v>
      </c>
      <c r="B12" s="54" t="str">
        <f t="shared" si="2"/>
        <v>NRT</v>
      </c>
      <c r="C12" s="53">
        <f t="shared" si="3"/>
        <v>82020034394</v>
      </c>
      <c r="D12" s="55" t="str">
        <f t="shared" si="4"/>
        <v>PJP250136383</v>
      </c>
      <c r="E12" s="53">
        <f t="shared" si="5"/>
        <v>596421452181</v>
      </c>
      <c r="F12" s="53">
        <f t="shared" si="6"/>
        <v>2256355</v>
      </c>
      <c r="G12" s="53" t="str">
        <f t="shared" si="7"/>
        <v>SWCORP (TEAMHT)</v>
      </c>
      <c r="H12" s="55" t="str">
        <f t="shared" si="8"/>
        <v>곽동규</v>
      </c>
      <c r="I12" s="53">
        <f t="shared" si="9"/>
        <v>3333</v>
      </c>
      <c r="J12" s="72">
        <f t="shared" si="10"/>
        <v>0</v>
      </c>
      <c r="K12" s="114">
        <f t="shared" si="11"/>
        <v>1</v>
      </c>
      <c r="L12" s="115">
        <f t="shared" si="12"/>
        <v>1.45</v>
      </c>
      <c r="M12" s="115">
        <f t="shared" si="13"/>
        <v>5.9</v>
      </c>
      <c r="N12" s="56">
        <f t="shared" si="14"/>
        <v>5.9</v>
      </c>
      <c r="O12" s="53" t="str">
        <f t="shared" si="15"/>
        <v>일반(목록배제,Normal-Manifest Exception)</v>
      </c>
      <c r="P12" s="100">
        <f t="shared" si="16"/>
        <v>18.350000000000001</v>
      </c>
      <c r="Q12" s="63" t="str">
        <f t="shared" si="17"/>
        <v>RS706</v>
      </c>
      <c r="R12" s="63" t="str">
        <f t="shared" si="18"/>
        <v>AIR SEOUL</v>
      </c>
      <c r="S12" s="54">
        <f t="shared" si="19"/>
        <v>45903</v>
      </c>
      <c r="T12" s="94">
        <f t="shared" si="20"/>
        <v>1591</v>
      </c>
      <c r="U12" s="98" cm="1">
        <f t="array" ref="U12">IF(OR(ISNUMBER(SEARCH("대신대납",J12)),ISNUMBER(SEARCH("대신 대납",J12))),_xlfn.LET(
  _xlpm.s,J12,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" s="98">
        <f>((K12-1)*2500)/(Summary!$B$23/100)</f>
        <v>0</v>
      </c>
      <c r="W12" s="107">
        <f>IF(OR(ISNUMBER(SEARCH("대신대납",J12)),ISNUMBER(SEARCH("대신 대납",J12)),ISNUMBER(SEARCH("대신착불",J12)),ISNUMBER(SEARCH("대신 착불",J12))), 0,_xlfn.IFNA(_xlfn.IFS(
    AND(N12/K12 &gt; 2, N12/K12 &lt;= 5), 500/(Summary!$B$23/100) * K12,
    AND(N12/K12 &gt; 5, N12/K12 &lt;= 10), 1000/(Summary!$B$23/100) * K12,
    AND(N12/K12 &gt; 10, N12/K12 &lt;= 20), 3000/(Summary!$B$23/100) * K12,
    AND(N12/K12 &gt; 20, N12/K12 &lt;= 25), 11000/(Summary!$B$23/100) * K12,
    AND(N12/K12 &gt; 25, N12/K12 &lt;= 999), 15000/(Summary!$B$23/100) * K12
),0))</f>
        <v>106.11993675251769</v>
      </c>
      <c r="X12" s="99" cm="1">
        <f t="array" ref="X12">_xlfn.IFNA(_xlfn.IFS(AND(P12&gt;=2000, P12&lt;3000), 10000, AND(P12&gt;=3000, P12&lt;4000), 15000, AND(P12&gt;=4000, P12&lt;5000), 20000, AND(P12&gt;=5000), 25000),0)</f>
        <v>0</v>
      </c>
      <c r="Y12" s="64" t="str">
        <f>_xlfn.IFNA(VLOOKUP(D12,OTC!$A:$H,8,0),"")</f>
        <v/>
      </c>
      <c r="Z12" s="102">
        <f t="shared" si="21"/>
        <v>106</v>
      </c>
      <c r="AA12" s="113">
        <f t="shared" si="22"/>
        <v>1697</v>
      </c>
      <c r="AB12" s="124">
        <f>IF(OR(ISNUMBER(SEARCH("적하삭제",J12)),ISNUMBER(SEARCH("적하 삭제",J12))),0,AA12*Summary!$B$23/100)</f>
        <v>15991.340099999999</v>
      </c>
      <c r="AC12" s="65"/>
      <c r="AD12" s="145">
        <v>45903</v>
      </c>
      <c r="AE12" s="139" t="s">
        <v>10</v>
      </c>
      <c r="AF12" s="139">
        <v>82020034394</v>
      </c>
      <c r="AG12" s="139" t="s">
        <v>306</v>
      </c>
      <c r="AH12" s="139" t="s">
        <v>307</v>
      </c>
      <c r="AI12" s="139">
        <v>1053271691</v>
      </c>
      <c r="AJ12" s="139">
        <v>3333</v>
      </c>
      <c r="AK12" s="139"/>
      <c r="AL12" s="140">
        <v>1</v>
      </c>
      <c r="AM12" s="141">
        <v>1.45</v>
      </c>
      <c r="AN12" s="141">
        <v>5.9</v>
      </c>
      <c r="AO12" s="141">
        <v>6</v>
      </c>
      <c r="AP12" s="139" t="s">
        <v>8</v>
      </c>
      <c r="AQ12" s="141">
        <v>18.350000000000001</v>
      </c>
      <c r="AR12" s="139" t="s">
        <v>81</v>
      </c>
      <c r="AS12" s="139" t="s">
        <v>81</v>
      </c>
      <c r="AT12" s="139" t="s">
        <v>81</v>
      </c>
      <c r="AU12" s="139" t="s">
        <v>81</v>
      </c>
      <c r="AV12" s="139" t="s">
        <v>81</v>
      </c>
      <c r="AW12" s="139">
        <v>2256355</v>
      </c>
      <c r="AX12" s="139" t="s">
        <v>121</v>
      </c>
      <c r="AY12" s="139" t="s">
        <v>82</v>
      </c>
      <c r="AZ12" s="139"/>
      <c r="BA12" s="139" t="s">
        <v>83</v>
      </c>
      <c r="BB12" s="157">
        <v>596421452181</v>
      </c>
      <c r="BC12" s="139"/>
      <c r="BD12" s="139" t="s">
        <v>308</v>
      </c>
      <c r="BE12" s="139" t="s">
        <v>88</v>
      </c>
      <c r="BF12" s="139" t="s">
        <v>87</v>
      </c>
      <c r="BG12" s="139" t="s">
        <v>84</v>
      </c>
      <c r="BH12" s="139" t="s">
        <v>85</v>
      </c>
      <c r="BI12" s="139" t="s">
        <v>86</v>
      </c>
      <c r="BJ12" s="139"/>
      <c r="BK12" s="139" t="s">
        <v>116</v>
      </c>
    </row>
    <row r="13" spans="1:63" ht="13.2" customHeight="1" x14ac:dyDescent="0.2">
      <c r="A13" s="54">
        <f t="shared" si="1"/>
        <v>45903</v>
      </c>
      <c r="B13" s="54" t="str">
        <f t="shared" si="2"/>
        <v>NRT</v>
      </c>
      <c r="C13" s="53">
        <f t="shared" si="3"/>
        <v>82020034394</v>
      </c>
      <c r="D13" s="55" t="str">
        <f t="shared" si="4"/>
        <v>PJP250136347</v>
      </c>
      <c r="E13" s="53">
        <f t="shared" si="5"/>
        <v>596421451993</v>
      </c>
      <c r="F13" s="53">
        <f t="shared" si="6"/>
        <v>2256355</v>
      </c>
      <c r="G13" s="53" t="str">
        <f t="shared" si="7"/>
        <v>SWCORP (TEAMHT)</v>
      </c>
      <c r="H13" s="55" t="str">
        <f t="shared" si="8"/>
        <v>한현경</v>
      </c>
      <c r="I13" s="53">
        <f t="shared" si="9"/>
        <v>6280</v>
      </c>
      <c r="J13" s="72">
        <f t="shared" si="10"/>
        <v>0</v>
      </c>
      <c r="K13" s="114">
        <f t="shared" si="11"/>
        <v>1</v>
      </c>
      <c r="L13" s="115">
        <f t="shared" si="12"/>
        <v>1.25</v>
      </c>
      <c r="M13" s="115">
        <f t="shared" si="13"/>
        <v>2</v>
      </c>
      <c r="N13" s="56">
        <f t="shared" si="14"/>
        <v>2</v>
      </c>
      <c r="O13" s="53" t="str">
        <f t="shared" si="15"/>
        <v>일반(목록배제,Normal-Manifest Exception)</v>
      </c>
      <c r="P13" s="100">
        <f t="shared" si="16"/>
        <v>8.3699999999999992</v>
      </c>
      <c r="Q13" s="63" t="str">
        <f t="shared" si="17"/>
        <v>RS706</v>
      </c>
      <c r="R13" s="63" t="str">
        <f t="shared" si="18"/>
        <v>AIR SEOUL</v>
      </c>
      <c r="S13" s="54">
        <f t="shared" si="19"/>
        <v>45903</v>
      </c>
      <c r="T13" s="94">
        <f t="shared" si="20"/>
        <v>850</v>
      </c>
      <c r="U13" s="98" cm="1">
        <f t="array" ref="U13">IF(OR(ISNUMBER(SEARCH("대신대납",J13)),ISNUMBER(SEARCH("대신 대납",J13))),_xlfn.LET(
  _xlpm.s,J13,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" s="98">
        <f>((K13-1)*2500)/(Summary!$B$23/100)</f>
        <v>0</v>
      </c>
      <c r="W13" s="107">
        <f>IF(OR(ISNUMBER(SEARCH("대신대납",J13)),ISNUMBER(SEARCH("대신 대납",J13)),ISNUMBER(SEARCH("대신착불",J13)),ISNUMBER(SEARCH("대신 착불",J13))), 0,_xlfn.IFNA(_xlfn.IFS(
    AND(N13/K13 &gt; 2, N13/K13 &lt;= 5), 500/(Summary!$B$23/100) * K13,
    AND(N13/K13 &gt; 5, N13/K13 &lt;= 10), 1000/(Summary!$B$23/100) * K13,
    AND(N13/K13 &gt; 10, N13/K13 &lt;= 20), 3000/(Summary!$B$23/100) * K13,
    AND(N13/K13 &gt; 20, N13/K13 &lt;= 25), 11000/(Summary!$B$23/100) * K13,
    AND(N13/K13 &gt; 25, N13/K13 &lt;= 999), 15000/(Summary!$B$23/100) * K13
),0))</f>
        <v>0</v>
      </c>
      <c r="X13" s="99" cm="1">
        <f t="array" ref="X13">_xlfn.IFNA(_xlfn.IFS(AND(P13&gt;=2000, P13&lt;3000), 10000, AND(P13&gt;=3000, P13&lt;4000), 15000, AND(P13&gt;=4000, P13&lt;5000), 20000, AND(P13&gt;=5000), 25000),0)</f>
        <v>0</v>
      </c>
      <c r="Y13" s="64" t="str">
        <f>_xlfn.IFNA(VLOOKUP(D13,OTC!$A:$H,8,0),"")</f>
        <v/>
      </c>
      <c r="Z13" s="102">
        <f t="shared" si="21"/>
        <v>0</v>
      </c>
      <c r="AA13" s="113">
        <f t="shared" si="22"/>
        <v>850</v>
      </c>
      <c r="AB13" s="124">
        <f>IF(OR(ISNUMBER(SEARCH("적하삭제",J13)),ISNUMBER(SEARCH("적하 삭제",J13))),0,AA13*Summary!$B$23/100)</f>
        <v>8009.8050000000003</v>
      </c>
      <c r="AC13" s="65"/>
      <c r="AD13" s="145">
        <v>45903</v>
      </c>
      <c r="AE13" s="139" t="s">
        <v>10</v>
      </c>
      <c r="AF13" s="139">
        <v>82020034394</v>
      </c>
      <c r="AG13" s="139" t="s">
        <v>309</v>
      </c>
      <c r="AH13" s="139" t="s">
        <v>244</v>
      </c>
      <c r="AI13" s="139">
        <v>1026694340</v>
      </c>
      <c r="AJ13" s="139">
        <v>6280</v>
      </c>
      <c r="AK13" s="139"/>
      <c r="AL13" s="140">
        <v>1</v>
      </c>
      <c r="AM13" s="141">
        <v>1.25</v>
      </c>
      <c r="AN13" s="141">
        <v>2</v>
      </c>
      <c r="AO13" s="141">
        <v>2</v>
      </c>
      <c r="AP13" s="139" t="s">
        <v>8</v>
      </c>
      <c r="AQ13" s="141">
        <v>8.3699999999999992</v>
      </c>
      <c r="AR13" s="139" t="s">
        <v>81</v>
      </c>
      <c r="AS13" s="139" t="s">
        <v>81</v>
      </c>
      <c r="AT13" s="139" t="s">
        <v>81</v>
      </c>
      <c r="AU13" s="139" t="s">
        <v>81</v>
      </c>
      <c r="AV13" s="139" t="s">
        <v>81</v>
      </c>
      <c r="AW13" s="139">
        <v>2256355</v>
      </c>
      <c r="AX13" s="139" t="s">
        <v>121</v>
      </c>
      <c r="AY13" s="139" t="s">
        <v>82</v>
      </c>
      <c r="AZ13" s="139"/>
      <c r="BA13" s="139" t="s">
        <v>83</v>
      </c>
      <c r="BB13" s="157">
        <v>596421451993</v>
      </c>
      <c r="BC13" s="139"/>
      <c r="BD13" s="139" t="s">
        <v>310</v>
      </c>
      <c r="BE13" s="139" t="s">
        <v>88</v>
      </c>
      <c r="BF13" s="139" t="s">
        <v>87</v>
      </c>
      <c r="BG13" s="139" t="s">
        <v>84</v>
      </c>
      <c r="BH13" s="139" t="s">
        <v>85</v>
      </c>
      <c r="BI13" s="139" t="s">
        <v>86</v>
      </c>
      <c r="BJ13" s="139"/>
      <c r="BK13" s="139" t="s">
        <v>116</v>
      </c>
    </row>
    <row r="14" spans="1:63" ht="13.2" customHeight="1" x14ac:dyDescent="0.2">
      <c r="A14" s="54">
        <f t="shared" si="1"/>
        <v>45903</v>
      </c>
      <c r="B14" s="54" t="str">
        <f t="shared" si="2"/>
        <v>NRT</v>
      </c>
      <c r="C14" s="53">
        <f t="shared" si="3"/>
        <v>82020034394</v>
      </c>
      <c r="D14" s="55" t="str">
        <f t="shared" si="4"/>
        <v>PJP250136348</v>
      </c>
      <c r="E14" s="53">
        <f t="shared" si="5"/>
        <v>596421452004</v>
      </c>
      <c r="F14" s="53">
        <f t="shared" si="6"/>
        <v>2256355</v>
      </c>
      <c r="G14" s="53" t="str">
        <f t="shared" si="7"/>
        <v>SWCORP (TEAMHT)</v>
      </c>
      <c r="H14" s="55" t="str">
        <f t="shared" si="8"/>
        <v>강정자</v>
      </c>
      <c r="I14" s="53">
        <f t="shared" si="9"/>
        <v>14567</v>
      </c>
      <c r="J14" s="72">
        <f t="shared" si="10"/>
        <v>0</v>
      </c>
      <c r="K14" s="114">
        <f t="shared" si="11"/>
        <v>1</v>
      </c>
      <c r="L14" s="115">
        <f t="shared" si="12"/>
        <v>0.4</v>
      </c>
      <c r="M14" s="115">
        <f t="shared" si="13"/>
        <v>2</v>
      </c>
      <c r="N14" s="56">
        <f t="shared" si="14"/>
        <v>2</v>
      </c>
      <c r="O14" s="53" t="str">
        <f t="shared" si="15"/>
        <v>일반(목록배제,Normal-Manifest Exception)</v>
      </c>
      <c r="P14" s="100">
        <f t="shared" si="16"/>
        <v>20.39</v>
      </c>
      <c r="Q14" s="63" t="str">
        <f t="shared" si="17"/>
        <v>RS706</v>
      </c>
      <c r="R14" s="63" t="str">
        <f t="shared" si="18"/>
        <v>AIR SEOUL</v>
      </c>
      <c r="S14" s="54">
        <f t="shared" si="19"/>
        <v>45903</v>
      </c>
      <c r="T14" s="94">
        <f t="shared" si="20"/>
        <v>850</v>
      </c>
      <c r="U14" s="98" cm="1">
        <f t="array" ref="U14">IF(OR(ISNUMBER(SEARCH("대신대납",J14)),ISNUMBER(SEARCH("대신 대납",J14))),_xlfn.LET(
  _xlpm.s,J14,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" s="98">
        <f>((K14-1)*2500)/(Summary!$B$23/100)</f>
        <v>0</v>
      </c>
      <c r="W14" s="107">
        <f>IF(OR(ISNUMBER(SEARCH("대신대납",J14)),ISNUMBER(SEARCH("대신 대납",J14)),ISNUMBER(SEARCH("대신착불",J14)),ISNUMBER(SEARCH("대신 착불",J14))), 0,_xlfn.IFNA(_xlfn.IFS(
    AND(N14/K14 &gt; 2, N14/K14 &lt;= 5), 500/(Summary!$B$23/100) * K14,
    AND(N14/K14 &gt; 5, N14/K14 &lt;= 10), 1000/(Summary!$B$23/100) * K14,
    AND(N14/K14 &gt; 10, N14/K14 &lt;= 20), 3000/(Summary!$B$23/100) * K14,
    AND(N14/K14 &gt; 20, N14/K14 &lt;= 25), 11000/(Summary!$B$23/100) * K14,
    AND(N14/K14 &gt; 25, N14/K14 &lt;= 999), 15000/(Summary!$B$23/100) * K14
),0))</f>
        <v>0</v>
      </c>
      <c r="X14" s="99" cm="1">
        <f t="array" ref="X14">_xlfn.IFNA(_xlfn.IFS(AND(P14&gt;=2000, P14&lt;3000), 10000, AND(P14&gt;=3000, P14&lt;4000), 15000, AND(P14&gt;=4000, P14&lt;5000), 20000, AND(P14&gt;=5000), 25000),0)</f>
        <v>0</v>
      </c>
      <c r="Y14" s="64" t="str">
        <f>_xlfn.IFNA(VLOOKUP(D14,OTC!$A:$H,8,0),"")</f>
        <v/>
      </c>
      <c r="Z14" s="102">
        <f t="shared" si="21"/>
        <v>0</v>
      </c>
      <c r="AA14" s="113">
        <f t="shared" si="22"/>
        <v>850</v>
      </c>
      <c r="AB14" s="124">
        <f>IF(OR(ISNUMBER(SEARCH("적하삭제",J14)),ISNUMBER(SEARCH("적하 삭제",J14))),0,AA14*Summary!$B$23/100)</f>
        <v>8009.8050000000003</v>
      </c>
      <c r="AC14" s="65"/>
      <c r="AD14" s="145">
        <v>45903</v>
      </c>
      <c r="AE14" s="139" t="s">
        <v>10</v>
      </c>
      <c r="AF14" s="139">
        <v>82020034394</v>
      </c>
      <c r="AG14" s="139" t="s">
        <v>311</v>
      </c>
      <c r="AH14" s="139" t="s">
        <v>312</v>
      </c>
      <c r="AI14" s="139">
        <v>1076006269</v>
      </c>
      <c r="AJ14" s="139">
        <v>14567</v>
      </c>
      <c r="AK14" s="139"/>
      <c r="AL14" s="140">
        <v>1</v>
      </c>
      <c r="AM14" s="141">
        <v>0.4</v>
      </c>
      <c r="AN14" s="141">
        <v>2</v>
      </c>
      <c r="AO14" s="141">
        <v>2</v>
      </c>
      <c r="AP14" s="139" t="s">
        <v>8</v>
      </c>
      <c r="AQ14" s="141">
        <v>20.39</v>
      </c>
      <c r="AR14" s="139" t="s">
        <v>81</v>
      </c>
      <c r="AS14" s="139" t="s">
        <v>81</v>
      </c>
      <c r="AT14" s="139" t="s">
        <v>81</v>
      </c>
      <c r="AU14" s="139" t="s">
        <v>81</v>
      </c>
      <c r="AV14" s="139" t="s">
        <v>81</v>
      </c>
      <c r="AW14" s="139">
        <v>2256355</v>
      </c>
      <c r="AX14" s="139" t="s">
        <v>121</v>
      </c>
      <c r="AY14" s="139" t="s">
        <v>82</v>
      </c>
      <c r="AZ14" s="139"/>
      <c r="BA14" s="139" t="s">
        <v>83</v>
      </c>
      <c r="BB14" s="157">
        <v>596421452004</v>
      </c>
      <c r="BC14" s="139"/>
      <c r="BD14" s="139" t="s">
        <v>313</v>
      </c>
      <c r="BE14" s="139" t="s">
        <v>88</v>
      </c>
      <c r="BF14" s="139" t="s">
        <v>87</v>
      </c>
      <c r="BG14" s="139" t="s">
        <v>84</v>
      </c>
      <c r="BH14" s="139" t="s">
        <v>85</v>
      </c>
      <c r="BI14" s="139" t="s">
        <v>86</v>
      </c>
      <c r="BJ14" s="139"/>
      <c r="BK14" s="139" t="s">
        <v>116</v>
      </c>
    </row>
    <row r="15" spans="1:63" ht="13.2" customHeight="1" x14ac:dyDescent="0.2">
      <c r="A15" s="54">
        <f t="shared" si="1"/>
        <v>45903</v>
      </c>
      <c r="B15" s="54" t="str">
        <f t="shared" si="2"/>
        <v>NRT</v>
      </c>
      <c r="C15" s="53">
        <f t="shared" si="3"/>
        <v>82020034394</v>
      </c>
      <c r="D15" s="55" t="str">
        <f t="shared" si="4"/>
        <v>PJP250136629</v>
      </c>
      <c r="E15" s="53">
        <f t="shared" si="5"/>
        <v>596421452936</v>
      </c>
      <c r="F15" s="53">
        <f t="shared" si="6"/>
        <v>2256355</v>
      </c>
      <c r="G15" s="53" t="str">
        <f t="shared" si="7"/>
        <v>SWCORP (TEAMHT)</v>
      </c>
      <c r="H15" s="55" t="str">
        <f t="shared" si="8"/>
        <v>신용석</v>
      </c>
      <c r="I15" s="53">
        <f t="shared" si="9"/>
        <v>13948</v>
      </c>
      <c r="J15" s="72">
        <f t="shared" si="10"/>
        <v>0</v>
      </c>
      <c r="K15" s="114">
        <f t="shared" si="11"/>
        <v>1</v>
      </c>
      <c r="L15" s="115">
        <f t="shared" si="12"/>
        <v>1.05</v>
      </c>
      <c r="M15" s="115">
        <f t="shared" si="13"/>
        <v>2</v>
      </c>
      <c r="N15" s="56">
        <f t="shared" si="14"/>
        <v>2</v>
      </c>
      <c r="O15" s="53" t="str">
        <f t="shared" si="15"/>
        <v>일반(목록배제,Normal-Manifest Exception)</v>
      </c>
      <c r="P15" s="100">
        <f t="shared" si="16"/>
        <v>6.96</v>
      </c>
      <c r="Q15" s="63" t="str">
        <f t="shared" si="17"/>
        <v>RS706</v>
      </c>
      <c r="R15" s="63" t="str">
        <f t="shared" si="18"/>
        <v>AIR SEOUL</v>
      </c>
      <c r="S15" s="54">
        <f t="shared" si="19"/>
        <v>45903</v>
      </c>
      <c r="T15" s="94">
        <f t="shared" si="20"/>
        <v>850</v>
      </c>
      <c r="U15" s="98" cm="1">
        <f t="array" ref="U15">IF(OR(ISNUMBER(SEARCH("대신대납",J15)),ISNUMBER(SEARCH("대신 대납",J15))),_xlfn.LET(
  _xlpm.s,J15,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" s="98">
        <f>((K15-1)*2500)/(Summary!$B$23/100)</f>
        <v>0</v>
      </c>
      <c r="W15" s="107">
        <f>IF(OR(ISNUMBER(SEARCH("대신대납",J15)),ISNUMBER(SEARCH("대신 대납",J15)),ISNUMBER(SEARCH("대신착불",J15)),ISNUMBER(SEARCH("대신 착불",J15))), 0,_xlfn.IFNA(_xlfn.IFS(
    AND(N15/K15 &gt; 2, N15/K15 &lt;= 5), 500/(Summary!$B$23/100) * K15,
    AND(N15/K15 &gt; 5, N15/K15 &lt;= 10), 1000/(Summary!$B$23/100) * K15,
    AND(N15/K15 &gt; 10, N15/K15 &lt;= 20), 3000/(Summary!$B$23/100) * K15,
    AND(N15/K15 &gt; 20, N15/K15 &lt;= 25), 11000/(Summary!$B$23/100) * K15,
    AND(N15/K15 &gt; 25, N15/K15 &lt;= 999), 15000/(Summary!$B$23/100) * K15
),0))</f>
        <v>0</v>
      </c>
      <c r="X15" s="99" cm="1">
        <f t="array" ref="X15">_xlfn.IFNA(_xlfn.IFS(AND(P15&gt;=2000, P15&lt;3000), 10000, AND(P15&gt;=3000, P15&lt;4000), 15000, AND(P15&gt;=4000, P15&lt;5000), 20000, AND(P15&gt;=5000), 25000),0)</f>
        <v>0</v>
      </c>
      <c r="Y15" s="64" t="str">
        <f>_xlfn.IFNA(VLOOKUP(D15,OTC!$A:$H,8,0),"")</f>
        <v/>
      </c>
      <c r="Z15" s="102">
        <f t="shared" si="21"/>
        <v>0</v>
      </c>
      <c r="AA15" s="113">
        <f t="shared" si="22"/>
        <v>850</v>
      </c>
      <c r="AB15" s="124">
        <f>IF(OR(ISNUMBER(SEARCH("적하삭제",J15)),ISNUMBER(SEARCH("적하 삭제",J15))),0,AA15*Summary!$B$23/100)</f>
        <v>8009.8050000000003</v>
      </c>
      <c r="AC15" s="65"/>
      <c r="AD15" s="145">
        <v>45903</v>
      </c>
      <c r="AE15" s="139" t="s">
        <v>10</v>
      </c>
      <c r="AF15" s="139">
        <v>82020034394</v>
      </c>
      <c r="AG15" s="139" t="s">
        <v>314</v>
      </c>
      <c r="AH15" s="139" t="s">
        <v>315</v>
      </c>
      <c r="AI15" s="139">
        <v>1033979489</v>
      </c>
      <c r="AJ15" s="139">
        <v>13948</v>
      </c>
      <c r="AK15" s="139"/>
      <c r="AL15" s="140">
        <v>1</v>
      </c>
      <c r="AM15" s="141">
        <v>1.05</v>
      </c>
      <c r="AN15" s="141">
        <v>2</v>
      </c>
      <c r="AO15" s="141">
        <v>2</v>
      </c>
      <c r="AP15" s="139" t="s">
        <v>8</v>
      </c>
      <c r="AQ15" s="141">
        <v>6.96</v>
      </c>
      <c r="AR15" s="139" t="s">
        <v>81</v>
      </c>
      <c r="AS15" s="139" t="s">
        <v>81</v>
      </c>
      <c r="AT15" s="139" t="s">
        <v>81</v>
      </c>
      <c r="AU15" s="139" t="s">
        <v>81</v>
      </c>
      <c r="AV15" s="139" t="s">
        <v>81</v>
      </c>
      <c r="AW15" s="139">
        <v>2256355</v>
      </c>
      <c r="AX15" s="139" t="s">
        <v>121</v>
      </c>
      <c r="AY15" s="139" t="s">
        <v>82</v>
      </c>
      <c r="AZ15" s="139"/>
      <c r="BA15" s="139" t="s">
        <v>83</v>
      </c>
      <c r="BB15" s="157">
        <v>596421452936</v>
      </c>
      <c r="BC15" s="139"/>
      <c r="BD15" s="139" t="s">
        <v>316</v>
      </c>
      <c r="BE15" s="139" t="s">
        <v>88</v>
      </c>
      <c r="BF15" s="139" t="s">
        <v>87</v>
      </c>
      <c r="BG15" s="139" t="s">
        <v>84</v>
      </c>
      <c r="BH15" s="139" t="s">
        <v>85</v>
      </c>
      <c r="BI15" s="139" t="s">
        <v>86</v>
      </c>
      <c r="BJ15" s="139"/>
      <c r="BK15" s="139" t="s">
        <v>116</v>
      </c>
    </row>
    <row r="16" spans="1:63" ht="13.2" customHeight="1" x14ac:dyDescent="0.2">
      <c r="A16" s="54">
        <f t="shared" si="1"/>
        <v>45903</v>
      </c>
      <c r="B16" s="54" t="str">
        <f t="shared" si="2"/>
        <v>NRT</v>
      </c>
      <c r="C16" s="53">
        <f t="shared" si="3"/>
        <v>82020034394</v>
      </c>
      <c r="D16" s="55" t="str">
        <f t="shared" si="4"/>
        <v>PJP250136258</v>
      </c>
      <c r="E16" s="53">
        <f t="shared" si="5"/>
        <v>596421451761</v>
      </c>
      <c r="F16" s="53">
        <f t="shared" si="6"/>
        <v>2256355</v>
      </c>
      <c r="G16" s="53" t="str">
        <f t="shared" si="7"/>
        <v>SWCORP (TEAMHT)</v>
      </c>
      <c r="H16" s="55" t="str">
        <f t="shared" si="8"/>
        <v>곽진희</v>
      </c>
      <c r="I16" s="53">
        <f t="shared" si="9"/>
        <v>10937</v>
      </c>
      <c r="J16" s="72">
        <f t="shared" si="10"/>
        <v>0</v>
      </c>
      <c r="K16" s="114">
        <f t="shared" si="11"/>
        <v>1</v>
      </c>
      <c r="L16" s="115">
        <f t="shared" si="12"/>
        <v>2.2000000000000002</v>
      </c>
      <c r="M16" s="115">
        <f t="shared" si="13"/>
        <v>2.1</v>
      </c>
      <c r="N16" s="56">
        <f t="shared" si="14"/>
        <v>2.2000000000000002</v>
      </c>
      <c r="O16" s="53" t="str">
        <f t="shared" si="15"/>
        <v>일반(목록배제,Normal-Manifest Exception)</v>
      </c>
      <c r="P16" s="100">
        <f t="shared" si="16"/>
        <v>11.43</v>
      </c>
      <c r="Q16" s="63" t="str">
        <f t="shared" si="17"/>
        <v>RS706</v>
      </c>
      <c r="R16" s="63" t="str">
        <f t="shared" si="18"/>
        <v>AIR SEOUL</v>
      </c>
      <c r="S16" s="54">
        <f t="shared" si="19"/>
        <v>45903</v>
      </c>
      <c r="T16" s="94">
        <f t="shared" si="20"/>
        <v>888</v>
      </c>
      <c r="U16" s="98" cm="1">
        <f t="array" ref="U16">IF(OR(ISNUMBER(SEARCH("대신대납",J16)),ISNUMBER(SEARCH("대신 대납",J16))),_xlfn.LET(
  _xlpm.s,J16,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" s="98">
        <f>((K16-1)*2500)/(Summary!$B$23/100)</f>
        <v>0</v>
      </c>
      <c r="W16" s="107">
        <f>IF(OR(ISNUMBER(SEARCH("대신대납",J16)),ISNUMBER(SEARCH("대신 대납",J16)),ISNUMBER(SEARCH("대신착불",J16)),ISNUMBER(SEARCH("대신 착불",J16))), 0,_xlfn.IFNA(_xlfn.IFS(
    AND(N16/K16 &gt; 2, N16/K16 &lt;= 5), 500/(Summary!$B$23/100) * K16,
    AND(N16/K16 &gt; 5, N16/K16 &lt;= 10), 1000/(Summary!$B$23/100) * K16,
    AND(N16/K16 &gt; 10, N16/K16 &lt;= 20), 3000/(Summary!$B$23/100) * K16,
    AND(N16/K16 &gt; 20, N16/K16 &lt;= 25), 11000/(Summary!$B$23/100) * K16,
    AND(N16/K16 &gt; 25, N16/K16 &lt;= 999), 15000/(Summary!$B$23/100) * K16
),0))</f>
        <v>53.059968376258844</v>
      </c>
      <c r="X16" s="99" cm="1">
        <f t="array" ref="X16">_xlfn.IFNA(_xlfn.IFS(AND(P16&gt;=2000, P16&lt;3000), 10000, AND(P16&gt;=3000, P16&lt;4000), 15000, AND(P16&gt;=4000, P16&lt;5000), 20000, AND(P16&gt;=5000), 25000),0)</f>
        <v>0</v>
      </c>
      <c r="Y16" s="64" t="str">
        <f>_xlfn.IFNA(VLOOKUP(D16,OTC!$A:$H,8,0),"")</f>
        <v/>
      </c>
      <c r="Z16" s="102">
        <f t="shared" si="21"/>
        <v>53</v>
      </c>
      <c r="AA16" s="113">
        <f t="shared" si="22"/>
        <v>941</v>
      </c>
      <c r="AB16" s="124">
        <f>IF(OR(ISNUMBER(SEARCH("적하삭제",J16)),ISNUMBER(SEARCH("적하 삭제",J16))),0,AA16*Summary!$B$23/100)</f>
        <v>8867.3253000000004</v>
      </c>
      <c r="AC16" s="65"/>
      <c r="AD16" s="145">
        <v>45903</v>
      </c>
      <c r="AE16" s="139" t="s">
        <v>10</v>
      </c>
      <c r="AF16" s="139">
        <v>82020034394</v>
      </c>
      <c r="AG16" s="139" t="s">
        <v>317</v>
      </c>
      <c r="AH16" s="139" t="s">
        <v>318</v>
      </c>
      <c r="AI16" s="139">
        <v>1041196580</v>
      </c>
      <c r="AJ16" s="139">
        <v>10937</v>
      </c>
      <c r="AK16" s="139"/>
      <c r="AL16" s="140">
        <v>1</v>
      </c>
      <c r="AM16" s="141">
        <v>2.2000000000000002</v>
      </c>
      <c r="AN16" s="141">
        <v>2.1</v>
      </c>
      <c r="AO16" s="141">
        <v>2.2000000000000002</v>
      </c>
      <c r="AP16" s="139" t="s">
        <v>8</v>
      </c>
      <c r="AQ16" s="141">
        <v>11.43</v>
      </c>
      <c r="AR16" s="139" t="s">
        <v>81</v>
      </c>
      <c r="AS16" s="139" t="s">
        <v>81</v>
      </c>
      <c r="AT16" s="139" t="s">
        <v>81</v>
      </c>
      <c r="AU16" s="139" t="s">
        <v>81</v>
      </c>
      <c r="AV16" s="139" t="s">
        <v>81</v>
      </c>
      <c r="AW16" s="139">
        <v>2256355</v>
      </c>
      <c r="AX16" s="139" t="s">
        <v>121</v>
      </c>
      <c r="AY16" s="139" t="s">
        <v>82</v>
      </c>
      <c r="AZ16" s="139"/>
      <c r="BA16" s="139" t="s">
        <v>83</v>
      </c>
      <c r="BB16" s="157">
        <v>596421451761</v>
      </c>
      <c r="BC16" s="139"/>
      <c r="BD16" s="139" t="s">
        <v>319</v>
      </c>
      <c r="BE16" s="139" t="s">
        <v>88</v>
      </c>
      <c r="BF16" s="139" t="s">
        <v>87</v>
      </c>
      <c r="BG16" s="139" t="s">
        <v>84</v>
      </c>
      <c r="BH16" s="139" t="s">
        <v>85</v>
      </c>
      <c r="BI16" s="139" t="s">
        <v>86</v>
      </c>
      <c r="BJ16" s="139"/>
      <c r="BK16" s="139" t="s">
        <v>116</v>
      </c>
    </row>
    <row r="17" spans="1:63" ht="13.2" customHeight="1" x14ac:dyDescent="0.2">
      <c r="A17" s="54">
        <f t="shared" si="1"/>
        <v>45903</v>
      </c>
      <c r="B17" s="54" t="str">
        <f t="shared" si="2"/>
        <v>NRT</v>
      </c>
      <c r="C17" s="53">
        <f t="shared" si="3"/>
        <v>82020034394</v>
      </c>
      <c r="D17" s="55" t="str">
        <f t="shared" si="4"/>
        <v>PJP250136528</v>
      </c>
      <c r="E17" s="53">
        <f t="shared" si="5"/>
        <v>596421452656</v>
      </c>
      <c r="F17" s="53">
        <f t="shared" si="6"/>
        <v>2256355</v>
      </c>
      <c r="G17" s="53" t="str">
        <f t="shared" si="7"/>
        <v>SWCORP (TEAMHT)</v>
      </c>
      <c r="H17" s="55" t="str">
        <f t="shared" si="8"/>
        <v>우지수</v>
      </c>
      <c r="I17" s="53">
        <f t="shared" si="9"/>
        <v>5069</v>
      </c>
      <c r="J17" s="72">
        <f t="shared" si="10"/>
        <v>0</v>
      </c>
      <c r="K17" s="114">
        <f t="shared" si="11"/>
        <v>1</v>
      </c>
      <c r="L17" s="115">
        <f t="shared" si="12"/>
        <v>2.15</v>
      </c>
      <c r="M17" s="115">
        <f t="shared" si="13"/>
        <v>2.2000000000000002</v>
      </c>
      <c r="N17" s="56">
        <f t="shared" si="14"/>
        <v>2.2000000000000002</v>
      </c>
      <c r="O17" s="53" t="str">
        <f t="shared" si="15"/>
        <v>일반(목록배제,Normal-Manifest Exception)</v>
      </c>
      <c r="P17" s="100">
        <f t="shared" si="16"/>
        <v>8.91</v>
      </c>
      <c r="Q17" s="63" t="str">
        <f t="shared" si="17"/>
        <v>RS706</v>
      </c>
      <c r="R17" s="63" t="str">
        <f t="shared" si="18"/>
        <v>AIR SEOUL</v>
      </c>
      <c r="S17" s="54">
        <f t="shared" si="19"/>
        <v>45903</v>
      </c>
      <c r="T17" s="94">
        <f t="shared" si="20"/>
        <v>888</v>
      </c>
      <c r="U17" s="98" cm="1">
        <f t="array" ref="U17">IF(OR(ISNUMBER(SEARCH("대신대납",J17)),ISNUMBER(SEARCH("대신 대납",J17))),_xlfn.LET(
  _xlpm.s,J17,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" s="98">
        <f>((K17-1)*2500)/(Summary!$B$23/100)</f>
        <v>0</v>
      </c>
      <c r="W17" s="107">
        <f>IF(OR(ISNUMBER(SEARCH("대신대납",J17)),ISNUMBER(SEARCH("대신 대납",J17)),ISNUMBER(SEARCH("대신착불",J17)),ISNUMBER(SEARCH("대신 착불",J17))), 0,_xlfn.IFNA(_xlfn.IFS(
    AND(N17/K17 &gt; 2, N17/K17 &lt;= 5), 500/(Summary!$B$23/100) * K17,
    AND(N17/K17 &gt; 5, N17/K17 &lt;= 10), 1000/(Summary!$B$23/100) * K17,
    AND(N17/K17 &gt; 10, N17/K17 &lt;= 20), 3000/(Summary!$B$23/100) * K17,
    AND(N17/K17 &gt; 20, N17/K17 &lt;= 25), 11000/(Summary!$B$23/100) * K17,
    AND(N17/K17 &gt; 25, N17/K17 &lt;= 999), 15000/(Summary!$B$23/100) * K17
),0))</f>
        <v>53.059968376258844</v>
      </c>
      <c r="X17" s="99" cm="1">
        <f t="array" ref="X17">_xlfn.IFNA(_xlfn.IFS(AND(P17&gt;=2000, P17&lt;3000), 10000, AND(P17&gt;=3000, P17&lt;4000), 15000, AND(P17&gt;=4000, P17&lt;5000), 20000, AND(P17&gt;=5000), 25000),0)</f>
        <v>0</v>
      </c>
      <c r="Y17" s="64" t="str">
        <f>_xlfn.IFNA(VLOOKUP(D17,OTC!$A:$H,8,0),"")</f>
        <v/>
      </c>
      <c r="Z17" s="102">
        <f t="shared" si="21"/>
        <v>53</v>
      </c>
      <c r="AA17" s="113">
        <f t="shared" si="22"/>
        <v>941</v>
      </c>
      <c r="AB17" s="124">
        <f>IF(OR(ISNUMBER(SEARCH("적하삭제",J17)),ISNUMBER(SEARCH("적하 삭제",J17))),0,AA17*Summary!$B$23/100)</f>
        <v>8867.3253000000004</v>
      </c>
      <c r="AC17" s="65"/>
      <c r="AD17" s="145">
        <v>45903</v>
      </c>
      <c r="AE17" s="139" t="s">
        <v>10</v>
      </c>
      <c r="AF17" s="139">
        <v>82020034394</v>
      </c>
      <c r="AG17" s="139" t="s">
        <v>320</v>
      </c>
      <c r="AH17" s="139" t="s">
        <v>321</v>
      </c>
      <c r="AI17" s="139">
        <v>1053173288</v>
      </c>
      <c r="AJ17" s="139">
        <v>5069</v>
      </c>
      <c r="AK17" s="139"/>
      <c r="AL17" s="140">
        <v>1</v>
      </c>
      <c r="AM17" s="141">
        <v>2.15</v>
      </c>
      <c r="AN17" s="141">
        <v>2.2000000000000002</v>
      </c>
      <c r="AO17" s="141">
        <v>2.2000000000000002</v>
      </c>
      <c r="AP17" s="139" t="s">
        <v>8</v>
      </c>
      <c r="AQ17" s="141">
        <v>8.91</v>
      </c>
      <c r="AR17" s="139" t="s">
        <v>81</v>
      </c>
      <c r="AS17" s="139" t="s">
        <v>81</v>
      </c>
      <c r="AT17" s="139" t="s">
        <v>81</v>
      </c>
      <c r="AU17" s="139" t="s">
        <v>81</v>
      </c>
      <c r="AV17" s="139" t="s">
        <v>81</v>
      </c>
      <c r="AW17" s="139">
        <v>2256355</v>
      </c>
      <c r="AX17" s="139" t="s">
        <v>121</v>
      </c>
      <c r="AY17" s="139" t="s">
        <v>82</v>
      </c>
      <c r="AZ17" s="139"/>
      <c r="BA17" s="139" t="s">
        <v>83</v>
      </c>
      <c r="BB17" s="157">
        <v>596421452656</v>
      </c>
      <c r="BC17" s="139"/>
      <c r="BD17" s="139" t="s">
        <v>322</v>
      </c>
      <c r="BE17" s="139" t="s">
        <v>88</v>
      </c>
      <c r="BF17" s="139" t="s">
        <v>87</v>
      </c>
      <c r="BG17" s="139" t="s">
        <v>84</v>
      </c>
      <c r="BH17" s="139" t="s">
        <v>85</v>
      </c>
      <c r="BI17" s="139" t="s">
        <v>86</v>
      </c>
      <c r="BJ17" s="139"/>
      <c r="BK17" s="139" t="s">
        <v>116</v>
      </c>
    </row>
    <row r="18" spans="1:63" ht="13.2" customHeight="1" x14ac:dyDescent="0.2">
      <c r="A18" s="54">
        <f t="shared" si="1"/>
        <v>45903</v>
      </c>
      <c r="B18" s="54" t="str">
        <f t="shared" si="2"/>
        <v>NRT</v>
      </c>
      <c r="C18" s="53">
        <f t="shared" si="3"/>
        <v>82020034394</v>
      </c>
      <c r="D18" s="55" t="str">
        <f t="shared" si="4"/>
        <v>PJP250136238</v>
      </c>
      <c r="E18" s="53">
        <f t="shared" si="5"/>
        <v>596421451562</v>
      </c>
      <c r="F18" s="53">
        <f t="shared" si="6"/>
        <v>2256355</v>
      </c>
      <c r="G18" s="53" t="str">
        <f t="shared" si="7"/>
        <v>SWCORP (TEAMHT)</v>
      </c>
      <c r="H18" s="55" t="str">
        <f t="shared" si="8"/>
        <v>고주리</v>
      </c>
      <c r="I18" s="53">
        <f t="shared" si="9"/>
        <v>14774</v>
      </c>
      <c r="J18" s="72">
        <f t="shared" si="10"/>
        <v>0</v>
      </c>
      <c r="K18" s="114">
        <f t="shared" si="11"/>
        <v>1</v>
      </c>
      <c r="L18" s="115">
        <f t="shared" si="12"/>
        <v>2.75</v>
      </c>
      <c r="M18" s="115">
        <f t="shared" si="13"/>
        <v>3.4</v>
      </c>
      <c r="N18" s="56">
        <f t="shared" si="14"/>
        <v>3.4000000000000004</v>
      </c>
      <c r="O18" s="53" t="str">
        <f t="shared" si="15"/>
        <v>일반(목록배제,Normal-Manifest Exception)</v>
      </c>
      <c r="P18" s="100">
        <f t="shared" si="16"/>
        <v>12.45</v>
      </c>
      <c r="Q18" s="63" t="str">
        <f t="shared" si="17"/>
        <v>RS706</v>
      </c>
      <c r="R18" s="63" t="str">
        <f t="shared" si="18"/>
        <v>AIR SEOUL</v>
      </c>
      <c r="S18" s="54">
        <f t="shared" si="19"/>
        <v>45903</v>
      </c>
      <c r="T18" s="94">
        <f t="shared" si="20"/>
        <v>1116</v>
      </c>
      <c r="U18" s="98" cm="1">
        <f t="array" ref="U18">IF(OR(ISNUMBER(SEARCH("대신대납",J18)),ISNUMBER(SEARCH("대신 대납",J18))),_xlfn.LET(
  _xlpm.s,J18,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" s="98">
        <f>((K18-1)*2500)/(Summary!$B$23/100)</f>
        <v>0</v>
      </c>
      <c r="W18" s="107">
        <f>IF(OR(ISNUMBER(SEARCH("대신대납",J18)),ISNUMBER(SEARCH("대신 대납",J18)),ISNUMBER(SEARCH("대신착불",J18)),ISNUMBER(SEARCH("대신 착불",J18))), 0,_xlfn.IFNA(_xlfn.IFS(
    AND(N18/K18 &gt; 2, N18/K18 &lt;= 5), 500/(Summary!$B$23/100) * K18,
    AND(N18/K18 &gt; 5, N18/K18 &lt;= 10), 1000/(Summary!$B$23/100) * K18,
    AND(N18/K18 &gt; 10, N18/K18 &lt;= 20), 3000/(Summary!$B$23/100) * K18,
    AND(N18/K18 &gt; 20, N18/K18 &lt;= 25), 11000/(Summary!$B$23/100) * K18,
    AND(N18/K18 &gt; 25, N18/K18 &lt;= 999), 15000/(Summary!$B$23/100) * K18
),0))</f>
        <v>53.059968376258844</v>
      </c>
      <c r="X18" s="99" cm="1">
        <f t="array" ref="X18">_xlfn.IFNA(_xlfn.IFS(AND(P18&gt;=2000, P18&lt;3000), 10000, AND(P18&gt;=3000, P18&lt;4000), 15000, AND(P18&gt;=4000, P18&lt;5000), 20000, AND(P18&gt;=5000), 25000),0)</f>
        <v>0</v>
      </c>
      <c r="Y18" s="64" t="str">
        <f>_xlfn.IFNA(VLOOKUP(D18,OTC!$A:$H,8,0),"")</f>
        <v/>
      </c>
      <c r="Z18" s="102">
        <f t="shared" si="21"/>
        <v>53</v>
      </c>
      <c r="AA18" s="113">
        <f t="shared" si="22"/>
        <v>1169</v>
      </c>
      <c r="AB18" s="124">
        <f>IF(OR(ISNUMBER(SEARCH("적하삭제",J18)),ISNUMBER(SEARCH("적하 삭제",J18))),0,AA18*Summary!$B$23/100)</f>
        <v>11015.8377</v>
      </c>
      <c r="AC18" s="65"/>
      <c r="AD18" s="145">
        <v>45903</v>
      </c>
      <c r="AE18" s="139" t="s">
        <v>10</v>
      </c>
      <c r="AF18" s="139">
        <v>82020034394</v>
      </c>
      <c r="AG18" s="139" t="s">
        <v>323</v>
      </c>
      <c r="AH18" s="139" t="s">
        <v>324</v>
      </c>
      <c r="AI18" s="139">
        <v>1072940034</v>
      </c>
      <c r="AJ18" s="139">
        <v>14774</v>
      </c>
      <c r="AK18" s="139"/>
      <c r="AL18" s="140">
        <v>1</v>
      </c>
      <c r="AM18" s="141">
        <v>2.75</v>
      </c>
      <c r="AN18" s="141">
        <v>3.4</v>
      </c>
      <c r="AO18" s="141">
        <v>3.4</v>
      </c>
      <c r="AP18" s="139" t="s">
        <v>8</v>
      </c>
      <c r="AQ18" s="141">
        <v>12.45</v>
      </c>
      <c r="AR18" s="139" t="s">
        <v>81</v>
      </c>
      <c r="AS18" s="139" t="s">
        <v>81</v>
      </c>
      <c r="AT18" s="139" t="s">
        <v>81</v>
      </c>
      <c r="AU18" s="139" t="s">
        <v>81</v>
      </c>
      <c r="AV18" s="139" t="s">
        <v>81</v>
      </c>
      <c r="AW18" s="139">
        <v>2256355</v>
      </c>
      <c r="AX18" s="139" t="s">
        <v>121</v>
      </c>
      <c r="AY18" s="139" t="s">
        <v>82</v>
      </c>
      <c r="AZ18" s="139"/>
      <c r="BA18" s="139" t="s">
        <v>83</v>
      </c>
      <c r="BB18" s="157">
        <v>596421451562</v>
      </c>
      <c r="BC18" s="139"/>
      <c r="BD18" s="139" t="s">
        <v>325</v>
      </c>
      <c r="BE18" s="139" t="s">
        <v>88</v>
      </c>
      <c r="BF18" s="139" t="s">
        <v>87</v>
      </c>
      <c r="BG18" s="139" t="s">
        <v>84</v>
      </c>
      <c r="BH18" s="139" t="s">
        <v>85</v>
      </c>
      <c r="BI18" s="139" t="s">
        <v>86</v>
      </c>
      <c r="BJ18" s="139"/>
      <c r="BK18" s="139" t="s">
        <v>116</v>
      </c>
    </row>
    <row r="19" spans="1:63" ht="13.2" customHeight="1" x14ac:dyDescent="0.2">
      <c r="A19" s="54">
        <f t="shared" si="1"/>
        <v>45903</v>
      </c>
      <c r="B19" s="54" t="str">
        <f t="shared" si="2"/>
        <v>NRT</v>
      </c>
      <c r="C19" s="53">
        <f t="shared" si="3"/>
        <v>82020034394</v>
      </c>
      <c r="D19" s="55" t="str">
        <f t="shared" si="4"/>
        <v>PJP250136250</v>
      </c>
      <c r="E19" s="53">
        <f t="shared" si="5"/>
        <v>596421451680</v>
      </c>
      <c r="F19" s="53">
        <f t="shared" si="6"/>
        <v>2256355</v>
      </c>
      <c r="G19" s="53" t="str">
        <f t="shared" si="7"/>
        <v>SWCORP (TEAMHT)</v>
      </c>
      <c r="H19" s="55" t="str">
        <f t="shared" si="8"/>
        <v>이가현</v>
      </c>
      <c r="I19" s="53">
        <f t="shared" si="9"/>
        <v>52650</v>
      </c>
      <c r="J19" s="72">
        <f t="shared" si="10"/>
        <v>0</v>
      </c>
      <c r="K19" s="114">
        <f t="shared" si="11"/>
        <v>1</v>
      </c>
      <c r="L19" s="115">
        <f t="shared" si="12"/>
        <v>1.35</v>
      </c>
      <c r="M19" s="115">
        <f t="shared" si="13"/>
        <v>4.0999999999999996</v>
      </c>
      <c r="N19" s="56">
        <f t="shared" si="14"/>
        <v>4.1000000000000005</v>
      </c>
      <c r="O19" s="53" t="str">
        <f t="shared" si="15"/>
        <v>일반(목록배제,Normal-Manifest Exception)</v>
      </c>
      <c r="P19" s="100">
        <f t="shared" si="16"/>
        <v>17.21</v>
      </c>
      <c r="Q19" s="63" t="str">
        <f t="shared" si="17"/>
        <v>RS706</v>
      </c>
      <c r="R19" s="63" t="str">
        <f t="shared" si="18"/>
        <v>AIR SEOUL</v>
      </c>
      <c r="S19" s="54">
        <f t="shared" si="19"/>
        <v>45903</v>
      </c>
      <c r="T19" s="94">
        <f t="shared" si="20"/>
        <v>1249</v>
      </c>
      <c r="U19" s="98" cm="1">
        <f t="array" ref="U19">IF(OR(ISNUMBER(SEARCH("대신대납",J19)),ISNUMBER(SEARCH("대신 대납",J19))),_xlfn.LET(
  _xlpm.s,J19,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" s="98">
        <f>((K19-1)*2500)/(Summary!$B$23/100)</f>
        <v>0</v>
      </c>
      <c r="W19" s="107">
        <f>IF(OR(ISNUMBER(SEARCH("대신대납",J19)),ISNUMBER(SEARCH("대신 대납",J19)),ISNUMBER(SEARCH("대신착불",J19)),ISNUMBER(SEARCH("대신 착불",J19))), 0,_xlfn.IFNA(_xlfn.IFS(
    AND(N19/K19 &gt; 2, N19/K19 &lt;= 5), 500/(Summary!$B$23/100) * K19,
    AND(N19/K19 &gt; 5, N19/K19 &lt;= 10), 1000/(Summary!$B$23/100) * K19,
    AND(N19/K19 &gt; 10, N19/K19 &lt;= 20), 3000/(Summary!$B$23/100) * K19,
    AND(N19/K19 &gt; 20, N19/K19 &lt;= 25), 11000/(Summary!$B$23/100) * K19,
    AND(N19/K19 &gt; 25, N19/K19 &lt;= 999), 15000/(Summary!$B$23/100) * K19
),0))</f>
        <v>53.059968376258844</v>
      </c>
      <c r="X19" s="99" cm="1">
        <f t="array" ref="X19">_xlfn.IFNA(_xlfn.IFS(AND(P19&gt;=2000, P19&lt;3000), 10000, AND(P19&gt;=3000, P19&lt;4000), 15000, AND(P19&gt;=4000, P19&lt;5000), 20000, AND(P19&gt;=5000), 25000),0)</f>
        <v>0</v>
      </c>
      <c r="Y19" s="64" t="str">
        <f>_xlfn.IFNA(VLOOKUP(D19,OTC!$A:$H,8,0),"")</f>
        <v/>
      </c>
      <c r="Z19" s="102">
        <f t="shared" si="21"/>
        <v>53</v>
      </c>
      <c r="AA19" s="113">
        <f t="shared" si="22"/>
        <v>1302</v>
      </c>
      <c r="AB19" s="124">
        <f>IF(OR(ISNUMBER(SEARCH("적하삭제",J19)),ISNUMBER(SEARCH("적하 삭제",J19))),0,AA19*Summary!$B$23/100)</f>
        <v>12269.136600000002</v>
      </c>
      <c r="AC19" s="65"/>
      <c r="AD19" s="145">
        <v>45903</v>
      </c>
      <c r="AE19" s="139" t="s">
        <v>10</v>
      </c>
      <c r="AF19" s="139">
        <v>82020034394</v>
      </c>
      <c r="AG19" s="139" t="s">
        <v>326</v>
      </c>
      <c r="AH19" s="139" t="s">
        <v>327</v>
      </c>
      <c r="AI19" s="139">
        <v>1037225196</v>
      </c>
      <c r="AJ19" s="139">
        <v>52650</v>
      </c>
      <c r="AK19" s="139"/>
      <c r="AL19" s="140">
        <v>1</v>
      </c>
      <c r="AM19" s="141">
        <v>1.35</v>
      </c>
      <c r="AN19" s="141">
        <v>4.0999999999999996</v>
      </c>
      <c r="AO19" s="141">
        <v>4.0999999999999996</v>
      </c>
      <c r="AP19" s="139" t="s">
        <v>8</v>
      </c>
      <c r="AQ19" s="141">
        <v>17.21</v>
      </c>
      <c r="AR19" s="139" t="s">
        <v>81</v>
      </c>
      <c r="AS19" s="139" t="s">
        <v>81</v>
      </c>
      <c r="AT19" s="139" t="s">
        <v>81</v>
      </c>
      <c r="AU19" s="139" t="s">
        <v>81</v>
      </c>
      <c r="AV19" s="139" t="s">
        <v>81</v>
      </c>
      <c r="AW19" s="139">
        <v>2256355</v>
      </c>
      <c r="AX19" s="139" t="s">
        <v>121</v>
      </c>
      <c r="AY19" s="139" t="s">
        <v>82</v>
      </c>
      <c r="AZ19" s="139"/>
      <c r="BA19" s="139" t="s">
        <v>83</v>
      </c>
      <c r="BB19" s="157">
        <v>596421451680</v>
      </c>
      <c r="BC19" s="139"/>
      <c r="BD19" s="139" t="s">
        <v>328</v>
      </c>
      <c r="BE19" s="139" t="s">
        <v>88</v>
      </c>
      <c r="BF19" s="139" t="s">
        <v>87</v>
      </c>
      <c r="BG19" s="139" t="s">
        <v>84</v>
      </c>
      <c r="BH19" s="139" t="s">
        <v>85</v>
      </c>
      <c r="BI19" s="139" t="s">
        <v>86</v>
      </c>
      <c r="BJ19" s="139"/>
      <c r="BK19" s="139" t="s">
        <v>116</v>
      </c>
    </row>
    <row r="20" spans="1:63" ht="13.2" customHeight="1" x14ac:dyDescent="0.2">
      <c r="A20" s="54">
        <f t="shared" si="1"/>
        <v>45903</v>
      </c>
      <c r="B20" s="54" t="str">
        <f t="shared" si="2"/>
        <v>NRT</v>
      </c>
      <c r="C20" s="53">
        <f t="shared" si="3"/>
        <v>82020034394</v>
      </c>
      <c r="D20" s="55" t="str">
        <f t="shared" si="4"/>
        <v>PJP250136259</v>
      </c>
      <c r="E20" s="53">
        <f t="shared" si="5"/>
        <v>596421451772</v>
      </c>
      <c r="F20" s="53">
        <f t="shared" si="6"/>
        <v>2256355</v>
      </c>
      <c r="G20" s="53" t="str">
        <f t="shared" si="7"/>
        <v>SWCORP (TEAMHT)</v>
      </c>
      <c r="H20" s="55" t="str">
        <f t="shared" si="8"/>
        <v>임연후</v>
      </c>
      <c r="I20" s="53">
        <f t="shared" si="9"/>
        <v>48516</v>
      </c>
      <c r="J20" s="72" t="str">
        <f t="shared" si="10"/>
        <v>[동물검역]//반입예정정보재전송</v>
      </c>
      <c r="K20" s="114">
        <f t="shared" si="11"/>
        <v>1</v>
      </c>
      <c r="L20" s="115">
        <f t="shared" si="12"/>
        <v>2.0499999999999998</v>
      </c>
      <c r="M20" s="115">
        <f t="shared" si="13"/>
        <v>4</v>
      </c>
      <c r="N20" s="56">
        <f t="shared" si="14"/>
        <v>4</v>
      </c>
      <c r="O20" s="53" t="str">
        <f t="shared" si="15"/>
        <v>동물검역(Animal Inspection)</v>
      </c>
      <c r="P20" s="100">
        <f t="shared" si="16"/>
        <v>15.61</v>
      </c>
      <c r="Q20" s="63" t="str">
        <f t="shared" si="17"/>
        <v>RS706</v>
      </c>
      <c r="R20" s="63" t="str">
        <f t="shared" si="18"/>
        <v>AIR SEOUL</v>
      </c>
      <c r="S20" s="54">
        <f t="shared" si="19"/>
        <v>45903</v>
      </c>
      <c r="T20" s="94">
        <f t="shared" si="20"/>
        <v>1230</v>
      </c>
      <c r="U20" s="98" cm="1">
        <f t="array" ref="U20">IF(OR(ISNUMBER(SEARCH("대신대납",J20)),ISNUMBER(SEARCH("대신 대납",J20))),_xlfn.LET(
  _xlpm.s,J20,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" s="98">
        <f>((K20-1)*2500)/(Summary!$B$23/100)</f>
        <v>0</v>
      </c>
      <c r="W20" s="107">
        <f>IF(OR(ISNUMBER(SEARCH("대신대납",J20)),ISNUMBER(SEARCH("대신 대납",J20)),ISNUMBER(SEARCH("대신착불",J20)),ISNUMBER(SEARCH("대신 착불",J20))), 0,_xlfn.IFNA(_xlfn.IFS(
    AND(N20/K20 &gt; 2, N20/K20 &lt;= 5), 500/(Summary!$B$23/100) * K20,
    AND(N20/K20 &gt; 5, N20/K20 &lt;= 10), 1000/(Summary!$B$23/100) * K20,
    AND(N20/K20 &gt; 10, N20/K20 &lt;= 20), 3000/(Summary!$B$23/100) * K20,
    AND(N20/K20 &gt; 20, N20/K20 &lt;= 25), 11000/(Summary!$B$23/100) * K20,
    AND(N20/K20 &gt; 25, N20/K20 &lt;= 999), 15000/(Summary!$B$23/100) * K20
),0))</f>
        <v>53.059968376258844</v>
      </c>
      <c r="X20" s="99" cm="1">
        <f t="array" ref="X20">_xlfn.IFNA(_xlfn.IFS(AND(P20&gt;=2000, P20&lt;3000), 10000, AND(P20&gt;=3000, P20&lt;4000), 15000, AND(P20&gt;=4000, P20&lt;5000), 20000, AND(P20&gt;=5000), 25000),0)</f>
        <v>0</v>
      </c>
      <c r="Y20" s="64" t="str">
        <f>_xlfn.IFNA(VLOOKUP(D20,OTC!$A:$H,8,0),"")</f>
        <v/>
      </c>
      <c r="Z20" s="102">
        <f t="shared" si="21"/>
        <v>53</v>
      </c>
      <c r="AA20" s="113">
        <f t="shared" si="22"/>
        <v>1283</v>
      </c>
      <c r="AB20" s="124">
        <f>IF(OR(ISNUMBER(SEARCH("적하삭제",J20)),ISNUMBER(SEARCH("적하 삭제",J20))),0,AA20*Summary!$B$23/100)</f>
        <v>12090.093900000002</v>
      </c>
      <c r="AC20" s="65"/>
      <c r="AD20" s="145">
        <v>45903</v>
      </c>
      <c r="AE20" s="139" t="s">
        <v>10</v>
      </c>
      <c r="AF20" s="139">
        <v>82020034394</v>
      </c>
      <c r="AG20" s="139" t="s">
        <v>329</v>
      </c>
      <c r="AH20" s="139" t="s">
        <v>330</v>
      </c>
      <c r="AI20" s="139">
        <v>1077393160</v>
      </c>
      <c r="AJ20" s="139">
        <v>48516</v>
      </c>
      <c r="AK20" s="139" t="s">
        <v>331</v>
      </c>
      <c r="AL20" s="140">
        <v>1</v>
      </c>
      <c r="AM20" s="141">
        <v>2.0499999999999998</v>
      </c>
      <c r="AN20" s="141">
        <v>4</v>
      </c>
      <c r="AO20" s="141">
        <v>4</v>
      </c>
      <c r="AP20" s="139" t="s">
        <v>100</v>
      </c>
      <c r="AQ20" s="141">
        <v>15.61</v>
      </c>
      <c r="AR20" s="139" t="s">
        <v>81</v>
      </c>
      <c r="AS20" s="139" t="s">
        <v>81</v>
      </c>
      <c r="AT20" s="139" t="s">
        <v>81</v>
      </c>
      <c r="AU20" s="139" t="s">
        <v>81</v>
      </c>
      <c r="AV20" s="139" t="s">
        <v>81</v>
      </c>
      <c r="AW20" s="139">
        <v>2256355</v>
      </c>
      <c r="AX20" s="139" t="s">
        <v>121</v>
      </c>
      <c r="AY20" s="139" t="s">
        <v>82</v>
      </c>
      <c r="AZ20" s="139"/>
      <c r="BA20" s="139" t="s">
        <v>83</v>
      </c>
      <c r="BB20" s="157">
        <v>596421451772</v>
      </c>
      <c r="BC20" s="139"/>
      <c r="BD20" s="139" t="s">
        <v>332</v>
      </c>
      <c r="BE20" s="139" t="s">
        <v>88</v>
      </c>
      <c r="BF20" s="139" t="s">
        <v>87</v>
      </c>
      <c r="BG20" s="139" t="s">
        <v>84</v>
      </c>
      <c r="BH20" s="139" t="s">
        <v>85</v>
      </c>
      <c r="BI20" s="139" t="s">
        <v>86</v>
      </c>
      <c r="BJ20" s="139"/>
      <c r="BK20" s="139" t="s">
        <v>116</v>
      </c>
    </row>
    <row r="21" spans="1:63" ht="13.2" customHeight="1" x14ac:dyDescent="0.2">
      <c r="A21" s="54">
        <f t="shared" si="1"/>
        <v>45903</v>
      </c>
      <c r="B21" s="54" t="str">
        <f t="shared" si="2"/>
        <v>NRT</v>
      </c>
      <c r="C21" s="53">
        <f t="shared" si="3"/>
        <v>82020034394</v>
      </c>
      <c r="D21" s="55" t="str">
        <f t="shared" si="4"/>
        <v>PJP250136558</v>
      </c>
      <c r="E21" s="53">
        <f t="shared" si="5"/>
        <v>596421452752</v>
      </c>
      <c r="F21" s="53">
        <f t="shared" si="6"/>
        <v>2256355</v>
      </c>
      <c r="G21" s="53" t="str">
        <f t="shared" si="7"/>
        <v>SWCORP (TEAMHT)</v>
      </c>
      <c r="H21" s="55" t="str">
        <f t="shared" si="8"/>
        <v>임정희</v>
      </c>
      <c r="I21" s="53">
        <f t="shared" si="9"/>
        <v>22871</v>
      </c>
      <c r="J21" s="72">
        <f t="shared" si="10"/>
        <v>0</v>
      </c>
      <c r="K21" s="114">
        <f t="shared" si="11"/>
        <v>1</v>
      </c>
      <c r="L21" s="115">
        <f t="shared" si="12"/>
        <v>5</v>
      </c>
      <c r="M21" s="115">
        <f t="shared" si="13"/>
        <v>3.6</v>
      </c>
      <c r="N21" s="56">
        <f t="shared" si="14"/>
        <v>5</v>
      </c>
      <c r="O21" s="53" t="str">
        <f t="shared" si="15"/>
        <v>일반(목록배제,Normal-Manifest Exception)</v>
      </c>
      <c r="P21" s="100">
        <f t="shared" si="16"/>
        <v>13.47</v>
      </c>
      <c r="Q21" s="63" t="str">
        <f t="shared" si="17"/>
        <v>RS706</v>
      </c>
      <c r="R21" s="63" t="str">
        <f t="shared" si="18"/>
        <v>AIR SEOUL</v>
      </c>
      <c r="S21" s="54">
        <f t="shared" si="19"/>
        <v>45903</v>
      </c>
      <c r="T21" s="94">
        <f t="shared" si="20"/>
        <v>1420</v>
      </c>
      <c r="U21" s="98" cm="1">
        <f t="array" ref="U21">IF(OR(ISNUMBER(SEARCH("대신대납",J21)),ISNUMBER(SEARCH("대신 대납",J21))),_xlfn.LET(
  _xlpm.s,J21,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" s="98">
        <f>((K21-1)*2500)/(Summary!$B$23/100)</f>
        <v>0</v>
      </c>
      <c r="W21" s="107">
        <f>IF(OR(ISNUMBER(SEARCH("대신대납",J21)),ISNUMBER(SEARCH("대신 대납",J21)),ISNUMBER(SEARCH("대신착불",J21)),ISNUMBER(SEARCH("대신 착불",J21))), 0,_xlfn.IFNA(_xlfn.IFS(
    AND(N21/K21 &gt; 2, N21/K21 &lt;= 5), 500/(Summary!$B$23/100) * K21,
    AND(N21/K21 &gt; 5, N21/K21 &lt;= 10), 1000/(Summary!$B$23/100) * K21,
    AND(N21/K21 &gt; 10, N21/K21 &lt;= 20), 3000/(Summary!$B$23/100) * K21,
    AND(N21/K21 &gt; 20, N21/K21 &lt;= 25), 11000/(Summary!$B$23/100) * K21,
    AND(N21/K21 &gt; 25, N21/K21 &lt;= 999), 15000/(Summary!$B$23/100) * K21
),0))</f>
        <v>53.059968376258844</v>
      </c>
      <c r="X21" s="99" cm="1">
        <f t="array" ref="X21">_xlfn.IFNA(_xlfn.IFS(AND(P21&gt;=2000, P21&lt;3000), 10000, AND(P21&gt;=3000, P21&lt;4000), 15000, AND(P21&gt;=4000, P21&lt;5000), 20000, AND(P21&gt;=5000), 25000),0)</f>
        <v>0</v>
      </c>
      <c r="Y21" s="64" t="str">
        <f>_xlfn.IFNA(VLOOKUP(D21,OTC!$A:$H,8,0),"")</f>
        <v/>
      </c>
      <c r="Z21" s="102">
        <f t="shared" si="21"/>
        <v>53</v>
      </c>
      <c r="AA21" s="113">
        <f t="shared" si="22"/>
        <v>1473</v>
      </c>
      <c r="AB21" s="124">
        <f>IF(OR(ISNUMBER(SEARCH("적하삭제",J21)),ISNUMBER(SEARCH("적하 삭제",J21))),0,AA21*Summary!$B$23/100)</f>
        <v>13880.520900000001</v>
      </c>
      <c r="AC21" s="65"/>
      <c r="AD21" s="145">
        <v>45903</v>
      </c>
      <c r="AE21" s="139" t="s">
        <v>10</v>
      </c>
      <c r="AF21" s="139">
        <v>82020034394</v>
      </c>
      <c r="AG21" s="139" t="s">
        <v>333</v>
      </c>
      <c r="AH21" s="139" t="s">
        <v>334</v>
      </c>
      <c r="AI21" s="139">
        <v>1075823282</v>
      </c>
      <c r="AJ21" s="139">
        <v>22871</v>
      </c>
      <c r="AK21" s="139"/>
      <c r="AL21" s="140">
        <v>1</v>
      </c>
      <c r="AM21" s="141">
        <v>5</v>
      </c>
      <c r="AN21" s="141">
        <v>3.6</v>
      </c>
      <c r="AO21" s="141">
        <v>5</v>
      </c>
      <c r="AP21" s="139" t="s">
        <v>8</v>
      </c>
      <c r="AQ21" s="141">
        <v>13.47</v>
      </c>
      <c r="AR21" s="139" t="s">
        <v>81</v>
      </c>
      <c r="AS21" s="139" t="s">
        <v>81</v>
      </c>
      <c r="AT21" s="139" t="s">
        <v>81</v>
      </c>
      <c r="AU21" s="139" t="s">
        <v>81</v>
      </c>
      <c r="AV21" s="139" t="s">
        <v>81</v>
      </c>
      <c r="AW21" s="139">
        <v>2256355</v>
      </c>
      <c r="AX21" s="139" t="s">
        <v>121</v>
      </c>
      <c r="AY21" s="139" t="s">
        <v>82</v>
      </c>
      <c r="AZ21" s="139"/>
      <c r="BA21" s="139" t="s">
        <v>83</v>
      </c>
      <c r="BB21" s="157">
        <v>596421452752</v>
      </c>
      <c r="BC21" s="139"/>
      <c r="BD21" s="139" t="s">
        <v>335</v>
      </c>
      <c r="BE21" s="139" t="s">
        <v>88</v>
      </c>
      <c r="BF21" s="139" t="s">
        <v>87</v>
      </c>
      <c r="BG21" s="139" t="s">
        <v>84</v>
      </c>
      <c r="BH21" s="139" t="s">
        <v>85</v>
      </c>
      <c r="BI21" s="139" t="s">
        <v>86</v>
      </c>
      <c r="BJ21" s="139"/>
      <c r="BK21" s="139" t="s">
        <v>116</v>
      </c>
    </row>
    <row r="22" spans="1:63" ht="13.2" customHeight="1" x14ac:dyDescent="0.2">
      <c r="A22" s="54">
        <f t="shared" si="1"/>
        <v>45903</v>
      </c>
      <c r="B22" s="54" t="str">
        <f t="shared" si="2"/>
        <v>NRT</v>
      </c>
      <c r="C22" s="53">
        <f t="shared" si="3"/>
        <v>82020034394</v>
      </c>
      <c r="D22" s="55" t="str">
        <f t="shared" si="4"/>
        <v>PJP250136573</v>
      </c>
      <c r="E22" s="53">
        <f t="shared" si="5"/>
        <v>596421452870</v>
      </c>
      <c r="F22" s="53">
        <f t="shared" si="6"/>
        <v>2256355</v>
      </c>
      <c r="G22" s="53" t="str">
        <f t="shared" si="7"/>
        <v>SWCORP (TEAMHT)</v>
      </c>
      <c r="H22" s="55" t="str">
        <f t="shared" si="8"/>
        <v>김민진</v>
      </c>
      <c r="I22" s="53">
        <f t="shared" si="9"/>
        <v>48574</v>
      </c>
      <c r="J22" s="72">
        <f t="shared" si="10"/>
        <v>0</v>
      </c>
      <c r="K22" s="114">
        <f t="shared" si="11"/>
        <v>1</v>
      </c>
      <c r="L22" s="115">
        <f t="shared" si="12"/>
        <v>5.0999999999999996</v>
      </c>
      <c r="M22" s="115">
        <f t="shared" si="13"/>
        <v>8</v>
      </c>
      <c r="N22" s="56">
        <f t="shared" si="14"/>
        <v>8</v>
      </c>
      <c r="O22" s="53" t="str">
        <f t="shared" si="15"/>
        <v>일반(목록배제,Normal-Manifest Exception)</v>
      </c>
      <c r="P22" s="100">
        <f t="shared" si="16"/>
        <v>35.5</v>
      </c>
      <c r="Q22" s="63" t="str">
        <f t="shared" si="17"/>
        <v>RS706</v>
      </c>
      <c r="R22" s="63" t="str">
        <f t="shared" si="18"/>
        <v>AIR SEOUL</v>
      </c>
      <c r="S22" s="54">
        <f t="shared" si="19"/>
        <v>45903</v>
      </c>
      <c r="T22" s="94">
        <f t="shared" si="20"/>
        <v>1990</v>
      </c>
      <c r="U22" s="98" cm="1">
        <f t="array" ref="U22">IF(OR(ISNUMBER(SEARCH("대신대납",J22)),ISNUMBER(SEARCH("대신 대납",J22))),_xlfn.LET(
  _xlpm.s,J22,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" s="98">
        <f>((K22-1)*2500)/(Summary!$B$23/100)</f>
        <v>0</v>
      </c>
      <c r="W22" s="107">
        <f>IF(OR(ISNUMBER(SEARCH("대신대납",J22)),ISNUMBER(SEARCH("대신 대납",J22)),ISNUMBER(SEARCH("대신착불",J22)),ISNUMBER(SEARCH("대신 착불",J22))), 0,_xlfn.IFNA(_xlfn.IFS(
    AND(N22/K22 &gt; 2, N22/K22 &lt;= 5), 500/(Summary!$B$23/100) * K22,
    AND(N22/K22 &gt; 5, N22/K22 &lt;= 10), 1000/(Summary!$B$23/100) * K22,
    AND(N22/K22 &gt; 10, N22/K22 &lt;= 20), 3000/(Summary!$B$23/100) * K22,
    AND(N22/K22 &gt; 20, N22/K22 &lt;= 25), 11000/(Summary!$B$23/100) * K22,
    AND(N22/K22 &gt; 25, N22/K22 &lt;= 999), 15000/(Summary!$B$23/100) * K22
),0))</f>
        <v>106.11993675251769</v>
      </c>
      <c r="X22" s="99" cm="1">
        <f t="array" ref="X22">_xlfn.IFNA(_xlfn.IFS(AND(P22&gt;=2000, P22&lt;3000), 10000, AND(P22&gt;=3000, P22&lt;4000), 15000, AND(P22&gt;=4000, P22&lt;5000), 20000, AND(P22&gt;=5000), 25000),0)</f>
        <v>0</v>
      </c>
      <c r="Y22" s="64" t="str">
        <f>_xlfn.IFNA(VLOOKUP(D22,OTC!$A:$H,8,0),"")</f>
        <v/>
      </c>
      <c r="Z22" s="102">
        <f t="shared" si="21"/>
        <v>106</v>
      </c>
      <c r="AA22" s="113">
        <f t="shared" si="22"/>
        <v>2096</v>
      </c>
      <c r="AB22" s="124">
        <f>IF(OR(ISNUMBER(SEARCH("적하삭제",J22)),ISNUMBER(SEARCH("적하 삭제",J22))),0,AA22*Summary!$B$23/100)</f>
        <v>19751.236800000002</v>
      </c>
      <c r="AC22" s="65"/>
      <c r="AD22" s="145">
        <v>45903</v>
      </c>
      <c r="AE22" s="139" t="s">
        <v>10</v>
      </c>
      <c r="AF22" s="139">
        <v>82020034394</v>
      </c>
      <c r="AG22" s="139" t="s">
        <v>336</v>
      </c>
      <c r="AH22" s="139" t="s">
        <v>337</v>
      </c>
      <c r="AI22" s="139">
        <v>1079261787</v>
      </c>
      <c r="AJ22" s="139">
        <v>48574</v>
      </c>
      <c r="AK22" s="139"/>
      <c r="AL22" s="140">
        <v>1</v>
      </c>
      <c r="AM22" s="141">
        <v>5.0999999999999996</v>
      </c>
      <c r="AN22" s="141">
        <v>8</v>
      </c>
      <c r="AO22" s="141">
        <v>8</v>
      </c>
      <c r="AP22" s="139" t="s">
        <v>8</v>
      </c>
      <c r="AQ22" s="141">
        <v>35.5</v>
      </c>
      <c r="AR22" s="139" t="s">
        <v>81</v>
      </c>
      <c r="AS22" s="139" t="s">
        <v>81</v>
      </c>
      <c r="AT22" s="139" t="s">
        <v>81</v>
      </c>
      <c r="AU22" s="139" t="s">
        <v>81</v>
      </c>
      <c r="AV22" s="139" t="s">
        <v>81</v>
      </c>
      <c r="AW22" s="139">
        <v>2256355</v>
      </c>
      <c r="AX22" s="139" t="s">
        <v>121</v>
      </c>
      <c r="AY22" s="139" t="s">
        <v>82</v>
      </c>
      <c r="AZ22" s="139"/>
      <c r="BA22" s="139" t="s">
        <v>83</v>
      </c>
      <c r="BB22" s="157">
        <v>596421452870</v>
      </c>
      <c r="BC22" s="139"/>
      <c r="BD22" s="139" t="s">
        <v>338</v>
      </c>
      <c r="BE22" s="139" t="s">
        <v>88</v>
      </c>
      <c r="BF22" s="139" t="s">
        <v>87</v>
      </c>
      <c r="BG22" s="139" t="s">
        <v>84</v>
      </c>
      <c r="BH22" s="139" t="s">
        <v>85</v>
      </c>
      <c r="BI22" s="139" t="s">
        <v>86</v>
      </c>
      <c r="BJ22" s="139"/>
      <c r="BK22" s="139" t="s">
        <v>116</v>
      </c>
    </row>
    <row r="23" spans="1:63" ht="13.2" customHeight="1" x14ac:dyDescent="0.2">
      <c r="A23" s="54">
        <f t="shared" si="1"/>
        <v>45903</v>
      </c>
      <c r="B23" s="54" t="str">
        <f t="shared" si="2"/>
        <v>NRT</v>
      </c>
      <c r="C23" s="53">
        <f t="shared" si="3"/>
        <v>82020034394</v>
      </c>
      <c r="D23" s="55" t="str">
        <f t="shared" si="4"/>
        <v>PJP250136385</v>
      </c>
      <c r="E23" s="53">
        <f t="shared" si="5"/>
        <v>596421452203</v>
      </c>
      <c r="F23" s="53">
        <f t="shared" si="6"/>
        <v>2256355</v>
      </c>
      <c r="G23" s="53" t="str">
        <f t="shared" si="7"/>
        <v>SWCORP (TEAMHT)</v>
      </c>
      <c r="H23" s="55" t="str">
        <f t="shared" si="8"/>
        <v>김규나</v>
      </c>
      <c r="I23" s="53">
        <f t="shared" si="9"/>
        <v>53336</v>
      </c>
      <c r="J23" s="72">
        <f t="shared" si="10"/>
        <v>0</v>
      </c>
      <c r="K23" s="114">
        <f t="shared" si="11"/>
        <v>1</v>
      </c>
      <c r="L23" s="115">
        <f t="shared" si="12"/>
        <v>4.4000000000000004</v>
      </c>
      <c r="M23" s="115">
        <f t="shared" si="13"/>
        <v>3.5</v>
      </c>
      <c r="N23" s="56">
        <f t="shared" si="14"/>
        <v>4.4000000000000004</v>
      </c>
      <c r="O23" s="53" t="str">
        <f t="shared" si="15"/>
        <v>일반(목록배제,Normal-Manifest Exception)</v>
      </c>
      <c r="P23" s="100">
        <f t="shared" si="16"/>
        <v>13.05</v>
      </c>
      <c r="Q23" s="63" t="str">
        <f t="shared" si="17"/>
        <v>RS706</v>
      </c>
      <c r="R23" s="63" t="str">
        <f t="shared" si="18"/>
        <v>AIR SEOUL</v>
      </c>
      <c r="S23" s="54">
        <f t="shared" si="19"/>
        <v>45903</v>
      </c>
      <c r="T23" s="94">
        <f t="shared" si="20"/>
        <v>1306</v>
      </c>
      <c r="U23" s="98" cm="1">
        <f t="array" ref="U23">IF(OR(ISNUMBER(SEARCH("대신대납",J23)),ISNUMBER(SEARCH("대신 대납",J23))),_xlfn.LET(
  _xlpm.s,J23,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" s="98">
        <f>((K23-1)*2500)/(Summary!$B$23/100)</f>
        <v>0</v>
      </c>
      <c r="W23" s="107">
        <f>IF(OR(ISNUMBER(SEARCH("대신대납",J23)),ISNUMBER(SEARCH("대신 대납",J23)),ISNUMBER(SEARCH("대신착불",J23)),ISNUMBER(SEARCH("대신 착불",J23))), 0,_xlfn.IFNA(_xlfn.IFS(
    AND(N23/K23 &gt; 2, N23/K23 &lt;= 5), 500/(Summary!$B$23/100) * K23,
    AND(N23/K23 &gt; 5, N23/K23 &lt;= 10), 1000/(Summary!$B$23/100) * K23,
    AND(N23/K23 &gt; 10, N23/K23 &lt;= 20), 3000/(Summary!$B$23/100) * K23,
    AND(N23/K23 &gt; 20, N23/K23 &lt;= 25), 11000/(Summary!$B$23/100) * K23,
    AND(N23/K23 &gt; 25, N23/K23 &lt;= 999), 15000/(Summary!$B$23/100) * K23
),0))</f>
        <v>53.059968376258844</v>
      </c>
      <c r="X23" s="99" cm="1">
        <f t="array" ref="X23">_xlfn.IFNA(_xlfn.IFS(AND(P23&gt;=2000, P23&lt;3000), 10000, AND(P23&gt;=3000, P23&lt;4000), 15000, AND(P23&gt;=4000, P23&lt;5000), 20000, AND(P23&gt;=5000), 25000),0)</f>
        <v>0</v>
      </c>
      <c r="Y23" s="64" t="str">
        <f>_xlfn.IFNA(VLOOKUP(D23,OTC!$A:$H,8,0),"")</f>
        <v/>
      </c>
      <c r="Z23" s="102">
        <f t="shared" si="21"/>
        <v>53</v>
      </c>
      <c r="AA23" s="113">
        <f t="shared" si="22"/>
        <v>1359</v>
      </c>
      <c r="AB23" s="124">
        <f>IF(OR(ISNUMBER(SEARCH("적하삭제",J23)),ISNUMBER(SEARCH("적하 삭제",J23))),0,AA23*Summary!$B$23/100)</f>
        <v>12806.2647</v>
      </c>
      <c r="AC23" s="65"/>
      <c r="AD23" s="145">
        <v>45903</v>
      </c>
      <c r="AE23" s="139" t="s">
        <v>10</v>
      </c>
      <c r="AF23" s="139">
        <v>82020034394</v>
      </c>
      <c r="AG23" s="139" t="s">
        <v>339</v>
      </c>
      <c r="AH23" s="139" t="s">
        <v>340</v>
      </c>
      <c r="AI23" s="139">
        <v>1083246844</v>
      </c>
      <c r="AJ23" s="139">
        <v>53336</v>
      </c>
      <c r="AK23" s="139"/>
      <c r="AL23" s="140">
        <v>1</v>
      </c>
      <c r="AM23" s="141">
        <v>4.4000000000000004</v>
      </c>
      <c r="AN23" s="141">
        <v>3.5</v>
      </c>
      <c r="AO23" s="141">
        <v>4.4000000000000004</v>
      </c>
      <c r="AP23" s="139" t="s">
        <v>8</v>
      </c>
      <c r="AQ23" s="141">
        <v>13.05</v>
      </c>
      <c r="AR23" s="139" t="s">
        <v>81</v>
      </c>
      <c r="AS23" s="139" t="s">
        <v>81</v>
      </c>
      <c r="AT23" s="139" t="s">
        <v>81</v>
      </c>
      <c r="AU23" s="139" t="s">
        <v>81</v>
      </c>
      <c r="AV23" s="139" t="s">
        <v>81</v>
      </c>
      <c r="AW23" s="139">
        <v>2256355</v>
      </c>
      <c r="AX23" s="139" t="s">
        <v>121</v>
      </c>
      <c r="AY23" s="139" t="s">
        <v>82</v>
      </c>
      <c r="AZ23" s="139"/>
      <c r="BA23" s="139" t="s">
        <v>83</v>
      </c>
      <c r="BB23" s="157">
        <v>596421452203</v>
      </c>
      <c r="BC23" s="139"/>
      <c r="BD23" s="139" t="s">
        <v>341</v>
      </c>
      <c r="BE23" s="139" t="s">
        <v>88</v>
      </c>
      <c r="BF23" s="139" t="s">
        <v>87</v>
      </c>
      <c r="BG23" s="139" t="s">
        <v>84</v>
      </c>
      <c r="BH23" s="139" t="s">
        <v>85</v>
      </c>
      <c r="BI23" s="139" t="s">
        <v>86</v>
      </c>
      <c r="BJ23" s="139"/>
      <c r="BK23" s="139" t="s">
        <v>116</v>
      </c>
    </row>
    <row r="24" spans="1:63" ht="13.2" customHeight="1" x14ac:dyDescent="0.2">
      <c r="A24" s="54">
        <f t="shared" si="1"/>
        <v>45903</v>
      </c>
      <c r="B24" s="54" t="str">
        <f t="shared" si="2"/>
        <v>NRT</v>
      </c>
      <c r="C24" s="53">
        <f t="shared" si="3"/>
        <v>82020034394</v>
      </c>
      <c r="D24" s="55" t="str">
        <f t="shared" si="4"/>
        <v>PJP250136248</v>
      </c>
      <c r="E24" s="53">
        <f t="shared" si="5"/>
        <v>596421451665</v>
      </c>
      <c r="F24" s="53">
        <f t="shared" si="6"/>
        <v>2256355</v>
      </c>
      <c r="G24" s="53" t="str">
        <f t="shared" si="7"/>
        <v>SWCORP (TEAMHT)</v>
      </c>
      <c r="H24" s="55" t="str">
        <f t="shared" si="8"/>
        <v>서영국</v>
      </c>
      <c r="I24" s="53">
        <f t="shared" si="9"/>
        <v>14538</v>
      </c>
      <c r="J24" s="72">
        <f t="shared" si="10"/>
        <v>0</v>
      </c>
      <c r="K24" s="114">
        <f t="shared" si="11"/>
        <v>1</v>
      </c>
      <c r="L24" s="115">
        <f t="shared" si="12"/>
        <v>2.4</v>
      </c>
      <c r="M24" s="115">
        <f t="shared" si="13"/>
        <v>2</v>
      </c>
      <c r="N24" s="56">
        <f t="shared" si="14"/>
        <v>2.4000000000000004</v>
      </c>
      <c r="O24" s="53" t="str">
        <f t="shared" si="15"/>
        <v>일반(목록배제,Normal-Manifest Exception)</v>
      </c>
      <c r="P24" s="100">
        <f t="shared" si="16"/>
        <v>5.01</v>
      </c>
      <c r="Q24" s="63" t="str">
        <f t="shared" si="17"/>
        <v>RS706</v>
      </c>
      <c r="R24" s="63" t="str">
        <f t="shared" si="18"/>
        <v>AIR SEOUL</v>
      </c>
      <c r="S24" s="54">
        <f t="shared" si="19"/>
        <v>45903</v>
      </c>
      <c r="T24" s="94">
        <f t="shared" si="20"/>
        <v>926</v>
      </c>
      <c r="U24" s="98" cm="1">
        <f t="array" ref="U24">IF(OR(ISNUMBER(SEARCH("대신대납",J24)),ISNUMBER(SEARCH("대신 대납",J24))),_xlfn.LET(
  _xlpm.s,J24,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" s="98">
        <f>((K24-1)*2500)/(Summary!$B$23/100)</f>
        <v>0</v>
      </c>
      <c r="W24" s="107">
        <f>IF(OR(ISNUMBER(SEARCH("대신대납",J24)),ISNUMBER(SEARCH("대신 대납",J24)),ISNUMBER(SEARCH("대신착불",J24)),ISNUMBER(SEARCH("대신 착불",J24))), 0,_xlfn.IFNA(_xlfn.IFS(
    AND(N24/K24 &gt; 2, N24/K24 &lt;= 5), 500/(Summary!$B$23/100) * K24,
    AND(N24/K24 &gt; 5, N24/K24 &lt;= 10), 1000/(Summary!$B$23/100) * K24,
    AND(N24/K24 &gt; 10, N24/K24 &lt;= 20), 3000/(Summary!$B$23/100) * K24,
    AND(N24/K24 &gt; 20, N24/K24 &lt;= 25), 11000/(Summary!$B$23/100) * K24,
    AND(N24/K24 &gt; 25, N24/K24 &lt;= 999), 15000/(Summary!$B$23/100) * K24
),0))</f>
        <v>53.059968376258844</v>
      </c>
      <c r="X24" s="99" cm="1">
        <f t="array" ref="X24">_xlfn.IFNA(_xlfn.IFS(AND(P24&gt;=2000, P24&lt;3000), 10000, AND(P24&gt;=3000, P24&lt;4000), 15000, AND(P24&gt;=4000, P24&lt;5000), 20000, AND(P24&gt;=5000), 25000),0)</f>
        <v>0</v>
      </c>
      <c r="Y24" s="64" t="str">
        <f>_xlfn.IFNA(VLOOKUP(D24,OTC!$A:$H,8,0),"")</f>
        <v/>
      </c>
      <c r="Z24" s="102">
        <f t="shared" si="21"/>
        <v>53</v>
      </c>
      <c r="AA24" s="113">
        <f t="shared" si="22"/>
        <v>979</v>
      </c>
      <c r="AB24" s="124">
        <f>IF(OR(ISNUMBER(SEARCH("적하삭제",J24)),ISNUMBER(SEARCH("적하 삭제",J24))),0,AA24*Summary!$B$23/100)</f>
        <v>9225.4107000000004</v>
      </c>
      <c r="AC24" s="65"/>
      <c r="AD24" s="145">
        <v>45903</v>
      </c>
      <c r="AE24" s="139" t="s">
        <v>10</v>
      </c>
      <c r="AF24" s="139">
        <v>82020034394</v>
      </c>
      <c r="AG24" s="139" t="s">
        <v>342</v>
      </c>
      <c r="AH24" s="139" t="s">
        <v>343</v>
      </c>
      <c r="AI24" s="139">
        <v>1074633263</v>
      </c>
      <c r="AJ24" s="139">
        <v>14538</v>
      </c>
      <c r="AK24" s="139"/>
      <c r="AL24" s="140">
        <v>1</v>
      </c>
      <c r="AM24" s="141">
        <v>2.4</v>
      </c>
      <c r="AN24" s="141">
        <v>2</v>
      </c>
      <c r="AO24" s="141">
        <v>2.4</v>
      </c>
      <c r="AP24" s="139" t="s">
        <v>8</v>
      </c>
      <c r="AQ24" s="141">
        <v>5.01</v>
      </c>
      <c r="AR24" s="139" t="s">
        <v>81</v>
      </c>
      <c r="AS24" s="139" t="s">
        <v>81</v>
      </c>
      <c r="AT24" s="139" t="s">
        <v>81</v>
      </c>
      <c r="AU24" s="139" t="s">
        <v>81</v>
      </c>
      <c r="AV24" s="139" t="s">
        <v>81</v>
      </c>
      <c r="AW24" s="139">
        <v>2256355</v>
      </c>
      <c r="AX24" s="139" t="s">
        <v>121</v>
      </c>
      <c r="AY24" s="139" t="s">
        <v>82</v>
      </c>
      <c r="AZ24" s="139"/>
      <c r="BA24" s="139" t="s">
        <v>83</v>
      </c>
      <c r="BB24" s="157">
        <v>596421451665</v>
      </c>
      <c r="BC24" s="139"/>
      <c r="BD24" s="139" t="s">
        <v>344</v>
      </c>
      <c r="BE24" s="139" t="s">
        <v>88</v>
      </c>
      <c r="BF24" s="139" t="s">
        <v>87</v>
      </c>
      <c r="BG24" s="139" t="s">
        <v>84</v>
      </c>
      <c r="BH24" s="139" t="s">
        <v>85</v>
      </c>
      <c r="BI24" s="139" t="s">
        <v>86</v>
      </c>
      <c r="BJ24" s="139"/>
      <c r="BK24" s="139" t="s">
        <v>116</v>
      </c>
    </row>
    <row r="25" spans="1:63" ht="13.2" customHeight="1" x14ac:dyDescent="0.2">
      <c r="A25" s="54">
        <f t="shared" si="1"/>
        <v>45903</v>
      </c>
      <c r="B25" s="54" t="str">
        <f t="shared" si="2"/>
        <v>NRT</v>
      </c>
      <c r="C25" s="53">
        <f t="shared" si="3"/>
        <v>82020034394</v>
      </c>
      <c r="D25" s="55" t="str">
        <f t="shared" si="4"/>
        <v>PJP250136572</v>
      </c>
      <c r="E25" s="53">
        <f t="shared" si="5"/>
        <v>596421452866</v>
      </c>
      <c r="F25" s="53">
        <f t="shared" si="6"/>
        <v>2256355</v>
      </c>
      <c r="G25" s="53" t="str">
        <f t="shared" si="7"/>
        <v>SWCORP (TEAMHT)</v>
      </c>
      <c r="H25" s="55" t="str">
        <f t="shared" si="8"/>
        <v>김연주</v>
      </c>
      <c r="I25" s="53">
        <f t="shared" si="9"/>
        <v>28506</v>
      </c>
      <c r="J25" s="72">
        <f t="shared" si="10"/>
        <v>0</v>
      </c>
      <c r="K25" s="114">
        <f t="shared" si="11"/>
        <v>1</v>
      </c>
      <c r="L25" s="115">
        <f t="shared" si="12"/>
        <v>7.3</v>
      </c>
      <c r="M25" s="115">
        <f t="shared" si="13"/>
        <v>10.8</v>
      </c>
      <c r="N25" s="56">
        <f t="shared" si="14"/>
        <v>10.8</v>
      </c>
      <c r="O25" s="53" t="str">
        <f t="shared" si="15"/>
        <v>일반(목록배제,Normal-Manifest Exception)</v>
      </c>
      <c r="P25" s="100">
        <f t="shared" si="16"/>
        <v>44.15</v>
      </c>
      <c r="Q25" s="63" t="str">
        <f t="shared" si="17"/>
        <v>RS706</v>
      </c>
      <c r="R25" s="63" t="str">
        <f t="shared" si="18"/>
        <v>AIR SEOUL</v>
      </c>
      <c r="S25" s="54">
        <f t="shared" si="19"/>
        <v>45903</v>
      </c>
      <c r="T25" s="94">
        <f t="shared" si="20"/>
        <v>2522</v>
      </c>
      <c r="U25" s="98" cm="1">
        <f t="array" ref="U25">IF(OR(ISNUMBER(SEARCH("대신대납",J25)),ISNUMBER(SEARCH("대신 대납",J25))),_xlfn.LET(
  _xlpm.s,J25,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" s="98">
        <f>((K25-1)*2500)/(Summary!$B$23/100)</f>
        <v>0</v>
      </c>
      <c r="W25" s="107">
        <f>IF(OR(ISNUMBER(SEARCH("대신대납",J25)),ISNUMBER(SEARCH("대신 대납",J25)),ISNUMBER(SEARCH("대신착불",J25)),ISNUMBER(SEARCH("대신 착불",J25))), 0,_xlfn.IFNA(_xlfn.IFS(
    AND(N25/K25 &gt; 2, N25/K25 &lt;= 5), 500/(Summary!$B$23/100) * K25,
    AND(N25/K25 &gt; 5, N25/K25 &lt;= 10), 1000/(Summary!$B$23/100) * K25,
    AND(N25/K25 &gt; 10, N25/K25 &lt;= 20), 3000/(Summary!$B$23/100) * K25,
    AND(N25/K25 &gt; 20, N25/K25 &lt;= 25), 11000/(Summary!$B$23/100) * K25,
    AND(N25/K25 &gt; 25, N25/K25 &lt;= 999), 15000/(Summary!$B$23/100) * K25
),0))</f>
        <v>318.35981025755302</v>
      </c>
      <c r="X25" s="99" cm="1">
        <f t="array" ref="X25">_xlfn.IFNA(_xlfn.IFS(AND(P25&gt;=2000, P25&lt;3000), 10000, AND(P25&gt;=3000, P25&lt;4000), 15000, AND(P25&gt;=4000, P25&lt;5000), 20000, AND(P25&gt;=5000), 25000),0)</f>
        <v>0</v>
      </c>
      <c r="Y25" s="64" t="str">
        <f>_xlfn.IFNA(VLOOKUP(D25,OTC!$A:$H,8,0),"")</f>
        <v/>
      </c>
      <c r="Z25" s="102">
        <f t="shared" si="21"/>
        <v>318</v>
      </c>
      <c r="AA25" s="113">
        <f t="shared" si="22"/>
        <v>2840</v>
      </c>
      <c r="AB25" s="124">
        <f>IF(OR(ISNUMBER(SEARCH("적하삭제",J25)),ISNUMBER(SEARCH("적하 삭제",J25))),0,AA25*Summary!$B$23/100)</f>
        <v>26762.172000000002</v>
      </c>
      <c r="AC25" s="65"/>
      <c r="AD25" s="145">
        <v>45903</v>
      </c>
      <c r="AE25" s="139" t="s">
        <v>10</v>
      </c>
      <c r="AF25" s="139">
        <v>82020034394</v>
      </c>
      <c r="AG25" s="139" t="s">
        <v>345</v>
      </c>
      <c r="AH25" s="139" t="s">
        <v>346</v>
      </c>
      <c r="AI25" s="139">
        <v>1055198126</v>
      </c>
      <c r="AJ25" s="139">
        <v>28506</v>
      </c>
      <c r="AK25" s="139"/>
      <c r="AL25" s="140">
        <v>1</v>
      </c>
      <c r="AM25" s="141">
        <v>7.3</v>
      </c>
      <c r="AN25" s="141">
        <v>10.8</v>
      </c>
      <c r="AO25" s="141">
        <v>11</v>
      </c>
      <c r="AP25" s="139" t="s">
        <v>8</v>
      </c>
      <c r="AQ25" s="141">
        <v>44.15</v>
      </c>
      <c r="AR25" s="139" t="s">
        <v>81</v>
      </c>
      <c r="AS25" s="139" t="s">
        <v>81</v>
      </c>
      <c r="AT25" s="139" t="s">
        <v>81</v>
      </c>
      <c r="AU25" s="139" t="s">
        <v>81</v>
      </c>
      <c r="AV25" s="139" t="s">
        <v>81</v>
      </c>
      <c r="AW25" s="139">
        <v>2256355</v>
      </c>
      <c r="AX25" s="139" t="s">
        <v>121</v>
      </c>
      <c r="AY25" s="139" t="s">
        <v>82</v>
      </c>
      <c r="AZ25" s="139"/>
      <c r="BA25" s="139" t="s">
        <v>83</v>
      </c>
      <c r="BB25" s="157">
        <v>596421452866</v>
      </c>
      <c r="BC25" s="139"/>
      <c r="BD25" s="139" t="s">
        <v>347</v>
      </c>
      <c r="BE25" s="139" t="s">
        <v>88</v>
      </c>
      <c r="BF25" s="139" t="s">
        <v>87</v>
      </c>
      <c r="BG25" s="139" t="s">
        <v>84</v>
      </c>
      <c r="BH25" s="139" t="s">
        <v>85</v>
      </c>
      <c r="BI25" s="139" t="s">
        <v>86</v>
      </c>
      <c r="BJ25" s="139"/>
      <c r="BK25" s="139" t="s">
        <v>116</v>
      </c>
    </row>
    <row r="26" spans="1:63" ht="13.2" customHeight="1" x14ac:dyDescent="0.2">
      <c r="A26" s="54">
        <f t="shared" si="1"/>
        <v>45903</v>
      </c>
      <c r="B26" s="54" t="str">
        <f t="shared" si="2"/>
        <v>NRT</v>
      </c>
      <c r="C26" s="53">
        <f t="shared" si="3"/>
        <v>82020034394</v>
      </c>
      <c r="D26" s="55" t="str">
        <f t="shared" si="4"/>
        <v>PJP250136227</v>
      </c>
      <c r="E26" s="53">
        <f t="shared" si="5"/>
        <v>596421451455</v>
      </c>
      <c r="F26" s="53">
        <f t="shared" si="6"/>
        <v>2256355</v>
      </c>
      <c r="G26" s="53" t="str">
        <f t="shared" si="7"/>
        <v>SWCORP (TEAMHT)</v>
      </c>
      <c r="H26" s="55" t="str">
        <f t="shared" si="8"/>
        <v>임세희</v>
      </c>
      <c r="I26" s="53">
        <f t="shared" si="9"/>
        <v>16965</v>
      </c>
      <c r="J26" s="72">
        <f t="shared" si="10"/>
        <v>0</v>
      </c>
      <c r="K26" s="114">
        <f t="shared" si="11"/>
        <v>1</v>
      </c>
      <c r="L26" s="115">
        <f t="shared" si="12"/>
        <v>0.95</v>
      </c>
      <c r="M26" s="115">
        <f t="shared" si="13"/>
        <v>3.5</v>
      </c>
      <c r="N26" s="56">
        <f t="shared" si="14"/>
        <v>3.5</v>
      </c>
      <c r="O26" s="53" t="str">
        <f t="shared" si="15"/>
        <v>일반(목록배제,Normal-Manifest Exception)</v>
      </c>
      <c r="P26" s="100">
        <f t="shared" si="16"/>
        <v>6.67</v>
      </c>
      <c r="Q26" s="63" t="str">
        <f t="shared" si="17"/>
        <v>RS706</v>
      </c>
      <c r="R26" s="63" t="str">
        <f t="shared" si="18"/>
        <v>AIR SEOUL</v>
      </c>
      <c r="S26" s="54">
        <f t="shared" si="19"/>
        <v>45903</v>
      </c>
      <c r="T26" s="94">
        <f t="shared" si="20"/>
        <v>1135</v>
      </c>
      <c r="U26" s="98" cm="1">
        <f t="array" ref="U26">IF(OR(ISNUMBER(SEARCH("대신대납",J26)),ISNUMBER(SEARCH("대신 대납",J26))),_xlfn.LET(
  _xlpm.s,J26,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" s="98">
        <f>((K26-1)*2500)/(Summary!$B$23/100)</f>
        <v>0</v>
      </c>
      <c r="W26" s="107">
        <f>IF(OR(ISNUMBER(SEARCH("대신대납",J26)),ISNUMBER(SEARCH("대신 대납",J26)),ISNUMBER(SEARCH("대신착불",J26)),ISNUMBER(SEARCH("대신 착불",J26))), 0,_xlfn.IFNA(_xlfn.IFS(
    AND(N26/K26 &gt; 2, N26/K26 &lt;= 5), 500/(Summary!$B$23/100) * K26,
    AND(N26/K26 &gt; 5, N26/K26 &lt;= 10), 1000/(Summary!$B$23/100) * K26,
    AND(N26/K26 &gt; 10, N26/K26 &lt;= 20), 3000/(Summary!$B$23/100) * K26,
    AND(N26/K26 &gt; 20, N26/K26 &lt;= 25), 11000/(Summary!$B$23/100) * K26,
    AND(N26/K26 &gt; 25, N26/K26 &lt;= 999), 15000/(Summary!$B$23/100) * K26
),0))</f>
        <v>53.059968376258844</v>
      </c>
      <c r="X26" s="99" cm="1">
        <f t="array" ref="X26">_xlfn.IFNA(_xlfn.IFS(AND(P26&gt;=2000, P26&lt;3000), 10000, AND(P26&gt;=3000, P26&lt;4000), 15000, AND(P26&gt;=4000, P26&lt;5000), 20000, AND(P26&gt;=5000), 25000),0)</f>
        <v>0</v>
      </c>
      <c r="Y26" s="64" t="str">
        <f>_xlfn.IFNA(VLOOKUP(D26,OTC!$A:$H,8,0),"")</f>
        <v/>
      </c>
      <c r="Z26" s="102">
        <f t="shared" si="21"/>
        <v>53</v>
      </c>
      <c r="AA26" s="113">
        <f t="shared" si="22"/>
        <v>1188</v>
      </c>
      <c r="AB26" s="124">
        <f>IF(OR(ISNUMBER(SEARCH("적하삭제",J26)),ISNUMBER(SEARCH("적하 삭제",J26))),0,AA26*Summary!$B$23/100)</f>
        <v>11194.8804</v>
      </c>
      <c r="AC26" s="65"/>
      <c r="AD26" s="145">
        <v>45903</v>
      </c>
      <c r="AE26" s="139" t="s">
        <v>10</v>
      </c>
      <c r="AF26" s="139">
        <v>82020034394</v>
      </c>
      <c r="AG26" s="139" t="s">
        <v>348</v>
      </c>
      <c r="AH26" s="139" t="s">
        <v>349</v>
      </c>
      <c r="AI26" s="139">
        <v>1074085677</v>
      </c>
      <c r="AJ26" s="139">
        <v>16965</v>
      </c>
      <c r="AK26" s="139"/>
      <c r="AL26" s="140">
        <v>1</v>
      </c>
      <c r="AM26" s="141">
        <v>0.95</v>
      </c>
      <c r="AN26" s="141">
        <v>3.5</v>
      </c>
      <c r="AO26" s="141">
        <v>3.5</v>
      </c>
      <c r="AP26" s="139" t="s">
        <v>8</v>
      </c>
      <c r="AQ26" s="141">
        <v>6.67</v>
      </c>
      <c r="AR26" s="139" t="s">
        <v>81</v>
      </c>
      <c r="AS26" s="139" t="s">
        <v>81</v>
      </c>
      <c r="AT26" s="139" t="s">
        <v>81</v>
      </c>
      <c r="AU26" s="139" t="s">
        <v>81</v>
      </c>
      <c r="AV26" s="139" t="s">
        <v>81</v>
      </c>
      <c r="AW26" s="139">
        <v>2256355</v>
      </c>
      <c r="AX26" s="139" t="s">
        <v>121</v>
      </c>
      <c r="AY26" s="139" t="s">
        <v>82</v>
      </c>
      <c r="AZ26" s="139"/>
      <c r="BA26" s="139" t="s">
        <v>83</v>
      </c>
      <c r="BB26" s="157">
        <v>596421451455</v>
      </c>
      <c r="BC26" s="139"/>
      <c r="BD26" s="139" t="s">
        <v>350</v>
      </c>
      <c r="BE26" s="139" t="s">
        <v>88</v>
      </c>
      <c r="BF26" s="139" t="s">
        <v>87</v>
      </c>
      <c r="BG26" s="139" t="s">
        <v>84</v>
      </c>
      <c r="BH26" s="139" t="s">
        <v>85</v>
      </c>
      <c r="BI26" s="139" t="s">
        <v>86</v>
      </c>
      <c r="BJ26" s="139"/>
      <c r="BK26" s="139" t="s">
        <v>116</v>
      </c>
    </row>
    <row r="27" spans="1:63" ht="13.2" customHeight="1" x14ac:dyDescent="0.2">
      <c r="A27" s="54">
        <f t="shared" si="1"/>
        <v>45903</v>
      </c>
      <c r="B27" s="54" t="str">
        <f t="shared" si="2"/>
        <v>NRT</v>
      </c>
      <c r="C27" s="53">
        <f t="shared" si="3"/>
        <v>82020034394</v>
      </c>
      <c r="D27" s="55" t="str">
        <f t="shared" si="4"/>
        <v>PJP250136257</v>
      </c>
      <c r="E27" s="53">
        <f t="shared" si="5"/>
        <v>596421451750</v>
      </c>
      <c r="F27" s="53">
        <f t="shared" si="6"/>
        <v>2256355</v>
      </c>
      <c r="G27" s="53" t="str">
        <f t="shared" si="7"/>
        <v>SWCORP (TEAMHT)</v>
      </c>
      <c r="H27" s="55" t="str">
        <f t="shared" si="8"/>
        <v>김정빈</v>
      </c>
      <c r="I27" s="53">
        <f t="shared" si="9"/>
        <v>31406</v>
      </c>
      <c r="J27" s="72">
        <f t="shared" si="10"/>
        <v>0</v>
      </c>
      <c r="K27" s="114">
        <f t="shared" si="11"/>
        <v>1</v>
      </c>
      <c r="L27" s="115">
        <f t="shared" si="12"/>
        <v>0.7</v>
      </c>
      <c r="M27" s="115">
        <f t="shared" si="13"/>
        <v>2.2000000000000002</v>
      </c>
      <c r="N27" s="56">
        <f t="shared" si="14"/>
        <v>2.2000000000000002</v>
      </c>
      <c r="O27" s="53" t="str">
        <f t="shared" si="15"/>
        <v>일반(목록배제,Normal-Manifest Exception)</v>
      </c>
      <c r="P27" s="100">
        <f t="shared" si="16"/>
        <v>12.43</v>
      </c>
      <c r="Q27" s="63" t="str">
        <f t="shared" si="17"/>
        <v>RS706</v>
      </c>
      <c r="R27" s="63" t="str">
        <f t="shared" si="18"/>
        <v>AIR SEOUL</v>
      </c>
      <c r="S27" s="54">
        <f t="shared" si="19"/>
        <v>45903</v>
      </c>
      <c r="T27" s="94">
        <f t="shared" si="20"/>
        <v>888</v>
      </c>
      <c r="U27" s="98" cm="1">
        <f t="array" ref="U27">IF(OR(ISNUMBER(SEARCH("대신대납",J27)),ISNUMBER(SEARCH("대신 대납",J27))),_xlfn.LET(
  _xlpm.s,J27,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" s="98">
        <f>((K27-1)*2500)/(Summary!$B$23/100)</f>
        <v>0</v>
      </c>
      <c r="W27" s="107">
        <f>IF(OR(ISNUMBER(SEARCH("대신대납",J27)),ISNUMBER(SEARCH("대신 대납",J27)),ISNUMBER(SEARCH("대신착불",J27)),ISNUMBER(SEARCH("대신 착불",J27))), 0,_xlfn.IFNA(_xlfn.IFS(
    AND(N27/K27 &gt; 2, N27/K27 &lt;= 5), 500/(Summary!$B$23/100) * K27,
    AND(N27/K27 &gt; 5, N27/K27 &lt;= 10), 1000/(Summary!$B$23/100) * K27,
    AND(N27/K27 &gt; 10, N27/K27 &lt;= 20), 3000/(Summary!$B$23/100) * K27,
    AND(N27/K27 &gt; 20, N27/K27 &lt;= 25), 11000/(Summary!$B$23/100) * K27,
    AND(N27/K27 &gt; 25, N27/K27 &lt;= 999), 15000/(Summary!$B$23/100) * K27
),0))</f>
        <v>53.059968376258844</v>
      </c>
      <c r="X27" s="99" cm="1">
        <f t="array" ref="X27">_xlfn.IFNA(_xlfn.IFS(AND(P27&gt;=2000, P27&lt;3000), 10000, AND(P27&gt;=3000, P27&lt;4000), 15000, AND(P27&gt;=4000, P27&lt;5000), 20000, AND(P27&gt;=5000), 25000),0)</f>
        <v>0</v>
      </c>
      <c r="Y27" s="64" t="str">
        <f>_xlfn.IFNA(VLOOKUP(D27,OTC!$A:$H,8,0),"")</f>
        <v/>
      </c>
      <c r="Z27" s="102">
        <f t="shared" si="21"/>
        <v>53</v>
      </c>
      <c r="AA27" s="113">
        <f t="shared" si="22"/>
        <v>941</v>
      </c>
      <c r="AB27" s="124">
        <f>IF(OR(ISNUMBER(SEARCH("적하삭제",J27)),ISNUMBER(SEARCH("적하 삭제",J27))),0,AA27*Summary!$B$23/100)</f>
        <v>8867.3253000000004</v>
      </c>
      <c r="AC27" s="65"/>
      <c r="AD27" s="145">
        <v>45903</v>
      </c>
      <c r="AE27" s="139" t="s">
        <v>10</v>
      </c>
      <c r="AF27" s="139">
        <v>82020034394</v>
      </c>
      <c r="AG27" s="139" t="s">
        <v>351</v>
      </c>
      <c r="AH27" s="139" t="s">
        <v>352</v>
      </c>
      <c r="AI27" s="139">
        <v>1041716104</v>
      </c>
      <c r="AJ27" s="139">
        <v>31406</v>
      </c>
      <c r="AK27" s="139"/>
      <c r="AL27" s="140">
        <v>1</v>
      </c>
      <c r="AM27" s="141">
        <v>0.7</v>
      </c>
      <c r="AN27" s="141">
        <v>2.2000000000000002</v>
      </c>
      <c r="AO27" s="141">
        <v>2.2000000000000002</v>
      </c>
      <c r="AP27" s="139" t="s">
        <v>8</v>
      </c>
      <c r="AQ27" s="141">
        <v>12.43</v>
      </c>
      <c r="AR27" s="139" t="s">
        <v>81</v>
      </c>
      <c r="AS27" s="139" t="s">
        <v>81</v>
      </c>
      <c r="AT27" s="139" t="s">
        <v>81</v>
      </c>
      <c r="AU27" s="139" t="s">
        <v>81</v>
      </c>
      <c r="AV27" s="139" t="s">
        <v>81</v>
      </c>
      <c r="AW27" s="139">
        <v>2256355</v>
      </c>
      <c r="AX27" s="139" t="s">
        <v>121</v>
      </c>
      <c r="AY27" s="139" t="s">
        <v>82</v>
      </c>
      <c r="AZ27" s="139"/>
      <c r="BA27" s="139" t="s">
        <v>83</v>
      </c>
      <c r="BB27" s="157">
        <v>596421451750</v>
      </c>
      <c r="BC27" s="139"/>
      <c r="BD27" s="139" t="s">
        <v>353</v>
      </c>
      <c r="BE27" s="139" t="s">
        <v>88</v>
      </c>
      <c r="BF27" s="139" t="s">
        <v>87</v>
      </c>
      <c r="BG27" s="139" t="s">
        <v>84</v>
      </c>
      <c r="BH27" s="139" t="s">
        <v>85</v>
      </c>
      <c r="BI27" s="139" t="s">
        <v>86</v>
      </c>
      <c r="BJ27" s="139"/>
      <c r="BK27" s="139" t="s">
        <v>116</v>
      </c>
    </row>
    <row r="28" spans="1:63" ht="13.2" customHeight="1" x14ac:dyDescent="0.2">
      <c r="A28" s="54">
        <f t="shared" si="1"/>
        <v>45903</v>
      </c>
      <c r="B28" s="54" t="str">
        <f t="shared" si="2"/>
        <v>NRT</v>
      </c>
      <c r="C28" s="53">
        <f t="shared" si="3"/>
        <v>82020034394</v>
      </c>
      <c r="D28" s="55" t="str">
        <f t="shared" si="4"/>
        <v>PJP250136574</v>
      </c>
      <c r="E28" s="53">
        <f t="shared" si="5"/>
        <v>596421452881</v>
      </c>
      <c r="F28" s="53">
        <f t="shared" si="6"/>
        <v>2256355</v>
      </c>
      <c r="G28" s="53" t="str">
        <f t="shared" si="7"/>
        <v>SWCORP (TEAMHT)</v>
      </c>
      <c r="H28" s="55" t="str">
        <f t="shared" si="8"/>
        <v>한형덕</v>
      </c>
      <c r="I28" s="53">
        <f t="shared" si="9"/>
        <v>8501</v>
      </c>
      <c r="J28" s="72" t="str">
        <f t="shared" si="10"/>
        <v>[식물검역]//반입예정정보재전송</v>
      </c>
      <c r="K28" s="114">
        <f t="shared" si="11"/>
        <v>1</v>
      </c>
      <c r="L28" s="115">
        <f t="shared" si="12"/>
        <v>3.45</v>
      </c>
      <c r="M28" s="115">
        <f t="shared" si="13"/>
        <v>5.9</v>
      </c>
      <c r="N28" s="56">
        <f t="shared" si="14"/>
        <v>5.9</v>
      </c>
      <c r="O28" s="53" t="str">
        <f t="shared" si="15"/>
        <v>식물검역(Plants Inspection)</v>
      </c>
      <c r="P28" s="100">
        <f t="shared" si="16"/>
        <v>35.090000000000003</v>
      </c>
      <c r="Q28" s="63" t="str">
        <f t="shared" si="17"/>
        <v>RS706</v>
      </c>
      <c r="R28" s="63" t="str">
        <f t="shared" si="18"/>
        <v>AIR SEOUL</v>
      </c>
      <c r="S28" s="54">
        <f t="shared" si="19"/>
        <v>45903</v>
      </c>
      <c r="T28" s="94">
        <f t="shared" si="20"/>
        <v>1591</v>
      </c>
      <c r="U28" s="98" cm="1">
        <f t="array" ref="U28">IF(OR(ISNUMBER(SEARCH("대신대납",J28)),ISNUMBER(SEARCH("대신 대납",J28))),_xlfn.LET(
  _xlpm.s,J28,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" s="98">
        <f>((K28-1)*2500)/(Summary!$B$23/100)</f>
        <v>0</v>
      </c>
      <c r="W28" s="107">
        <f>IF(OR(ISNUMBER(SEARCH("대신대납",J28)),ISNUMBER(SEARCH("대신 대납",J28)),ISNUMBER(SEARCH("대신착불",J28)),ISNUMBER(SEARCH("대신 착불",J28))), 0,_xlfn.IFNA(_xlfn.IFS(
    AND(N28/K28 &gt; 2, N28/K28 &lt;= 5), 500/(Summary!$B$23/100) * K28,
    AND(N28/K28 &gt; 5, N28/K28 &lt;= 10), 1000/(Summary!$B$23/100) * K28,
    AND(N28/K28 &gt; 10, N28/K28 &lt;= 20), 3000/(Summary!$B$23/100) * K28,
    AND(N28/K28 &gt; 20, N28/K28 &lt;= 25), 11000/(Summary!$B$23/100) * K28,
    AND(N28/K28 &gt; 25, N28/K28 &lt;= 999), 15000/(Summary!$B$23/100) * K28
),0))</f>
        <v>106.11993675251769</v>
      </c>
      <c r="X28" s="99" cm="1">
        <f t="array" ref="X28">_xlfn.IFNA(_xlfn.IFS(AND(P28&gt;=2000, P28&lt;3000), 10000, AND(P28&gt;=3000, P28&lt;4000), 15000, AND(P28&gt;=4000, P28&lt;5000), 20000, AND(P28&gt;=5000), 25000),0)</f>
        <v>0</v>
      </c>
      <c r="Y28" s="64" t="str">
        <f>_xlfn.IFNA(VLOOKUP(D28,OTC!$A:$H,8,0),"")</f>
        <v/>
      </c>
      <c r="Z28" s="102">
        <f t="shared" si="21"/>
        <v>106</v>
      </c>
      <c r="AA28" s="113">
        <f t="shared" si="22"/>
        <v>1697</v>
      </c>
      <c r="AB28" s="124">
        <f>IF(OR(ISNUMBER(SEARCH("적하삭제",J28)),ISNUMBER(SEARCH("적하 삭제",J28))),0,AA28*Summary!$B$23/100)</f>
        <v>15991.340099999999</v>
      </c>
      <c r="AC28" s="65"/>
      <c r="AD28" s="145">
        <v>45903</v>
      </c>
      <c r="AE28" s="139" t="s">
        <v>10</v>
      </c>
      <c r="AF28" s="139">
        <v>82020034394</v>
      </c>
      <c r="AG28" s="139" t="s">
        <v>354</v>
      </c>
      <c r="AH28" s="139" t="s">
        <v>355</v>
      </c>
      <c r="AI28" s="139">
        <v>1088734751</v>
      </c>
      <c r="AJ28" s="139">
        <v>8501</v>
      </c>
      <c r="AK28" s="139" t="s">
        <v>356</v>
      </c>
      <c r="AL28" s="140">
        <v>1</v>
      </c>
      <c r="AM28" s="141">
        <v>3.45</v>
      </c>
      <c r="AN28" s="141">
        <v>5.9</v>
      </c>
      <c r="AO28" s="141">
        <v>6</v>
      </c>
      <c r="AP28" s="139" t="s">
        <v>99</v>
      </c>
      <c r="AQ28" s="141">
        <v>35.090000000000003</v>
      </c>
      <c r="AR28" s="139" t="s">
        <v>81</v>
      </c>
      <c r="AS28" s="139" t="s">
        <v>81</v>
      </c>
      <c r="AT28" s="139" t="s">
        <v>81</v>
      </c>
      <c r="AU28" s="139" t="s">
        <v>81</v>
      </c>
      <c r="AV28" s="139" t="s">
        <v>81</v>
      </c>
      <c r="AW28" s="139">
        <v>2256355</v>
      </c>
      <c r="AX28" s="139" t="s">
        <v>121</v>
      </c>
      <c r="AY28" s="139" t="s">
        <v>82</v>
      </c>
      <c r="AZ28" s="139"/>
      <c r="BA28" s="139" t="s">
        <v>83</v>
      </c>
      <c r="BB28" s="157">
        <v>596421452881</v>
      </c>
      <c r="BC28" s="139"/>
      <c r="BD28" s="139" t="s">
        <v>357</v>
      </c>
      <c r="BE28" s="139" t="s">
        <v>88</v>
      </c>
      <c r="BF28" s="139" t="s">
        <v>87</v>
      </c>
      <c r="BG28" s="139" t="s">
        <v>84</v>
      </c>
      <c r="BH28" s="139" t="s">
        <v>85</v>
      </c>
      <c r="BI28" s="139" t="s">
        <v>86</v>
      </c>
      <c r="BJ28" s="139"/>
      <c r="BK28" s="139" t="s">
        <v>116</v>
      </c>
    </row>
    <row r="29" spans="1:63" ht="13.2" customHeight="1" x14ac:dyDescent="0.2">
      <c r="A29" s="54">
        <f t="shared" si="1"/>
        <v>45903</v>
      </c>
      <c r="B29" s="54" t="str">
        <f t="shared" si="2"/>
        <v>NRT</v>
      </c>
      <c r="C29" s="53">
        <f t="shared" si="3"/>
        <v>82020034394</v>
      </c>
      <c r="D29" s="55" t="str">
        <f t="shared" si="4"/>
        <v>PJP250138221</v>
      </c>
      <c r="E29" s="53">
        <f t="shared" si="5"/>
        <v>596421458772</v>
      </c>
      <c r="F29" s="53">
        <f t="shared" si="6"/>
        <v>2256355</v>
      </c>
      <c r="G29" s="53" t="str">
        <f t="shared" si="7"/>
        <v>SWCORP (TEAMHT)</v>
      </c>
      <c r="H29" s="55" t="str">
        <f t="shared" si="8"/>
        <v>안은정</v>
      </c>
      <c r="I29" s="53">
        <f t="shared" si="9"/>
        <v>18314</v>
      </c>
      <c r="J29" s="72">
        <f t="shared" si="10"/>
        <v>0</v>
      </c>
      <c r="K29" s="114">
        <f t="shared" si="11"/>
        <v>1</v>
      </c>
      <c r="L29" s="115">
        <f t="shared" si="12"/>
        <v>3.3</v>
      </c>
      <c r="M29" s="115">
        <f t="shared" si="13"/>
        <v>3.9</v>
      </c>
      <c r="N29" s="56">
        <f t="shared" si="14"/>
        <v>3.9000000000000004</v>
      </c>
      <c r="O29" s="53" t="str">
        <f t="shared" si="15"/>
        <v>일반(목록배제,Normal-Manifest Exception)</v>
      </c>
      <c r="P29" s="100">
        <f t="shared" si="16"/>
        <v>30.08</v>
      </c>
      <c r="Q29" s="63" t="str">
        <f t="shared" si="17"/>
        <v>RS706</v>
      </c>
      <c r="R29" s="63" t="str">
        <f t="shared" si="18"/>
        <v>AIR SEOUL</v>
      </c>
      <c r="S29" s="54">
        <f t="shared" si="19"/>
        <v>45903</v>
      </c>
      <c r="T29" s="94">
        <f t="shared" si="20"/>
        <v>1211</v>
      </c>
      <c r="U29" s="98" cm="1">
        <f t="array" ref="U29">IF(OR(ISNUMBER(SEARCH("대신대납",J29)),ISNUMBER(SEARCH("대신 대납",J29))),_xlfn.LET(
  _xlpm.s,J29,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" s="98">
        <f>((K29-1)*2500)/(Summary!$B$23/100)</f>
        <v>0</v>
      </c>
      <c r="W29" s="107">
        <f>IF(OR(ISNUMBER(SEARCH("대신대납",J29)),ISNUMBER(SEARCH("대신 대납",J29)),ISNUMBER(SEARCH("대신착불",J29)),ISNUMBER(SEARCH("대신 착불",J29))), 0,_xlfn.IFNA(_xlfn.IFS(
    AND(N29/K29 &gt; 2, N29/K29 &lt;= 5), 500/(Summary!$B$23/100) * K29,
    AND(N29/K29 &gt; 5, N29/K29 &lt;= 10), 1000/(Summary!$B$23/100) * K29,
    AND(N29/K29 &gt; 10, N29/K29 &lt;= 20), 3000/(Summary!$B$23/100) * K29,
    AND(N29/K29 &gt; 20, N29/K29 &lt;= 25), 11000/(Summary!$B$23/100) * K29,
    AND(N29/K29 &gt; 25, N29/K29 &lt;= 999), 15000/(Summary!$B$23/100) * K29
),0))</f>
        <v>53.059968376258844</v>
      </c>
      <c r="X29" s="99" cm="1">
        <f t="array" ref="X29">_xlfn.IFNA(_xlfn.IFS(AND(P29&gt;=2000, P29&lt;3000), 10000, AND(P29&gt;=3000, P29&lt;4000), 15000, AND(P29&gt;=4000, P29&lt;5000), 20000, AND(P29&gt;=5000), 25000),0)</f>
        <v>0</v>
      </c>
      <c r="Y29" s="64" t="str">
        <f>_xlfn.IFNA(VLOOKUP(D29,OTC!$A:$H,8,0),"")</f>
        <v/>
      </c>
      <c r="Z29" s="102">
        <f t="shared" si="21"/>
        <v>53</v>
      </c>
      <c r="AA29" s="113">
        <f t="shared" si="22"/>
        <v>1264</v>
      </c>
      <c r="AB29" s="124">
        <f>IF(OR(ISNUMBER(SEARCH("적하삭제",J29)),ISNUMBER(SEARCH("적하 삭제",J29))),0,AA29*Summary!$B$23/100)</f>
        <v>11911.051200000002</v>
      </c>
      <c r="AC29" s="65"/>
      <c r="AD29" s="145">
        <v>45903</v>
      </c>
      <c r="AE29" s="139" t="s">
        <v>10</v>
      </c>
      <c r="AF29" s="139">
        <v>82020034394</v>
      </c>
      <c r="AG29" s="139" t="s">
        <v>358</v>
      </c>
      <c r="AH29" s="139" t="s">
        <v>359</v>
      </c>
      <c r="AI29" s="139">
        <v>1092200819</v>
      </c>
      <c r="AJ29" s="139">
        <v>18314</v>
      </c>
      <c r="AK29" s="139"/>
      <c r="AL29" s="140">
        <v>1</v>
      </c>
      <c r="AM29" s="141">
        <v>3.3</v>
      </c>
      <c r="AN29" s="141">
        <v>3.9</v>
      </c>
      <c r="AO29" s="141">
        <v>3.9</v>
      </c>
      <c r="AP29" s="139" t="s">
        <v>8</v>
      </c>
      <c r="AQ29" s="141">
        <v>30.08</v>
      </c>
      <c r="AR29" s="139" t="s">
        <v>81</v>
      </c>
      <c r="AS29" s="139" t="s">
        <v>81</v>
      </c>
      <c r="AT29" s="139" t="s">
        <v>81</v>
      </c>
      <c r="AU29" s="139" t="s">
        <v>81</v>
      </c>
      <c r="AV29" s="139" t="s">
        <v>81</v>
      </c>
      <c r="AW29" s="139">
        <v>2256355</v>
      </c>
      <c r="AX29" s="139" t="s">
        <v>121</v>
      </c>
      <c r="AY29" s="139" t="s">
        <v>82</v>
      </c>
      <c r="AZ29" s="139"/>
      <c r="BA29" s="139" t="s">
        <v>83</v>
      </c>
      <c r="BB29" s="157">
        <v>596421458772</v>
      </c>
      <c r="BC29" s="139"/>
      <c r="BD29" s="139" t="s">
        <v>360</v>
      </c>
      <c r="BE29" s="139" t="s">
        <v>88</v>
      </c>
      <c r="BF29" s="139" t="s">
        <v>87</v>
      </c>
      <c r="BG29" s="139" t="s">
        <v>84</v>
      </c>
      <c r="BH29" s="139" t="s">
        <v>85</v>
      </c>
      <c r="BI29" s="139" t="s">
        <v>86</v>
      </c>
      <c r="BJ29" s="139"/>
      <c r="BK29" s="139" t="s">
        <v>116</v>
      </c>
    </row>
    <row r="30" spans="1:63" ht="13.2" customHeight="1" x14ac:dyDescent="0.2">
      <c r="A30" s="54">
        <f t="shared" si="1"/>
        <v>45903</v>
      </c>
      <c r="B30" s="54" t="str">
        <f t="shared" si="2"/>
        <v>NRT</v>
      </c>
      <c r="C30" s="53">
        <f t="shared" si="3"/>
        <v>82020034394</v>
      </c>
      <c r="D30" s="55" t="str">
        <f t="shared" si="4"/>
        <v>PJP250138189</v>
      </c>
      <c r="E30" s="53">
        <f t="shared" si="5"/>
        <v>596421458455</v>
      </c>
      <c r="F30" s="53">
        <f t="shared" si="6"/>
        <v>2256355</v>
      </c>
      <c r="G30" s="53" t="str">
        <f t="shared" si="7"/>
        <v>SWCORP (TEAMHT)</v>
      </c>
      <c r="H30" s="55" t="str">
        <f t="shared" si="8"/>
        <v>이동규</v>
      </c>
      <c r="I30" s="53">
        <f t="shared" si="9"/>
        <v>52786</v>
      </c>
      <c r="J30" s="72">
        <f t="shared" si="10"/>
        <v>0</v>
      </c>
      <c r="K30" s="114">
        <f t="shared" si="11"/>
        <v>1</v>
      </c>
      <c r="L30" s="115">
        <f t="shared" si="12"/>
        <v>3.25</v>
      </c>
      <c r="M30" s="115">
        <f t="shared" si="13"/>
        <v>4.0999999999999996</v>
      </c>
      <c r="N30" s="56">
        <f t="shared" si="14"/>
        <v>4.1000000000000005</v>
      </c>
      <c r="O30" s="53" t="str">
        <f t="shared" si="15"/>
        <v>일반(목록배제,Normal-Manifest Exception)</v>
      </c>
      <c r="P30" s="100">
        <f t="shared" si="16"/>
        <v>11.26</v>
      </c>
      <c r="Q30" s="63" t="str">
        <f t="shared" si="17"/>
        <v>RS706</v>
      </c>
      <c r="R30" s="63" t="str">
        <f t="shared" si="18"/>
        <v>AIR SEOUL</v>
      </c>
      <c r="S30" s="54">
        <f t="shared" si="19"/>
        <v>45903</v>
      </c>
      <c r="T30" s="94">
        <f t="shared" si="20"/>
        <v>1249</v>
      </c>
      <c r="U30" s="98" cm="1">
        <f t="array" ref="U30">IF(OR(ISNUMBER(SEARCH("대신대납",J30)),ISNUMBER(SEARCH("대신 대납",J30))),_xlfn.LET(
  _xlpm.s,J30,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" s="98">
        <f>((K30-1)*2500)/(Summary!$B$23/100)</f>
        <v>0</v>
      </c>
      <c r="W30" s="107">
        <f>IF(OR(ISNUMBER(SEARCH("대신대납",J30)),ISNUMBER(SEARCH("대신 대납",J30)),ISNUMBER(SEARCH("대신착불",J30)),ISNUMBER(SEARCH("대신 착불",J30))), 0,_xlfn.IFNA(_xlfn.IFS(
    AND(N30/K30 &gt; 2, N30/K30 &lt;= 5), 500/(Summary!$B$23/100) * K30,
    AND(N30/K30 &gt; 5, N30/K30 &lt;= 10), 1000/(Summary!$B$23/100) * K30,
    AND(N30/K30 &gt; 10, N30/K30 &lt;= 20), 3000/(Summary!$B$23/100) * K30,
    AND(N30/K30 &gt; 20, N30/K30 &lt;= 25), 11000/(Summary!$B$23/100) * K30,
    AND(N30/K30 &gt; 25, N30/K30 &lt;= 999), 15000/(Summary!$B$23/100) * K30
),0))</f>
        <v>53.059968376258844</v>
      </c>
      <c r="X30" s="99" cm="1">
        <f t="array" ref="X30">_xlfn.IFNA(_xlfn.IFS(AND(P30&gt;=2000, P30&lt;3000), 10000, AND(P30&gt;=3000, P30&lt;4000), 15000, AND(P30&gt;=4000, P30&lt;5000), 20000, AND(P30&gt;=5000), 25000),0)</f>
        <v>0</v>
      </c>
      <c r="Y30" s="64" t="str">
        <f>_xlfn.IFNA(VLOOKUP(D30,OTC!$A:$H,8,0),"")</f>
        <v/>
      </c>
      <c r="Z30" s="102">
        <f t="shared" si="21"/>
        <v>53</v>
      </c>
      <c r="AA30" s="113">
        <f t="shared" si="22"/>
        <v>1302</v>
      </c>
      <c r="AB30" s="124">
        <f>IF(OR(ISNUMBER(SEARCH("적하삭제",J30)),ISNUMBER(SEARCH("적하 삭제",J30))),0,AA30*Summary!$B$23/100)</f>
        <v>12269.136600000002</v>
      </c>
      <c r="AC30" s="65"/>
      <c r="AD30" s="145">
        <v>45903</v>
      </c>
      <c r="AE30" s="139" t="s">
        <v>10</v>
      </c>
      <c r="AF30" s="139">
        <v>82020034394</v>
      </c>
      <c r="AG30" s="139" t="s">
        <v>361</v>
      </c>
      <c r="AH30" s="139" t="s">
        <v>187</v>
      </c>
      <c r="AI30" s="139">
        <v>1085630839</v>
      </c>
      <c r="AJ30" s="139">
        <v>52786</v>
      </c>
      <c r="AK30" s="139"/>
      <c r="AL30" s="140">
        <v>1</v>
      </c>
      <c r="AM30" s="141">
        <v>3.25</v>
      </c>
      <c r="AN30" s="141">
        <v>4.0999999999999996</v>
      </c>
      <c r="AO30" s="141">
        <v>4.0999999999999996</v>
      </c>
      <c r="AP30" s="139" t="s">
        <v>8</v>
      </c>
      <c r="AQ30" s="141">
        <v>11.26</v>
      </c>
      <c r="AR30" s="139" t="s">
        <v>81</v>
      </c>
      <c r="AS30" s="139" t="s">
        <v>81</v>
      </c>
      <c r="AT30" s="139" t="s">
        <v>81</v>
      </c>
      <c r="AU30" s="139" t="s">
        <v>81</v>
      </c>
      <c r="AV30" s="139" t="s">
        <v>81</v>
      </c>
      <c r="AW30" s="139">
        <v>2256355</v>
      </c>
      <c r="AX30" s="139" t="s">
        <v>121</v>
      </c>
      <c r="AY30" s="139" t="s">
        <v>82</v>
      </c>
      <c r="AZ30" s="139"/>
      <c r="BA30" s="139" t="s">
        <v>83</v>
      </c>
      <c r="BB30" s="157">
        <v>596421458455</v>
      </c>
      <c r="BC30" s="139"/>
      <c r="BD30" s="139" t="s">
        <v>362</v>
      </c>
      <c r="BE30" s="139" t="s">
        <v>88</v>
      </c>
      <c r="BF30" s="139" t="s">
        <v>87</v>
      </c>
      <c r="BG30" s="139" t="s">
        <v>84</v>
      </c>
      <c r="BH30" s="139" t="s">
        <v>85</v>
      </c>
      <c r="BI30" s="139" t="s">
        <v>86</v>
      </c>
      <c r="BJ30" s="139"/>
      <c r="BK30" s="139" t="s">
        <v>116</v>
      </c>
    </row>
    <row r="31" spans="1:63" ht="13.2" customHeight="1" x14ac:dyDescent="0.2">
      <c r="A31" s="54">
        <f t="shared" si="1"/>
        <v>45903</v>
      </c>
      <c r="B31" s="54" t="str">
        <f t="shared" si="2"/>
        <v>NRT</v>
      </c>
      <c r="C31" s="53">
        <f t="shared" si="3"/>
        <v>82020034394</v>
      </c>
      <c r="D31" s="55" t="str">
        <f t="shared" si="4"/>
        <v>PJP250138233</v>
      </c>
      <c r="E31" s="53">
        <f t="shared" si="5"/>
        <v>596421458890</v>
      </c>
      <c r="F31" s="53">
        <f t="shared" si="6"/>
        <v>2256355</v>
      </c>
      <c r="G31" s="53" t="str">
        <f t="shared" si="7"/>
        <v>SWCORP (TEAMHT)</v>
      </c>
      <c r="H31" s="55" t="str">
        <f t="shared" si="8"/>
        <v>조희나</v>
      </c>
      <c r="I31" s="53">
        <f t="shared" si="9"/>
        <v>21347</v>
      </c>
      <c r="J31" s="72">
        <f t="shared" si="10"/>
        <v>0</v>
      </c>
      <c r="K31" s="114">
        <f t="shared" si="11"/>
        <v>1</v>
      </c>
      <c r="L31" s="115">
        <f t="shared" si="12"/>
        <v>5.2</v>
      </c>
      <c r="M31" s="115">
        <f t="shared" si="13"/>
        <v>6.1</v>
      </c>
      <c r="N31" s="56">
        <f t="shared" si="14"/>
        <v>6.1000000000000005</v>
      </c>
      <c r="O31" s="53" t="str">
        <f t="shared" si="15"/>
        <v>일반(목록배제,Normal-Manifest Exception)</v>
      </c>
      <c r="P31" s="100">
        <f t="shared" si="16"/>
        <v>28.54</v>
      </c>
      <c r="Q31" s="63" t="str">
        <f t="shared" si="17"/>
        <v>RS706</v>
      </c>
      <c r="R31" s="63" t="str">
        <f t="shared" si="18"/>
        <v>AIR SEOUL</v>
      </c>
      <c r="S31" s="54">
        <f t="shared" si="19"/>
        <v>45903</v>
      </c>
      <c r="T31" s="94">
        <f t="shared" si="20"/>
        <v>1629</v>
      </c>
      <c r="U31" s="98" cm="1">
        <f t="array" ref="U31">IF(OR(ISNUMBER(SEARCH("대신대납",J31)),ISNUMBER(SEARCH("대신 대납",J31))),_xlfn.LET(
  _xlpm.s,J31,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" s="98">
        <f>((K31-1)*2500)/(Summary!$B$23/100)</f>
        <v>0</v>
      </c>
      <c r="W31" s="107">
        <f>IF(OR(ISNUMBER(SEARCH("대신대납",J31)),ISNUMBER(SEARCH("대신 대납",J31)),ISNUMBER(SEARCH("대신착불",J31)),ISNUMBER(SEARCH("대신 착불",J31))), 0,_xlfn.IFNA(_xlfn.IFS(
    AND(N31/K31 &gt; 2, N31/K31 &lt;= 5), 500/(Summary!$B$23/100) * K31,
    AND(N31/K31 &gt; 5, N31/K31 &lt;= 10), 1000/(Summary!$B$23/100) * K31,
    AND(N31/K31 &gt; 10, N31/K31 &lt;= 20), 3000/(Summary!$B$23/100) * K31,
    AND(N31/K31 &gt; 20, N31/K31 &lt;= 25), 11000/(Summary!$B$23/100) * K31,
    AND(N31/K31 &gt; 25, N31/K31 &lt;= 999), 15000/(Summary!$B$23/100) * K31
),0))</f>
        <v>106.11993675251769</v>
      </c>
      <c r="X31" s="99" cm="1">
        <f t="array" ref="X31">_xlfn.IFNA(_xlfn.IFS(AND(P31&gt;=2000, P31&lt;3000), 10000, AND(P31&gt;=3000, P31&lt;4000), 15000, AND(P31&gt;=4000, P31&lt;5000), 20000, AND(P31&gt;=5000), 25000),0)</f>
        <v>0</v>
      </c>
      <c r="Y31" s="64" t="str">
        <f>_xlfn.IFNA(VLOOKUP(D31,OTC!$A:$H,8,0),"")</f>
        <v/>
      </c>
      <c r="Z31" s="102">
        <f t="shared" si="21"/>
        <v>106</v>
      </c>
      <c r="AA31" s="113">
        <f t="shared" si="22"/>
        <v>1735</v>
      </c>
      <c r="AB31" s="124">
        <f>IF(OR(ISNUMBER(SEARCH("적하삭제",J31)),ISNUMBER(SEARCH("적하 삭제",J31))),0,AA31*Summary!$B$23/100)</f>
        <v>16349.425500000001</v>
      </c>
      <c r="AC31" s="65"/>
      <c r="AD31" s="145">
        <v>45903</v>
      </c>
      <c r="AE31" s="139" t="s">
        <v>10</v>
      </c>
      <c r="AF31" s="139">
        <v>82020034394</v>
      </c>
      <c r="AG31" s="139" t="s">
        <v>363</v>
      </c>
      <c r="AH31" s="139" t="s">
        <v>364</v>
      </c>
      <c r="AI31" s="139">
        <v>1050491963</v>
      </c>
      <c r="AJ31" s="139">
        <v>21347</v>
      </c>
      <c r="AK31" s="139"/>
      <c r="AL31" s="140">
        <v>1</v>
      </c>
      <c r="AM31" s="141">
        <v>5.2</v>
      </c>
      <c r="AN31" s="141">
        <v>6.1</v>
      </c>
      <c r="AO31" s="141">
        <v>6.5</v>
      </c>
      <c r="AP31" s="139" t="s">
        <v>8</v>
      </c>
      <c r="AQ31" s="141">
        <v>28.54</v>
      </c>
      <c r="AR31" s="139" t="s">
        <v>81</v>
      </c>
      <c r="AS31" s="139" t="s">
        <v>81</v>
      </c>
      <c r="AT31" s="139" t="s">
        <v>81</v>
      </c>
      <c r="AU31" s="139" t="s">
        <v>81</v>
      </c>
      <c r="AV31" s="139" t="s">
        <v>81</v>
      </c>
      <c r="AW31" s="139">
        <v>2256355</v>
      </c>
      <c r="AX31" s="139" t="s">
        <v>121</v>
      </c>
      <c r="AY31" s="139" t="s">
        <v>82</v>
      </c>
      <c r="AZ31" s="139"/>
      <c r="BA31" s="139" t="s">
        <v>83</v>
      </c>
      <c r="BB31" s="157">
        <v>596421458890</v>
      </c>
      <c r="BC31" s="139"/>
      <c r="BD31" s="139" t="s">
        <v>365</v>
      </c>
      <c r="BE31" s="139" t="s">
        <v>88</v>
      </c>
      <c r="BF31" s="139" t="s">
        <v>87</v>
      </c>
      <c r="BG31" s="139" t="s">
        <v>84</v>
      </c>
      <c r="BH31" s="139" t="s">
        <v>85</v>
      </c>
      <c r="BI31" s="139" t="s">
        <v>86</v>
      </c>
      <c r="BJ31" s="139"/>
      <c r="BK31" s="139" t="s">
        <v>116</v>
      </c>
    </row>
    <row r="32" spans="1:63" ht="13.2" customHeight="1" x14ac:dyDescent="0.2">
      <c r="A32" s="54">
        <f t="shared" si="1"/>
        <v>45903</v>
      </c>
      <c r="B32" s="54" t="str">
        <f t="shared" si="2"/>
        <v>NRT</v>
      </c>
      <c r="C32" s="53">
        <f t="shared" si="3"/>
        <v>82020034394</v>
      </c>
      <c r="D32" s="55" t="str">
        <f t="shared" si="4"/>
        <v>PJP250138200</v>
      </c>
      <c r="E32" s="53">
        <f t="shared" si="5"/>
        <v>596421458562</v>
      </c>
      <c r="F32" s="53">
        <f t="shared" si="6"/>
        <v>2256355</v>
      </c>
      <c r="G32" s="53" t="str">
        <f t="shared" si="7"/>
        <v>SWCORP (TEAMHT)</v>
      </c>
      <c r="H32" s="55" t="str">
        <f t="shared" si="8"/>
        <v>이선혜</v>
      </c>
      <c r="I32" s="53">
        <f t="shared" si="9"/>
        <v>17877</v>
      </c>
      <c r="J32" s="72">
        <f t="shared" si="10"/>
        <v>0</v>
      </c>
      <c r="K32" s="114">
        <f t="shared" si="11"/>
        <v>1</v>
      </c>
      <c r="L32" s="115">
        <f t="shared" si="12"/>
        <v>0.65</v>
      </c>
      <c r="M32" s="115">
        <f t="shared" si="13"/>
        <v>1.9</v>
      </c>
      <c r="N32" s="56">
        <f t="shared" si="14"/>
        <v>1.9000000000000001</v>
      </c>
      <c r="O32" s="53" t="str">
        <f t="shared" si="15"/>
        <v>목록(Manifest)</v>
      </c>
      <c r="P32" s="100">
        <f t="shared" si="16"/>
        <v>4.1500000000000004</v>
      </c>
      <c r="Q32" s="63" t="str">
        <f t="shared" si="17"/>
        <v>RS706</v>
      </c>
      <c r="R32" s="63" t="str">
        <f t="shared" si="18"/>
        <v>AIR SEOUL</v>
      </c>
      <c r="S32" s="54">
        <f t="shared" si="19"/>
        <v>45903</v>
      </c>
      <c r="T32" s="94">
        <f t="shared" si="20"/>
        <v>831</v>
      </c>
      <c r="U32" s="98" cm="1">
        <f t="array" ref="U32">IF(OR(ISNUMBER(SEARCH("대신대납",J32)),ISNUMBER(SEARCH("대신 대납",J32))),_xlfn.LET(
  _xlpm.s,J32,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" s="98">
        <f>((K32-1)*2500)/(Summary!$B$23/100)</f>
        <v>0</v>
      </c>
      <c r="W32" s="107">
        <f>IF(OR(ISNUMBER(SEARCH("대신대납",J32)),ISNUMBER(SEARCH("대신 대납",J32)),ISNUMBER(SEARCH("대신착불",J32)),ISNUMBER(SEARCH("대신 착불",J32))), 0,_xlfn.IFNA(_xlfn.IFS(
    AND(N32/K32 &gt; 2, N32/K32 &lt;= 5), 500/(Summary!$B$23/100) * K32,
    AND(N32/K32 &gt; 5, N32/K32 &lt;= 10), 1000/(Summary!$B$23/100) * K32,
    AND(N32/K32 &gt; 10, N32/K32 &lt;= 20), 3000/(Summary!$B$23/100) * K32,
    AND(N32/K32 &gt; 20, N32/K32 &lt;= 25), 11000/(Summary!$B$23/100) * K32,
    AND(N32/K32 &gt; 25, N32/K32 &lt;= 999), 15000/(Summary!$B$23/100) * K32
),0))</f>
        <v>0</v>
      </c>
      <c r="X32" s="99" cm="1">
        <f t="array" ref="X32">_xlfn.IFNA(_xlfn.IFS(AND(P32&gt;=2000, P32&lt;3000), 10000, AND(P32&gt;=3000, P32&lt;4000), 15000, AND(P32&gt;=4000, P32&lt;5000), 20000, AND(P32&gt;=5000), 25000),0)</f>
        <v>0</v>
      </c>
      <c r="Y32" s="64" t="str">
        <f>_xlfn.IFNA(VLOOKUP(D32,OTC!$A:$H,8,0),"")</f>
        <v/>
      </c>
      <c r="Z32" s="102">
        <f t="shared" si="21"/>
        <v>0</v>
      </c>
      <c r="AA32" s="113">
        <f t="shared" si="22"/>
        <v>831</v>
      </c>
      <c r="AB32" s="124">
        <f>IF(OR(ISNUMBER(SEARCH("적하삭제",J32)),ISNUMBER(SEARCH("적하 삭제",J32))),0,AA32*Summary!$B$23/100)</f>
        <v>7830.7622999999994</v>
      </c>
      <c r="AC32" s="65"/>
      <c r="AD32" s="145">
        <v>45903</v>
      </c>
      <c r="AE32" s="139" t="s">
        <v>10</v>
      </c>
      <c r="AF32" s="139">
        <v>82020034394</v>
      </c>
      <c r="AG32" s="139" t="s">
        <v>366</v>
      </c>
      <c r="AH32" s="139" t="s">
        <v>367</v>
      </c>
      <c r="AI32" s="139">
        <v>1067820417</v>
      </c>
      <c r="AJ32" s="139">
        <v>17877</v>
      </c>
      <c r="AK32" s="139"/>
      <c r="AL32" s="140">
        <v>1</v>
      </c>
      <c r="AM32" s="141">
        <v>0.65</v>
      </c>
      <c r="AN32" s="141">
        <v>1.9</v>
      </c>
      <c r="AO32" s="141">
        <v>1.9</v>
      </c>
      <c r="AP32" s="139" t="s">
        <v>7</v>
      </c>
      <c r="AQ32" s="141">
        <v>4.1500000000000004</v>
      </c>
      <c r="AR32" s="139" t="s">
        <v>81</v>
      </c>
      <c r="AS32" s="139" t="s">
        <v>81</v>
      </c>
      <c r="AT32" s="139" t="s">
        <v>81</v>
      </c>
      <c r="AU32" s="139" t="s">
        <v>81</v>
      </c>
      <c r="AV32" s="139" t="s">
        <v>81</v>
      </c>
      <c r="AW32" s="139">
        <v>2256355</v>
      </c>
      <c r="AX32" s="139" t="s">
        <v>121</v>
      </c>
      <c r="AY32" s="139" t="s">
        <v>82</v>
      </c>
      <c r="AZ32" s="139"/>
      <c r="BA32" s="139" t="s">
        <v>83</v>
      </c>
      <c r="BB32" s="157">
        <v>596421458562</v>
      </c>
      <c r="BC32" s="139"/>
      <c r="BD32" s="139" t="s">
        <v>368</v>
      </c>
      <c r="BE32" s="139" t="s">
        <v>88</v>
      </c>
      <c r="BF32" s="139" t="s">
        <v>87</v>
      </c>
      <c r="BG32" s="139" t="s">
        <v>84</v>
      </c>
      <c r="BH32" s="139" t="s">
        <v>85</v>
      </c>
      <c r="BI32" s="139" t="s">
        <v>86</v>
      </c>
      <c r="BJ32" s="139"/>
      <c r="BK32" s="139" t="s">
        <v>116</v>
      </c>
    </row>
    <row r="33" spans="1:63" ht="13.2" customHeight="1" x14ac:dyDescent="0.2">
      <c r="A33" s="54">
        <f t="shared" si="1"/>
        <v>45903</v>
      </c>
      <c r="B33" s="54" t="str">
        <f t="shared" si="2"/>
        <v>NRT</v>
      </c>
      <c r="C33" s="53">
        <f t="shared" si="3"/>
        <v>82020034394</v>
      </c>
      <c r="D33" s="55" t="str">
        <f t="shared" si="4"/>
        <v>PJP250138230</v>
      </c>
      <c r="E33" s="53">
        <f t="shared" si="5"/>
        <v>596421458864</v>
      </c>
      <c r="F33" s="53">
        <f t="shared" si="6"/>
        <v>2256355</v>
      </c>
      <c r="G33" s="53" t="str">
        <f t="shared" si="7"/>
        <v>SWCORP (TEAMHT)</v>
      </c>
      <c r="H33" s="55" t="str">
        <f t="shared" si="8"/>
        <v>윤미진</v>
      </c>
      <c r="I33" s="53">
        <f t="shared" si="9"/>
        <v>18412</v>
      </c>
      <c r="J33" s="72">
        <f t="shared" si="10"/>
        <v>0</v>
      </c>
      <c r="K33" s="114">
        <f t="shared" si="11"/>
        <v>1</v>
      </c>
      <c r="L33" s="115">
        <f t="shared" si="12"/>
        <v>0.25</v>
      </c>
      <c r="M33" s="115">
        <f t="shared" si="13"/>
        <v>2.1</v>
      </c>
      <c r="N33" s="56">
        <f t="shared" si="14"/>
        <v>2.1</v>
      </c>
      <c r="O33" s="53" t="str">
        <f t="shared" si="15"/>
        <v>일반(목록배제,Normal-Manifest Exception)</v>
      </c>
      <c r="P33" s="100">
        <f t="shared" si="16"/>
        <v>6.76</v>
      </c>
      <c r="Q33" s="63" t="str">
        <f t="shared" si="17"/>
        <v>RS706</v>
      </c>
      <c r="R33" s="63" t="str">
        <f t="shared" si="18"/>
        <v>AIR SEOUL</v>
      </c>
      <c r="S33" s="54">
        <f t="shared" si="19"/>
        <v>45903</v>
      </c>
      <c r="T33" s="94">
        <f t="shared" si="20"/>
        <v>869</v>
      </c>
      <c r="U33" s="98" cm="1">
        <f t="array" ref="U33">IF(OR(ISNUMBER(SEARCH("대신대납",J33)),ISNUMBER(SEARCH("대신 대납",J33))),_xlfn.LET(
  _xlpm.s,J33,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" s="98">
        <f>((K33-1)*2500)/(Summary!$B$23/100)</f>
        <v>0</v>
      </c>
      <c r="W33" s="107">
        <f>IF(OR(ISNUMBER(SEARCH("대신대납",J33)),ISNUMBER(SEARCH("대신 대납",J33)),ISNUMBER(SEARCH("대신착불",J33)),ISNUMBER(SEARCH("대신 착불",J33))), 0,_xlfn.IFNA(_xlfn.IFS(
    AND(N33/K33 &gt; 2, N33/K33 &lt;= 5), 500/(Summary!$B$23/100) * K33,
    AND(N33/K33 &gt; 5, N33/K33 &lt;= 10), 1000/(Summary!$B$23/100) * K33,
    AND(N33/K33 &gt; 10, N33/K33 &lt;= 20), 3000/(Summary!$B$23/100) * K33,
    AND(N33/K33 &gt; 20, N33/K33 &lt;= 25), 11000/(Summary!$B$23/100) * K33,
    AND(N33/K33 &gt; 25, N33/K33 &lt;= 999), 15000/(Summary!$B$23/100) * K33
),0))</f>
        <v>53.059968376258844</v>
      </c>
      <c r="X33" s="99" cm="1">
        <f t="array" ref="X33">_xlfn.IFNA(_xlfn.IFS(AND(P33&gt;=2000, P33&lt;3000), 10000, AND(P33&gt;=3000, P33&lt;4000), 15000, AND(P33&gt;=4000, P33&lt;5000), 20000, AND(P33&gt;=5000), 25000),0)</f>
        <v>0</v>
      </c>
      <c r="Y33" s="64" t="str">
        <f>_xlfn.IFNA(VLOOKUP(D33,OTC!$A:$H,8,0),"")</f>
        <v/>
      </c>
      <c r="Z33" s="102">
        <f t="shared" si="21"/>
        <v>53</v>
      </c>
      <c r="AA33" s="113">
        <f t="shared" si="22"/>
        <v>922</v>
      </c>
      <c r="AB33" s="124">
        <f>IF(OR(ISNUMBER(SEARCH("적하삭제",J33)),ISNUMBER(SEARCH("적하 삭제",J33))),0,AA33*Summary!$B$23/100)</f>
        <v>8688.2826000000005</v>
      </c>
      <c r="AC33" s="65"/>
      <c r="AD33" s="145">
        <v>45903</v>
      </c>
      <c r="AE33" s="139" t="s">
        <v>10</v>
      </c>
      <c r="AF33" s="139">
        <v>82020034394</v>
      </c>
      <c r="AG33" s="139" t="s">
        <v>369</v>
      </c>
      <c r="AH33" s="139" t="s">
        <v>370</v>
      </c>
      <c r="AI33" s="139">
        <v>1079132079</v>
      </c>
      <c r="AJ33" s="139">
        <v>18412</v>
      </c>
      <c r="AK33" s="139"/>
      <c r="AL33" s="140">
        <v>1</v>
      </c>
      <c r="AM33" s="141">
        <v>0.25</v>
      </c>
      <c r="AN33" s="141">
        <v>2.1</v>
      </c>
      <c r="AO33" s="141">
        <v>2.1</v>
      </c>
      <c r="AP33" s="139" t="s">
        <v>8</v>
      </c>
      <c r="AQ33" s="141">
        <v>6.76</v>
      </c>
      <c r="AR33" s="139" t="s">
        <v>81</v>
      </c>
      <c r="AS33" s="139" t="s">
        <v>81</v>
      </c>
      <c r="AT33" s="139" t="s">
        <v>81</v>
      </c>
      <c r="AU33" s="139" t="s">
        <v>81</v>
      </c>
      <c r="AV33" s="139" t="s">
        <v>81</v>
      </c>
      <c r="AW33" s="139">
        <v>2256355</v>
      </c>
      <c r="AX33" s="139" t="s">
        <v>121</v>
      </c>
      <c r="AY33" s="139" t="s">
        <v>82</v>
      </c>
      <c r="AZ33" s="139"/>
      <c r="BA33" s="139" t="s">
        <v>83</v>
      </c>
      <c r="BB33" s="157">
        <v>596421458864</v>
      </c>
      <c r="BC33" s="139"/>
      <c r="BD33" s="139" t="s">
        <v>371</v>
      </c>
      <c r="BE33" s="139" t="s">
        <v>88</v>
      </c>
      <c r="BF33" s="139" t="s">
        <v>87</v>
      </c>
      <c r="BG33" s="139" t="s">
        <v>84</v>
      </c>
      <c r="BH33" s="139" t="s">
        <v>85</v>
      </c>
      <c r="BI33" s="139" t="s">
        <v>86</v>
      </c>
      <c r="BJ33" s="139"/>
      <c r="BK33" s="139" t="s">
        <v>116</v>
      </c>
    </row>
    <row r="34" spans="1:63" ht="13.2" customHeight="1" x14ac:dyDescent="0.2">
      <c r="A34" s="54">
        <f t="shared" si="1"/>
        <v>45903</v>
      </c>
      <c r="B34" s="54" t="str">
        <f t="shared" si="2"/>
        <v>NRT</v>
      </c>
      <c r="C34" s="53">
        <f t="shared" si="3"/>
        <v>82020034394</v>
      </c>
      <c r="D34" s="55" t="str">
        <f t="shared" si="4"/>
        <v>PJP250138217</v>
      </c>
      <c r="E34" s="53">
        <f t="shared" si="5"/>
        <v>596421458735</v>
      </c>
      <c r="F34" s="53">
        <f t="shared" si="6"/>
        <v>2256355</v>
      </c>
      <c r="G34" s="53" t="str">
        <f t="shared" si="7"/>
        <v>SWCORP (TEAMHT)</v>
      </c>
      <c r="H34" s="55" t="str">
        <f t="shared" si="8"/>
        <v>김경숙</v>
      </c>
      <c r="I34" s="53">
        <f t="shared" si="9"/>
        <v>5627</v>
      </c>
      <c r="J34" s="72">
        <f t="shared" si="10"/>
        <v>0</v>
      </c>
      <c r="K34" s="114">
        <f t="shared" si="11"/>
        <v>1</v>
      </c>
      <c r="L34" s="115">
        <f t="shared" si="12"/>
        <v>0.7</v>
      </c>
      <c r="M34" s="115">
        <f t="shared" si="13"/>
        <v>2.1</v>
      </c>
      <c r="N34" s="56">
        <f t="shared" si="14"/>
        <v>2.1</v>
      </c>
      <c r="O34" s="53" t="str">
        <f t="shared" si="15"/>
        <v>일반(목록배제,Normal-Manifest Exception)</v>
      </c>
      <c r="P34" s="100">
        <f t="shared" si="16"/>
        <v>4.3499999999999996</v>
      </c>
      <c r="Q34" s="63" t="str">
        <f t="shared" si="17"/>
        <v>RS706</v>
      </c>
      <c r="R34" s="63" t="str">
        <f t="shared" si="18"/>
        <v>AIR SEOUL</v>
      </c>
      <c r="S34" s="54">
        <f t="shared" si="19"/>
        <v>45903</v>
      </c>
      <c r="T34" s="94">
        <f t="shared" si="20"/>
        <v>869</v>
      </c>
      <c r="U34" s="98" cm="1">
        <f t="array" ref="U34">IF(OR(ISNUMBER(SEARCH("대신대납",J34)),ISNUMBER(SEARCH("대신 대납",J34))),_xlfn.LET(
  _xlpm.s,J34,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" s="98">
        <f>((K34-1)*2500)/(Summary!$B$23/100)</f>
        <v>0</v>
      </c>
      <c r="W34" s="107">
        <f>IF(OR(ISNUMBER(SEARCH("대신대납",J34)),ISNUMBER(SEARCH("대신 대납",J34)),ISNUMBER(SEARCH("대신착불",J34)),ISNUMBER(SEARCH("대신 착불",J34))), 0,_xlfn.IFNA(_xlfn.IFS(
    AND(N34/K34 &gt; 2, N34/K34 &lt;= 5), 500/(Summary!$B$23/100) * K34,
    AND(N34/K34 &gt; 5, N34/K34 &lt;= 10), 1000/(Summary!$B$23/100) * K34,
    AND(N34/K34 &gt; 10, N34/K34 &lt;= 20), 3000/(Summary!$B$23/100) * K34,
    AND(N34/K34 &gt; 20, N34/K34 &lt;= 25), 11000/(Summary!$B$23/100) * K34,
    AND(N34/K34 &gt; 25, N34/K34 &lt;= 999), 15000/(Summary!$B$23/100) * K34
),0))</f>
        <v>53.059968376258844</v>
      </c>
      <c r="X34" s="99" cm="1">
        <f t="array" ref="X34">_xlfn.IFNA(_xlfn.IFS(AND(P34&gt;=2000, P34&lt;3000), 10000, AND(P34&gt;=3000, P34&lt;4000), 15000, AND(P34&gt;=4000, P34&lt;5000), 20000, AND(P34&gt;=5000), 25000),0)</f>
        <v>0</v>
      </c>
      <c r="Y34" s="64" t="str">
        <f>_xlfn.IFNA(VLOOKUP(D34,OTC!$A:$H,8,0),"")</f>
        <v/>
      </c>
      <c r="Z34" s="102">
        <f t="shared" si="21"/>
        <v>53</v>
      </c>
      <c r="AA34" s="113">
        <f t="shared" si="22"/>
        <v>922</v>
      </c>
      <c r="AB34" s="124">
        <f>IF(OR(ISNUMBER(SEARCH("적하삭제",J34)),ISNUMBER(SEARCH("적하 삭제",J34))),0,AA34*Summary!$B$23/100)</f>
        <v>8688.2826000000005</v>
      </c>
      <c r="AC34" s="65"/>
      <c r="AD34" s="145">
        <v>45903</v>
      </c>
      <c r="AE34" s="139" t="s">
        <v>10</v>
      </c>
      <c r="AF34" s="139">
        <v>82020034394</v>
      </c>
      <c r="AG34" s="139" t="s">
        <v>372</v>
      </c>
      <c r="AH34" s="139" t="s">
        <v>373</v>
      </c>
      <c r="AI34" s="139">
        <v>1056309457</v>
      </c>
      <c r="AJ34" s="139">
        <v>5627</v>
      </c>
      <c r="AK34" s="139"/>
      <c r="AL34" s="140">
        <v>1</v>
      </c>
      <c r="AM34" s="141">
        <v>0.7</v>
      </c>
      <c r="AN34" s="141">
        <v>2.1</v>
      </c>
      <c r="AO34" s="141">
        <v>2.1</v>
      </c>
      <c r="AP34" s="139" t="s">
        <v>8</v>
      </c>
      <c r="AQ34" s="141">
        <v>4.3499999999999996</v>
      </c>
      <c r="AR34" s="139" t="s">
        <v>81</v>
      </c>
      <c r="AS34" s="139" t="s">
        <v>81</v>
      </c>
      <c r="AT34" s="139" t="s">
        <v>81</v>
      </c>
      <c r="AU34" s="139" t="s">
        <v>81</v>
      </c>
      <c r="AV34" s="139" t="s">
        <v>81</v>
      </c>
      <c r="AW34" s="139">
        <v>2256355</v>
      </c>
      <c r="AX34" s="139" t="s">
        <v>121</v>
      </c>
      <c r="AY34" s="139" t="s">
        <v>82</v>
      </c>
      <c r="AZ34" s="139"/>
      <c r="BA34" s="139" t="s">
        <v>83</v>
      </c>
      <c r="BB34" s="157">
        <v>596421458735</v>
      </c>
      <c r="BC34" s="139"/>
      <c r="BD34" s="139" t="s">
        <v>374</v>
      </c>
      <c r="BE34" s="139" t="s">
        <v>88</v>
      </c>
      <c r="BF34" s="139" t="s">
        <v>87</v>
      </c>
      <c r="BG34" s="139" t="s">
        <v>84</v>
      </c>
      <c r="BH34" s="139" t="s">
        <v>85</v>
      </c>
      <c r="BI34" s="139" t="s">
        <v>86</v>
      </c>
      <c r="BJ34" s="139"/>
      <c r="BK34" s="139" t="s">
        <v>116</v>
      </c>
    </row>
    <row r="35" spans="1:63" ht="13.2" customHeight="1" x14ac:dyDescent="0.2">
      <c r="A35" s="54">
        <f t="shared" si="1"/>
        <v>45903</v>
      </c>
      <c r="B35" s="54" t="str">
        <f t="shared" si="2"/>
        <v>NRT</v>
      </c>
      <c r="C35" s="53">
        <f t="shared" si="3"/>
        <v>82020034394</v>
      </c>
      <c r="D35" s="55" t="str">
        <f t="shared" si="4"/>
        <v>PJP250138218</v>
      </c>
      <c r="E35" s="53">
        <f t="shared" si="5"/>
        <v>596421458746</v>
      </c>
      <c r="F35" s="53">
        <f t="shared" si="6"/>
        <v>2256355</v>
      </c>
      <c r="G35" s="53" t="str">
        <f t="shared" si="7"/>
        <v>SWCORP (TEAMHT)</v>
      </c>
      <c r="H35" s="55" t="str">
        <f t="shared" si="8"/>
        <v>손별</v>
      </c>
      <c r="I35" s="53">
        <f t="shared" si="9"/>
        <v>17324</v>
      </c>
      <c r="J35" s="72">
        <f t="shared" si="10"/>
        <v>0</v>
      </c>
      <c r="K35" s="114">
        <f t="shared" si="11"/>
        <v>1</v>
      </c>
      <c r="L35" s="115">
        <f t="shared" si="12"/>
        <v>0.55000000000000004</v>
      </c>
      <c r="M35" s="115">
        <f t="shared" si="13"/>
        <v>2</v>
      </c>
      <c r="N35" s="56">
        <f t="shared" si="14"/>
        <v>2</v>
      </c>
      <c r="O35" s="53" t="str">
        <f t="shared" si="15"/>
        <v>일반(목록배제,Normal-Manifest Exception)</v>
      </c>
      <c r="P35" s="100">
        <f t="shared" si="16"/>
        <v>12.75</v>
      </c>
      <c r="Q35" s="63" t="str">
        <f t="shared" si="17"/>
        <v>RS706</v>
      </c>
      <c r="R35" s="63" t="str">
        <f t="shared" si="18"/>
        <v>AIR SEOUL</v>
      </c>
      <c r="S35" s="54">
        <f t="shared" si="19"/>
        <v>45903</v>
      </c>
      <c r="T35" s="94">
        <f t="shared" si="20"/>
        <v>850</v>
      </c>
      <c r="U35" s="98" cm="1">
        <f t="array" ref="U35">IF(OR(ISNUMBER(SEARCH("대신대납",J35)),ISNUMBER(SEARCH("대신 대납",J35))),_xlfn.LET(
  _xlpm.s,J35,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" s="98">
        <f>((K35-1)*2500)/(Summary!$B$23/100)</f>
        <v>0</v>
      </c>
      <c r="W35" s="107">
        <f>IF(OR(ISNUMBER(SEARCH("대신대납",J35)),ISNUMBER(SEARCH("대신 대납",J35)),ISNUMBER(SEARCH("대신착불",J35)),ISNUMBER(SEARCH("대신 착불",J35))), 0,_xlfn.IFNA(_xlfn.IFS(
    AND(N35/K35 &gt; 2, N35/K35 &lt;= 5), 500/(Summary!$B$23/100) * K35,
    AND(N35/K35 &gt; 5, N35/K35 &lt;= 10), 1000/(Summary!$B$23/100) * K35,
    AND(N35/K35 &gt; 10, N35/K35 &lt;= 20), 3000/(Summary!$B$23/100) * K35,
    AND(N35/K35 &gt; 20, N35/K35 &lt;= 25), 11000/(Summary!$B$23/100) * K35,
    AND(N35/K35 &gt; 25, N35/K35 &lt;= 999), 15000/(Summary!$B$23/100) * K35
),0))</f>
        <v>0</v>
      </c>
      <c r="X35" s="99" cm="1">
        <f t="array" ref="X35">_xlfn.IFNA(_xlfn.IFS(AND(P35&gt;=2000, P35&lt;3000), 10000, AND(P35&gt;=3000, P35&lt;4000), 15000, AND(P35&gt;=4000, P35&lt;5000), 20000, AND(P35&gt;=5000), 25000),0)</f>
        <v>0</v>
      </c>
      <c r="Y35" s="64" t="str">
        <f>_xlfn.IFNA(VLOOKUP(D35,OTC!$A:$H,8,0),"")</f>
        <v/>
      </c>
      <c r="Z35" s="102">
        <f t="shared" si="21"/>
        <v>0</v>
      </c>
      <c r="AA35" s="113">
        <f t="shared" si="22"/>
        <v>850</v>
      </c>
      <c r="AB35" s="124">
        <f>IF(OR(ISNUMBER(SEARCH("적하삭제",J35)),ISNUMBER(SEARCH("적하 삭제",J35))),0,AA35*Summary!$B$23/100)</f>
        <v>8009.8050000000003</v>
      </c>
      <c r="AC35" s="65"/>
      <c r="AD35" s="145">
        <v>45903</v>
      </c>
      <c r="AE35" s="139" t="s">
        <v>10</v>
      </c>
      <c r="AF35" s="139">
        <v>82020034394</v>
      </c>
      <c r="AG35" s="139" t="s">
        <v>375</v>
      </c>
      <c r="AH35" s="139" t="s">
        <v>376</v>
      </c>
      <c r="AI35" s="139">
        <v>1044340425</v>
      </c>
      <c r="AJ35" s="139">
        <v>17324</v>
      </c>
      <c r="AK35" s="139"/>
      <c r="AL35" s="140">
        <v>1</v>
      </c>
      <c r="AM35" s="141">
        <v>0.55000000000000004</v>
      </c>
      <c r="AN35" s="141">
        <v>2</v>
      </c>
      <c r="AO35" s="141">
        <v>2</v>
      </c>
      <c r="AP35" s="139" t="s">
        <v>8</v>
      </c>
      <c r="AQ35" s="141">
        <v>12.75</v>
      </c>
      <c r="AR35" s="139" t="s">
        <v>81</v>
      </c>
      <c r="AS35" s="139" t="s">
        <v>81</v>
      </c>
      <c r="AT35" s="139" t="s">
        <v>81</v>
      </c>
      <c r="AU35" s="139" t="s">
        <v>81</v>
      </c>
      <c r="AV35" s="139" t="s">
        <v>81</v>
      </c>
      <c r="AW35" s="139">
        <v>2256355</v>
      </c>
      <c r="AX35" s="139" t="s">
        <v>121</v>
      </c>
      <c r="AY35" s="139" t="s">
        <v>82</v>
      </c>
      <c r="AZ35" s="139"/>
      <c r="BA35" s="139" t="s">
        <v>83</v>
      </c>
      <c r="BB35" s="157">
        <v>596421458746</v>
      </c>
      <c r="BC35" s="139"/>
      <c r="BD35" s="139" t="s">
        <v>377</v>
      </c>
      <c r="BE35" s="139" t="s">
        <v>88</v>
      </c>
      <c r="BF35" s="139" t="s">
        <v>87</v>
      </c>
      <c r="BG35" s="139" t="s">
        <v>84</v>
      </c>
      <c r="BH35" s="139" t="s">
        <v>85</v>
      </c>
      <c r="BI35" s="139" t="s">
        <v>86</v>
      </c>
      <c r="BJ35" s="139"/>
      <c r="BK35" s="139" t="s">
        <v>116</v>
      </c>
    </row>
    <row r="36" spans="1:63" ht="13.2" customHeight="1" x14ac:dyDescent="0.2">
      <c r="A36" s="54">
        <f t="shared" si="1"/>
        <v>45903</v>
      </c>
      <c r="B36" s="54" t="str">
        <f t="shared" si="2"/>
        <v>NRT</v>
      </c>
      <c r="C36" s="53">
        <f t="shared" si="3"/>
        <v>82020034394</v>
      </c>
      <c r="D36" s="55" t="str">
        <f t="shared" si="4"/>
        <v>PJP250138224</v>
      </c>
      <c r="E36" s="53">
        <f t="shared" si="5"/>
        <v>596421458805</v>
      </c>
      <c r="F36" s="53">
        <f t="shared" si="6"/>
        <v>2256355</v>
      </c>
      <c r="G36" s="53" t="str">
        <f t="shared" si="7"/>
        <v>SWCORP (TEAMHT)</v>
      </c>
      <c r="H36" s="55" t="str">
        <f t="shared" si="8"/>
        <v>김지영</v>
      </c>
      <c r="I36" s="53">
        <f t="shared" si="9"/>
        <v>4417</v>
      </c>
      <c r="J36" s="72">
        <f t="shared" si="10"/>
        <v>0</v>
      </c>
      <c r="K36" s="114">
        <f t="shared" si="11"/>
        <v>1</v>
      </c>
      <c r="L36" s="115">
        <f t="shared" si="12"/>
        <v>0.35</v>
      </c>
      <c r="M36" s="115">
        <f t="shared" si="13"/>
        <v>2</v>
      </c>
      <c r="N36" s="56">
        <f t="shared" si="14"/>
        <v>2</v>
      </c>
      <c r="O36" s="53" t="str">
        <f t="shared" si="15"/>
        <v>일반(목록배제,Normal-Manifest Exception)</v>
      </c>
      <c r="P36" s="100">
        <f t="shared" si="16"/>
        <v>6.3</v>
      </c>
      <c r="Q36" s="63" t="str">
        <f t="shared" si="17"/>
        <v>RS706</v>
      </c>
      <c r="R36" s="63" t="str">
        <f t="shared" si="18"/>
        <v>AIR SEOUL</v>
      </c>
      <c r="S36" s="54">
        <f t="shared" si="19"/>
        <v>45903</v>
      </c>
      <c r="T36" s="94">
        <f t="shared" si="20"/>
        <v>850</v>
      </c>
      <c r="U36" s="98" cm="1">
        <f t="array" ref="U36">IF(OR(ISNUMBER(SEARCH("대신대납",J36)),ISNUMBER(SEARCH("대신 대납",J36))),_xlfn.LET(
  _xlpm.s,J36,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" s="98">
        <f>((K36-1)*2500)/(Summary!$B$23/100)</f>
        <v>0</v>
      </c>
      <c r="W36" s="107">
        <f>IF(OR(ISNUMBER(SEARCH("대신대납",J36)),ISNUMBER(SEARCH("대신 대납",J36)),ISNUMBER(SEARCH("대신착불",J36)),ISNUMBER(SEARCH("대신 착불",J36))), 0,_xlfn.IFNA(_xlfn.IFS(
    AND(N36/K36 &gt; 2, N36/K36 &lt;= 5), 500/(Summary!$B$23/100) * K36,
    AND(N36/K36 &gt; 5, N36/K36 &lt;= 10), 1000/(Summary!$B$23/100) * K36,
    AND(N36/K36 &gt; 10, N36/K36 &lt;= 20), 3000/(Summary!$B$23/100) * K36,
    AND(N36/K36 &gt; 20, N36/K36 &lt;= 25), 11000/(Summary!$B$23/100) * K36,
    AND(N36/K36 &gt; 25, N36/K36 &lt;= 999), 15000/(Summary!$B$23/100) * K36
),0))</f>
        <v>0</v>
      </c>
      <c r="X36" s="99" cm="1">
        <f t="array" ref="X36">_xlfn.IFNA(_xlfn.IFS(AND(P36&gt;=2000, P36&lt;3000), 10000, AND(P36&gt;=3000, P36&lt;4000), 15000, AND(P36&gt;=4000, P36&lt;5000), 20000, AND(P36&gt;=5000), 25000),0)</f>
        <v>0</v>
      </c>
      <c r="Y36" s="64" t="str">
        <f>_xlfn.IFNA(VLOOKUP(D36,OTC!$A:$H,8,0),"")</f>
        <v/>
      </c>
      <c r="Z36" s="102">
        <f t="shared" si="21"/>
        <v>0</v>
      </c>
      <c r="AA36" s="113">
        <f t="shared" si="22"/>
        <v>850</v>
      </c>
      <c r="AB36" s="124">
        <f>IF(OR(ISNUMBER(SEARCH("적하삭제",J36)),ISNUMBER(SEARCH("적하 삭제",J36))),0,AA36*Summary!$B$23/100)</f>
        <v>8009.8050000000003</v>
      </c>
      <c r="AC36" s="65"/>
      <c r="AD36" s="145">
        <v>45903</v>
      </c>
      <c r="AE36" s="139" t="s">
        <v>10</v>
      </c>
      <c r="AF36" s="139">
        <v>82020034394</v>
      </c>
      <c r="AG36" s="139" t="s">
        <v>378</v>
      </c>
      <c r="AH36" s="139" t="s">
        <v>193</v>
      </c>
      <c r="AI36" s="139">
        <v>1071358982</v>
      </c>
      <c r="AJ36" s="139">
        <v>4417</v>
      </c>
      <c r="AK36" s="139"/>
      <c r="AL36" s="140">
        <v>1</v>
      </c>
      <c r="AM36" s="141">
        <v>0.35</v>
      </c>
      <c r="AN36" s="141">
        <v>2</v>
      </c>
      <c r="AO36" s="141">
        <v>2</v>
      </c>
      <c r="AP36" s="139" t="s">
        <v>8</v>
      </c>
      <c r="AQ36" s="141">
        <v>6.3</v>
      </c>
      <c r="AR36" s="139" t="s">
        <v>81</v>
      </c>
      <c r="AS36" s="139" t="s">
        <v>81</v>
      </c>
      <c r="AT36" s="139" t="s">
        <v>81</v>
      </c>
      <c r="AU36" s="139" t="s">
        <v>81</v>
      </c>
      <c r="AV36" s="139" t="s">
        <v>81</v>
      </c>
      <c r="AW36" s="139">
        <v>2256355</v>
      </c>
      <c r="AX36" s="139" t="s">
        <v>121</v>
      </c>
      <c r="AY36" s="139" t="s">
        <v>82</v>
      </c>
      <c r="AZ36" s="139"/>
      <c r="BA36" s="139" t="s">
        <v>83</v>
      </c>
      <c r="BB36" s="157">
        <v>596421458805</v>
      </c>
      <c r="BC36" s="139"/>
      <c r="BD36" s="139" t="s">
        <v>379</v>
      </c>
      <c r="BE36" s="139" t="s">
        <v>88</v>
      </c>
      <c r="BF36" s="139" t="s">
        <v>87</v>
      </c>
      <c r="BG36" s="139" t="s">
        <v>84</v>
      </c>
      <c r="BH36" s="139" t="s">
        <v>85</v>
      </c>
      <c r="BI36" s="139" t="s">
        <v>86</v>
      </c>
      <c r="BJ36" s="139"/>
      <c r="BK36" s="139" t="s">
        <v>116</v>
      </c>
    </row>
    <row r="37" spans="1:63" ht="13.2" customHeight="1" x14ac:dyDescent="0.2">
      <c r="A37" s="54">
        <f t="shared" si="1"/>
        <v>45903</v>
      </c>
      <c r="B37" s="54" t="str">
        <f t="shared" si="2"/>
        <v>NRT</v>
      </c>
      <c r="C37" s="53">
        <f t="shared" si="3"/>
        <v>82020034394</v>
      </c>
      <c r="D37" s="55" t="str">
        <f t="shared" si="4"/>
        <v>PJP250136871</v>
      </c>
      <c r="E37" s="53">
        <f t="shared" si="5"/>
        <v>596421453566</v>
      </c>
      <c r="F37" s="53">
        <f t="shared" si="6"/>
        <v>2256355</v>
      </c>
      <c r="G37" s="53" t="str">
        <f t="shared" si="7"/>
        <v>SWCORP (TEAMHT)</v>
      </c>
      <c r="H37" s="55" t="str">
        <f t="shared" si="8"/>
        <v>강은수</v>
      </c>
      <c r="I37" s="53">
        <f t="shared" si="9"/>
        <v>49217</v>
      </c>
      <c r="J37" s="72">
        <f t="shared" si="10"/>
        <v>0</v>
      </c>
      <c r="K37" s="114">
        <f t="shared" si="11"/>
        <v>1</v>
      </c>
      <c r="L37" s="115">
        <f t="shared" si="12"/>
        <v>1.8</v>
      </c>
      <c r="M37" s="115">
        <f t="shared" si="13"/>
        <v>3.6</v>
      </c>
      <c r="N37" s="56">
        <f t="shared" si="14"/>
        <v>3.6</v>
      </c>
      <c r="O37" s="53" t="str">
        <f t="shared" si="15"/>
        <v>일반(목록배제,Normal-Manifest Exception)</v>
      </c>
      <c r="P37" s="100">
        <f t="shared" si="16"/>
        <v>55.75</v>
      </c>
      <c r="Q37" s="63" t="str">
        <f t="shared" si="17"/>
        <v>RS706</v>
      </c>
      <c r="R37" s="63" t="str">
        <f t="shared" si="18"/>
        <v>AIR SEOUL</v>
      </c>
      <c r="S37" s="54">
        <f t="shared" si="19"/>
        <v>45903</v>
      </c>
      <c r="T37" s="94">
        <f t="shared" si="20"/>
        <v>1154</v>
      </c>
      <c r="U37" s="98" cm="1">
        <f t="array" ref="U37">IF(OR(ISNUMBER(SEARCH("대신대납",J37)),ISNUMBER(SEARCH("대신 대납",J37))),_xlfn.LET(
  _xlpm.s,J37,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" s="98">
        <f>((K37-1)*2500)/(Summary!$B$23/100)</f>
        <v>0</v>
      </c>
      <c r="W37" s="107">
        <f>IF(OR(ISNUMBER(SEARCH("대신대납",J37)),ISNUMBER(SEARCH("대신 대납",J37)),ISNUMBER(SEARCH("대신착불",J37)),ISNUMBER(SEARCH("대신 착불",J37))), 0,_xlfn.IFNA(_xlfn.IFS(
    AND(N37/K37 &gt; 2, N37/K37 &lt;= 5), 500/(Summary!$B$23/100) * K37,
    AND(N37/K37 &gt; 5, N37/K37 &lt;= 10), 1000/(Summary!$B$23/100) * K37,
    AND(N37/K37 &gt; 10, N37/K37 &lt;= 20), 3000/(Summary!$B$23/100) * K37,
    AND(N37/K37 &gt; 20, N37/K37 &lt;= 25), 11000/(Summary!$B$23/100) * K37,
    AND(N37/K37 &gt; 25, N37/K37 &lt;= 999), 15000/(Summary!$B$23/100) * K37
),0))</f>
        <v>53.059968376258844</v>
      </c>
      <c r="X37" s="99" cm="1">
        <f t="array" ref="X37">_xlfn.IFNA(_xlfn.IFS(AND(P37&gt;=2000, P37&lt;3000), 10000, AND(P37&gt;=3000, P37&lt;4000), 15000, AND(P37&gt;=4000, P37&lt;5000), 20000, AND(P37&gt;=5000), 25000),0)</f>
        <v>0</v>
      </c>
      <c r="Y37" s="64" t="str">
        <f>_xlfn.IFNA(VLOOKUP(D37,OTC!$A:$H,8,0),"")</f>
        <v/>
      </c>
      <c r="Z37" s="102">
        <f t="shared" si="21"/>
        <v>53</v>
      </c>
      <c r="AA37" s="113">
        <f t="shared" si="22"/>
        <v>1207</v>
      </c>
      <c r="AB37" s="124">
        <f>IF(OR(ISNUMBER(SEARCH("적하삭제",J37)),ISNUMBER(SEARCH("적하 삭제",J37))),0,AA37*Summary!$B$23/100)</f>
        <v>11373.9231</v>
      </c>
      <c r="AC37" s="65"/>
      <c r="AD37" s="145">
        <v>45903</v>
      </c>
      <c r="AE37" s="139" t="s">
        <v>10</v>
      </c>
      <c r="AF37" s="139">
        <v>82020034394</v>
      </c>
      <c r="AG37" s="139" t="s">
        <v>380</v>
      </c>
      <c r="AH37" s="139" t="s">
        <v>381</v>
      </c>
      <c r="AI37" s="139">
        <v>1055824067</v>
      </c>
      <c r="AJ37" s="139">
        <v>49217</v>
      </c>
      <c r="AK37" s="139"/>
      <c r="AL37" s="140">
        <v>1</v>
      </c>
      <c r="AM37" s="141">
        <v>1.8</v>
      </c>
      <c r="AN37" s="141">
        <v>3.6</v>
      </c>
      <c r="AO37" s="141">
        <v>3.6</v>
      </c>
      <c r="AP37" s="139" t="s">
        <v>8</v>
      </c>
      <c r="AQ37" s="141">
        <v>55.75</v>
      </c>
      <c r="AR37" s="139" t="s">
        <v>81</v>
      </c>
      <c r="AS37" s="139" t="s">
        <v>81</v>
      </c>
      <c r="AT37" s="139" t="s">
        <v>81</v>
      </c>
      <c r="AU37" s="139" t="s">
        <v>81</v>
      </c>
      <c r="AV37" s="139" t="s">
        <v>81</v>
      </c>
      <c r="AW37" s="139">
        <v>2256355</v>
      </c>
      <c r="AX37" s="139" t="s">
        <v>121</v>
      </c>
      <c r="AY37" s="139" t="s">
        <v>82</v>
      </c>
      <c r="AZ37" s="139"/>
      <c r="BA37" s="139" t="s">
        <v>83</v>
      </c>
      <c r="BB37" s="157">
        <v>596421453566</v>
      </c>
      <c r="BC37" s="139"/>
      <c r="BD37" s="139" t="s">
        <v>382</v>
      </c>
      <c r="BE37" s="139" t="s">
        <v>88</v>
      </c>
      <c r="BF37" s="139" t="s">
        <v>87</v>
      </c>
      <c r="BG37" s="139" t="s">
        <v>84</v>
      </c>
      <c r="BH37" s="139" t="s">
        <v>85</v>
      </c>
      <c r="BI37" s="139" t="s">
        <v>86</v>
      </c>
      <c r="BJ37" s="139"/>
      <c r="BK37" s="139" t="s">
        <v>116</v>
      </c>
    </row>
    <row r="38" spans="1:63" ht="13.2" customHeight="1" x14ac:dyDescent="0.2">
      <c r="A38" s="54">
        <f t="shared" si="1"/>
        <v>45903</v>
      </c>
      <c r="B38" s="54" t="str">
        <f t="shared" si="2"/>
        <v>NRT</v>
      </c>
      <c r="C38" s="53">
        <f t="shared" si="3"/>
        <v>82020034394</v>
      </c>
      <c r="D38" s="55" t="str">
        <f t="shared" si="4"/>
        <v>PJP250136872</v>
      </c>
      <c r="E38" s="53">
        <f t="shared" si="5"/>
        <v>596421453570</v>
      </c>
      <c r="F38" s="53">
        <f t="shared" si="6"/>
        <v>2256355</v>
      </c>
      <c r="G38" s="53" t="str">
        <f t="shared" si="7"/>
        <v>SWCORP (TEAMHT)</v>
      </c>
      <c r="H38" s="55" t="str">
        <f t="shared" si="8"/>
        <v>한철희</v>
      </c>
      <c r="I38" s="53">
        <f t="shared" si="9"/>
        <v>12552</v>
      </c>
      <c r="J38" s="72">
        <f t="shared" si="10"/>
        <v>0</v>
      </c>
      <c r="K38" s="114">
        <f t="shared" si="11"/>
        <v>1</v>
      </c>
      <c r="L38" s="115">
        <f t="shared" si="12"/>
        <v>4.4000000000000004</v>
      </c>
      <c r="M38" s="115">
        <f t="shared" si="13"/>
        <v>3.5</v>
      </c>
      <c r="N38" s="56">
        <f t="shared" si="14"/>
        <v>4.4000000000000004</v>
      </c>
      <c r="O38" s="53" t="str">
        <f t="shared" si="15"/>
        <v>일반(목록배제,Normal-Manifest Exception)</v>
      </c>
      <c r="P38" s="100">
        <f t="shared" si="16"/>
        <v>9.3000000000000007</v>
      </c>
      <c r="Q38" s="63" t="str">
        <f t="shared" si="17"/>
        <v>RS706</v>
      </c>
      <c r="R38" s="63" t="str">
        <f t="shared" si="18"/>
        <v>AIR SEOUL</v>
      </c>
      <c r="S38" s="54">
        <f t="shared" si="19"/>
        <v>45903</v>
      </c>
      <c r="T38" s="94">
        <f t="shared" si="20"/>
        <v>1306</v>
      </c>
      <c r="U38" s="98" cm="1">
        <f t="array" ref="U38">IF(OR(ISNUMBER(SEARCH("대신대납",J38)),ISNUMBER(SEARCH("대신 대납",J38))),_xlfn.LET(
  _xlpm.s,J38,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" s="98">
        <f>((K38-1)*2500)/(Summary!$B$23/100)</f>
        <v>0</v>
      </c>
      <c r="W38" s="107">
        <f>IF(OR(ISNUMBER(SEARCH("대신대납",J38)),ISNUMBER(SEARCH("대신 대납",J38)),ISNUMBER(SEARCH("대신착불",J38)),ISNUMBER(SEARCH("대신 착불",J38))), 0,_xlfn.IFNA(_xlfn.IFS(
    AND(N38/K38 &gt; 2, N38/K38 &lt;= 5), 500/(Summary!$B$23/100) * K38,
    AND(N38/K38 &gt; 5, N38/K38 &lt;= 10), 1000/(Summary!$B$23/100) * K38,
    AND(N38/K38 &gt; 10, N38/K38 &lt;= 20), 3000/(Summary!$B$23/100) * K38,
    AND(N38/K38 &gt; 20, N38/K38 &lt;= 25), 11000/(Summary!$B$23/100) * K38,
    AND(N38/K38 &gt; 25, N38/K38 &lt;= 999), 15000/(Summary!$B$23/100) * K38
),0))</f>
        <v>53.059968376258844</v>
      </c>
      <c r="X38" s="99" cm="1">
        <f t="array" ref="X38">_xlfn.IFNA(_xlfn.IFS(AND(P38&gt;=2000, P38&lt;3000), 10000, AND(P38&gt;=3000, P38&lt;4000), 15000, AND(P38&gt;=4000, P38&lt;5000), 20000, AND(P38&gt;=5000), 25000),0)</f>
        <v>0</v>
      </c>
      <c r="Y38" s="64" t="str">
        <f>_xlfn.IFNA(VLOOKUP(D38,OTC!$A:$H,8,0),"")</f>
        <v/>
      </c>
      <c r="Z38" s="102">
        <f t="shared" si="21"/>
        <v>53</v>
      </c>
      <c r="AA38" s="113">
        <f t="shared" si="22"/>
        <v>1359</v>
      </c>
      <c r="AB38" s="124">
        <f>IF(OR(ISNUMBER(SEARCH("적하삭제",J38)),ISNUMBER(SEARCH("적하 삭제",J38))),0,AA38*Summary!$B$23/100)</f>
        <v>12806.2647</v>
      </c>
      <c r="AC38" s="65"/>
      <c r="AD38" s="145">
        <v>45903</v>
      </c>
      <c r="AE38" s="139" t="s">
        <v>10</v>
      </c>
      <c r="AF38" s="139">
        <v>82020034394</v>
      </c>
      <c r="AG38" s="139" t="s">
        <v>383</v>
      </c>
      <c r="AH38" s="139" t="s">
        <v>384</v>
      </c>
      <c r="AI38" s="139">
        <v>1055735460</v>
      </c>
      <c r="AJ38" s="139">
        <v>12552</v>
      </c>
      <c r="AK38" s="139"/>
      <c r="AL38" s="140">
        <v>1</v>
      </c>
      <c r="AM38" s="141">
        <v>4.4000000000000004</v>
      </c>
      <c r="AN38" s="141">
        <v>3.5</v>
      </c>
      <c r="AO38" s="141">
        <v>4.4000000000000004</v>
      </c>
      <c r="AP38" s="139" t="s">
        <v>8</v>
      </c>
      <c r="AQ38" s="141">
        <v>9.3000000000000007</v>
      </c>
      <c r="AR38" s="139" t="s">
        <v>81</v>
      </c>
      <c r="AS38" s="139" t="s">
        <v>81</v>
      </c>
      <c r="AT38" s="139" t="s">
        <v>81</v>
      </c>
      <c r="AU38" s="139" t="s">
        <v>81</v>
      </c>
      <c r="AV38" s="139" t="s">
        <v>81</v>
      </c>
      <c r="AW38" s="139">
        <v>2256355</v>
      </c>
      <c r="AX38" s="139" t="s">
        <v>121</v>
      </c>
      <c r="AY38" s="139" t="s">
        <v>82</v>
      </c>
      <c r="AZ38" s="139"/>
      <c r="BA38" s="139" t="s">
        <v>83</v>
      </c>
      <c r="BB38" s="157">
        <v>596421453570</v>
      </c>
      <c r="BC38" s="139"/>
      <c r="BD38" s="139" t="s">
        <v>385</v>
      </c>
      <c r="BE38" s="139" t="s">
        <v>88</v>
      </c>
      <c r="BF38" s="139" t="s">
        <v>87</v>
      </c>
      <c r="BG38" s="139" t="s">
        <v>84</v>
      </c>
      <c r="BH38" s="139" t="s">
        <v>85</v>
      </c>
      <c r="BI38" s="139" t="s">
        <v>86</v>
      </c>
      <c r="BJ38" s="139"/>
      <c r="BK38" s="139" t="s">
        <v>116</v>
      </c>
    </row>
    <row r="39" spans="1:63" ht="13.2" customHeight="1" x14ac:dyDescent="0.2">
      <c r="A39" s="54">
        <f t="shared" si="1"/>
        <v>45903</v>
      </c>
      <c r="B39" s="54" t="str">
        <f t="shared" si="2"/>
        <v>NRT</v>
      </c>
      <c r="C39" s="53">
        <f t="shared" si="3"/>
        <v>82020034394</v>
      </c>
      <c r="D39" s="55" t="str">
        <f t="shared" si="4"/>
        <v>PJP250136874</v>
      </c>
      <c r="E39" s="53">
        <f t="shared" si="5"/>
        <v>596421453592</v>
      </c>
      <c r="F39" s="53">
        <f t="shared" si="6"/>
        <v>2256355</v>
      </c>
      <c r="G39" s="53" t="str">
        <f t="shared" si="7"/>
        <v>SWCORP (TEAMHT)</v>
      </c>
      <c r="H39" s="55" t="str">
        <f t="shared" si="8"/>
        <v>OKADAMIHO</v>
      </c>
      <c r="I39" s="53">
        <f t="shared" si="9"/>
        <v>48222</v>
      </c>
      <c r="J39" s="72">
        <f t="shared" si="10"/>
        <v>0</v>
      </c>
      <c r="K39" s="114">
        <f t="shared" si="11"/>
        <v>1</v>
      </c>
      <c r="L39" s="115">
        <f t="shared" si="12"/>
        <v>2.5</v>
      </c>
      <c r="M39" s="115">
        <f t="shared" si="13"/>
        <v>3.9</v>
      </c>
      <c r="N39" s="56">
        <f t="shared" si="14"/>
        <v>3.9000000000000004</v>
      </c>
      <c r="O39" s="53" t="str">
        <f t="shared" si="15"/>
        <v>일반(목록배제,Normal-Manifest Exception)</v>
      </c>
      <c r="P39" s="100">
        <f t="shared" si="16"/>
        <v>23.28</v>
      </c>
      <c r="Q39" s="63" t="str">
        <f t="shared" si="17"/>
        <v>RS706</v>
      </c>
      <c r="R39" s="63" t="str">
        <f t="shared" si="18"/>
        <v>AIR SEOUL</v>
      </c>
      <c r="S39" s="54">
        <f t="shared" si="19"/>
        <v>45903</v>
      </c>
      <c r="T39" s="94">
        <f t="shared" si="20"/>
        <v>1211</v>
      </c>
      <c r="U39" s="98" cm="1">
        <f t="array" ref="U39">IF(OR(ISNUMBER(SEARCH("대신대납",J39)),ISNUMBER(SEARCH("대신 대납",J39))),_xlfn.LET(
  _xlpm.s,J39,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" s="98">
        <f>((K39-1)*2500)/(Summary!$B$23/100)</f>
        <v>0</v>
      </c>
      <c r="W39" s="107">
        <f>IF(OR(ISNUMBER(SEARCH("대신대납",J39)),ISNUMBER(SEARCH("대신 대납",J39)),ISNUMBER(SEARCH("대신착불",J39)),ISNUMBER(SEARCH("대신 착불",J39))), 0,_xlfn.IFNA(_xlfn.IFS(
    AND(N39/K39 &gt; 2, N39/K39 &lt;= 5), 500/(Summary!$B$23/100) * K39,
    AND(N39/K39 &gt; 5, N39/K39 &lt;= 10), 1000/(Summary!$B$23/100) * K39,
    AND(N39/K39 &gt; 10, N39/K39 &lt;= 20), 3000/(Summary!$B$23/100) * K39,
    AND(N39/K39 &gt; 20, N39/K39 &lt;= 25), 11000/(Summary!$B$23/100) * K39,
    AND(N39/K39 &gt; 25, N39/K39 &lt;= 999), 15000/(Summary!$B$23/100) * K39
),0))</f>
        <v>53.059968376258844</v>
      </c>
      <c r="X39" s="99" cm="1">
        <f t="array" ref="X39">_xlfn.IFNA(_xlfn.IFS(AND(P39&gt;=2000, P39&lt;3000), 10000, AND(P39&gt;=3000, P39&lt;4000), 15000, AND(P39&gt;=4000, P39&lt;5000), 20000, AND(P39&gt;=5000), 25000),0)</f>
        <v>0</v>
      </c>
      <c r="Y39" s="64" t="str">
        <f>_xlfn.IFNA(VLOOKUP(D39,OTC!$A:$H,8,0),"")</f>
        <v/>
      </c>
      <c r="Z39" s="102">
        <f t="shared" si="21"/>
        <v>53</v>
      </c>
      <c r="AA39" s="113">
        <f t="shared" si="22"/>
        <v>1264</v>
      </c>
      <c r="AB39" s="124">
        <f>IF(OR(ISNUMBER(SEARCH("적하삭제",J39)),ISNUMBER(SEARCH("적하 삭제",J39))),0,AA39*Summary!$B$23/100)</f>
        <v>11911.051200000002</v>
      </c>
      <c r="AC39" s="65"/>
      <c r="AD39" s="145">
        <v>45903</v>
      </c>
      <c r="AE39" s="139" t="s">
        <v>10</v>
      </c>
      <c r="AF39" s="139">
        <v>82020034394</v>
      </c>
      <c r="AG39" s="139" t="s">
        <v>386</v>
      </c>
      <c r="AH39" s="139" t="s">
        <v>387</v>
      </c>
      <c r="AI39" s="139">
        <v>1083843470</v>
      </c>
      <c r="AJ39" s="139">
        <v>48222</v>
      </c>
      <c r="AK39" s="139"/>
      <c r="AL39" s="140">
        <v>1</v>
      </c>
      <c r="AM39" s="141">
        <v>2.5</v>
      </c>
      <c r="AN39" s="141">
        <v>3.9</v>
      </c>
      <c r="AO39" s="141">
        <v>3.9</v>
      </c>
      <c r="AP39" s="139" t="s">
        <v>8</v>
      </c>
      <c r="AQ39" s="141">
        <v>23.28</v>
      </c>
      <c r="AR39" s="139" t="s">
        <v>81</v>
      </c>
      <c r="AS39" s="139" t="s">
        <v>81</v>
      </c>
      <c r="AT39" s="139" t="s">
        <v>81</v>
      </c>
      <c r="AU39" s="139" t="s">
        <v>81</v>
      </c>
      <c r="AV39" s="139" t="s">
        <v>81</v>
      </c>
      <c r="AW39" s="139">
        <v>2256355</v>
      </c>
      <c r="AX39" s="139" t="s">
        <v>121</v>
      </c>
      <c r="AY39" s="139" t="s">
        <v>82</v>
      </c>
      <c r="AZ39" s="139"/>
      <c r="BA39" s="139" t="s">
        <v>83</v>
      </c>
      <c r="BB39" s="157">
        <v>596421453592</v>
      </c>
      <c r="BC39" s="139"/>
      <c r="BD39" s="139" t="s">
        <v>388</v>
      </c>
      <c r="BE39" s="139" t="s">
        <v>88</v>
      </c>
      <c r="BF39" s="139" t="s">
        <v>87</v>
      </c>
      <c r="BG39" s="139" t="s">
        <v>84</v>
      </c>
      <c r="BH39" s="139" t="s">
        <v>85</v>
      </c>
      <c r="BI39" s="139" t="s">
        <v>86</v>
      </c>
      <c r="BJ39" s="139"/>
      <c r="BK39" s="139" t="s">
        <v>116</v>
      </c>
    </row>
    <row r="40" spans="1:63" ht="13.2" customHeight="1" x14ac:dyDescent="0.2">
      <c r="A40" s="54">
        <f t="shared" si="1"/>
        <v>45903</v>
      </c>
      <c r="B40" s="54" t="str">
        <f t="shared" si="2"/>
        <v>NRT</v>
      </c>
      <c r="C40" s="53">
        <f t="shared" si="3"/>
        <v>82020034394</v>
      </c>
      <c r="D40" s="55" t="str">
        <f t="shared" si="4"/>
        <v>PJP250136883</v>
      </c>
      <c r="E40" s="53">
        <f t="shared" si="5"/>
        <v>596421453684</v>
      </c>
      <c r="F40" s="53">
        <f t="shared" si="6"/>
        <v>2256355</v>
      </c>
      <c r="G40" s="53" t="str">
        <f t="shared" si="7"/>
        <v>SWCORP (TEAMHT)</v>
      </c>
      <c r="H40" s="55" t="str">
        <f t="shared" si="8"/>
        <v>서영국</v>
      </c>
      <c r="I40" s="53">
        <f t="shared" si="9"/>
        <v>14538</v>
      </c>
      <c r="J40" s="72">
        <f t="shared" si="10"/>
        <v>0</v>
      </c>
      <c r="K40" s="114">
        <f t="shared" si="11"/>
        <v>1</v>
      </c>
      <c r="L40" s="115">
        <f t="shared" si="12"/>
        <v>2.1</v>
      </c>
      <c r="M40" s="115">
        <f t="shared" si="13"/>
        <v>2.2000000000000002</v>
      </c>
      <c r="N40" s="56">
        <f t="shared" si="14"/>
        <v>2.2000000000000002</v>
      </c>
      <c r="O40" s="53" t="str">
        <f t="shared" si="15"/>
        <v>일반(목록배제,Normal-Manifest Exception)</v>
      </c>
      <c r="P40" s="100">
        <f t="shared" si="16"/>
        <v>7.33</v>
      </c>
      <c r="Q40" s="63" t="str">
        <f t="shared" si="17"/>
        <v>RS706</v>
      </c>
      <c r="R40" s="63" t="str">
        <f t="shared" si="18"/>
        <v>AIR SEOUL</v>
      </c>
      <c r="S40" s="54">
        <f t="shared" si="19"/>
        <v>45903</v>
      </c>
      <c r="T40" s="94">
        <f t="shared" si="20"/>
        <v>888</v>
      </c>
      <c r="U40" s="98" cm="1">
        <f t="array" ref="U40">IF(OR(ISNUMBER(SEARCH("대신대납",J40)),ISNUMBER(SEARCH("대신 대납",J40))),_xlfn.LET(
  _xlpm.s,J40,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" s="98">
        <f>((K40-1)*2500)/(Summary!$B$23/100)</f>
        <v>0</v>
      </c>
      <c r="W40" s="107">
        <f>IF(OR(ISNUMBER(SEARCH("대신대납",J40)),ISNUMBER(SEARCH("대신 대납",J40)),ISNUMBER(SEARCH("대신착불",J40)),ISNUMBER(SEARCH("대신 착불",J40))), 0,_xlfn.IFNA(_xlfn.IFS(
    AND(N40/K40 &gt; 2, N40/K40 &lt;= 5), 500/(Summary!$B$23/100) * K40,
    AND(N40/K40 &gt; 5, N40/K40 &lt;= 10), 1000/(Summary!$B$23/100) * K40,
    AND(N40/K40 &gt; 10, N40/K40 &lt;= 20), 3000/(Summary!$B$23/100) * K40,
    AND(N40/K40 &gt; 20, N40/K40 &lt;= 25), 11000/(Summary!$B$23/100) * K40,
    AND(N40/K40 &gt; 25, N40/K40 &lt;= 999), 15000/(Summary!$B$23/100) * K40
),0))</f>
        <v>53.059968376258844</v>
      </c>
      <c r="X40" s="99" cm="1">
        <f t="array" ref="X40">_xlfn.IFNA(_xlfn.IFS(AND(P40&gt;=2000, P40&lt;3000), 10000, AND(P40&gt;=3000, P40&lt;4000), 15000, AND(P40&gt;=4000, P40&lt;5000), 20000, AND(P40&gt;=5000), 25000),0)</f>
        <v>0</v>
      </c>
      <c r="Y40" s="64" t="str">
        <f>_xlfn.IFNA(VLOOKUP(D40,OTC!$A:$H,8,0),"")</f>
        <v/>
      </c>
      <c r="Z40" s="102">
        <f t="shared" si="21"/>
        <v>53</v>
      </c>
      <c r="AA40" s="113">
        <f t="shared" si="22"/>
        <v>941</v>
      </c>
      <c r="AB40" s="124">
        <f>IF(OR(ISNUMBER(SEARCH("적하삭제",J40)),ISNUMBER(SEARCH("적하 삭제",J40))),0,AA40*Summary!$B$23/100)</f>
        <v>8867.3253000000004</v>
      </c>
      <c r="AC40" s="65"/>
      <c r="AD40" s="145">
        <v>45903</v>
      </c>
      <c r="AE40" s="139" t="s">
        <v>10</v>
      </c>
      <c r="AF40" s="139">
        <v>82020034394</v>
      </c>
      <c r="AG40" s="139" t="s">
        <v>389</v>
      </c>
      <c r="AH40" s="139" t="s">
        <v>343</v>
      </c>
      <c r="AI40" s="139">
        <v>1074633263</v>
      </c>
      <c r="AJ40" s="139">
        <v>14538</v>
      </c>
      <c r="AK40" s="139"/>
      <c r="AL40" s="140">
        <v>1</v>
      </c>
      <c r="AM40" s="141">
        <v>2.1</v>
      </c>
      <c r="AN40" s="141">
        <v>2.2000000000000002</v>
      </c>
      <c r="AO40" s="141">
        <v>2.2000000000000002</v>
      </c>
      <c r="AP40" s="139" t="s">
        <v>8</v>
      </c>
      <c r="AQ40" s="141">
        <v>7.33</v>
      </c>
      <c r="AR40" s="139" t="s">
        <v>81</v>
      </c>
      <c r="AS40" s="139" t="s">
        <v>81</v>
      </c>
      <c r="AT40" s="139" t="s">
        <v>81</v>
      </c>
      <c r="AU40" s="139" t="s">
        <v>81</v>
      </c>
      <c r="AV40" s="139" t="s">
        <v>81</v>
      </c>
      <c r="AW40" s="139">
        <v>2256355</v>
      </c>
      <c r="AX40" s="139" t="s">
        <v>121</v>
      </c>
      <c r="AY40" s="139" t="s">
        <v>82</v>
      </c>
      <c r="AZ40" s="139"/>
      <c r="BA40" s="139" t="s">
        <v>83</v>
      </c>
      <c r="BB40" s="157">
        <v>596421453684</v>
      </c>
      <c r="BC40" s="139"/>
      <c r="BD40" s="139" t="s">
        <v>390</v>
      </c>
      <c r="BE40" s="139" t="s">
        <v>88</v>
      </c>
      <c r="BF40" s="139" t="s">
        <v>87</v>
      </c>
      <c r="BG40" s="139" t="s">
        <v>84</v>
      </c>
      <c r="BH40" s="139" t="s">
        <v>85</v>
      </c>
      <c r="BI40" s="139" t="s">
        <v>86</v>
      </c>
      <c r="BJ40" s="139"/>
      <c r="BK40" s="139" t="s">
        <v>116</v>
      </c>
    </row>
    <row r="41" spans="1:63" ht="13.2" customHeight="1" x14ac:dyDescent="0.2">
      <c r="A41" s="54">
        <f t="shared" si="1"/>
        <v>45903</v>
      </c>
      <c r="B41" s="54" t="str">
        <f t="shared" si="2"/>
        <v>NRT</v>
      </c>
      <c r="C41" s="53">
        <f t="shared" si="3"/>
        <v>82020034394</v>
      </c>
      <c r="D41" s="55" t="str">
        <f t="shared" si="4"/>
        <v>PJP250137408</v>
      </c>
      <c r="E41" s="53">
        <f t="shared" si="5"/>
        <v>596421455773</v>
      </c>
      <c r="F41" s="53">
        <f t="shared" si="6"/>
        <v>2256355</v>
      </c>
      <c r="G41" s="53" t="str">
        <f t="shared" si="7"/>
        <v>SWCORP (TEAMHT)</v>
      </c>
      <c r="H41" s="55" t="str">
        <f t="shared" si="8"/>
        <v>이진아</v>
      </c>
      <c r="I41" s="53">
        <f t="shared" si="9"/>
        <v>44551</v>
      </c>
      <c r="J41" s="72">
        <f t="shared" si="10"/>
        <v>0</v>
      </c>
      <c r="K41" s="114">
        <f t="shared" si="11"/>
        <v>1</v>
      </c>
      <c r="L41" s="115">
        <f t="shared" si="12"/>
        <v>1.55</v>
      </c>
      <c r="M41" s="115">
        <f t="shared" si="13"/>
        <v>2.2000000000000002</v>
      </c>
      <c r="N41" s="56">
        <f t="shared" si="14"/>
        <v>2.2000000000000002</v>
      </c>
      <c r="O41" s="53" t="str">
        <f t="shared" si="15"/>
        <v>일반(목록배제,Normal-Manifest Exception)</v>
      </c>
      <c r="P41" s="100">
        <f t="shared" si="16"/>
        <v>11.63</v>
      </c>
      <c r="Q41" s="63" t="str">
        <f t="shared" si="17"/>
        <v>RS706</v>
      </c>
      <c r="R41" s="63" t="str">
        <f t="shared" si="18"/>
        <v>AIR SEOUL</v>
      </c>
      <c r="S41" s="54">
        <f t="shared" si="19"/>
        <v>45903</v>
      </c>
      <c r="T41" s="94">
        <f t="shared" si="20"/>
        <v>888</v>
      </c>
      <c r="U41" s="98" cm="1">
        <f t="array" ref="U41">IF(OR(ISNUMBER(SEARCH("대신대납",J41)),ISNUMBER(SEARCH("대신 대납",J41))),_xlfn.LET(
  _xlpm.s,J41,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" s="98">
        <f>((K41-1)*2500)/(Summary!$B$23/100)</f>
        <v>0</v>
      </c>
      <c r="W41" s="107">
        <f>IF(OR(ISNUMBER(SEARCH("대신대납",J41)),ISNUMBER(SEARCH("대신 대납",J41)),ISNUMBER(SEARCH("대신착불",J41)),ISNUMBER(SEARCH("대신 착불",J41))), 0,_xlfn.IFNA(_xlfn.IFS(
    AND(N41/K41 &gt; 2, N41/K41 &lt;= 5), 500/(Summary!$B$23/100) * K41,
    AND(N41/K41 &gt; 5, N41/K41 &lt;= 10), 1000/(Summary!$B$23/100) * K41,
    AND(N41/K41 &gt; 10, N41/K41 &lt;= 20), 3000/(Summary!$B$23/100) * K41,
    AND(N41/K41 &gt; 20, N41/K41 &lt;= 25), 11000/(Summary!$B$23/100) * K41,
    AND(N41/K41 &gt; 25, N41/K41 &lt;= 999), 15000/(Summary!$B$23/100) * K41
),0))</f>
        <v>53.059968376258844</v>
      </c>
      <c r="X41" s="99" cm="1">
        <f t="array" ref="X41">_xlfn.IFNA(_xlfn.IFS(AND(P41&gt;=2000, P41&lt;3000), 10000, AND(P41&gt;=3000, P41&lt;4000), 15000, AND(P41&gt;=4000, P41&lt;5000), 20000, AND(P41&gt;=5000), 25000),0)</f>
        <v>0</v>
      </c>
      <c r="Y41" s="64" t="str">
        <f>_xlfn.IFNA(VLOOKUP(D41,OTC!$A:$H,8,0),"")</f>
        <v/>
      </c>
      <c r="Z41" s="102">
        <f t="shared" si="21"/>
        <v>53</v>
      </c>
      <c r="AA41" s="113">
        <f t="shared" si="22"/>
        <v>941</v>
      </c>
      <c r="AB41" s="124">
        <f>IF(OR(ISNUMBER(SEARCH("적하삭제",J41)),ISNUMBER(SEARCH("적하 삭제",J41))),0,AA41*Summary!$B$23/100)</f>
        <v>8867.3253000000004</v>
      </c>
      <c r="AC41" s="65"/>
      <c r="AD41" s="145">
        <v>45903</v>
      </c>
      <c r="AE41" s="139" t="s">
        <v>10</v>
      </c>
      <c r="AF41" s="139">
        <v>82020034394</v>
      </c>
      <c r="AG41" s="139" t="s">
        <v>391</v>
      </c>
      <c r="AH41" s="139" t="s">
        <v>392</v>
      </c>
      <c r="AI41" s="139">
        <v>1027546874</v>
      </c>
      <c r="AJ41" s="139">
        <v>44551</v>
      </c>
      <c r="AK41" s="139"/>
      <c r="AL41" s="140">
        <v>1</v>
      </c>
      <c r="AM41" s="141">
        <v>1.55</v>
      </c>
      <c r="AN41" s="141">
        <v>2.2000000000000002</v>
      </c>
      <c r="AO41" s="141">
        <v>2.2000000000000002</v>
      </c>
      <c r="AP41" s="139" t="s">
        <v>8</v>
      </c>
      <c r="AQ41" s="141">
        <v>11.63</v>
      </c>
      <c r="AR41" s="139" t="s">
        <v>81</v>
      </c>
      <c r="AS41" s="139" t="s">
        <v>81</v>
      </c>
      <c r="AT41" s="139" t="s">
        <v>81</v>
      </c>
      <c r="AU41" s="139" t="s">
        <v>81</v>
      </c>
      <c r="AV41" s="139" t="s">
        <v>81</v>
      </c>
      <c r="AW41" s="139">
        <v>2256355</v>
      </c>
      <c r="AX41" s="139" t="s">
        <v>121</v>
      </c>
      <c r="AY41" s="139" t="s">
        <v>82</v>
      </c>
      <c r="AZ41" s="139"/>
      <c r="BA41" s="139" t="s">
        <v>83</v>
      </c>
      <c r="BB41" s="157">
        <v>596421455773</v>
      </c>
      <c r="BC41" s="139"/>
      <c r="BD41" s="139" t="s">
        <v>393</v>
      </c>
      <c r="BE41" s="139" t="s">
        <v>88</v>
      </c>
      <c r="BF41" s="139" t="s">
        <v>87</v>
      </c>
      <c r="BG41" s="139" t="s">
        <v>84</v>
      </c>
      <c r="BH41" s="139" t="s">
        <v>85</v>
      </c>
      <c r="BI41" s="139" t="s">
        <v>86</v>
      </c>
      <c r="BJ41" s="139"/>
      <c r="BK41" s="139" t="s">
        <v>116</v>
      </c>
    </row>
    <row r="42" spans="1:63" ht="13.2" customHeight="1" x14ac:dyDescent="0.2">
      <c r="A42" s="54">
        <f t="shared" si="1"/>
        <v>45903</v>
      </c>
      <c r="B42" s="54" t="str">
        <f t="shared" si="2"/>
        <v>NRT</v>
      </c>
      <c r="C42" s="53">
        <f t="shared" si="3"/>
        <v>82020034394</v>
      </c>
      <c r="D42" s="55" t="str">
        <f t="shared" si="4"/>
        <v>PJP250137419</v>
      </c>
      <c r="E42" s="53">
        <f t="shared" si="5"/>
        <v>596421455880</v>
      </c>
      <c r="F42" s="53">
        <f t="shared" si="6"/>
        <v>2256355</v>
      </c>
      <c r="G42" s="53" t="str">
        <f t="shared" si="7"/>
        <v>SWCORP (TEAMHT)</v>
      </c>
      <c r="H42" s="55" t="str">
        <f t="shared" si="8"/>
        <v>김수정</v>
      </c>
      <c r="I42" s="53">
        <f t="shared" si="9"/>
        <v>16426</v>
      </c>
      <c r="J42" s="72">
        <f t="shared" si="10"/>
        <v>0</v>
      </c>
      <c r="K42" s="114">
        <f t="shared" si="11"/>
        <v>1</v>
      </c>
      <c r="L42" s="115">
        <f t="shared" si="12"/>
        <v>0.45</v>
      </c>
      <c r="M42" s="115">
        <f t="shared" si="13"/>
        <v>2.1</v>
      </c>
      <c r="N42" s="56">
        <f t="shared" si="14"/>
        <v>2.1</v>
      </c>
      <c r="O42" s="53" t="str">
        <f t="shared" si="15"/>
        <v>일반(목록배제,Normal-Manifest Exception)</v>
      </c>
      <c r="P42" s="100">
        <f t="shared" si="16"/>
        <v>13.37</v>
      </c>
      <c r="Q42" s="63" t="str">
        <f t="shared" si="17"/>
        <v>RS706</v>
      </c>
      <c r="R42" s="63" t="str">
        <f t="shared" si="18"/>
        <v>AIR SEOUL</v>
      </c>
      <c r="S42" s="54">
        <f t="shared" si="19"/>
        <v>45903</v>
      </c>
      <c r="T42" s="94">
        <f t="shared" si="20"/>
        <v>869</v>
      </c>
      <c r="U42" s="98" cm="1">
        <f t="array" ref="U42">IF(OR(ISNUMBER(SEARCH("대신대납",J42)),ISNUMBER(SEARCH("대신 대납",J42))),_xlfn.LET(
  _xlpm.s,J42,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" s="98">
        <f>((K42-1)*2500)/(Summary!$B$23/100)</f>
        <v>0</v>
      </c>
      <c r="W42" s="107">
        <f>IF(OR(ISNUMBER(SEARCH("대신대납",J42)),ISNUMBER(SEARCH("대신 대납",J42)),ISNUMBER(SEARCH("대신착불",J42)),ISNUMBER(SEARCH("대신 착불",J42))), 0,_xlfn.IFNA(_xlfn.IFS(
    AND(N42/K42 &gt; 2, N42/K42 &lt;= 5), 500/(Summary!$B$23/100) * K42,
    AND(N42/K42 &gt; 5, N42/K42 &lt;= 10), 1000/(Summary!$B$23/100) * K42,
    AND(N42/K42 &gt; 10, N42/K42 &lt;= 20), 3000/(Summary!$B$23/100) * K42,
    AND(N42/K42 &gt; 20, N42/K42 &lt;= 25), 11000/(Summary!$B$23/100) * K42,
    AND(N42/K42 &gt; 25, N42/K42 &lt;= 999), 15000/(Summary!$B$23/100) * K42
),0))</f>
        <v>53.059968376258844</v>
      </c>
      <c r="X42" s="99" cm="1">
        <f t="array" ref="X42">_xlfn.IFNA(_xlfn.IFS(AND(P42&gt;=2000, P42&lt;3000), 10000, AND(P42&gt;=3000, P42&lt;4000), 15000, AND(P42&gt;=4000, P42&lt;5000), 20000, AND(P42&gt;=5000), 25000),0)</f>
        <v>0</v>
      </c>
      <c r="Y42" s="64" t="str">
        <f>_xlfn.IFNA(VLOOKUP(D42,OTC!$A:$H,8,0),"")</f>
        <v/>
      </c>
      <c r="Z42" s="102">
        <f t="shared" si="21"/>
        <v>53</v>
      </c>
      <c r="AA42" s="113">
        <f t="shared" si="22"/>
        <v>922</v>
      </c>
      <c r="AB42" s="124">
        <f>IF(OR(ISNUMBER(SEARCH("적하삭제",J42)),ISNUMBER(SEARCH("적하 삭제",J42))),0,AA42*Summary!$B$23/100)</f>
        <v>8688.2826000000005</v>
      </c>
      <c r="AC42" s="65"/>
      <c r="AD42" s="145">
        <v>45903</v>
      </c>
      <c r="AE42" s="139" t="s">
        <v>10</v>
      </c>
      <c r="AF42" s="139">
        <v>82020034394</v>
      </c>
      <c r="AG42" s="139" t="s">
        <v>394</v>
      </c>
      <c r="AH42" s="139" t="s">
        <v>105</v>
      </c>
      <c r="AI42" s="139">
        <v>1035502636</v>
      </c>
      <c r="AJ42" s="139">
        <v>16426</v>
      </c>
      <c r="AK42" s="139"/>
      <c r="AL42" s="140">
        <v>1</v>
      </c>
      <c r="AM42" s="141">
        <v>0.45</v>
      </c>
      <c r="AN42" s="141">
        <v>2.1</v>
      </c>
      <c r="AO42" s="141">
        <v>2.1</v>
      </c>
      <c r="AP42" s="139" t="s">
        <v>8</v>
      </c>
      <c r="AQ42" s="141">
        <v>13.37</v>
      </c>
      <c r="AR42" s="139" t="s">
        <v>81</v>
      </c>
      <c r="AS42" s="139" t="s">
        <v>81</v>
      </c>
      <c r="AT42" s="139" t="s">
        <v>81</v>
      </c>
      <c r="AU42" s="139" t="s">
        <v>81</v>
      </c>
      <c r="AV42" s="139" t="s">
        <v>81</v>
      </c>
      <c r="AW42" s="139">
        <v>2256355</v>
      </c>
      <c r="AX42" s="139" t="s">
        <v>121</v>
      </c>
      <c r="AY42" s="139" t="s">
        <v>82</v>
      </c>
      <c r="AZ42" s="139"/>
      <c r="BA42" s="139" t="s">
        <v>83</v>
      </c>
      <c r="BB42" s="157">
        <v>596421455880</v>
      </c>
      <c r="BC42" s="139"/>
      <c r="BD42" s="139" t="s">
        <v>395</v>
      </c>
      <c r="BE42" s="139" t="s">
        <v>88</v>
      </c>
      <c r="BF42" s="139" t="s">
        <v>87</v>
      </c>
      <c r="BG42" s="139" t="s">
        <v>84</v>
      </c>
      <c r="BH42" s="139" t="s">
        <v>85</v>
      </c>
      <c r="BI42" s="139" t="s">
        <v>86</v>
      </c>
      <c r="BJ42" s="139"/>
      <c r="BK42" s="139" t="s">
        <v>116</v>
      </c>
    </row>
    <row r="43" spans="1:63" ht="13.2" customHeight="1" x14ac:dyDescent="0.2">
      <c r="A43" s="54">
        <f t="shared" si="1"/>
        <v>45903</v>
      </c>
      <c r="B43" s="54" t="str">
        <f t="shared" si="2"/>
        <v>NRT</v>
      </c>
      <c r="C43" s="53">
        <f t="shared" si="3"/>
        <v>82020034394</v>
      </c>
      <c r="D43" s="55" t="str">
        <f t="shared" si="4"/>
        <v>PJP250137432</v>
      </c>
      <c r="E43" s="53">
        <f t="shared" si="5"/>
        <v>596421455972</v>
      </c>
      <c r="F43" s="53">
        <f t="shared" si="6"/>
        <v>2256355</v>
      </c>
      <c r="G43" s="53" t="str">
        <f t="shared" si="7"/>
        <v>SWCORP (TEAMHT)</v>
      </c>
      <c r="H43" s="55" t="str">
        <f t="shared" si="8"/>
        <v>한복영</v>
      </c>
      <c r="I43" s="53">
        <f t="shared" si="9"/>
        <v>61175</v>
      </c>
      <c r="J43" s="72">
        <f t="shared" si="10"/>
        <v>0</v>
      </c>
      <c r="K43" s="114">
        <f t="shared" si="11"/>
        <v>1</v>
      </c>
      <c r="L43" s="115">
        <f t="shared" si="12"/>
        <v>5.9</v>
      </c>
      <c r="M43" s="115">
        <f t="shared" si="13"/>
        <v>8.4</v>
      </c>
      <c r="N43" s="56">
        <f t="shared" si="14"/>
        <v>8.4</v>
      </c>
      <c r="O43" s="53" t="str">
        <f t="shared" si="15"/>
        <v>일반(목록배제,Normal-Manifest Exception)</v>
      </c>
      <c r="P43" s="100">
        <f t="shared" si="16"/>
        <v>33.14</v>
      </c>
      <c r="Q43" s="63" t="str">
        <f t="shared" si="17"/>
        <v>RS706</v>
      </c>
      <c r="R43" s="63" t="str">
        <f t="shared" si="18"/>
        <v>AIR SEOUL</v>
      </c>
      <c r="S43" s="54">
        <f t="shared" si="19"/>
        <v>45903</v>
      </c>
      <c r="T43" s="94">
        <f t="shared" si="20"/>
        <v>2066</v>
      </c>
      <c r="U43" s="98" cm="1">
        <f t="array" ref="U43">IF(OR(ISNUMBER(SEARCH("대신대납",J43)),ISNUMBER(SEARCH("대신 대납",J43))),_xlfn.LET(
  _xlpm.s,J43,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" s="98">
        <f>((K43-1)*2500)/(Summary!$B$23/100)</f>
        <v>0</v>
      </c>
      <c r="W43" s="107">
        <f>IF(OR(ISNUMBER(SEARCH("대신대납",J43)),ISNUMBER(SEARCH("대신 대납",J43)),ISNUMBER(SEARCH("대신착불",J43)),ISNUMBER(SEARCH("대신 착불",J43))), 0,_xlfn.IFNA(_xlfn.IFS(
    AND(N43/K43 &gt; 2, N43/K43 &lt;= 5), 500/(Summary!$B$23/100) * K43,
    AND(N43/K43 &gt; 5, N43/K43 &lt;= 10), 1000/(Summary!$B$23/100) * K43,
    AND(N43/K43 &gt; 10, N43/K43 &lt;= 20), 3000/(Summary!$B$23/100) * K43,
    AND(N43/K43 &gt; 20, N43/K43 &lt;= 25), 11000/(Summary!$B$23/100) * K43,
    AND(N43/K43 &gt; 25, N43/K43 &lt;= 999), 15000/(Summary!$B$23/100) * K43
),0))</f>
        <v>106.11993675251769</v>
      </c>
      <c r="X43" s="99" cm="1">
        <f t="array" ref="X43">_xlfn.IFNA(_xlfn.IFS(AND(P43&gt;=2000, P43&lt;3000), 10000, AND(P43&gt;=3000, P43&lt;4000), 15000, AND(P43&gt;=4000, P43&lt;5000), 20000, AND(P43&gt;=5000), 25000),0)</f>
        <v>0</v>
      </c>
      <c r="Y43" s="64" t="str">
        <f>_xlfn.IFNA(VLOOKUP(D43,OTC!$A:$H,8,0),"")</f>
        <v/>
      </c>
      <c r="Z43" s="102">
        <f t="shared" si="21"/>
        <v>106</v>
      </c>
      <c r="AA43" s="113">
        <f t="shared" si="22"/>
        <v>2172</v>
      </c>
      <c r="AB43" s="124">
        <f>IF(OR(ISNUMBER(SEARCH("적하삭제",J43)),ISNUMBER(SEARCH("적하 삭제",J43))),0,AA43*Summary!$B$23/100)</f>
        <v>20467.407599999999</v>
      </c>
      <c r="AC43" s="65"/>
      <c r="AD43" s="145">
        <v>45903</v>
      </c>
      <c r="AE43" s="139" t="s">
        <v>10</v>
      </c>
      <c r="AF43" s="139">
        <v>82020034394</v>
      </c>
      <c r="AG43" s="139" t="s">
        <v>396</v>
      </c>
      <c r="AH43" s="139" t="s">
        <v>397</v>
      </c>
      <c r="AI43" s="139">
        <v>1032003507</v>
      </c>
      <c r="AJ43" s="139">
        <v>61175</v>
      </c>
      <c r="AK43" s="139"/>
      <c r="AL43" s="140">
        <v>1</v>
      </c>
      <c r="AM43" s="141">
        <v>5.9</v>
      </c>
      <c r="AN43" s="141">
        <v>8.4</v>
      </c>
      <c r="AO43" s="141">
        <v>8.5</v>
      </c>
      <c r="AP43" s="139" t="s">
        <v>8</v>
      </c>
      <c r="AQ43" s="141">
        <v>33.14</v>
      </c>
      <c r="AR43" s="139" t="s">
        <v>81</v>
      </c>
      <c r="AS43" s="139" t="s">
        <v>81</v>
      </c>
      <c r="AT43" s="139" t="s">
        <v>81</v>
      </c>
      <c r="AU43" s="139" t="s">
        <v>81</v>
      </c>
      <c r="AV43" s="139" t="s">
        <v>81</v>
      </c>
      <c r="AW43" s="139">
        <v>2256355</v>
      </c>
      <c r="AX43" s="139" t="s">
        <v>121</v>
      </c>
      <c r="AY43" s="139" t="s">
        <v>82</v>
      </c>
      <c r="AZ43" s="139"/>
      <c r="BA43" s="139" t="s">
        <v>83</v>
      </c>
      <c r="BB43" s="157">
        <v>596421455972</v>
      </c>
      <c r="BC43" s="139"/>
      <c r="BD43" s="139" t="s">
        <v>398</v>
      </c>
      <c r="BE43" s="139" t="s">
        <v>88</v>
      </c>
      <c r="BF43" s="139" t="s">
        <v>87</v>
      </c>
      <c r="BG43" s="139" t="s">
        <v>84</v>
      </c>
      <c r="BH43" s="139" t="s">
        <v>85</v>
      </c>
      <c r="BI43" s="139" t="s">
        <v>86</v>
      </c>
      <c r="BJ43" s="139"/>
      <c r="BK43" s="139" t="s">
        <v>116</v>
      </c>
    </row>
    <row r="44" spans="1:63" ht="13.2" customHeight="1" x14ac:dyDescent="0.2">
      <c r="A44" s="54">
        <f t="shared" si="1"/>
        <v>45903</v>
      </c>
      <c r="B44" s="54" t="str">
        <f t="shared" si="2"/>
        <v>NRT</v>
      </c>
      <c r="C44" s="53">
        <f t="shared" si="3"/>
        <v>82020034394</v>
      </c>
      <c r="D44" s="55" t="str">
        <f t="shared" si="4"/>
        <v>PJP250137382</v>
      </c>
      <c r="E44" s="53">
        <f t="shared" si="5"/>
        <v>596421455515</v>
      </c>
      <c r="F44" s="53">
        <f t="shared" si="6"/>
        <v>2256355</v>
      </c>
      <c r="G44" s="53" t="str">
        <f t="shared" si="7"/>
        <v>SWCORP (TEAMHT)</v>
      </c>
      <c r="H44" s="55" t="str">
        <f t="shared" si="8"/>
        <v>이현정</v>
      </c>
      <c r="I44" s="53">
        <f t="shared" si="9"/>
        <v>6292</v>
      </c>
      <c r="J44" s="72">
        <f t="shared" si="10"/>
        <v>0</v>
      </c>
      <c r="K44" s="114">
        <f t="shared" si="11"/>
        <v>1</v>
      </c>
      <c r="L44" s="115">
        <f t="shared" si="12"/>
        <v>0.4</v>
      </c>
      <c r="M44" s="115">
        <f t="shared" si="13"/>
        <v>2.2000000000000002</v>
      </c>
      <c r="N44" s="56">
        <f t="shared" si="14"/>
        <v>2.2000000000000002</v>
      </c>
      <c r="O44" s="53" t="str">
        <f t="shared" si="15"/>
        <v>일반(목록배제,Normal-Manifest Exception)</v>
      </c>
      <c r="P44" s="100">
        <f t="shared" si="16"/>
        <v>5.42</v>
      </c>
      <c r="Q44" s="63" t="str">
        <f t="shared" si="17"/>
        <v>RS706</v>
      </c>
      <c r="R44" s="63" t="str">
        <f t="shared" si="18"/>
        <v>AIR SEOUL</v>
      </c>
      <c r="S44" s="54">
        <f t="shared" si="19"/>
        <v>45903</v>
      </c>
      <c r="T44" s="94">
        <f t="shared" si="20"/>
        <v>888</v>
      </c>
      <c r="U44" s="98" cm="1">
        <f t="array" ref="U44">IF(OR(ISNUMBER(SEARCH("대신대납",J44)),ISNUMBER(SEARCH("대신 대납",J44))),_xlfn.LET(
  _xlpm.s,J44,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" s="98">
        <f>((K44-1)*2500)/(Summary!$B$23/100)</f>
        <v>0</v>
      </c>
      <c r="W44" s="107">
        <f>IF(OR(ISNUMBER(SEARCH("대신대납",J44)),ISNUMBER(SEARCH("대신 대납",J44)),ISNUMBER(SEARCH("대신착불",J44)),ISNUMBER(SEARCH("대신 착불",J44))), 0,_xlfn.IFNA(_xlfn.IFS(
    AND(N44/K44 &gt; 2, N44/K44 &lt;= 5), 500/(Summary!$B$23/100) * K44,
    AND(N44/K44 &gt; 5, N44/K44 &lt;= 10), 1000/(Summary!$B$23/100) * K44,
    AND(N44/K44 &gt; 10, N44/K44 &lt;= 20), 3000/(Summary!$B$23/100) * K44,
    AND(N44/K44 &gt; 20, N44/K44 &lt;= 25), 11000/(Summary!$B$23/100) * K44,
    AND(N44/K44 &gt; 25, N44/K44 &lt;= 999), 15000/(Summary!$B$23/100) * K44
),0))</f>
        <v>53.059968376258844</v>
      </c>
      <c r="X44" s="99" cm="1">
        <f t="array" ref="X44">_xlfn.IFNA(_xlfn.IFS(AND(P44&gt;=2000, P44&lt;3000), 10000, AND(P44&gt;=3000, P44&lt;4000), 15000, AND(P44&gt;=4000, P44&lt;5000), 20000, AND(P44&gt;=5000), 25000),0)</f>
        <v>0</v>
      </c>
      <c r="Y44" s="64" t="str">
        <f>_xlfn.IFNA(VLOOKUP(D44,OTC!$A:$H,8,0),"")</f>
        <v/>
      </c>
      <c r="Z44" s="102">
        <f t="shared" si="21"/>
        <v>53</v>
      </c>
      <c r="AA44" s="113">
        <f t="shared" si="22"/>
        <v>941</v>
      </c>
      <c r="AB44" s="124">
        <f>IF(OR(ISNUMBER(SEARCH("적하삭제",J44)),ISNUMBER(SEARCH("적하 삭제",J44))),0,AA44*Summary!$B$23/100)</f>
        <v>8867.3253000000004</v>
      </c>
      <c r="AC44" s="65"/>
      <c r="AD44" s="145">
        <v>45903</v>
      </c>
      <c r="AE44" s="139" t="s">
        <v>10</v>
      </c>
      <c r="AF44" s="139">
        <v>82020034394</v>
      </c>
      <c r="AG44" s="139" t="s">
        <v>399</v>
      </c>
      <c r="AH44" s="139" t="s">
        <v>132</v>
      </c>
      <c r="AI44" s="139">
        <v>1029345090</v>
      </c>
      <c r="AJ44" s="139">
        <v>6292</v>
      </c>
      <c r="AK44" s="139"/>
      <c r="AL44" s="140">
        <v>1</v>
      </c>
      <c r="AM44" s="141">
        <v>0.4</v>
      </c>
      <c r="AN44" s="141">
        <v>2.2000000000000002</v>
      </c>
      <c r="AO44" s="141">
        <v>2.2000000000000002</v>
      </c>
      <c r="AP44" s="139" t="s">
        <v>8</v>
      </c>
      <c r="AQ44" s="141">
        <v>5.42</v>
      </c>
      <c r="AR44" s="139" t="s">
        <v>81</v>
      </c>
      <c r="AS44" s="139" t="s">
        <v>81</v>
      </c>
      <c r="AT44" s="139" t="s">
        <v>81</v>
      </c>
      <c r="AU44" s="139" t="s">
        <v>81</v>
      </c>
      <c r="AV44" s="139" t="s">
        <v>81</v>
      </c>
      <c r="AW44" s="139">
        <v>2256355</v>
      </c>
      <c r="AX44" s="139" t="s">
        <v>121</v>
      </c>
      <c r="AY44" s="139" t="s">
        <v>82</v>
      </c>
      <c r="AZ44" s="139"/>
      <c r="BA44" s="139" t="s">
        <v>83</v>
      </c>
      <c r="BB44" s="157">
        <v>596421455515</v>
      </c>
      <c r="BC44" s="139"/>
      <c r="BD44" s="139" t="s">
        <v>400</v>
      </c>
      <c r="BE44" s="139" t="s">
        <v>88</v>
      </c>
      <c r="BF44" s="139" t="s">
        <v>87</v>
      </c>
      <c r="BG44" s="139" t="s">
        <v>84</v>
      </c>
      <c r="BH44" s="139" t="s">
        <v>85</v>
      </c>
      <c r="BI44" s="139" t="s">
        <v>86</v>
      </c>
      <c r="BJ44" s="139"/>
      <c r="BK44" s="139" t="s">
        <v>116</v>
      </c>
    </row>
    <row r="45" spans="1:63" ht="13.2" customHeight="1" x14ac:dyDescent="0.2">
      <c r="A45" s="54">
        <f t="shared" si="1"/>
        <v>45903</v>
      </c>
      <c r="B45" s="54" t="str">
        <f t="shared" si="2"/>
        <v>NRT</v>
      </c>
      <c r="C45" s="53">
        <f t="shared" si="3"/>
        <v>82020034394</v>
      </c>
      <c r="D45" s="55" t="str">
        <f t="shared" si="4"/>
        <v>PJP250137433</v>
      </c>
      <c r="E45" s="53">
        <f t="shared" si="5"/>
        <v>596421455983</v>
      </c>
      <c r="F45" s="53">
        <f t="shared" si="6"/>
        <v>2256355</v>
      </c>
      <c r="G45" s="53" t="str">
        <f t="shared" si="7"/>
        <v>SWCORP (TEAMHT)</v>
      </c>
      <c r="H45" s="55" t="str">
        <f t="shared" si="8"/>
        <v>문순영</v>
      </c>
      <c r="I45" s="53">
        <f t="shared" si="9"/>
        <v>47732</v>
      </c>
      <c r="J45" s="72">
        <f t="shared" si="10"/>
        <v>0</v>
      </c>
      <c r="K45" s="114">
        <f t="shared" si="11"/>
        <v>1</v>
      </c>
      <c r="L45" s="115">
        <f t="shared" si="12"/>
        <v>3.8</v>
      </c>
      <c r="M45" s="115">
        <f t="shared" si="13"/>
        <v>10.7</v>
      </c>
      <c r="N45" s="56">
        <f t="shared" si="14"/>
        <v>10.700000000000001</v>
      </c>
      <c r="O45" s="53" t="str">
        <f t="shared" si="15"/>
        <v>일반(목록배제,Normal-Manifest Exception)</v>
      </c>
      <c r="P45" s="100">
        <f t="shared" si="16"/>
        <v>58.86</v>
      </c>
      <c r="Q45" s="63" t="str">
        <f t="shared" si="17"/>
        <v>RS706</v>
      </c>
      <c r="R45" s="63" t="str">
        <f t="shared" si="18"/>
        <v>AIR SEOUL</v>
      </c>
      <c r="S45" s="54">
        <f t="shared" si="19"/>
        <v>45903</v>
      </c>
      <c r="T45" s="94">
        <f t="shared" si="20"/>
        <v>2503</v>
      </c>
      <c r="U45" s="98" cm="1">
        <f t="array" ref="U45">IF(OR(ISNUMBER(SEARCH("대신대납",J45)),ISNUMBER(SEARCH("대신 대납",J45))),_xlfn.LET(
  _xlpm.s,J45,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" s="98">
        <f>((K45-1)*2500)/(Summary!$B$23/100)</f>
        <v>0</v>
      </c>
      <c r="W45" s="107">
        <f>IF(OR(ISNUMBER(SEARCH("대신대납",J45)),ISNUMBER(SEARCH("대신 대납",J45)),ISNUMBER(SEARCH("대신착불",J45)),ISNUMBER(SEARCH("대신 착불",J45))), 0,_xlfn.IFNA(_xlfn.IFS(
    AND(N45/K45 &gt; 2, N45/K45 &lt;= 5), 500/(Summary!$B$23/100) * K45,
    AND(N45/K45 &gt; 5, N45/K45 &lt;= 10), 1000/(Summary!$B$23/100) * K45,
    AND(N45/K45 &gt; 10, N45/K45 &lt;= 20), 3000/(Summary!$B$23/100) * K45,
    AND(N45/K45 &gt; 20, N45/K45 &lt;= 25), 11000/(Summary!$B$23/100) * K45,
    AND(N45/K45 &gt; 25, N45/K45 &lt;= 999), 15000/(Summary!$B$23/100) * K45
),0))</f>
        <v>318.35981025755302</v>
      </c>
      <c r="X45" s="99" cm="1">
        <f t="array" ref="X45">_xlfn.IFNA(_xlfn.IFS(AND(P45&gt;=2000, P45&lt;3000), 10000, AND(P45&gt;=3000, P45&lt;4000), 15000, AND(P45&gt;=4000, P45&lt;5000), 20000, AND(P45&gt;=5000), 25000),0)</f>
        <v>0</v>
      </c>
      <c r="Y45" s="64" t="str">
        <f>_xlfn.IFNA(VLOOKUP(D45,OTC!$A:$H,8,0),"")</f>
        <v/>
      </c>
      <c r="Z45" s="102">
        <f t="shared" si="21"/>
        <v>318</v>
      </c>
      <c r="AA45" s="113">
        <f t="shared" si="22"/>
        <v>2821</v>
      </c>
      <c r="AB45" s="124">
        <f>IF(OR(ISNUMBER(SEARCH("적하삭제",J45)),ISNUMBER(SEARCH("적하 삭제",J45))),0,AA45*Summary!$B$23/100)</f>
        <v>26583.129300000001</v>
      </c>
      <c r="AC45" s="65"/>
      <c r="AD45" s="145">
        <v>45903</v>
      </c>
      <c r="AE45" s="139" t="s">
        <v>10</v>
      </c>
      <c r="AF45" s="139">
        <v>82020034394</v>
      </c>
      <c r="AG45" s="139" t="s">
        <v>401</v>
      </c>
      <c r="AH45" s="139" t="s">
        <v>149</v>
      </c>
      <c r="AI45" s="139">
        <v>1028315179</v>
      </c>
      <c r="AJ45" s="139">
        <v>47732</v>
      </c>
      <c r="AK45" s="139"/>
      <c r="AL45" s="140">
        <v>1</v>
      </c>
      <c r="AM45" s="141">
        <v>3.8</v>
      </c>
      <c r="AN45" s="141">
        <v>10.7</v>
      </c>
      <c r="AO45" s="141">
        <v>11</v>
      </c>
      <c r="AP45" s="139" t="s">
        <v>8</v>
      </c>
      <c r="AQ45" s="141">
        <v>58.86</v>
      </c>
      <c r="AR45" s="139" t="s">
        <v>81</v>
      </c>
      <c r="AS45" s="139" t="s">
        <v>81</v>
      </c>
      <c r="AT45" s="139" t="s">
        <v>81</v>
      </c>
      <c r="AU45" s="139" t="s">
        <v>81</v>
      </c>
      <c r="AV45" s="139" t="s">
        <v>81</v>
      </c>
      <c r="AW45" s="139">
        <v>2256355</v>
      </c>
      <c r="AX45" s="139" t="s">
        <v>121</v>
      </c>
      <c r="AY45" s="139" t="s">
        <v>82</v>
      </c>
      <c r="AZ45" s="139"/>
      <c r="BA45" s="139" t="s">
        <v>83</v>
      </c>
      <c r="BB45" s="157">
        <v>596421455983</v>
      </c>
      <c r="BC45" s="139"/>
      <c r="BD45" s="139" t="s">
        <v>402</v>
      </c>
      <c r="BE45" s="139" t="s">
        <v>88</v>
      </c>
      <c r="BF45" s="139" t="s">
        <v>87</v>
      </c>
      <c r="BG45" s="139" t="s">
        <v>84</v>
      </c>
      <c r="BH45" s="139" t="s">
        <v>85</v>
      </c>
      <c r="BI45" s="139" t="s">
        <v>86</v>
      </c>
      <c r="BJ45" s="139"/>
      <c r="BK45" s="139" t="s">
        <v>116</v>
      </c>
    </row>
    <row r="46" spans="1:63" ht="13.2" customHeight="1" x14ac:dyDescent="0.2">
      <c r="A46" s="54">
        <f t="shared" si="1"/>
        <v>45903</v>
      </c>
      <c r="B46" s="54" t="str">
        <f t="shared" si="2"/>
        <v>NRT</v>
      </c>
      <c r="C46" s="53">
        <f t="shared" si="3"/>
        <v>82020034394</v>
      </c>
      <c r="D46" s="55" t="str">
        <f t="shared" si="4"/>
        <v>PJP250137426</v>
      </c>
      <c r="E46" s="53">
        <f t="shared" si="5"/>
        <v>596421455950</v>
      </c>
      <c r="F46" s="53">
        <f t="shared" si="6"/>
        <v>2256355</v>
      </c>
      <c r="G46" s="53" t="str">
        <f t="shared" si="7"/>
        <v>SWCORP (TEAMHT)</v>
      </c>
      <c r="H46" s="55" t="str">
        <f t="shared" si="8"/>
        <v>정소려</v>
      </c>
      <c r="I46" s="53">
        <f t="shared" si="9"/>
        <v>22859</v>
      </c>
      <c r="J46" s="72">
        <f t="shared" si="10"/>
        <v>0</v>
      </c>
      <c r="K46" s="114">
        <f t="shared" si="11"/>
        <v>1</v>
      </c>
      <c r="L46" s="115">
        <f t="shared" si="12"/>
        <v>0.75</v>
      </c>
      <c r="M46" s="115">
        <f t="shared" si="13"/>
        <v>2.1</v>
      </c>
      <c r="N46" s="56">
        <f t="shared" si="14"/>
        <v>2.1</v>
      </c>
      <c r="O46" s="53" t="str">
        <f t="shared" si="15"/>
        <v>일반(목록배제,Normal-Manifest Exception)</v>
      </c>
      <c r="P46" s="100">
        <f t="shared" si="16"/>
        <v>21.42</v>
      </c>
      <c r="Q46" s="63" t="str">
        <f t="shared" si="17"/>
        <v>RS706</v>
      </c>
      <c r="R46" s="63" t="str">
        <f t="shared" si="18"/>
        <v>AIR SEOUL</v>
      </c>
      <c r="S46" s="54">
        <f t="shared" si="19"/>
        <v>45903</v>
      </c>
      <c r="T46" s="94">
        <f t="shared" si="20"/>
        <v>869</v>
      </c>
      <c r="U46" s="98" cm="1">
        <f t="array" ref="U46">IF(OR(ISNUMBER(SEARCH("대신대납",J46)),ISNUMBER(SEARCH("대신 대납",J46))),_xlfn.LET(
  _xlpm.s,J46,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" s="98">
        <f>((K46-1)*2500)/(Summary!$B$23/100)</f>
        <v>0</v>
      </c>
      <c r="W46" s="107">
        <f>IF(OR(ISNUMBER(SEARCH("대신대납",J46)),ISNUMBER(SEARCH("대신 대납",J46)),ISNUMBER(SEARCH("대신착불",J46)),ISNUMBER(SEARCH("대신 착불",J46))), 0,_xlfn.IFNA(_xlfn.IFS(
    AND(N46/K46 &gt; 2, N46/K46 &lt;= 5), 500/(Summary!$B$23/100) * K46,
    AND(N46/K46 &gt; 5, N46/K46 &lt;= 10), 1000/(Summary!$B$23/100) * K46,
    AND(N46/K46 &gt; 10, N46/K46 &lt;= 20), 3000/(Summary!$B$23/100) * K46,
    AND(N46/K46 &gt; 20, N46/K46 &lt;= 25), 11000/(Summary!$B$23/100) * K46,
    AND(N46/K46 &gt; 25, N46/K46 &lt;= 999), 15000/(Summary!$B$23/100) * K46
),0))</f>
        <v>53.059968376258844</v>
      </c>
      <c r="X46" s="99" cm="1">
        <f t="array" ref="X46">_xlfn.IFNA(_xlfn.IFS(AND(P46&gt;=2000, P46&lt;3000), 10000, AND(P46&gt;=3000, P46&lt;4000), 15000, AND(P46&gt;=4000, P46&lt;5000), 20000, AND(P46&gt;=5000), 25000),0)</f>
        <v>0</v>
      </c>
      <c r="Y46" s="64" t="str">
        <f>_xlfn.IFNA(VLOOKUP(D46,OTC!$A:$H,8,0),"")</f>
        <v/>
      </c>
      <c r="Z46" s="102">
        <f t="shared" si="21"/>
        <v>53</v>
      </c>
      <c r="AA46" s="113">
        <f t="shared" si="22"/>
        <v>922</v>
      </c>
      <c r="AB46" s="124">
        <f>IF(OR(ISNUMBER(SEARCH("적하삭제",J46)),ISNUMBER(SEARCH("적하 삭제",J46))),0,AA46*Summary!$B$23/100)</f>
        <v>8688.2826000000005</v>
      </c>
      <c r="AC46" s="65"/>
      <c r="AD46" s="145">
        <v>45903</v>
      </c>
      <c r="AE46" s="139" t="s">
        <v>10</v>
      </c>
      <c r="AF46" s="139">
        <v>82020034394</v>
      </c>
      <c r="AG46" s="139" t="s">
        <v>403</v>
      </c>
      <c r="AH46" s="139" t="s">
        <v>404</v>
      </c>
      <c r="AI46" s="139">
        <v>1057696135</v>
      </c>
      <c r="AJ46" s="139">
        <v>22859</v>
      </c>
      <c r="AK46" s="139"/>
      <c r="AL46" s="140">
        <v>1</v>
      </c>
      <c r="AM46" s="141">
        <v>0.75</v>
      </c>
      <c r="AN46" s="141">
        <v>2.1</v>
      </c>
      <c r="AO46" s="141">
        <v>2.1</v>
      </c>
      <c r="AP46" s="139" t="s">
        <v>8</v>
      </c>
      <c r="AQ46" s="141">
        <v>21.42</v>
      </c>
      <c r="AR46" s="139" t="s">
        <v>81</v>
      </c>
      <c r="AS46" s="139" t="s">
        <v>81</v>
      </c>
      <c r="AT46" s="139" t="s">
        <v>81</v>
      </c>
      <c r="AU46" s="139" t="s">
        <v>81</v>
      </c>
      <c r="AV46" s="139" t="s">
        <v>81</v>
      </c>
      <c r="AW46" s="139">
        <v>2256355</v>
      </c>
      <c r="AX46" s="139" t="s">
        <v>121</v>
      </c>
      <c r="AY46" s="139" t="s">
        <v>82</v>
      </c>
      <c r="AZ46" s="139"/>
      <c r="BA46" s="139" t="s">
        <v>83</v>
      </c>
      <c r="BB46" s="157">
        <v>596421455950</v>
      </c>
      <c r="BC46" s="139"/>
      <c r="BD46" s="139" t="s">
        <v>405</v>
      </c>
      <c r="BE46" s="139" t="s">
        <v>88</v>
      </c>
      <c r="BF46" s="139" t="s">
        <v>87</v>
      </c>
      <c r="BG46" s="139" t="s">
        <v>84</v>
      </c>
      <c r="BH46" s="139" t="s">
        <v>85</v>
      </c>
      <c r="BI46" s="139" t="s">
        <v>86</v>
      </c>
      <c r="BJ46" s="139"/>
      <c r="BK46" s="139" t="s">
        <v>116</v>
      </c>
    </row>
    <row r="47" spans="1:63" ht="13.2" customHeight="1" x14ac:dyDescent="0.2">
      <c r="A47" s="54">
        <f t="shared" si="1"/>
        <v>45903</v>
      </c>
      <c r="B47" s="54" t="str">
        <f t="shared" si="2"/>
        <v>NRT</v>
      </c>
      <c r="C47" s="53">
        <f t="shared" si="3"/>
        <v>82020034394</v>
      </c>
      <c r="D47" s="55" t="str">
        <f t="shared" si="4"/>
        <v>PJP250136880</v>
      </c>
      <c r="E47" s="53">
        <f t="shared" si="5"/>
        <v>596421453651</v>
      </c>
      <c r="F47" s="53">
        <f t="shared" si="6"/>
        <v>2256355</v>
      </c>
      <c r="G47" s="53" t="str">
        <f t="shared" si="7"/>
        <v>SWCORP (TEAMHT)</v>
      </c>
      <c r="H47" s="55" t="str">
        <f t="shared" si="8"/>
        <v>장공주</v>
      </c>
      <c r="I47" s="53">
        <f t="shared" si="9"/>
        <v>15444</v>
      </c>
      <c r="J47" s="72">
        <f t="shared" si="10"/>
        <v>0</v>
      </c>
      <c r="K47" s="114">
        <f t="shared" si="11"/>
        <v>1</v>
      </c>
      <c r="L47" s="115">
        <f t="shared" si="12"/>
        <v>0.9</v>
      </c>
      <c r="M47" s="115">
        <f t="shared" si="13"/>
        <v>2.1</v>
      </c>
      <c r="N47" s="56">
        <f t="shared" si="14"/>
        <v>2.1</v>
      </c>
      <c r="O47" s="53" t="str">
        <f t="shared" si="15"/>
        <v>일반(목록배제,Normal-Manifest Exception)</v>
      </c>
      <c r="P47" s="100">
        <f t="shared" si="16"/>
        <v>12.48</v>
      </c>
      <c r="Q47" s="63" t="str">
        <f t="shared" si="17"/>
        <v>RS706</v>
      </c>
      <c r="R47" s="63" t="str">
        <f t="shared" si="18"/>
        <v>AIR SEOUL</v>
      </c>
      <c r="S47" s="54">
        <f t="shared" si="19"/>
        <v>45903</v>
      </c>
      <c r="T47" s="94">
        <f t="shared" si="20"/>
        <v>869</v>
      </c>
      <c r="U47" s="98" cm="1">
        <f t="array" ref="U47">IF(OR(ISNUMBER(SEARCH("대신대납",J47)),ISNUMBER(SEARCH("대신 대납",J47))),_xlfn.LET(
  _xlpm.s,J47,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" s="98">
        <f>((K47-1)*2500)/(Summary!$B$23/100)</f>
        <v>0</v>
      </c>
      <c r="W47" s="107">
        <f>IF(OR(ISNUMBER(SEARCH("대신대납",J47)),ISNUMBER(SEARCH("대신 대납",J47)),ISNUMBER(SEARCH("대신착불",J47)),ISNUMBER(SEARCH("대신 착불",J47))), 0,_xlfn.IFNA(_xlfn.IFS(
    AND(N47/K47 &gt; 2, N47/K47 &lt;= 5), 500/(Summary!$B$23/100) * K47,
    AND(N47/K47 &gt; 5, N47/K47 &lt;= 10), 1000/(Summary!$B$23/100) * K47,
    AND(N47/K47 &gt; 10, N47/K47 &lt;= 20), 3000/(Summary!$B$23/100) * K47,
    AND(N47/K47 &gt; 20, N47/K47 &lt;= 25), 11000/(Summary!$B$23/100) * K47,
    AND(N47/K47 &gt; 25, N47/K47 &lt;= 999), 15000/(Summary!$B$23/100) * K47
),0))</f>
        <v>53.059968376258844</v>
      </c>
      <c r="X47" s="99" cm="1">
        <f t="array" ref="X47">_xlfn.IFNA(_xlfn.IFS(AND(P47&gt;=2000, P47&lt;3000), 10000, AND(P47&gt;=3000, P47&lt;4000), 15000, AND(P47&gt;=4000, P47&lt;5000), 20000, AND(P47&gt;=5000), 25000),0)</f>
        <v>0</v>
      </c>
      <c r="Y47" s="64" t="str">
        <f>_xlfn.IFNA(VLOOKUP(D47,OTC!$A:$H,8,0),"")</f>
        <v/>
      </c>
      <c r="Z47" s="102">
        <f t="shared" si="21"/>
        <v>53</v>
      </c>
      <c r="AA47" s="113">
        <f t="shared" si="22"/>
        <v>922</v>
      </c>
      <c r="AB47" s="124">
        <f>IF(OR(ISNUMBER(SEARCH("적하삭제",J47)),ISNUMBER(SEARCH("적하 삭제",J47))),0,AA47*Summary!$B$23/100)</f>
        <v>8688.2826000000005</v>
      </c>
      <c r="AC47" s="65"/>
      <c r="AD47" s="145">
        <v>45903</v>
      </c>
      <c r="AE47" s="139" t="s">
        <v>10</v>
      </c>
      <c r="AF47" s="139">
        <v>82020034394</v>
      </c>
      <c r="AG47" s="139" t="s">
        <v>406</v>
      </c>
      <c r="AH47" s="139" t="s">
        <v>407</v>
      </c>
      <c r="AI47" s="139">
        <v>1047495494</v>
      </c>
      <c r="AJ47" s="139">
        <v>15444</v>
      </c>
      <c r="AK47" s="139"/>
      <c r="AL47" s="140">
        <v>1</v>
      </c>
      <c r="AM47" s="141">
        <v>0.9</v>
      </c>
      <c r="AN47" s="141">
        <v>2.1</v>
      </c>
      <c r="AO47" s="141">
        <v>2.1</v>
      </c>
      <c r="AP47" s="139" t="s">
        <v>8</v>
      </c>
      <c r="AQ47" s="141">
        <v>12.48</v>
      </c>
      <c r="AR47" s="139" t="s">
        <v>81</v>
      </c>
      <c r="AS47" s="139" t="s">
        <v>81</v>
      </c>
      <c r="AT47" s="139" t="s">
        <v>81</v>
      </c>
      <c r="AU47" s="139" t="s">
        <v>81</v>
      </c>
      <c r="AV47" s="139" t="s">
        <v>81</v>
      </c>
      <c r="AW47" s="139">
        <v>2256355</v>
      </c>
      <c r="AX47" s="139" t="s">
        <v>121</v>
      </c>
      <c r="AY47" s="139" t="s">
        <v>82</v>
      </c>
      <c r="AZ47" s="139"/>
      <c r="BA47" s="139" t="s">
        <v>83</v>
      </c>
      <c r="BB47" s="157">
        <v>596421453651</v>
      </c>
      <c r="BC47" s="139"/>
      <c r="BD47" s="139" t="s">
        <v>408</v>
      </c>
      <c r="BE47" s="139" t="s">
        <v>88</v>
      </c>
      <c r="BF47" s="139" t="s">
        <v>87</v>
      </c>
      <c r="BG47" s="139" t="s">
        <v>84</v>
      </c>
      <c r="BH47" s="139" t="s">
        <v>85</v>
      </c>
      <c r="BI47" s="139" t="s">
        <v>86</v>
      </c>
      <c r="BJ47" s="139"/>
      <c r="BK47" s="139" t="s">
        <v>116</v>
      </c>
    </row>
    <row r="48" spans="1:63" ht="13.2" customHeight="1" x14ac:dyDescent="0.2">
      <c r="A48" s="54">
        <f t="shared" si="1"/>
        <v>45903</v>
      </c>
      <c r="B48" s="54" t="str">
        <f t="shared" si="2"/>
        <v>NRT</v>
      </c>
      <c r="C48" s="53">
        <f t="shared" si="3"/>
        <v>82020034394</v>
      </c>
      <c r="D48" s="55" t="str">
        <f t="shared" si="4"/>
        <v>PJP250136890</v>
      </c>
      <c r="E48" s="53">
        <f t="shared" si="5"/>
        <v>596421453754</v>
      </c>
      <c r="F48" s="53">
        <f t="shared" si="6"/>
        <v>2256355</v>
      </c>
      <c r="G48" s="53" t="str">
        <f t="shared" si="7"/>
        <v>SWCORP (TEAMHT)</v>
      </c>
      <c r="H48" s="55" t="str">
        <f t="shared" si="8"/>
        <v>최재훈</v>
      </c>
      <c r="I48" s="53">
        <f t="shared" si="9"/>
        <v>59760</v>
      </c>
      <c r="J48" s="72">
        <f t="shared" si="10"/>
        <v>0</v>
      </c>
      <c r="K48" s="114">
        <f t="shared" si="11"/>
        <v>1</v>
      </c>
      <c r="L48" s="115">
        <f t="shared" si="12"/>
        <v>3.15</v>
      </c>
      <c r="M48" s="115">
        <f t="shared" si="13"/>
        <v>3.9</v>
      </c>
      <c r="N48" s="56">
        <f t="shared" si="14"/>
        <v>3.9000000000000004</v>
      </c>
      <c r="O48" s="53" t="str">
        <f t="shared" si="15"/>
        <v>일반(목록배제,Normal-Manifest Exception)</v>
      </c>
      <c r="P48" s="100">
        <f t="shared" si="16"/>
        <v>24</v>
      </c>
      <c r="Q48" s="63" t="str">
        <f t="shared" si="17"/>
        <v>RS706</v>
      </c>
      <c r="R48" s="63" t="str">
        <f t="shared" si="18"/>
        <v>AIR SEOUL</v>
      </c>
      <c r="S48" s="54">
        <f t="shared" si="19"/>
        <v>45903</v>
      </c>
      <c r="T48" s="94">
        <f t="shared" si="20"/>
        <v>1211</v>
      </c>
      <c r="U48" s="98" cm="1">
        <f t="array" ref="U48">IF(OR(ISNUMBER(SEARCH("대신대납",J48)),ISNUMBER(SEARCH("대신 대납",J48))),_xlfn.LET(
  _xlpm.s,J48,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" s="98">
        <f>((K48-1)*2500)/(Summary!$B$23/100)</f>
        <v>0</v>
      </c>
      <c r="W48" s="107">
        <f>IF(OR(ISNUMBER(SEARCH("대신대납",J48)),ISNUMBER(SEARCH("대신 대납",J48)),ISNUMBER(SEARCH("대신착불",J48)),ISNUMBER(SEARCH("대신 착불",J48))), 0,_xlfn.IFNA(_xlfn.IFS(
    AND(N48/K48 &gt; 2, N48/K48 &lt;= 5), 500/(Summary!$B$23/100) * K48,
    AND(N48/K48 &gt; 5, N48/K48 &lt;= 10), 1000/(Summary!$B$23/100) * K48,
    AND(N48/K48 &gt; 10, N48/K48 &lt;= 20), 3000/(Summary!$B$23/100) * K48,
    AND(N48/K48 &gt; 20, N48/K48 &lt;= 25), 11000/(Summary!$B$23/100) * K48,
    AND(N48/K48 &gt; 25, N48/K48 &lt;= 999), 15000/(Summary!$B$23/100) * K48
),0))</f>
        <v>53.059968376258844</v>
      </c>
      <c r="X48" s="99" cm="1">
        <f t="array" ref="X48">_xlfn.IFNA(_xlfn.IFS(AND(P48&gt;=2000, P48&lt;3000), 10000, AND(P48&gt;=3000, P48&lt;4000), 15000, AND(P48&gt;=4000, P48&lt;5000), 20000, AND(P48&gt;=5000), 25000),0)</f>
        <v>0</v>
      </c>
      <c r="Y48" s="64" t="str">
        <f>_xlfn.IFNA(VLOOKUP(D48,OTC!$A:$H,8,0),"")</f>
        <v/>
      </c>
      <c r="Z48" s="102">
        <f t="shared" si="21"/>
        <v>53</v>
      </c>
      <c r="AA48" s="113">
        <f t="shared" si="22"/>
        <v>1264</v>
      </c>
      <c r="AB48" s="124">
        <f>IF(OR(ISNUMBER(SEARCH("적하삭제",J48)),ISNUMBER(SEARCH("적하 삭제",J48))),0,AA48*Summary!$B$23/100)</f>
        <v>11911.051200000002</v>
      </c>
      <c r="AC48" s="65"/>
      <c r="AD48" s="145">
        <v>45903</v>
      </c>
      <c r="AE48" s="139" t="s">
        <v>10</v>
      </c>
      <c r="AF48" s="139">
        <v>82020034394</v>
      </c>
      <c r="AG48" s="139" t="s">
        <v>409</v>
      </c>
      <c r="AH48" s="139" t="s">
        <v>410</v>
      </c>
      <c r="AI48" s="139">
        <v>1073887145</v>
      </c>
      <c r="AJ48" s="139">
        <v>59760</v>
      </c>
      <c r="AK48" s="139"/>
      <c r="AL48" s="140">
        <v>1</v>
      </c>
      <c r="AM48" s="141">
        <v>3.15</v>
      </c>
      <c r="AN48" s="141">
        <v>3.9</v>
      </c>
      <c r="AO48" s="141">
        <v>3.9</v>
      </c>
      <c r="AP48" s="139" t="s">
        <v>8</v>
      </c>
      <c r="AQ48" s="141">
        <v>24</v>
      </c>
      <c r="AR48" s="139" t="s">
        <v>81</v>
      </c>
      <c r="AS48" s="139" t="s">
        <v>81</v>
      </c>
      <c r="AT48" s="139" t="s">
        <v>81</v>
      </c>
      <c r="AU48" s="139" t="s">
        <v>81</v>
      </c>
      <c r="AV48" s="139" t="s">
        <v>81</v>
      </c>
      <c r="AW48" s="139">
        <v>2256355</v>
      </c>
      <c r="AX48" s="139" t="s">
        <v>121</v>
      </c>
      <c r="AY48" s="139" t="s">
        <v>82</v>
      </c>
      <c r="AZ48" s="139"/>
      <c r="BA48" s="139" t="s">
        <v>83</v>
      </c>
      <c r="BB48" s="157">
        <v>596421453754</v>
      </c>
      <c r="BC48" s="139"/>
      <c r="BD48" s="139" t="s">
        <v>411</v>
      </c>
      <c r="BE48" s="139" t="s">
        <v>88</v>
      </c>
      <c r="BF48" s="139" t="s">
        <v>87</v>
      </c>
      <c r="BG48" s="139" t="s">
        <v>84</v>
      </c>
      <c r="BH48" s="139" t="s">
        <v>85</v>
      </c>
      <c r="BI48" s="139" t="s">
        <v>86</v>
      </c>
      <c r="BJ48" s="139"/>
      <c r="BK48" s="139" t="s">
        <v>116</v>
      </c>
    </row>
    <row r="49" spans="1:63" ht="13.2" customHeight="1" x14ac:dyDescent="0.2">
      <c r="A49" s="54">
        <f t="shared" si="1"/>
        <v>45903</v>
      </c>
      <c r="B49" s="54" t="str">
        <f t="shared" si="2"/>
        <v>NRT</v>
      </c>
      <c r="C49" s="53">
        <f t="shared" si="3"/>
        <v>82020034394</v>
      </c>
      <c r="D49" s="55" t="str">
        <f t="shared" si="4"/>
        <v>PJP250136891</v>
      </c>
      <c r="E49" s="53">
        <f t="shared" si="5"/>
        <v>596421453765</v>
      </c>
      <c r="F49" s="53">
        <f t="shared" si="6"/>
        <v>2256355</v>
      </c>
      <c r="G49" s="53" t="str">
        <f t="shared" si="7"/>
        <v>SWCORP (TEAMHT)</v>
      </c>
      <c r="H49" s="55" t="str">
        <f t="shared" si="8"/>
        <v>김다혜</v>
      </c>
      <c r="I49" s="53">
        <f t="shared" si="9"/>
        <v>5663</v>
      </c>
      <c r="J49" s="72">
        <f t="shared" si="10"/>
        <v>0</v>
      </c>
      <c r="K49" s="114">
        <f t="shared" si="11"/>
        <v>1</v>
      </c>
      <c r="L49" s="115">
        <f t="shared" si="12"/>
        <v>2.95</v>
      </c>
      <c r="M49" s="115">
        <f t="shared" si="13"/>
        <v>6</v>
      </c>
      <c r="N49" s="56">
        <f t="shared" si="14"/>
        <v>6</v>
      </c>
      <c r="O49" s="53" t="str">
        <f t="shared" si="15"/>
        <v>일반(목록배제,Normal-Manifest Exception)</v>
      </c>
      <c r="P49" s="100">
        <f t="shared" si="16"/>
        <v>23.31</v>
      </c>
      <c r="Q49" s="63" t="str">
        <f t="shared" si="17"/>
        <v>RS706</v>
      </c>
      <c r="R49" s="63" t="str">
        <f t="shared" si="18"/>
        <v>AIR SEOUL</v>
      </c>
      <c r="S49" s="54">
        <f t="shared" si="19"/>
        <v>45903</v>
      </c>
      <c r="T49" s="94">
        <f t="shared" si="20"/>
        <v>1610</v>
      </c>
      <c r="U49" s="98" cm="1">
        <f t="array" ref="U49">IF(OR(ISNUMBER(SEARCH("대신대납",J49)),ISNUMBER(SEARCH("대신 대납",J49))),_xlfn.LET(
  _xlpm.s,J49,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" s="98">
        <f>((K49-1)*2500)/(Summary!$B$23/100)</f>
        <v>0</v>
      </c>
      <c r="W49" s="107">
        <f>IF(OR(ISNUMBER(SEARCH("대신대납",J49)),ISNUMBER(SEARCH("대신 대납",J49)),ISNUMBER(SEARCH("대신착불",J49)),ISNUMBER(SEARCH("대신 착불",J49))), 0,_xlfn.IFNA(_xlfn.IFS(
    AND(N49/K49 &gt; 2, N49/K49 &lt;= 5), 500/(Summary!$B$23/100) * K49,
    AND(N49/K49 &gt; 5, N49/K49 &lt;= 10), 1000/(Summary!$B$23/100) * K49,
    AND(N49/K49 &gt; 10, N49/K49 &lt;= 20), 3000/(Summary!$B$23/100) * K49,
    AND(N49/K49 &gt; 20, N49/K49 &lt;= 25), 11000/(Summary!$B$23/100) * K49,
    AND(N49/K49 &gt; 25, N49/K49 &lt;= 999), 15000/(Summary!$B$23/100) * K49
),0))</f>
        <v>106.11993675251769</v>
      </c>
      <c r="X49" s="99" cm="1">
        <f t="array" ref="X49">_xlfn.IFNA(_xlfn.IFS(AND(P49&gt;=2000, P49&lt;3000), 10000, AND(P49&gt;=3000, P49&lt;4000), 15000, AND(P49&gt;=4000, P49&lt;5000), 20000, AND(P49&gt;=5000), 25000),0)</f>
        <v>0</v>
      </c>
      <c r="Y49" s="64" t="str">
        <f>_xlfn.IFNA(VLOOKUP(D49,OTC!$A:$H,8,0),"")</f>
        <v/>
      </c>
      <c r="Z49" s="102">
        <f t="shared" si="21"/>
        <v>106</v>
      </c>
      <c r="AA49" s="113">
        <f t="shared" si="22"/>
        <v>1716</v>
      </c>
      <c r="AB49" s="124">
        <f>IF(OR(ISNUMBER(SEARCH("적하삭제",J49)),ISNUMBER(SEARCH("적하 삭제",J49))),0,AA49*Summary!$B$23/100)</f>
        <v>16170.382799999999</v>
      </c>
      <c r="AC49" s="65"/>
      <c r="AD49" s="145">
        <v>45903</v>
      </c>
      <c r="AE49" s="139" t="s">
        <v>10</v>
      </c>
      <c r="AF49" s="139">
        <v>82020034394</v>
      </c>
      <c r="AG49" s="139" t="s">
        <v>412</v>
      </c>
      <c r="AH49" s="139" t="s">
        <v>413</v>
      </c>
      <c r="AI49" s="139">
        <v>1090671214</v>
      </c>
      <c r="AJ49" s="139">
        <v>5663</v>
      </c>
      <c r="AK49" s="139"/>
      <c r="AL49" s="140">
        <v>1</v>
      </c>
      <c r="AM49" s="141">
        <v>2.95</v>
      </c>
      <c r="AN49" s="141">
        <v>6</v>
      </c>
      <c r="AO49" s="141">
        <v>6</v>
      </c>
      <c r="AP49" s="139" t="s">
        <v>8</v>
      </c>
      <c r="AQ49" s="141">
        <v>23.31</v>
      </c>
      <c r="AR49" s="139" t="s">
        <v>81</v>
      </c>
      <c r="AS49" s="139" t="s">
        <v>81</v>
      </c>
      <c r="AT49" s="139" t="s">
        <v>81</v>
      </c>
      <c r="AU49" s="139" t="s">
        <v>81</v>
      </c>
      <c r="AV49" s="139" t="s">
        <v>81</v>
      </c>
      <c r="AW49" s="139">
        <v>2256355</v>
      </c>
      <c r="AX49" s="139" t="s">
        <v>121</v>
      </c>
      <c r="AY49" s="139" t="s">
        <v>82</v>
      </c>
      <c r="AZ49" s="139"/>
      <c r="BA49" s="139" t="s">
        <v>83</v>
      </c>
      <c r="BB49" s="157">
        <v>596421453765</v>
      </c>
      <c r="BC49" s="139"/>
      <c r="BD49" s="139" t="s">
        <v>414</v>
      </c>
      <c r="BE49" s="139" t="s">
        <v>88</v>
      </c>
      <c r="BF49" s="139" t="s">
        <v>87</v>
      </c>
      <c r="BG49" s="139" t="s">
        <v>84</v>
      </c>
      <c r="BH49" s="139" t="s">
        <v>85</v>
      </c>
      <c r="BI49" s="139" t="s">
        <v>86</v>
      </c>
      <c r="BJ49" s="139"/>
      <c r="BK49" s="139" t="s">
        <v>116</v>
      </c>
    </row>
    <row r="50" spans="1:63" ht="13.2" customHeight="1" x14ac:dyDescent="0.2">
      <c r="A50" s="54">
        <f t="shared" si="1"/>
        <v>45903</v>
      </c>
      <c r="B50" s="54" t="str">
        <f t="shared" si="2"/>
        <v>NRT</v>
      </c>
      <c r="C50" s="53">
        <f t="shared" si="3"/>
        <v>82020034394</v>
      </c>
      <c r="D50" s="55" t="str">
        <f t="shared" si="4"/>
        <v>PJP250136892</v>
      </c>
      <c r="E50" s="53">
        <f t="shared" si="5"/>
        <v>596421453776</v>
      </c>
      <c r="F50" s="53">
        <f t="shared" si="6"/>
        <v>2256355</v>
      </c>
      <c r="G50" s="53" t="str">
        <f t="shared" si="7"/>
        <v>SWCORP (TEAMHT)</v>
      </c>
      <c r="H50" s="55" t="str">
        <f t="shared" si="8"/>
        <v>남윤식</v>
      </c>
      <c r="I50" s="53">
        <f t="shared" si="9"/>
        <v>39428</v>
      </c>
      <c r="J50" s="72">
        <f t="shared" si="10"/>
        <v>0</v>
      </c>
      <c r="K50" s="114">
        <f t="shared" si="11"/>
        <v>1</v>
      </c>
      <c r="L50" s="115">
        <f t="shared" si="12"/>
        <v>0.7</v>
      </c>
      <c r="M50" s="115">
        <f t="shared" si="13"/>
        <v>1.9</v>
      </c>
      <c r="N50" s="56">
        <f t="shared" si="14"/>
        <v>1.9000000000000001</v>
      </c>
      <c r="O50" s="53" t="str">
        <f t="shared" si="15"/>
        <v>일반(목록배제,Normal-Manifest Exception)</v>
      </c>
      <c r="P50" s="100">
        <f t="shared" si="16"/>
        <v>3.47</v>
      </c>
      <c r="Q50" s="63" t="str">
        <f t="shared" si="17"/>
        <v>RS706</v>
      </c>
      <c r="R50" s="63" t="str">
        <f t="shared" si="18"/>
        <v>AIR SEOUL</v>
      </c>
      <c r="S50" s="54">
        <f t="shared" si="19"/>
        <v>45903</v>
      </c>
      <c r="T50" s="94">
        <f t="shared" si="20"/>
        <v>831</v>
      </c>
      <c r="U50" s="98" cm="1">
        <f t="array" ref="U50">IF(OR(ISNUMBER(SEARCH("대신대납",J50)),ISNUMBER(SEARCH("대신 대납",J50))),_xlfn.LET(
  _xlpm.s,J50,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" s="98">
        <f>((K50-1)*2500)/(Summary!$B$23/100)</f>
        <v>0</v>
      </c>
      <c r="W50" s="107">
        <f>IF(OR(ISNUMBER(SEARCH("대신대납",J50)),ISNUMBER(SEARCH("대신 대납",J50)),ISNUMBER(SEARCH("대신착불",J50)),ISNUMBER(SEARCH("대신 착불",J50))), 0,_xlfn.IFNA(_xlfn.IFS(
    AND(N50/K50 &gt; 2, N50/K50 &lt;= 5), 500/(Summary!$B$23/100) * K50,
    AND(N50/K50 &gt; 5, N50/K50 &lt;= 10), 1000/(Summary!$B$23/100) * K50,
    AND(N50/K50 &gt; 10, N50/K50 &lt;= 20), 3000/(Summary!$B$23/100) * K50,
    AND(N50/K50 &gt; 20, N50/K50 &lt;= 25), 11000/(Summary!$B$23/100) * K50,
    AND(N50/K50 &gt; 25, N50/K50 &lt;= 999), 15000/(Summary!$B$23/100) * K50
),0))</f>
        <v>0</v>
      </c>
      <c r="X50" s="99" cm="1">
        <f t="array" ref="X50">_xlfn.IFNA(_xlfn.IFS(AND(P50&gt;=2000, P50&lt;3000), 10000, AND(P50&gt;=3000, P50&lt;4000), 15000, AND(P50&gt;=4000, P50&lt;5000), 20000, AND(P50&gt;=5000), 25000),0)</f>
        <v>0</v>
      </c>
      <c r="Y50" s="64" t="str">
        <f>_xlfn.IFNA(VLOOKUP(D50,OTC!$A:$H,8,0),"")</f>
        <v/>
      </c>
      <c r="Z50" s="102">
        <f t="shared" si="21"/>
        <v>0</v>
      </c>
      <c r="AA50" s="113">
        <f t="shared" si="22"/>
        <v>831</v>
      </c>
      <c r="AB50" s="124">
        <f>IF(OR(ISNUMBER(SEARCH("적하삭제",J50)),ISNUMBER(SEARCH("적하 삭제",J50))),0,AA50*Summary!$B$23/100)</f>
        <v>7830.7622999999994</v>
      </c>
      <c r="AC50" s="65"/>
      <c r="AD50" s="145">
        <v>45903</v>
      </c>
      <c r="AE50" s="139" t="s">
        <v>10</v>
      </c>
      <c r="AF50" s="139">
        <v>82020034394</v>
      </c>
      <c r="AG50" s="139" t="s">
        <v>415</v>
      </c>
      <c r="AH50" s="139" t="s">
        <v>416</v>
      </c>
      <c r="AI50" s="139">
        <v>1090229899</v>
      </c>
      <c r="AJ50" s="139">
        <v>39428</v>
      </c>
      <c r="AK50" s="139"/>
      <c r="AL50" s="140">
        <v>1</v>
      </c>
      <c r="AM50" s="141">
        <v>0.7</v>
      </c>
      <c r="AN50" s="141">
        <v>1.9</v>
      </c>
      <c r="AO50" s="141">
        <v>1.9</v>
      </c>
      <c r="AP50" s="139" t="s">
        <v>8</v>
      </c>
      <c r="AQ50" s="141">
        <v>3.47</v>
      </c>
      <c r="AR50" s="139" t="s">
        <v>81</v>
      </c>
      <c r="AS50" s="139" t="s">
        <v>81</v>
      </c>
      <c r="AT50" s="139" t="s">
        <v>81</v>
      </c>
      <c r="AU50" s="139" t="s">
        <v>81</v>
      </c>
      <c r="AV50" s="139" t="s">
        <v>81</v>
      </c>
      <c r="AW50" s="139">
        <v>2256355</v>
      </c>
      <c r="AX50" s="139" t="s">
        <v>121</v>
      </c>
      <c r="AY50" s="139" t="s">
        <v>82</v>
      </c>
      <c r="AZ50" s="139"/>
      <c r="BA50" s="139" t="s">
        <v>83</v>
      </c>
      <c r="BB50" s="157">
        <v>596421453776</v>
      </c>
      <c r="BC50" s="139"/>
      <c r="BD50" s="139" t="s">
        <v>417</v>
      </c>
      <c r="BE50" s="139" t="s">
        <v>88</v>
      </c>
      <c r="BF50" s="139" t="s">
        <v>87</v>
      </c>
      <c r="BG50" s="139" t="s">
        <v>84</v>
      </c>
      <c r="BH50" s="139" t="s">
        <v>85</v>
      </c>
      <c r="BI50" s="139" t="s">
        <v>86</v>
      </c>
      <c r="BJ50" s="139"/>
      <c r="BK50" s="139" t="s">
        <v>116</v>
      </c>
    </row>
    <row r="51" spans="1:63" ht="13.2" customHeight="1" x14ac:dyDescent="0.2">
      <c r="A51" s="54">
        <f t="shared" si="1"/>
        <v>45903</v>
      </c>
      <c r="B51" s="54" t="str">
        <f t="shared" si="2"/>
        <v>NRT</v>
      </c>
      <c r="C51" s="53">
        <f t="shared" si="3"/>
        <v>82020034394</v>
      </c>
      <c r="D51" s="55" t="str">
        <f t="shared" si="4"/>
        <v>PJP250136894</v>
      </c>
      <c r="E51" s="53">
        <f t="shared" si="5"/>
        <v>596421453791</v>
      </c>
      <c r="F51" s="53">
        <f t="shared" si="6"/>
        <v>2256355</v>
      </c>
      <c r="G51" s="53" t="str">
        <f t="shared" si="7"/>
        <v>SWCORP (TEAMHT)</v>
      </c>
      <c r="H51" s="55" t="str">
        <f t="shared" si="8"/>
        <v>김순형</v>
      </c>
      <c r="I51" s="53">
        <f t="shared" si="9"/>
        <v>4064</v>
      </c>
      <c r="J51" s="72">
        <f t="shared" si="10"/>
        <v>0</v>
      </c>
      <c r="K51" s="114">
        <f t="shared" si="11"/>
        <v>1</v>
      </c>
      <c r="L51" s="115">
        <f t="shared" si="12"/>
        <v>9.4</v>
      </c>
      <c r="M51" s="115">
        <f t="shared" si="13"/>
        <v>6.1</v>
      </c>
      <c r="N51" s="56">
        <f t="shared" si="14"/>
        <v>9.4</v>
      </c>
      <c r="O51" s="53" t="str">
        <f t="shared" si="15"/>
        <v>일반(목록배제,Normal-Manifest Exception)</v>
      </c>
      <c r="P51" s="100">
        <f t="shared" si="16"/>
        <v>10.47</v>
      </c>
      <c r="Q51" s="63" t="str">
        <f t="shared" si="17"/>
        <v>RS706</v>
      </c>
      <c r="R51" s="63" t="str">
        <f t="shared" si="18"/>
        <v>AIR SEOUL</v>
      </c>
      <c r="S51" s="54">
        <f t="shared" si="19"/>
        <v>45903</v>
      </c>
      <c r="T51" s="94">
        <f t="shared" si="20"/>
        <v>2256</v>
      </c>
      <c r="U51" s="98" cm="1">
        <f t="array" ref="U51">IF(OR(ISNUMBER(SEARCH("대신대납",J51)),ISNUMBER(SEARCH("대신 대납",J51))),_xlfn.LET(
  _xlpm.s,J51,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" s="98">
        <f>((K51-1)*2500)/(Summary!$B$23/100)</f>
        <v>0</v>
      </c>
      <c r="W51" s="107">
        <f>IF(OR(ISNUMBER(SEARCH("대신대납",J51)),ISNUMBER(SEARCH("대신 대납",J51)),ISNUMBER(SEARCH("대신착불",J51)),ISNUMBER(SEARCH("대신 착불",J51))), 0,_xlfn.IFNA(_xlfn.IFS(
    AND(N51/K51 &gt; 2, N51/K51 &lt;= 5), 500/(Summary!$B$23/100) * K51,
    AND(N51/K51 &gt; 5, N51/K51 &lt;= 10), 1000/(Summary!$B$23/100) * K51,
    AND(N51/K51 &gt; 10, N51/K51 &lt;= 20), 3000/(Summary!$B$23/100) * K51,
    AND(N51/K51 &gt; 20, N51/K51 &lt;= 25), 11000/(Summary!$B$23/100) * K51,
    AND(N51/K51 &gt; 25, N51/K51 &lt;= 999), 15000/(Summary!$B$23/100) * K51
),0))</f>
        <v>106.11993675251769</v>
      </c>
      <c r="X51" s="99" cm="1">
        <f t="array" ref="X51">_xlfn.IFNA(_xlfn.IFS(AND(P51&gt;=2000, P51&lt;3000), 10000, AND(P51&gt;=3000, P51&lt;4000), 15000, AND(P51&gt;=4000, P51&lt;5000), 20000, AND(P51&gt;=5000), 25000),0)</f>
        <v>0</v>
      </c>
      <c r="Y51" s="64" t="str">
        <f>_xlfn.IFNA(VLOOKUP(D51,OTC!$A:$H,8,0),"")</f>
        <v/>
      </c>
      <c r="Z51" s="102">
        <f t="shared" si="21"/>
        <v>106</v>
      </c>
      <c r="AA51" s="113">
        <f t="shared" si="22"/>
        <v>2362</v>
      </c>
      <c r="AB51" s="124">
        <f>IF(OR(ISNUMBER(SEARCH("적하삭제",J51)),ISNUMBER(SEARCH("적하 삭제",J51))),0,AA51*Summary!$B$23/100)</f>
        <v>22257.834599999998</v>
      </c>
      <c r="AC51" s="65"/>
      <c r="AD51" s="145">
        <v>45903</v>
      </c>
      <c r="AE51" s="139" t="s">
        <v>10</v>
      </c>
      <c r="AF51" s="139">
        <v>82020034394</v>
      </c>
      <c r="AG51" s="139" t="s">
        <v>418</v>
      </c>
      <c r="AH51" s="139" t="s">
        <v>419</v>
      </c>
      <c r="AI51" s="139">
        <v>1052320940</v>
      </c>
      <c r="AJ51" s="139">
        <v>4064</v>
      </c>
      <c r="AK51" s="139"/>
      <c r="AL51" s="140">
        <v>1</v>
      </c>
      <c r="AM51" s="141">
        <v>9.4</v>
      </c>
      <c r="AN51" s="141">
        <v>6.1</v>
      </c>
      <c r="AO51" s="141">
        <v>9.5</v>
      </c>
      <c r="AP51" s="139" t="s">
        <v>8</v>
      </c>
      <c r="AQ51" s="141">
        <v>10.47</v>
      </c>
      <c r="AR51" s="139" t="s">
        <v>81</v>
      </c>
      <c r="AS51" s="139" t="s">
        <v>81</v>
      </c>
      <c r="AT51" s="139" t="s">
        <v>81</v>
      </c>
      <c r="AU51" s="139" t="s">
        <v>81</v>
      </c>
      <c r="AV51" s="139" t="s">
        <v>81</v>
      </c>
      <c r="AW51" s="139">
        <v>2256355</v>
      </c>
      <c r="AX51" s="139" t="s">
        <v>121</v>
      </c>
      <c r="AY51" s="139" t="s">
        <v>82</v>
      </c>
      <c r="AZ51" s="139"/>
      <c r="BA51" s="139" t="s">
        <v>83</v>
      </c>
      <c r="BB51" s="157">
        <v>596421453791</v>
      </c>
      <c r="BC51" s="139"/>
      <c r="BD51" s="139" t="s">
        <v>420</v>
      </c>
      <c r="BE51" s="139" t="s">
        <v>88</v>
      </c>
      <c r="BF51" s="139" t="s">
        <v>87</v>
      </c>
      <c r="BG51" s="139" t="s">
        <v>84</v>
      </c>
      <c r="BH51" s="139" t="s">
        <v>85</v>
      </c>
      <c r="BI51" s="139" t="s">
        <v>86</v>
      </c>
      <c r="BJ51" s="139"/>
      <c r="BK51" s="139" t="s">
        <v>116</v>
      </c>
    </row>
    <row r="52" spans="1:63" ht="13.2" customHeight="1" x14ac:dyDescent="0.2">
      <c r="A52" s="54">
        <f t="shared" si="1"/>
        <v>45903</v>
      </c>
      <c r="B52" s="54" t="str">
        <f t="shared" si="2"/>
        <v>NRT</v>
      </c>
      <c r="C52" s="53">
        <f t="shared" si="3"/>
        <v>82020034394</v>
      </c>
      <c r="D52" s="55" t="str">
        <f t="shared" si="4"/>
        <v>PJP250136895</v>
      </c>
      <c r="E52" s="53">
        <f t="shared" si="5"/>
        <v>596421453802</v>
      </c>
      <c r="F52" s="53">
        <f t="shared" si="6"/>
        <v>2256355</v>
      </c>
      <c r="G52" s="53" t="str">
        <f t="shared" si="7"/>
        <v>SWCORP (TEAMHT)</v>
      </c>
      <c r="H52" s="55" t="str">
        <f t="shared" si="8"/>
        <v>박기남</v>
      </c>
      <c r="I52" s="53">
        <f t="shared" si="9"/>
        <v>35212</v>
      </c>
      <c r="J52" s="72">
        <f t="shared" si="10"/>
        <v>0</v>
      </c>
      <c r="K52" s="114">
        <f t="shared" si="11"/>
        <v>1</v>
      </c>
      <c r="L52" s="115">
        <f t="shared" si="12"/>
        <v>0.9</v>
      </c>
      <c r="M52" s="115">
        <f t="shared" si="13"/>
        <v>2.2000000000000002</v>
      </c>
      <c r="N52" s="56">
        <f t="shared" si="14"/>
        <v>2.2000000000000002</v>
      </c>
      <c r="O52" s="53" t="str">
        <f t="shared" si="15"/>
        <v>일반(목록배제,Normal-Manifest Exception)</v>
      </c>
      <c r="P52" s="100">
        <f t="shared" si="16"/>
        <v>19.12</v>
      </c>
      <c r="Q52" s="63" t="str">
        <f t="shared" si="17"/>
        <v>RS706</v>
      </c>
      <c r="R52" s="63" t="str">
        <f t="shared" si="18"/>
        <v>AIR SEOUL</v>
      </c>
      <c r="S52" s="54">
        <f t="shared" si="19"/>
        <v>45903</v>
      </c>
      <c r="T52" s="94">
        <f t="shared" si="20"/>
        <v>888</v>
      </c>
      <c r="U52" s="98" cm="1">
        <f t="array" ref="U52">IF(OR(ISNUMBER(SEARCH("대신대납",J52)),ISNUMBER(SEARCH("대신 대납",J52))),_xlfn.LET(
  _xlpm.s,J52,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" s="98">
        <f>((K52-1)*2500)/(Summary!$B$23/100)</f>
        <v>0</v>
      </c>
      <c r="W52" s="107">
        <f>IF(OR(ISNUMBER(SEARCH("대신대납",J52)),ISNUMBER(SEARCH("대신 대납",J52)),ISNUMBER(SEARCH("대신착불",J52)),ISNUMBER(SEARCH("대신 착불",J52))), 0,_xlfn.IFNA(_xlfn.IFS(
    AND(N52/K52 &gt; 2, N52/K52 &lt;= 5), 500/(Summary!$B$23/100) * K52,
    AND(N52/K52 &gt; 5, N52/K52 &lt;= 10), 1000/(Summary!$B$23/100) * K52,
    AND(N52/K52 &gt; 10, N52/K52 &lt;= 20), 3000/(Summary!$B$23/100) * K52,
    AND(N52/K52 &gt; 20, N52/K52 &lt;= 25), 11000/(Summary!$B$23/100) * K52,
    AND(N52/K52 &gt; 25, N52/K52 &lt;= 999), 15000/(Summary!$B$23/100) * K52
),0))</f>
        <v>53.059968376258844</v>
      </c>
      <c r="X52" s="99" cm="1">
        <f t="array" ref="X52">_xlfn.IFNA(_xlfn.IFS(AND(P52&gt;=2000, P52&lt;3000), 10000, AND(P52&gt;=3000, P52&lt;4000), 15000, AND(P52&gt;=4000, P52&lt;5000), 20000, AND(P52&gt;=5000), 25000),0)</f>
        <v>0</v>
      </c>
      <c r="Y52" s="64" t="str">
        <f>_xlfn.IFNA(VLOOKUP(D52,OTC!$A:$H,8,0),"")</f>
        <v/>
      </c>
      <c r="Z52" s="102">
        <f t="shared" si="21"/>
        <v>53</v>
      </c>
      <c r="AA52" s="113">
        <f t="shared" si="22"/>
        <v>941</v>
      </c>
      <c r="AB52" s="124">
        <f>IF(OR(ISNUMBER(SEARCH("적하삭제",J52)),ISNUMBER(SEARCH("적하 삭제",J52))),0,AA52*Summary!$B$23/100)</f>
        <v>8867.3253000000004</v>
      </c>
      <c r="AC52" s="65"/>
      <c r="AD52" s="145">
        <v>45903</v>
      </c>
      <c r="AE52" s="139" t="s">
        <v>10</v>
      </c>
      <c r="AF52" s="139">
        <v>82020034394</v>
      </c>
      <c r="AG52" s="139" t="s">
        <v>421</v>
      </c>
      <c r="AH52" s="139" t="s">
        <v>422</v>
      </c>
      <c r="AI52" s="139">
        <v>1054201134</v>
      </c>
      <c r="AJ52" s="139">
        <v>35212</v>
      </c>
      <c r="AK52" s="139"/>
      <c r="AL52" s="140">
        <v>1</v>
      </c>
      <c r="AM52" s="141">
        <v>0.9</v>
      </c>
      <c r="AN52" s="141">
        <v>2.2000000000000002</v>
      </c>
      <c r="AO52" s="141">
        <v>2.2000000000000002</v>
      </c>
      <c r="AP52" s="139" t="s">
        <v>8</v>
      </c>
      <c r="AQ52" s="141">
        <v>19.12</v>
      </c>
      <c r="AR52" s="139" t="s">
        <v>81</v>
      </c>
      <c r="AS52" s="139" t="s">
        <v>81</v>
      </c>
      <c r="AT52" s="139" t="s">
        <v>81</v>
      </c>
      <c r="AU52" s="139" t="s">
        <v>81</v>
      </c>
      <c r="AV52" s="139" t="s">
        <v>81</v>
      </c>
      <c r="AW52" s="139">
        <v>2256355</v>
      </c>
      <c r="AX52" s="139" t="s">
        <v>121</v>
      </c>
      <c r="AY52" s="139" t="s">
        <v>82</v>
      </c>
      <c r="AZ52" s="139"/>
      <c r="BA52" s="139" t="s">
        <v>83</v>
      </c>
      <c r="BB52" s="157">
        <v>596421453802</v>
      </c>
      <c r="BC52" s="139"/>
      <c r="BD52" s="139" t="s">
        <v>423</v>
      </c>
      <c r="BE52" s="139" t="s">
        <v>88</v>
      </c>
      <c r="BF52" s="139" t="s">
        <v>87</v>
      </c>
      <c r="BG52" s="139" t="s">
        <v>84</v>
      </c>
      <c r="BH52" s="139" t="s">
        <v>85</v>
      </c>
      <c r="BI52" s="139" t="s">
        <v>86</v>
      </c>
      <c r="BJ52" s="139"/>
      <c r="BK52" s="139" t="s">
        <v>116</v>
      </c>
    </row>
    <row r="53" spans="1:63" ht="13.2" customHeight="1" x14ac:dyDescent="0.2">
      <c r="A53" s="54">
        <f t="shared" si="1"/>
        <v>45903</v>
      </c>
      <c r="B53" s="54" t="str">
        <f t="shared" si="2"/>
        <v>NRT</v>
      </c>
      <c r="C53" s="53">
        <f t="shared" si="3"/>
        <v>82020034394</v>
      </c>
      <c r="D53" s="55" t="str">
        <f t="shared" si="4"/>
        <v>PJP250136899</v>
      </c>
      <c r="E53" s="53">
        <f t="shared" si="5"/>
        <v>596421453846</v>
      </c>
      <c r="F53" s="53">
        <f t="shared" si="6"/>
        <v>2256355</v>
      </c>
      <c r="G53" s="53" t="str">
        <f t="shared" si="7"/>
        <v>SWCORP (TEAMHT)</v>
      </c>
      <c r="H53" s="55" t="str">
        <f t="shared" si="8"/>
        <v>남윤석</v>
      </c>
      <c r="I53" s="53">
        <f t="shared" si="9"/>
        <v>5282</v>
      </c>
      <c r="J53" s="72">
        <f t="shared" si="10"/>
        <v>0</v>
      </c>
      <c r="K53" s="114">
        <f t="shared" si="11"/>
        <v>1</v>
      </c>
      <c r="L53" s="115">
        <f t="shared" si="12"/>
        <v>3.5</v>
      </c>
      <c r="M53" s="115">
        <f t="shared" si="13"/>
        <v>6</v>
      </c>
      <c r="N53" s="56">
        <f t="shared" si="14"/>
        <v>6</v>
      </c>
      <c r="O53" s="53" t="str">
        <f t="shared" si="15"/>
        <v>일반(목록배제,Normal-Manifest Exception)</v>
      </c>
      <c r="P53" s="100">
        <f t="shared" si="16"/>
        <v>17.03</v>
      </c>
      <c r="Q53" s="63" t="str">
        <f t="shared" si="17"/>
        <v>RS706</v>
      </c>
      <c r="R53" s="63" t="str">
        <f t="shared" si="18"/>
        <v>AIR SEOUL</v>
      </c>
      <c r="S53" s="54">
        <f t="shared" si="19"/>
        <v>45903</v>
      </c>
      <c r="T53" s="94">
        <f t="shared" si="20"/>
        <v>1610</v>
      </c>
      <c r="U53" s="98" cm="1">
        <f t="array" ref="U53">IF(OR(ISNUMBER(SEARCH("대신대납",J53)),ISNUMBER(SEARCH("대신 대납",J53))),_xlfn.LET(
  _xlpm.s,J53,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" s="98">
        <f>((K53-1)*2500)/(Summary!$B$23/100)</f>
        <v>0</v>
      </c>
      <c r="W53" s="107">
        <f>IF(OR(ISNUMBER(SEARCH("대신대납",J53)),ISNUMBER(SEARCH("대신 대납",J53)),ISNUMBER(SEARCH("대신착불",J53)),ISNUMBER(SEARCH("대신 착불",J53))), 0,_xlfn.IFNA(_xlfn.IFS(
    AND(N53/K53 &gt; 2, N53/K53 &lt;= 5), 500/(Summary!$B$23/100) * K53,
    AND(N53/K53 &gt; 5, N53/K53 &lt;= 10), 1000/(Summary!$B$23/100) * K53,
    AND(N53/K53 &gt; 10, N53/K53 &lt;= 20), 3000/(Summary!$B$23/100) * K53,
    AND(N53/K53 &gt; 20, N53/K53 &lt;= 25), 11000/(Summary!$B$23/100) * K53,
    AND(N53/K53 &gt; 25, N53/K53 &lt;= 999), 15000/(Summary!$B$23/100) * K53
),0))</f>
        <v>106.11993675251769</v>
      </c>
      <c r="X53" s="99" cm="1">
        <f t="array" ref="X53">_xlfn.IFNA(_xlfn.IFS(AND(P53&gt;=2000, P53&lt;3000), 10000, AND(P53&gt;=3000, P53&lt;4000), 15000, AND(P53&gt;=4000, P53&lt;5000), 20000, AND(P53&gt;=5000), 25000),0)</f>
        <v>0</v>
      </c>
      <c r="Y53" s="64" t="str">
        <f>_xlfn.IFNA(VLOOKUP(D53,OTC!$A:$H,8,0),"")</f>
        <v/>
      </c>
      <c r="Z53" s="102">
        <f t="shared" si="21"/>
        <v>106</v>
      </c>
      <c r="AA53" s="113">
        <f t="shared" si="22"/>
        <v>1716</v>
      </c>
      <c r="AB53" s="124">
        <f>IF(OR(ISNUMBER(SEARCH("적하삭제",J53)),ISNUMBER(SEARCH("적하 삭제",J53))),0,AA53*Summary!$B$23/100)</f>
        <v>16170.382799999999</v>
      </c>
      <c r="AC53" s="65"/>
      <c r="AD53" s="145">
        <v>45903</v>
      </c>
      <c r="AE53" s="139" t="s">
        <v>10</v>
      </c>
      <c r="AF53" s="139">
        <v>82020034394</v>
      </c>
      <c r="AG53" s="139" t="s">
        <v>424</v>
      </c>
      <c r="AH53" s="139" t="s">
        <v>425</v>
      </c>
      <c r="AI53" s="139">
        <v>1092708506</v>
      </c>
      <c r="AJ53" s="139">
        <v>5282</v>
      </c>
      <c r="AK53" s="139"/>
      <c r="AL53" s="140">
        <v>1</v>
      </c>
      <c r="AM53" s="141">
        <v>3.5</v>
      </c>
      <c r="AN53" s="141">
        <v>6</v>
      </c>
      <c r="AO53" s="141">
        <v>6</v>
      </c>
      <c r="AP53" s="139" t="s">
        <v>8</v>
      </c>
      <c r="AQ53" s="141">
        <v>17.03</v>
      </c>
      <c r="AR53" s="139" t="s">
        <v>81</v>
      </c>
      <c r="AS53" s="139" t="s">
        <v>81</v>
      </c>
      <c r="AT53" s="139" t="s">
        <v>81</v>
      </c>
      <c r="AU53" s="139" t="s">
        <v>81</v>
      </c>
      <c r="AV53" s="139" t="s">
        <v>81</v>
      </c>
      <c r="AW53" s="139">
        <v>2256355</v>
      </c>
      <c r="AX53" s="139" t="s">
        <v>121</v>
      </c>
      <c r="AY53" s="139" t="s">
        <v>82</v>
      </c>
      <c r="AZ53" s="139"/>
      <c r="BA53" s="139" t="s">
        <v>83</v>
      </c>
      <c r="BB53" s="157">
        <v>596421453846</v>
      </c>
      <c r="BC53" s="139"/>
      <c r="BD53" s="139" t="s">
        <v>426</v>
      </c>
      <c r="BE53" s="139" t="s">
        <v>88</v>
      </c>
      <c r="BF53" s="139" t="s">
        <v>87</v>
      </c>
      <c r="BG53" s="139" t="s">
        <v>84</v>
      </c>
      <c r="BH53" s="139" t="s">
        <v>85</v>
      </c>
      <c r="BI53" s="139" t="s">
        <v>86</v>
      </c>
      <c r="BJ53" s="139"/>
      <c r="BK53" s="139" t="s">
        <v>116</v>
      </c>
    </row>
    <row r="54" spans="1:63" ht="13.2" customHeight="1" x14ac:dyDescent="0.2">
      <c r="A54" s="54">
        <f t="shared" si="1"/>
        <v>45903</v>
      </c>
      <c r="B54" s="54" t="str">
        <f t="shared" si="2"/>
        <v>NRT</v>
      </c>
      <c r="C54" s="53">
        <f t="shared" si="3"/>
        <v>82020034394</v>
      </c>
      <c r="D54" s="55" t="str">
        <f t="shared" si="4"/>
        <v>PJP250136901</v>
      </c>
      <c r="E54" s="53">
        <f t="shared" si="5"/>
        <v>596421453861</v>
      </c>
      <c r="F54" s="53">
        <f t="shared" si="6"/>
        <v>2256355</v>
      </c>
      <c r="G54" s="53" t="str">
        <f t="shared" si="7"/>
        <v>SWCORP (TEAMHT)</v>
      </c>
      <c r="H54" s="55" t="str">
        <f t="shared" si="8"/>
        <v>이영자</v>
      </c>
      <c r="I54" s="53">
        <f t="shared" si="9"/>
        <v>25212</v>
      </c>
      <c r="J54" s="72">
        <f t="shared" si="10"/>
        <v>0</v>
      </c>
      <c r="K54" s="114">
        <f t="shared" si="11"/>
        <v>1</v>
      </c>
      <c r="L54" s="115">
        <f t="shared" si="12"/>
        <v>5.7</v>
      </c>
      <c r="M54" s="115">
        <f t="shared" si="13"/>
        <v>10.7</v>
      </c>
      <c r="N54" s="56">
        <f t="shared" si="14"/>
        <v>10.700000000000001</v>
      </c>
      <c r="O54" s="53" t="str">
        <f t="shared" si="15"/>
        <v>일반(목록배제,Normal-Manifest Exception)</v>
      </c>
      <c r="P54" s="100">
        <f t="shared" si="16"/>
        <v>51.3</v>
      </c>
      <c r="Q54" s="63" t="str">
        <f t="shared" si="17"/>
        <v>RS706</v>
      </c>
      <c r="R54" s="63" t="str">
        <f t="shared" si="18"/>
        <v>AIR SEOUL</v>
      </c>
      <c r="S54" s="54">
        <f t="shared" si="19"/>
        <v>45903</v>
      </c>
      <c r="T54" s="94">
        <f t="shared" si="20"/>
        <v>2503</v>
      </c>
      <c r="U54" s="98" cm="1">
        <f t="array" ref="U54">IF(OR(ISNUMBER(SEARCH("대신대납",J54)),ISNUMBER(SEARCH("대신 대납",J54))),_xlfn.LET(
  _xlpm.s,J54,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" s="98">
        <f>((K54-1)*2500)/(Summary!$B$23/100)</f>
        <v>0</v>
      </c>
      <c r="W54" s="107">
        <f>IF(OR(ISNUMBER(SEARCH("대신대납",J54)),ISNUMBER(SEARCH("대신 대납",J54)),ISNUMBER(SEARCH("대신착불",J54)),ISNUMBER(SEARCH("대신 착불",J54))), 0,_xlfn.IFNA(_xlfn.IFS(
    AND(N54/K54 &gt; 2, N54/K54 &lt;= 5), 500/(Summary!$B$23/100) * K54,
    AND(N54/K54 &gt; 5, N54/K54 &lt;= 10), 1000/(Summary!$B$23/100) * K54,
    AND(N54/K54 &gt; 10, N54/K54 &lt;= 20), 3000/(Summary!$B$23/100) * K54,
    AND(N54/K54 &gt; 20, N54/K54 &lt;= 25), 11000/(Summary!$B$23/100) * K54,
    AND(N54/K54 &gt; 25, N54/K54 &lt;= 999), 15000/(Summary!$B$23/100) * K54
),0))</f>
        <v>318.35981025755302</v>
      </c>
      <c r="X54" s="99" cm="1">
        <f t="array" ref="X54">_xlfn.IFNA(_xlfn.IFS(AND(P54&gt;=2000, P54&lt;3000), 10000, AND(P54&gt;=3000, P54&lt;4000), 15000, AND(P54&gt;=4000, P54&lt;5000), 20000, AND(P54&gt;=5000), 25000),0)</f>
        <v>0</v>
      </c>
      <c r="Y54" s="64" t="str">
        <f>_xlfn.IFNA(VLOOKUP(D54,OTC!$A:$H,8,0),"")</f>
        <v/>
      </c>
      <c r="Z54" s="102">
        <f t="shared" si="21"/>
        <v>318</v>
      </c>
      <c r="AA54" s="113">
        <f t="shared" si="22"/>
        <v>2821</v>
      </c>
      <c r="AB54" s="124">
        <f>IF(OR(ISNUMBER(SEARCH("적하삭제",J54)),ISNUMBER(SEARCH("적하 삭제",J54))),0,AA54*Summary!$B$23/100)</f>
        <v>26583.129300000001</v>
      </c>
      <c r="AC54" s="65"/>
      <c r="AD54" s="145">
        <v>45903</v>
      </c>
      <c r="AE54" s="139" t="s">
        <v>10</v>
      </c>
      <c r="AF54" s="139">
        <v>82020034394</v>
      </c>
      <c r="AG54" s="139" t="s">
        <v>427</v>
      </c>
      <c r="AH54" s="139" t="s">
        <v>428</v>
      </c>
      <c r="AI54" s="139">
        <v>1089338984</v>
      </c>
      <c r="AJ54" s="139">
        <v>25212</v>
      </c>
      <c r="AK54" s="139"/>
      <c r="AL54" s="140">
        <v>1</v>
      </c>
      <c r="AM54" s="141">
        <v>5.7</v>
      </c>
      <c r="AN54" s="141">
        <v>10.7</v>
      </c>
      <c r="AO54" s="141">
        <v>11</v>
      </c>
      <c r="AP54" s="139" t="s">
        <v>8</v>
      </c>
      <c r="AQ54" s="141">
        <v>51.3</v>
      </c>
      <c r="AR54" s="139" t="s">
        <v>81</v>
      </c>
      <c r="AS54" s="139" t="s">
        <v>81</v>
      </c>
      <c r="AT54" s="139" t="s">
        <v>81</v>
      </c>
      <c r="AU54" s="139" t="s">
        <v>81</v>
      </c>
      <c r="AV54" s="139" t="s">
        <v>81</v>
      </c>
      <c r="AW54" s="139">
        <v>2256355</v>
      </c>
      <c r="AX54" s="139" t="s">
        <v>121</v>
      </c>
      <c r="AY54" s="139" t="s">
        <v>82</v>
      </c>
      <c r="AZ54" s="139"/>
      <c r="BA54" s="139" t="s">
        <v>83</v>
      </c>
      <c r="BB54" s="157">
        <v>596421453861</v>
      </c>
      <c r="BC54" s="139"/>
      <c r="BD54" s="139" t="s">
        <v>429</v>
      </c>
      <c r="BE54" s="139" t="s">
        <v>88</v>
      </c>
      <c r="BF54" s="139" t="s">
        <v>87</v>
      </c>
      <c r="BG54" s="139" t="s">
        <v>84</v>
      </c>
      <c r="BH54" s="139" t="s">
        <v>85</v>
      </c>
      <c r="BI54" s="139" t="s">
        <v>86</v>
      </c>
      <c r="BJ54" s="139"/>
      <c r="BK54" s="139" t="s">
        <v>116</v>
      </c>
    </row>
    <row r="55" spans="1:63" ht="13.2" customHeight="1" x14ac:dyDescent="0.2">
      <c r="A55" s="54">
        <f t="shared" si="1"/>
        <v>45903</v>
      </c>
      <c r="B55" s="54" t="str">
        <f t="shared" si="2"/>
        <v>NRT</v>
      </c>
      <c r="C55" s="53">
        <f t="shared" si="3"/>
        <v>82020034394</v>
      </c>
      <c r="D55" s="55" t="str">
        <f t="shared" si="4"/>
        <v>PJP250136903</v>
      </c>
      <c r="E55" s="53">
        <f t="shared" si="5"/>
        <v>596421453883</v>
      </c>
      <c r="F55" s="53">
        <f t="shared" si="6"/>
        <v>2256355</v>
      </c>
      <c r="G55" s="53" t="str">
        <f t="shared" si="7"/>
        <v>SWCORP (TEAMHT)</v>
      </c>
      <c r="H55" s="55" t="str">
        <f t="shared" si="8"/>
        <v>이동규</v>
      </c>
      <c r="I55" s="53">
        <f t="shared" si="9"/>
        <v>51499</v>
      </c>
      <c r="J55" s="72">
        <f t="shared" si="10"/>
        <v>0</v>
      </c>
      <c r="K55" s="114">
        <f t="shared" si="11"/>
        <v>1</v>
      </c>
      <c r="L55" s="115">
        <f t="shared" si="12"/>
        <v>1.75</v>
      </c>
      <c r="M55" s="115">
        <f t="shared" si="13"/>
        <v>3.4</v>
      </c>
      <c r="N55" s="56">
        <f t="shared" si="14"/>
        <v>3.4000000000000004</v>
      </c>
      <c r="O55" s="53" t="str">
        <f t="shared" si="15"/>
        <v>일반(목록배제,Normal-Manifest Exception)</v>
      </c>
      <c r="P55" s="100">
        <f t="shared" si="16"/>
        <v>8.7799999999999994</v>
      </c>
      <c r="Q55" s="63" t="str">
        <f t="shared" si="17"/>
        <v>RS706</v>
      </c>
      <c r="R55" s="63" t="str">
        <f t="shared" si="18"/>
        <v>AIR SEOUL</v>
      </c>
      <c r="S55" s="54">
        <f t="shared" si="19"/>
        <v>45903</v>
      </c>
      <c r="T55" s="94">
        <f t="shared" si="20"/>
        <v>1116</v>
      </c>
      <c r="U55" s="98" cm="1">
        <f t="array" ref="U55">IF(OR(ISNUMBER(SEARCH("대신대납",J55)),ISNUMBER(SEARCH("대신 대납",J55))),_xlfn.LET(
  _xlpm.s,J55,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" s="98">
        <f>((K55-1)*2500)/(Summary!$B$23/100)</f>
        <v>0</v>
      </c>
      <c r="W55" s="107">
        <f>IF(OR(ISNUMBER(SEARCH("대신대납",J55)),ISNUMBER(SEARCH("대신 대납",J55)),ISNUMBER(SEARCH("대신착불",J55)),ISNUMBER(SEARCH("대신 착불",J55))), 0,_xlfn.IFNA(_xlfn.IFS(
    AND(N55/K55 &gt; 2, N55/K55 &lt;= 5), 500/(Summary!$B$23/100) * K55,
    AND(N55/K55 &gt; 5, N55/K55 &lt;= 10), 1000/(Summary!$B$23/100) * K55,
    AND(N55/K55 &gt; 10, N55/K55 &lt;= 20), 3000/(Summary!$B$23/100) * K55,
    AND(N55/K55 &gt; 20, N55/K55 &lt;= 25), 11000/(Summary!$B$23/100) * K55,
    AND(N55/K55 &gt; 25, N55/K55 &lt;= 999), 15000/(Summary!$B$23/100) * K55
),0))</f>
        <v>53.059968376258844</v>
      </c>
      <c r="X55" s="99" cm="1">
        <f t="array" ref="X55">_xlfn.IFNA(_xlfn.IFS(AND(P55&gt;=2000, P55&lt;3000), 10000, AND(P55&gt;=3000, P55&lt;4000), 15000, AND(P55&gt;=4000, P55&lt;5000), 20000, AND(P55&gt;=5000), 25000),0)</f>
        <v>0</v>
      </c>
      <c r="Y55" s="64" t="str">
        <f>_xlfn.IFNA(VLOOKUP(D55,OTC!$A:$H,8,0),"")</f>
        <v/>
      </c>
      <c r="Z55" s="102">
        <f t="shared" si="21"/>
        <v>53</v>
      </c>
      <c r="AA55" s="113">
        <f t="shared" si="22"/>
        <v>1169</v>
      </c>
      <c r="AB55" s="124">
        <f>IF(OR(ISNUMBER(SEARCH("적하삭제",J55)),ISNUMBER(SEARCH("적하 삭제",J55))),0,AA55*Summary!$B$23/100)</f>
        <v>11015.8377</v>
      </c>
      <c r="AC55" s="65"/>
      <c r="AD55" s="145">
        <v>45903</v>
      </c>
      <c r="AE55" s="139" t="s">
        <v>10</v>
      </c>
      <c r="AF55" s="139">
        <v>82020034394</v>
      </c>
      <c r="AG55" s="139" t="s">
        <v>430</v>
      </c>
      <c r="AH55" s="139" t="s">
        <v>187</v>
      </c>
      <c r="AI55" s="139">
        <v>1046199228</v>
      </c>
      <c r="AJ55" s="139">
        <v>51499</v>
      </c>
      <c r="AK55" s="139"/>
      <c r="AL55" s="140">
        <v>1</v>
      </c>
      <c r="AM55" s="141">
        <v>1.75</v>
      </c>
      <c r="AN55" s="141">
        <v>3.4</v>
      </c>
      <c r="AO55" s="141">
        <v>3.4</v>
      </c>
      <c r="AP55" s="139" t="s">
        <v>8</v>
      </c>
      <c r="AQ55" s="141">
        <v>8.7799999999999994</v>
      </c>
      <c r="AR55" s="139" t="s">
        <v>81</v>
      </c>
      <c r="AS55" s="139" t="s">
        <v>81</v>
      </c>
      <c r="AT55" s="139" t="s">
        <v>81</v>
      </c>
      <c r="AU55" s="139" t="s">
        <v>81</v>
      </c>
      <c r="AV55" s="139" t="s">
        <v>81</v>
      </c>
      <c r="AW55" s="139">
        <v>2256355</v>
      </c>
      <c r="AX55" s="139" t="s">
        <v>121</v>
      </c>
      <c r="AY55" s="139" t="s">
        <v>82</v>
      </c>
      <c r="AZ55" s="139"/>
      <c r="BA55" s="139" t="s">
        <v>83</v>
      </c>
      <c r="BB55" s="157">
        <v>596421453883</v>
      </c>
      <c r="BC55" s="139"/>
      <c r="BD55" s="139" t="s">
        <v>431</v>
      </c>
      <c r="BE55" s="139" t="s">
        <v>88</v>
      </c>
      <c r="BF55" s="139" t="s">
        <v>87</v>
      </c>
      <c r="BG55" s="139" t="s">
        <v>84</v>
      </c>
      <c r="BH55" s="139" t="s">
        <v>85</v>
      </c>
      <c r="BI55" s="139" t="s">
        <v>86</v>
      </c>
      <c r="BJ55" s="139"/>
      <c r="BK55" s="139" t="s">
        <v>116</v>
      </c>
    </row>
    <row r="56" spans="1:63" ht="13.2" customHeight="1" x14ac:dyDescent="0.2">
      <c r="A56" s="54">
        <f t="shared" si="1"/>
        <v>45903</v>
      </c>
      <c r="B56" s="54" t="str">
        <f t="shared" si="2"/>
        <v>NRT</v>
      </c>
      <c r="C56" s="53">
        <f t="shared" si="3"/>
        <v>82020034394</v>
      </c>
      <c r="D56" s="55" t="str">
        <f t="shared" si="4"/>
        <v>PJP250136904</v>
      </c>
      <c r="E56" s="53">
        <f t="shared" si="5"/>
        <v>596421453894</v>
      </c>
      <c r="F56" s="53">
        <f t="shared" si="6"/>
        <v>2256355</v>
      </c>
      <c r="G56" s="53" t="str">
        <f t="shared" si="7"/>
        <v>SWCORP (TEAMHT)</v>
      </c>
      <c r="H56" s="55" t="str">
        <f t="shared" si="8"/>
        <v>김동규</v>
      </c>
      <c r="I56" s="53">
        <f t="shared" si="9"/>
        <v>47712</v>
      </c>
      <c r="J56" s="72" t="str">
        <f t="shared" si="10"/>
        <v>[식물검역]//반입예정정보재전송</v>
      </c>
      <c r="K56" s="114">
        <f t="shared" si="11"/>
        <v>1</v>
      </c>
      <c r="L56" s="115">
        <f t="shared" si="12"/>
        <v>4.8499999999999996</v>
      </c>
      <c r="M56" s="115">
        <f t="shared" si="13"/>
        <v>15.9</v>
      </c>
      <c r="N56" s="56">
        <f t="shared" si="14"/>
        <v>15.9</v>
      </c>
      <c r="O56" s="53" t="str">
        <f t="shared" si="15"/>
        <v>식물검역(Plants Inspection)</v>
      </c>
      <c r="P56" s="100">
        <f t="shared" si="16"/>
        <v>60.45</v>
      </c>
      <c r="Q56" s="63" t="str">
        <f t="shared" si="17"/>
        <v>RS706</v>
      </c>
      <c r="R56" s="63" t="str">
        <f t="shared" si="18"/>
        <v>AIR SEOUL</v>
      </c>
      <c r="S56" s="54">
        <f t="shared" si="19"/>
        <v>45903</v>
      </c>
      <c r="T56" s="94">
        <f t="shared" si="20"/>
        <v>3491</v>
      </c>
      <c r="U56" s="98" cm="1">
        <f t="array" ref="U56">IF(OR(ISNUMBER(SEARCH("대신대납",J56)),ISNUMBER(SEARCH("대신 대납",J56))),_xlfn.LET(
  _xlpm.s,J56,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" s="98">
        <f>((K56-1)*2500)/(Summary!$B$23/100)</f>
        <v>0</v>
      </c>
      <c r="W56" s="107">
        <f>IF(OR(ISNUMBER(SEARCH("대신대납",J56)),ISNUMBER(SEARCH("대신 대납",J56)),ISNUMBER(SEARCH("대신착불",J56)),ISNUMBER(SEARCH("대신 착불",J56))), 0,_xlfn.IFNA(_xlfn.IFS(
    AND(N56/K56 &gt; 2, N56/K56 &lt;= 5), 500/(Summary!$B$23/100) * K56,
    AND(N56/K56 &gt; 5, N56/K56 &lt;= 10), 1000/(Summary!$B$23/100) * K56,
    AND(N56/K56 &gt; 10, N56/K56 &lt;= 20), 3000/(Summary!$B$23/100) * K56,
    AND(N56/K56 &gt; 20, N56/K56 &lt;= 25), 11000/(Summary!$B$23/100) * K56,
    AND(N56/K56 &gt; 25, N56/K56 &lt;= 999), 15000/(Summary!$B$23/100) * K56
),0))</f>
        <v>318.35981025755302</v>
      </c>
      <c r="X56" s="99" cm="1">
        <f t="array" ref="X56">_xlfn.IFNA(_xlfn.IFS(AND(P56&gt;=2000, P56&lt;3000), 10000, AND(P56&gt;=3000, P56&lt;4000), 15000, AND(P56&gt;=4000, P56&lt;5000), 20000, AND(P56&gt;=5000), 25000),0)</f>
        <v>0</v>
      </c>
      <c r="Y56" s="64" t="str">
        <f>_xlfn.IFNA(VLOOKUP(D56,OTC!$A:$H,8,0),"")</f>
        <v/>
      </c>
      <c r="Z56" s="102">
        <f t="shared" si="21"/>
        <v>318</v>
      </c>
      <c r="AA56" s="113">
        <f t="shared" si="22"/>
        <v>3809</v>
      </c>
      <c r="AB56" s="124">
        <f>IF(OR(ISNUMBER(SEARCH("적하삭제",J56)),ISNUMBER(SEARCH("적하 삭제",J56))),0,AA56*Summary!$B$23/100)</f>
        <v>35893.349699999999</v>
      </c>
      <c r="AC56" s="65"/>
      <c r="AD56" s="145">
        <v>45903</v>
      </c>
      <c r="AE56" s="139" t="s">
        <v>10</v>
      </c>
      <c r="AF56" s="139">
        <v>82020034394</v>
      </c>
      <c r="AG56" s="139" t="s">
        <v>432</v>
      </c>
      <c r="AH56" s="139" t="s">
        <v>433</v>
      </c>
      <c r="AI56" s="139">
        <v>1054148253</v>
      </c>
      <c r="AJ56" s="139">
        <v>47712</v>
      </c>
      <c r="AK56" s="139" t="s">
        <v>356</v>
      </c>
      <c r="AL56" s="140">
        <v>1</v>
      </c>
      <c r="AM56" s="141">
        <v>4.8499999999999996</v>
      </c>
      <c r="AN56" s="141">
        <v>15.9</v>
      </c>
      <c r="AO56" s="141">
        <v>16</v>
      </c>
      <c r="AP56" s="139" t="s">
        <v>99</v>
      </c>
      <c r="AQ56" s="141">
        <v>60.45</v>
      </c>
      <c r="AR56" s="139" t="s">
        <v>81</v>
      </c>
      <c r="AS56" s="139" t="s">
        <v>81</v>
      </c>
      <c r="AT56" s="139" t="s">
        <v>81</v>
      </c>
      <c r="AU56" s="139" t="s">
        <v>81</v>
      </c>
      <c r="AV56" s="139" t="s">
        <v>81</v>
      </c>
      <c r="AW56" s="139">
        <v>2256355</v>
      </c>
      <c r="AX56" s="139" t="s">
        <v>121</v>
      </c>
      <c r="AY56" s="139" t="s">
        <v>82</v>
      </c>
      <c r="AZ56" s="139"/>
      <c r="BA56" s="139" t="s">
        <v>83</v>
      </c>
      <c r="BB56" s="157">
        <v>596421453894</v>
      </c>
      <c r="BC56" s="139"/>
      <c r="BD56" s="139" t="s">
        <v>434</v>
      </c>
      <c r="BE56" s="139" t="s">
        <v>88</v>
      </c>
      <c r="BF56" s="139" t="s">
        <v>87</v>
      </c>
      <c r="BG56" s="139" t="s">
        <v>84</v>
      </c>
      <c r="BH56" s="139" t="s">
        <v>85</v>
      </c>
      <c r="BI56" s="139" t="s">
        <v>86</v>
      </c>
      <c r="BJ56" s="139"/>
      <c r="BK56" s="139" t="s">
        <v>116</v>
      </c>
    </row>
    <row r="57" spans="1:63" ht="13.2" customHeight="1" x14ac:dyDescent="0.2">
      <c r="A57" s="54">
        <f t="shared" si="1"/>
        <v>45903</v>
      </c>
      <c r="B57" s="54" t="str">
        <f t="shared" si="2"/>
        <v>NRT</v>
      </c>
      <c r="C57" s="53">
        <f t="shared" si="3"/>
        <v>82020034394</v>
      </c>
      <c r="D57" s="55" t="str">
        <f t="shared" si="4"/>
        <v>PJP250136906</v>
      </c>
      <c r="E57" s="53">
        <f t="shared" si="5"/>
        <v>596421453916</v>
      </c>
      <c r="F57" s="53">
        <f t="shared" si="6"/>
        <v>2256355</v>
      </c>
      <c r="G57" s="53" t="str">
        <f t="shared" si="7"/>
        <v>SWCORP (TEAMHT)</v>
      </c>
      <c r="H57" s="55" t="str">
        <f t="shared" si="8"/>
        <v>최용석</v>
      </c>
      <c r="I57" s="53">
        <f t="shared" si="9"/>
        <v>13596</v>
      </c>
      <c r="J57" s="72">
        <f t="shared" si="10"/>
        <v>0</v>
      </c>
      <c r="K57" s="114">
        <f t="shared" si="11"/>
        <v>1</v>
      </c>
      <c r="L57" s="115">
        <f t="shared" si="12"/>
        <v>0.35</v>
      </c>
      <c r="M57" s="115">
        <f t="shared" si="13"/>
        <v>2.1</v>
      </c>
      <c r="N57" s="56">
        <f t="shared" si="14"/>
        <v>2.1</v>
      </c>
      <c r="O57" s="53" t="str">
        <f t="shared" si="15"/>
        <v>일반(목록배제,Normal-Manifest Exception)</v>
      </c>
      <c r="P57" s="100">
        <f t="shared" si="16"/>
        <v>0.63</v>
      </c>
      <c r="Q57" s="63" t="str">
        <f t="shared" si="17"/>
        <v>RS706</v>
      </c>
      <c r="R57" s="63" t="str">
        <f t="shared" si="18"/>
        <v>AIR SEOUL</v>
      </c>
      <c r="S57" s="54">
        <f t="shared" si="19"/>
        <v>45903</v>
      </c>
      <c r="T57" s="94">
        <f t="shared" si="20"/>
        <v>869</v>
      </c>
      <c r="U57" s="98" cm="1">
        <f t="array" ref="U57">IF(OR(ISNUMBER(SEARCH("대신대납",J57)),ISNUMBER(SEARCH("대신 대납",J57))),_xlfn.LET(
  _xlpm.s,J57,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" s="98">
        <f>((K57-1)*2500)/(Summary!$B$23/100)</f>
        <v>0</v>
      </c>
      <c r="W57" s="107">
        <f>IF(OR(ISNUMBER(SEARCH("대신대납",J57)),ISNUMBER(SEARCH("대신 대납",J57)),ISNUMBER(SEARCH("대신착불",J57)),ISNUMBER(SEARCH("대신 착불",J57))), 0,_xlfn.IFNA(_xlfn.IFS(
    AND(N57/K57 &gt; 2, N57/K57 &lt;= 5), 500/(Summary!$B$23/100) * K57,
    AND(N57/K57 &gt; 5, N57/K57 &lt;= 10), 1000/(Summary!$B$23/100) * K57,
    AND(N57/K57 &gt; 10, N57/K57 &lt;= 20), 3000/(Summary!$B$23/100) * K57,
    AND(N57/K57 &gt; 20, N57/K57 &lt;= 25), 11000/(Summary!$B$23/100) * K57,
    AND(N57/K57 &gt; 25, N57/K57 &lt;= 999), 15000/(Summary!$B$23/100) * K57
),0))</f>
        <v>53.059968376258844</v>
      </c>
      <c r="X57" s="99" cm="1">
        <f t="array" ref="X57">_xlfn.IFNA(_xlfn.IFS(AND(P57&gt;=2000, P57&lt;3000), 10000, AND(P57&gt;=3000, P57&lt;4000), 15000, AND(P57&gt;=4000, P57&lt;5000), 20000, AND(P57&gt;=5000), 25000),0)</f>
        <v>0</v>
      </c>
      <c r="Y57" s="64" t="str">
        <f>_xlfn.IFNA(VLOOKUP(D57,OTC!$A:$H,8,0),"")</f>
        <v/>
      </c>
      <c r="Z57" s="102">
        <f t="shared" si="21"/>
        <v>53</v>
      </c>
      <c r="AA57" s="113">
        <f t="shared" si="22"/>
        <v>922</v>
      </c>
      <c r="AB57" s="124">
        <f>IF(OR(ISNUMBER(SEARCH("적하삭제",J57)),ISNUMBER(SEARCH("적하 삭제",J57))),0,AA57*Summary!$B$23/100)</f>
        <v>8688.2826000000005</v>
      </c>
      <c r="AC57" s="65"/>
      <c r="AD57" s="145">
        <v>45903</v>
      </c>
      <c r="AE57" s="139" t="s">
        <v>10</v>
      </c>
      <c r="AF57" s="139">
        <v>82020034394</v>
      </c>
      <c r="AG57" s="139" t="s">
        <v>435</v>
      </c>
      <c r="AH57" s="139" t="s">
        <v>276</v>
      </c>
      <c r="AI57" s="139">
        <v>1054561234</v>
      </c>
      <c r="AJ57" s="139">
        <v>13596</v>
      </c>
      <c r="AK57" s="139"/>
      <c r="AL57" s="140">
        <v>1</v>
      </c>
      <c r="AM57" s="141">
        <v>0.35</v>
      </c>
      <c r="AN57" s="141">
        <v>2.1</v>
      </c>
      <c r="AO57" s="141">
        <v>2.1</v>
      </c>
      <c r="AP57" s="139" t="s">
        <v>8</v>
      </c>
      <c r="AQ57" s="141">
        <v>0.63</v>
      </c>
      <c r="AR57" s="139" t="s">
        <v>81</v>
      </c>
      <c r="AS57" s="139" t="s">
        <v>81</v>
      </c>
      <c r="AT57" s="139" t="s">
        <v>81</v>
      </c>
      <c r="AU57" s="139" t="s">
        <v>81</v>
      </c>
      <c r="AV57" s="139" t="s">
        <v>81</v>
      </c>
      <c r="AW57" s="139">
        <v>2256355</v>
      </c>
      <c r="AX57" s="139" t="s">
        <v>121</v>
      </c>
      <c r="AY57" s="139" t="s">
        <v>82</v>
      </c>
      <c r="AZ57" s="139"/>
      <c r="BA57" s="139" t="s">
        <v>83</v>
      </c>
      <c r="BB57" s="157">
        <v>596421453916</v>
      </c>
      <c r="BC57" s="139"/>
      <c r="BD57" s="139" t="s">
        <v>436</v>
      </c>
      <c r="BE57" s="139" t="s">
        <v>88</v>
      </c>
      <c r="BF57" s="139" t="s">
        <v>87</v>
      </c>
      <c r="BG57" s="139" t="s">
        <v>84</v>
      </c>
      <c r="BH57" s="139" t="s">
        <v>85</v>
      </c>
      <c r="BI57" s="139" t="s">
        <v>86</v>
      </c>
      <c r="BJ57" s="139"/>
      <c r="BK57" s="139" t="s">
        <v>116</v>
      </c>
    </row>
    <row r="58" spans="1:63" ht="13.2" customHeight="1" x14ac:dyDescent="0.2">
      <c r="A58" s="54">
        <f t="shared" si="1"/>
        <v>45903</v>
      </c>
      <c r="B58" s="54" t="str">
        <f t="shared" si="2"/>
        <v>NRT</v>
      </c>
      <c r="C58" s="53">
        <f t="shared" si="3"/>
        <v>82020034394</v>
      </c>
      <c r="D58" s="55" t="str">
        <f t="shared" si="4"/>
        <v>PJP250136909</v>
      </c>
      <c r="E58" s="53">
        <f t="shared" si="5"/>
        <v>596421453942</v>
      </c>
      <c r="F58" s="53">
        <f t="shared" si="6"/>
        <v>2256355</v>
      </c>
      <c r="G58" s="53" t="str">
        <f t="shared" si="7"/>
        <v>SWCORP (TEAMHT)</v>
      </c>
      <c r="H58" s="55" t="str">
        <f t="shared" si="8"/>
        <v>한지운</v>
      </c>
      <c r="I58" s="53">
        <f t="shared" si="9"/>
        <v>3373</v>
      </c>
      <c r="J58" s="72">
        <f t="shared" si="10"/>
        <v>0</v>
      </c>
      <c r="K58" s="114">
        <f t="shared" si="11"/>
        <v>1</v>
      </c>
      <c r="L58" s="115">
        <f t="shared" si="12"/>
        <v>2.65</v>
      </c>
      <c r="M58" s="115">
        <f t="shared" si="13"/>
        <v>3.6</v>
      </c>
      <c r="N58" s="56">
        <f t="shared" si="14"/>
        <v>3.6</v>
      </c>
      <c r="O58" s="53" t="str">
        <f t="shared" si="15"/>
        <v>일반(목록배제,Normal-Manifest Exception)</v>
      </c>
      <c r="P58" s="100">
        <f t="shared" si="16"/>
        <v>23.61</v>
      </c>
      <c r="Q58" s="63" t="str">
        <f t="shared" si="17"/>
        <v>RS706</v>
      </c>
      <c r="R58" s="63" t="str">
        <f t="shared" si="18"/>
        <v>AIR SEOUL</v>
      </c>
      <c r="S58" s="54">
        <f t="shared" si="19"/>
        <v>45903</v>
      </c>
      <c r="T58" s="94">
        <f t="shared" si="20"/>
        <v>1154</v>
      </c>
      <c r="U58" s="98" cm="1">
        <f t="array" ref="U58">IF(OR(ISNUMBER(SEARCH("대신대납",J58)),ISNUMBER(SEARCH("대신 대납",J58))),_xlfn.LET(
  _xlpm.s,J58,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" s="98">
        <f>((K58-1)*2500)/(Summary!$B$23/100)</f>
        <v>0</v>
      </c>
      <c r="W58" s="107">
        <f>IF(OR(ISNUMBER(SEARCH("대신대납",J58)),ISNUMBER(SEARCH("대신 대납",J58)),ISNUMBER(SEARCH("대신착불",J58)),ISNUMBER(SEARCH("대신 착불",J58))), 0,_xlfn.IFNA(_xlfn.IFS(
    AND(N58/K58 &gt; 2, N58/K58 &lt;= 5), 500/(Summary!$B$23/100) * K58,
    AND(N58/K58 &gt; 5, N58/K58 &lt;= 10), 1000/(Summary!$B$23/100) * K58,
    AND(N58/K58 &gt; 10, N58/K58 &lt;= 20), 3000/(Summary!$B$23/100) * K58,
    AND(N58/K58 &gt; 20, N58/K58 &lt;= 25), 11000/(Summary!$B$23/100) * K58,
    AND(N58/K58 &gt; 25, N58/K58 &lt;= 999), 15000/(Summary!$B$23/100) * K58
),0))</f>
        <v>53.059968376258844</v>
      </c>
      <c r="X58" s="99" cm="1">
        <f t="array" ref="X58">_xlfn.IFNA(_xlfn.IFS(AND(P58&gt;=2000, P58&lt;3000), 10000, AND(P58&gt;=3000, P58&lt;4000), 15000, AND(P58&gt;=4000, P58&lt;5000), 20000, AND(P58&gt;=5000), 25000),0)</f>
        <v>0</v>
      </c>
      <c r="Y58" s="64" t="str">
        <f>_xlfn.IFNA(VLOOKUP(D58,OTC!$A:$H,8,0),"")</f>
        <v/>
      </c>
      <c r="Z58" s="102">
        <f t="shared" si="21"/>
        <v>53</v>
      </c>
      <c r="AA58" s="113">
        <f t="shared" si="22"/>
        <v>1207</v>
      </c>
      <c r="AB58" s="124">
        <f>IF(OR(ISNUMBER(SEARCH("적하삭제",J58)),ISNUMBER(SEARCH("적하 삭제",J58))),0,AA58*Summary!$B$23/100)</f>
        <v>11373.9231</v>
      </c>
      <c r="AC58" s="65"/>
      <c r="AD58" s="145">
        <v>45903</v>
      </c>
      <c r="AE58" s="139" t="s">
        <v>10</v>
      </c>
      <c r="AF58" s="139">
        <v>82020034394</v>
      </c>
      <c r="AG58" s="139" t="s">
        <v>437</v>
      </c>
      <c r="AH58" s="139" t="s">
        <v>438</v>
      </c>
      <c r="AI58" s="139">
        <v>1073002982</v>
      </c>
      <c r="AJ58" s="139">
        <v>3373</v>
      </c>
      <c r="AK58" s="139"/>
      <c r="AL58" s="140">
        <v>1</v>
      </c>
      <c r="AM58" s="141">
        <v>2.65</v>
      </c>
      <c r="AN58" s="141">
        <v>3.6</v>
      </c>
      <c r="AO58" s="141">
        <v>3.6</v>
      </c>
      <c r="AP58" s="139" t="s">
        <v>8</v>
      </c>
      <c r="AQ58" s="141">
        <v>23.61</v>
      </c>
      <c r="AR58" s="139" t="s">
        <v>81</v>
      </c>
      <c r="AS58" s="139" t="s">
        <v>81</v>
      </c>
      <c r="AT58" s="139" t="s">
        <v>81</v>
      </c>
      <c r="AU58" s="139" t="s">
        <v>81</v>
      </c>
      <c r="AV58" s="139" t="s">
        <v>81</v>
      </c>
      <c r="AW58" s="139">
        <v>2256355</v>
      </c>
      <c r="AX58" s="139" t="s">
        <v>121</v>
      </c>
      <c r="AY58" s="139" t="s">
        <v>82</v>
      </c>
      <c r="AZ58" s="139"/>
      <c r="BA58" s="139" t="s">
        <v>83</v>
      </c>
      <c r="BB58" s="157">
        <v>596421453942</v>
      </c>
      <c r="BC58" s="139"/>
      <c r="BD58" s="139" t="s">
        <v>439</v>
      </c>
      <c r="BE58" s="139" t="s">
        <v>88</v>
      </c>
      <c r="BF58" s="139" t="s">
        <v>87</v>
      </c>
      <c r="BG58" s="139" t="s">
        <v>84</v>
      </c>
      <c r="BH58" s="139" t="s">
        <v>85</v>
      </c>
      <c r="BI58" s="139" t="s">
        <v>86</v>
      </c>
      <c r="BJ58" s="139"/>
      <c r="BK58" s="139" t="s">
        <v>116</v>
      </c>
    </row>
    <row r="59" spans="1:63" ht="13.2" customHeight="1" x14ac:dyDescent="0.2">
      <c r="A59" s="54">
        <f t="shared" si="1"/>
        <v>45903</v>
      </c>
      <c r="B59" s="54" t="str">
        <f t="shared" si="2"/>
        <v>NRT</v>
      </c>
      <c r="C59" s="53">
        <f t="shared" si="3"/>
        <v>82020034394</v>
      </c>
      <c r="D59" s="55" t="str">
        <f t="shared" si="4"/>
        <v>PJP250136914</v>
      </c>
      <c r="E59" s="53">
        <f t="shared" si="5"/>
        <v>596421453990</v>
      </c>
      <c r="F59" s="53">
        <f t="shared" si="6"/>
        <v>2256355</v>
      </c>
      <c r="G59" s="53" t="str">
        <f t="shared" si="7"/>
        <v>SWCORP (TEAMHT)</v>
      </c>
      <c r="H59" s="55" t="str">
        <f t="shared" si="8"/>
        <v>신나리</v>
      </c>
      <c r="I59" s="53">
        <f t="shared" si="9"/>
        <v>31177</v>
      </c>
      <c r="J59" s="72">
        <f t="shared" si="10"/>
        <v>0</v>
      </c>
      <c r="K59" s="114">
        <f t="shared" si="11"/>
        <v>1</v>
      </c>
      <c r="L59" s="115">
        <f t="shared" si="12"/>
        <v>3.5</v>
      </c>
      <c r="M59" s="115">
        <f t="shared" si="13"/>
        <v>3.5</v>
      </c>
      <c r="N59" s="56">
        <f t="shared" si="14"/>
        <v>3.5</v>
      </c>
      <c r="O59" s="53" t="str">
        <f t="shared" si="15"/>
        <v>일반(목록배제,Normal-Manifest Exception)</v>
      </c>
      <c r="P59" s="100">
        <f t="shared" si="16"/>
        <v>6.14</v>
      </c>
      <c r="Q59" s="63" t="str">
        <f t="shared" si="17"/>
        <v>RS706</v>
      </c>
      <c r="R59" s="63" t="str">
        <f t="shared" si="18"/>
        <v>AIR SEOUL</v>
      </c>
      <c r="S59" s="54">
        <f t="shared" si="19"/>
        <v>45903</v>
      </c>
      <c r="T59" s="94">
        <f t="shared" si="20"/>
        <v>1135</v>
      </c>
      <c r="U59" s="98" cm="1">
        <f t="array" ref="U59">IF(OR(ISNUMBER(SEARCH("대신대납",J59)),ISNUMBER(SEARCH("대신 대납",J59))),_xlfn.LET(
  _xlpm.s,J59,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" s="98">
        <f>((K59-1)*2500)/(Summary!$B$23/100)</f>
        <v>0</v>
      </c>
      <c r="W59" s="107">
        <f>IF(OR(ISNUMBER(SEARCH("대신대납",J59)),ISNUMBER(SEARCH("대신 대납",J59)),ISNUMBER(SEARCH("대신착불",J59)),ISNUMBER(SEARCH("대신 착불",J59))), 0,_xlfn.IFNA(_xlfn.IFS(
    AND(N59/K59 &gt; 2, N59/K59 &lt;= 5), 500/(Summary!$B$23/100) * K59,
    AND(N59/K59 &gt; 5, N59/K59 &lt;= 10), 1000/(Summary!$B$23/100) * K59,
    AND(N59/K59 &gt; 10, N59/K59 &lt;= 20), 3000/(Summary!$B$23/100) * K59,
    AND(N59/K59 &gt; 20, N59/K59 &lt;= 25), 11000/(Summary!$B$23/100) * K59,
    AND(N59/K59 &gt; 25, N59/K59 &lt;= 999), 15000/(Summary!$B$23/100) * K59
),0))</f>
        <v>53.059968376258844</v>
      </c>
      <c r="X59" s="99" cm="1">
        <f t="array" ref="X59">_xlfn.IFNA(_xlfn.IFS(AND(P59&gt;=2000, P59&lt;3000), 10000, AND(P59&gt;=3000, P59&lt;4000), 15000, AND(P59&gt;=4000, P59&lt;5000), 20000, AND(P59&gt;=5000), 25000),0)</f>
        <v>0</v>
      </c>
      <c r="Y59" s="64" t="str">
        <f>_xlfn.IFNA(VLOOKUP(D59,OTC!$A:$H,8,0),"")</f>
        <v/>
      </c>
      <c r="Z59" s="102">
        <f t="shared" si="21"/>
        <v>53</v>
      </c>
      <c r="AA59" s="113">
        <f t="shared" si="22"/>
        <v>1188</v>
      </c>
      <c r="AB59" s="124">
        <f>IF(OR(ISNUMBER(SEARCH("적하삭제",J59)),ISNUMBER(SEARCH("적하 삭제",J59))),0,AA59*Summary!$B$23/100)</f>
        <v>11194.8804</v>
      </c>
      <c r="AC59" s="65"/>
      <c r="AD59" s="145">
        <v>45903</v>
      </c>
      <c r="AE59" s="139" t="s">
        <v>10</v>
      </c>
      <c r="AF59" s="139">
        <v>82020034394</v>
      </c>
      <c r="AG59" s="139" t="s">
        <v>440</v>
      </c>
      <c r="AH59" s="139" t="s">
        <v>441</v>
      </c>
      <c r="AI59" s="139">
        <v>1038934304</v>
      </c>
      <c r="AJ59" s="139">
        <v>31177</v>
      </c>
      <c r="AK59" s="139"/>
      <c r="AL59" s="140">
        <v>1</v>
      </c>
      <c r="AM59" s="141">
        <v>3.5</v>
      </c>
      <c r="AN59" s="141">
        <v>3.5</v>
      </c>
      <c r="AO59" s="141">
        <v>3.5</v>
      </c>
      <c r="AP59" s="139" t="s">
        <v>8</v>
      </c>
      <c r="AQ59" s="141">
        <v>6.14</v>
      </c>
      <c r="AR59" s="139" t="s">
        <v>81</v>
      </c>
      <c r="AS59" s="139" t="s">
        <v>81</v>
      </c>
      <c r="AT59" s="139" t="s">
        <v>81</v>
      </c>
      <c r="AU59" s="139" t="s">
        <v>81</v>
      </c>
      <c r="AV59" s="139" t="s">
        <v>81</v>
      </c>
      <c r="AW59" s="139">
        <v>2256355</v>
      </c>
      <c r="AX59" s="139" t="s">
        <v>121</v>
      </c>
      <c r="AY59" s="139" t="s">
        <v>82</v>
      </c>
      <c r="AZ59" s="139"/>
      <c r="BA59" s="139" t="s">
        <v>83</v>
      </c>
      <c r="BB59" s="157">
        <v>596421453990</v>
      </c>
      <c r="BC59" s="139"/>
      <c r="BD59" s="139" t="s">
        <v>442</v>
      </c>
      <c r="BE59" s="139" t="s">
        <v>88</v>
      </c>
      <c r="BF59" s="139" t="s">
        <v>87</v>
      </c>
      <c r="BG59" s="139" t="s">
        <v>84</v>
      </c>
      <c r="BH59" s="139" t="s">
        <v>85</v>
      </c>
      <c r="BI59" s="139" t="s">
        <v>86</v>
      </c>
      <c r="BJ59" s="139"/>
      <c r="BK59" s="139" t="s">
        <v>116</v>
      </c>
    </row>
    <row r="60" spans="1:63" ht="13.2" customHeight="1" x14ac:dyDescent="0.2">
      <c r="A60" s="54">
        <f t="shared" si="1"/>
        <v>45903</v>
      </c>
      <c r="B60" s="54" t="str">
        <f t="shared" si="2"/>
        <v>NRT</v>
      </c>
      <c r="C60" s="53">
        <f t="shared" si="3"/>
        <v>82020034394</v>
      </c>
      <c r="D60" s="55" t="str">
        <f t="shared" si="4"/>
        <v>PJP250136870</v>
      </c>
      <c r="E60" s="53">
        <f t="shared" si="5"/>
        <v>596421453555</v>
      </c>
      <c r="F60" s="53">
        <f t="shared" si="6"/>
        <v>2256355</v>
      </c>
      <c r="G60" s="53" t="str">
        <f t="shared" si="7"/>
        <v>SWCORP (TEAMHT)</v>
      </c>
      <c r="H60" s="55" t="str">
        <f t="shared" si="8"/>
        <v>정서희</v>
      </c>
      <c r="I60" s="53">
        <f t="shared" si="9"/>
        <v>7795</v>
      </c>
      <c r="J60" s="72">
        <f t="shared" si="10"/>
        <v>0</v>
      </c>
      <c r="K60" s="114">
        <f t="shared" si="11"/>
        <v>1</v>
      </c>
      <c r="L60" s="115">
        <f t="shared" si="12"/>
        <v>1.8</v>
      </c>
      <c r="M60" s="115">
        <f t="shared" si="13"/>
        <v>6.1</v>
      </c>
      <c r="N60" s="56">
        <f t="shared" si="14"/>
        <v>6.1000000000000005</v>
      </c>
      <c r="O60" s="53" t="str">
        <f t="shared" si="15"/>
        <v>일반(목록배제,Normal-Manifest Exception)</v>
      </c>
      <c r="P60" s="100">
        <f t="shared" si="16"/>
        <v>15.71</v>
      </c>
      <c r="Q60" s="63" t="str">
        <f t="shared" si="17"/>
        <v>RS706</v>
      </c>
      <c r="R60" s="63" t="str">
        <f t="shared" si="18"/>
        <v>AIR SEOUL</v>
      </c>
      <c r="S60" s="54">
        <f t="shared" si="19"/>
        <v>45903</v>
      </c>
      <c r="T60" s="94">
        <f t="shared" si="20"/>
        <v>1629</v>
      </c>
      <c r="U60" s="98" cm="1">
        <f t="array" ref="U60">IF(OR(ISNUMBER(SEARCH("대신대납",J60)),ISNUMBER(SEARCH("대신 대납",J60))),_xlfn.LET(
  _xlpm.s,J60,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" s="98">
        <f>((K60-1)*2500)/(Summary!$B$23/100)</f>
        <v>0</v>
      </c>
      <c r="W60" s="107">
        <f>IF(OR(ISNUMBER(SEARCH("대신대납",J60)),ISNUMBER(SEARCH("대신 대납",J60)),ISNUMBER(SEARCH("대신착불",J60)),ISNUMBER(SEARCH("대신 착불",J60))), 0,_xlfn.IFNA(_xlfn.IFS(
    AND(N60/K60 &gt; 2, N60/K60 &lt;= 5), 500/(Summary!$B$23/100) * K60,
    AND(N60/K60 &gt; 5, N60/K60 &lt;= 10), 1000/(Summary!$B$23/100) * K60,
    AND(N60/K60 &gt; 10, N60/K60 &lt;= 20), 3000/(Summary!$B$23/100) * K60,
    AND(N60/K60 &gt; 20, N60/K60 &lt;= 25), 11000/(Summary!$B$23/100) * K60,
    AND(N60/K60 &gt; 25, N60/K60 &lt;= 999), 15000/(Summary!$B$23/100) * K60
),0))</f>
        <v>106.11993675251769</v>
      </c>
      <c r="X60" s="99" cm="1">
        <f t="array" ref="X60">_xlfn.IFNA(_xlfn.IFS(AND(P60&gt;=2000, P60&lt;3000), 10000, AND(P60&gt;=3000, P60&lt;4000), 15000, AND(P60&gt;=4000, P60&lt;5000), 20000, AND(P60&gt;=5000), 25000),0)</f>
        <v>0</v>
      </c>
      <c r="Y60" s="64" t="str">
        <f>_xlfn.IFNA(VLOOKUP(D60,OTC!$A:$H,8,0),"")</f>
        <v/>
      </c>
      <c r="Z60" s="102">
        <f t="shared" si="21"/>
        <v>106</v>
      </c>
      <c r="AA60" s="113">
        <f t="shared" si="22"/>
        <v>1735</v>
      </c>
      <c r="AB60" s="124">
        <f>IF(OR(ISNUMBER(SEARCH("적하삭제",J60)),ISNUMBER(SEARCH("적하 삭제",J60))),0,AA60*Summary!$B$23/100)</f>
        <v>16349.425500000001</v>
      </c>
      <c r="AC60" s="65"/>
      <c r="AD60" s="145">
        <v>45903</v>
      </c>
      <c r="AE60" s="139" t="s">
        <v>10</v>
      </c>
      <c r="AF60" s="139">
        <v>82020034394</v>
      </c>
      <c r="AG60" s="139" t="s">
        <v>443</v>
      </c>
      <c r="AH60" s="139" t="s">
        <v>444</v>
      </c>
      <c r="AI60" s="139">
        <v>1062669356</v>
      </c>
      <c r="AJ60" s="139">
        <v>7795</v>
      </c>
      <c r="AK60" s="139"/>
      <c r="AL60" s="140">
        <v>1</v>
      </c>
      <c r="AM60" s="141">
        <v>1.8</v>
      </c>
      <c r="AN60" s="141">
        <v>6.1</v>
      </c>
      <c r="AO60" s="141">
        <v>6.5</v>
      </c>
      <c r="AP60" s="139" t="s">
        <v>8</v>
      </c>
      <c r="AQ60" s="141">
        <v>15.71</v>
      </c>
      <c r="AR60" s="139" t="s">
        <v>81</v>
      </c>
      <c r="AS60" s="139" t="s">
        <v>81</v>
      </c>
      <c r="AT60" s="139" t="s">
        <v>81</v>
      </c>
      <c r="AU60" s="139" t="s">
        <v>81</v>
      </c>
      <c r="AV60" s="139" t="s">
        <v>81</v>
      </c>
      <c r="AW60" s="139">
        <v>2256355</v>
      </c>
      <c r="AX60" s="139" t="s">
        <v>121</v>
      </c>
      <c r="AY60" s="139" t="s">
        <v>82</v>
      </c>
      <c r="AZ60" s="139"/>
      <c r="BA60" s="139" t="s">
        <v>83</v>
      </c>
      <c r="BB60" s="157">
        <v>596421453555</v>
      </c>
      <c r="BC60" s="139"/>
      <c r="BD60" s="139" t="s">
        <v>445</v>
      </c>
      <c r="BE60" s="139" t="s">
        <v>88</v>
      </c>
      <c r="BF60" s="139" t="s">
        <v>87</v>
      </c>
      <c r="BG60" s="139" t="s">
        <v>84</v>
      </c>
      <c r="BH60" s="139" t="s">
        <v>85</v>
      </c>
      <c r="BI60" s="139" t="s">
        <v>86</v>
      </c>
      <c r="BJ60" s="139"/>
      <c r="BK60" s="139" t="s">
        <v>116</v>
      </c>
    </row>
    <row r="61" spans="1:63" ht="13.2" customHeight="1" x14ac:dyDescent="0.2">
      <c r="A61" s="54">
        <f t="shared" si="1"/>
        <v>45903</v>
      </c>
      <c r="B61" s="54" t="str">
        <f t="shared" si="2"/>
        <v>NRT</v>
      </c>
      <c r="C61" s="53">
        <f t="shared" si="3"/>
        <v>82020034394</v>
      </c>
      <c r="D61" s="55" t="str">
        <f t="shared" si="4"/>
        <v>PJP250136877</v>
      </c>
      <c r="E61" s="53">
        <f t="shared" si="5"/>
        <v>596421453625</v>
      </c>
      <c r="F61" s="53">
        <f t="shared" si="6"/>
        <v>2256355</v>
      </c>
      <c r="G61" s="53" t="str">
        <f t="shared" si="7"/>
        <v>SWCORP (TEAMHT)</v>
      </c>
      <c r="H61" s="55" t="str">
        <f t="shared" si="8"/>
        <v>김은실</v>
      </c>
      <c r="I61" s="53">
        <f t="shared" si="9"/>
        <v>3690</v>
      </c>
      <c r="J61" s="72">
        <f t="shared" si="10"/>
        <v>0</v>
      </c>
      <c r="K61" s="114">
        <f t="shared" si="11"/>
        <v>1</v>
      </c>
      <c r="L61" s="115">
        <f t="shared" si="12"/>
        <v>0.45</v>
      </c>
      <c r="M61" s="115">
        <f t="shared" si="13"/>
        <v>2</v>
      </c>
      <c r="N61" s="56">
        <f t="shared" si="14"/>
        <v>2</v>
      </c>
      <c r="O61" s="53" t="str">
        <f t="shared" si="15"/>
        <v>일반(목록배제,Normal-Manifest Exception)</v>
      </c>
      <c r="P61" s="100">
        <f t="shared" si="16"/>
        <v>14.07</v>
      </c>
      <c r="Q61" s="63" t="str">
        <f t="shared" si="17"/>
        <v>RS706</v>
      </c>
      <c r="R61" s="63" t="str">
        <f t="shared" si="18"/>
        <v>AIR SEOUL</v>
      </c>
      <c r="S61" s="54">
        <f t="shared" si="19"/>
        <v>45903</v>
      </c>
      <c r="T61" s="94">
        <f t="shared" si="20"/>
        <v>850</v>
      </c>
      <c r="U61" s="98" cm="1">
        <f t="array" ref="U61">IF(OR(ISNUMBER(SEARCH("대신대납",J61)),ISNUMBER(SEARCH("대신 대납",J61))),_xlfn.LET(
  _xlpm.s,J61,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" s="98">
        <f>((K61-1)*2500)/(Summary!$B$23/100)</f>
        <v>0</v>
      </c>
      <c r="W61" s="107">
        <f>IF(OR(ISNUMBER(SEARCH("대신대납",J61)),ISNUMBER(SEARCH("대신 대납",J61)),ISNUMBER(SEARCH("대신착불",J61)),ISNUMBER(SEARCH("대신 착불",J61))), 0,_xlfn.IFNA(_xlfn.IFS(
    AND(N61/K61 &gt; 2, N61/K61 &lt;= 5), 500/(Summary!$B$23/100) * K61,
    AND(N61/K61 &gt; 5, N61/K61 &lt;= 10), 1000/(Summary!$B$23/100) * K61,
    AND(N61/K61 &gt; 10, N61/K61 &lt;= 20), 3000/(Summary!$B$23/100) * K61,
    AND(N61/K61 &gt; 20, N61/K61 &lt;= 25), 11000/(Summary!$B$23/100) * K61,
    AND(N61/K61 &gt; 25, N61/K61 &lt;= 999), 15000/(Summary!$B$23/100) * K61
),0))</f>
        <v>0</v>
      </c>
      <c r="X61" s="99" cm="1">
        <f t="array" ref="X61">_xlfn.IFNA(_xlfn.IFS(AND(P61&gt;=2000, P61&lt;3000), 10000, AND(P61&gt;=3000, P61&lt;4000), 15000, AND(P61&gt;=4000, P61&lt;5000), 20000, AND(P61&gt;=5000), 25000),0)</f>
        <v>0</v>
      </c>
      <c r="Y61" s="64" t="str">
        <f>_xlfn.IFNA(VLOOKUP(D61,OTC!$A:$H,8,0),"")</f>
        <v/>
      </c>
      <c r="Z61" s="102">
        <f t="shared" si="21"/>
        <v>0</v>
      </c>
      <c r="AA61" s="113">
        <f t="shared" si="22"/>
        <v>850</v>
      </c>
      <c r="AB61" s="124">
        <f>IF(OR(ISNUMBER(SEARCH("적하삭제",J61)),ISNUMBER(SEARCH("적하 삭제",J61))),0,AA61*Summary!$B$23/100)</f>
        <v>8009.8050000000003</v>
      </c>
      <c r="AC61" s="65"/>
      <c r="AD61" s="145">
        <v>45903</v>
      </c>
      <c r="AE61" s="139" t="s">
        <v>10</v>
      </c>
      <c r="AF61" s="139">
        <v>82020034394</v>
      </c>
      <c r="AG61" s="139" t="s">
        <v>446</v>
      </c>
      <c r="AH61" s="139" t="s">
        <v>447</v>
      </c>
      <c r="AI61" s="139">
        <v>1043187260</v>
      </c>
      <c r="AJ61" s="139">
        <v>3690</v>
      </c>
      <c r="AK61" s="139"/>
      <c r="AL61" s="140">
        <v>1</v>
      </c>
      <c r="AM61" s="141">
        <v>0.45</v>
      </c>
      <c r="AN61" s="141">
        <v>2</v>
      </c>
      <c r="AO61" s="141">
        <v>2</v>
      </c>
      <c r="AP61" s="139" t="s">
        <v>8</v>
      </c>
      <c r="AQ61" s="141">
        <v>14.07</v>
      </c>
      <c r="AR61" s="139" t="s">
        <v>81</v>
      </c>
      <c r="AS61" s="139" t="s">
        <v>81</v>
      </c>
      <c r="AT61" s="139" t="s">
        <v>81</v>
      </c>
      <c r="AU61" s="139" t="s">
        <v>81</v>
      </c>
      <c r="AV61" s="139" t="s">
        <v>81</v>
      </c>
      <c r="AW61" s="139">
        <v>2256355</v>
      </c>
      <c r="AX61" s="139" t="s">
        <v>121</v>
      </c>
      <c r="AY61" s="139" t="s">
        <v>82</v>
      </c>
      <c r="AZ61" s="139"/>
      <c r="BA61" s="139" t="s">
        <v>83</v>
      </c>
      <c r="BB61" s="157">
        <v>596421453625</v>
      </c>
      <c r="BC61" s="139"/>
      <c r="BD61" s="139" t="s">
        <v>448</v>
      </c>
      <c r="BE61" s="139" t="s">
        <v>88</v>
      </c>
      <c r="BF61" s="139" t="s">
        <v>87</v>
      </c>
      <c r="BG61" s="139" t="s">
        <v>84</v>
      </c>
      <c r="BH61" s="139" t="s">
        <v>85</v>
      </c>
      <c r="BI61" s="139" t="s">
        <v>86</v>
      </c>
      <c r="BJ61" s="139"/>
      <c r="BK61" s="139" t="s">
        <v>116</v>
      </c>
    </row>
    <row r="62" spans="1:63" ht="13.2" customHeight="1" x14ac:dyDescent="0.2">
      <c r="A62" s="54">
        <f t="shared" si="1"/>
        <v>45903</v>
      </c>
      <c r="B62" s="54" t="str">
        <f t="shared" si="2"/>
        <v>NRT</v>
      </c>
      <c r="C62" s="53">
        <f t="shared" si="3"/>
        <v>82020034394</v>
      </c>
      <c r="D62" s="55" t="str">
        <f t="shared" si="4"/>
        <v>PJP250136878</v>
      </c>
      <c r="E62" s="53">
        <f t="shared" si="5"/>
        <v>596421453636</v>
      </c>
      <c r="F62" s="53">
        <f t="shared" si="6"/>
        <v>2256355</v>
      </c>
      <c r="G62" s="53" t="str">
        <f t="shared" si="7"/>
        <v>SWCORP (TEAMHT)</v>
      </c>
      <c r="H62" s="55" t="str">
        <f t="shared" si="8"/>
        <v>한주석</v>
      </c>
      <c r="I62" s="53">
        <f t="shared" si="9"/>
        <v>11615</v>
      </c>
      <c r="J62" s="72">
        <f t="shared" si="10"/>
        <v>0</v>
      </c>
      <c r="K62" s="114">
        <f t="shared" si="11"/>
        <v>1</v>
      </c>
      <c r="L62" s="115">
        <f t="shared" si="12"/>
        <v>0.35</v>
      </c>
      <c r="M62" s="115">
        <f t="shared" si="13"/>
        <v>2</v>
      </c>
      <c r="N62" s="56">
        <f t="shared" si="14"/>
        <v>2</v>
      </c>
      <c r="O62" s="53" t="str">
        <f t="shared" si="15"/>
        <v>일반(목록배제,Normal-Manifest Exception)</v>
      </c>
      <c r="P62" s="100">
        <f t="shared" si="16"/>
        <v>4.1100000000000003</v>
      </c>
      <c r="Q62" s="63" t="str">
        <f t="shared" si="17"/>
        <v>RS706</v>
      </c>
      <c r="R62" s="63" t="str">
        <f t="shared" si="18"/>
        <v>AIR SEOUL</v>
      </c>
      <c r="S62" s="54">
        <f t="shared" si="19"/>
        <v>45903</v>
      </c>
      <c r="T62" s="94">
        <f t="shared" si="20"/>
        <v>850</v>
      </c>
      <c r="U62" s="98" cm="1">
        <f t="array" ref="U62">IF(OR(ISNUMBER(SEARCH("대신대납",J62)),ISNUMBER(SEARCH("대신 대납",J62))),_xlfn.LET(
  _xlpm.s,J62,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" s="98">
        <f>((K62-1)*2500)/(Summary!$B$23/100)</f>
        <v>0</v>
      </c>
      <c r="W62" s="107">
        <f>IF(OR(ISNUMBER(SEARCH("대신대납",J62)),ISNUMBER(SEARCH("대신 대납",J62)),ISNUMBER(SEARCH("대신착불",J62)),ISNUMBER(SEARCH("대신 착불",J62))), 0,_xlfn.IFNA(_xlfn.IFS(
    AND(N62/K62 &gt; 2, N62/K62 &lt;= 5), 500/(Summary!$B$23/100) * K62,
    AND(N62/K62 &gt; 5, N62/K62 &lt;= 10), 1000/(Summary!$B$23/100) * K62,
    AND(N62/K62 &gt; 10, N62/K62 &lt;= 20), 3000/(Summary!$B$23/100) * K62,
    AND(N62/K62 &gt; 20, N62/K62 &lt;= 25), 11000/(Summary!$B$23/100) * K62,
    AND(N62/K62 &gt; 25, N62/K62 &lt;= 999), 15000/(Summary!$B$23/100) * K62
),0))</f>
        <v>0</v>
      </c>
      <c r="X62" s="99" cm="1">
        <f t="array" ref="X62">_xlfn.IFNA(_xlfn.IFS(AND(P62&gt;=2000, P62&lt;3000), 10000, AND(P62&gt;=3000, P62&lt;4000), 15000, AND(P62&gt;=4000, P62&lt;5000), 20000, AND(P62&gt;=5000), 25000),0)</f>
        <v>0</v>
      </c>
      <c r="Y62" s="64" t="str">
        <f>_xlfn.IFNA(VLOOKUP(D62,OTC!$A:$H,8,0),"")</f>
        <v/>
      </c>
      <c r="Z62" s="102">
        <f t="shared" si="21"/>
        <v>0</v>
      </c>
      <c r="AA62" s="113">
        <f t="shared" si="22"/>
        <v>850</v>
      </c>
      <c r="AB62" s="124">
        <f>IF(OR(ISNUMBER(SEARCH("적하삭제",J62)),ISNUMBER(SEARCH("적하 삭제",J62))),0,AA62*Summary!$B$23/100)</f>
        <v>8009.8050000000003</v>
      </c>
      <c r="AC62" s="65"/>
      <c r="AD62" s="145">
        <v>45903</v>
      </c>
      <c r="AE62" s="139" t="s">
        <v>10</v>
      </c>
      <c r="AF62" s="139">
        <v>82020034394</v>
      </c>
      <c r="AG62" s="139" t="s">
        <v>449</v>
      </c>
      <c r="AH62" s="139" t="s">
        <v>450</v>
      </c>
      <c r="AI62" s="139">
        <v>1064698022</v>
      </c>
      <c r="AJ62" s="139">
        <v>11615</v>
      </c>
      <c r="AK62" s="139"/>
      <c r="AL62" s="140">
        <v>1</v>
      </c>
      <c r="AM62" s="141">
        <v>0.35</v>
      </c>
      <c r="AN62" s="141">
        <v>2</v>
      </c>
      <c r="AO62" s="141">
        <v>2</v>
      </c>
      <c r="AP62" s="139" t="s">
        <v>8</v>
      </c>
      <c r="AQ62" s="141">
        <v>4.1100000000000003</v>
      </c>
      <c r="AR62" s="139" t="s">
        <v>81</v>
      </c>
      <c r="AS62" s="139" t="s">
        <v>81</v>
      </c>
      <c r="AT62" s="139" t="s">
        <v>81</v>
      </c>
      <c r="AU62" s="139" t="s">
        <v>81</v>
      </c>
      <c r="AV62" s="139" t="s">
        <v>81</v>
      </c>
      <c r="AW62" s="139">
        <v>2256355</v>
      </c>
      <c r="AX62" s="139" t="s">
        <v>121</v>
      </c>
      <c r="AY62" s="139" t="s">
        <v>82</v>
      </c>
      <c r="AZ62" s="139"/>
      <c r="BA62" s="139" t="s">
        <v>83</v>
      </c>
      <c r="BB62" s="157">
        <v>596421453636</v>
      </c>
      <c r="BC62" s="139"/>
      <c r="BD62" s="139" t="s">
        <v>451</v>
      </c>
      <c r="BE62" s="139" t="s">
        <v>88</v>
      </c>
      <c r="BF62" s="139" t="s">
        <v>87</v>
      </c>
      <c r="BG62" s="139" t="s">
        <v>84</v>
      </c>
      <c r="BH62" s="139" t="s">
        <v>85</v>
      </c>
      <c r="BI62" s="139" t="s">
        <v>86</v>
      </c>
      <c r="BJ62" s="139"/>
      <c r="BK62" s="139" t="s">
        <v>116</v>
      </c>
    </row>
    <row r="63" spans="1:63" ht="13.2" customHeight="1" x14ac:dyDescent="0.2">
      <c r="A63" s="54">
        <f t="shared" si="1"/>
        <v>45903</v>
      </c>
      <c r="B63" s="54" t="str">
        <f t="shared" si="2"/>
        <v>NRT</v>
      </c>
      <c r="C63" s="53">
        <f t="shared" si="3"/>
        <v>82020034394</v>
      </c>
      <c r="D63" s="55" t="str">
        <f t="shared" si="4"/>
        <v>PJP250136879</v>
      </c>
      <c r="E63" s="53">
        <f t="shared" si="5"/>
        <v>596421453640</v>
      </c>
      <c r="F63" s="53">
        <f t="shared" si="6"/>
        <v>2256355</v>
      </c>
      <c r="G63" s="53" t="str">
        <f t="shared" si="7"/>
        <v>SWCORP (TEAMHT)</v>
      </c>
      <c r="H63" s="55" t="str">
        <f t="shared" si="8"/>
        <v>장은서</v>
      </c>
      <c r="I63" s="53">
        <f t="shared" si="9"/>
        <v>7681</v>
      </c>
      <c r="J63" s="72">
        <f t="shared" si="10"/>
        <v>0</v>
      </c>
      <c r="K63" s="114">
        <f t="shared" si="11"/>
        <v>1</v>
      </c>
      <c r="L63" s="115">
        <f t="shared" si="12"/>
        <v>5.0999999999999996</v>
      </c>
      <c r="M63" s="115">
        <f t="shared" si="13"/>
        <v>6</v>
      </c>
      <c r="N63" s="56">
        <f t="shared" si="14"/>
        <v>6</v>
      </c>
      <c r="O63" s="53" t="str">
        <f t="shared" si="15"/>
        <v>일반(목록배제,Normal-Manifest Exception)</v>
      </c>
      <c r="P63" s="100">
        <f t="shared" si="16"/>
        <v>26.33</v>
      </c>
      <c r="Q63" s="63" t="str">
        <f t="shared" si="17"/>
        <v>RS706</v>
      </c>
      <c r="R63" s="63" t="str">
        <f t="shared" si="18"/>
        <v>AIR SEOUL</v>
      </c>
      <c r="S63" s="54">
        <f t="shared" si="19"/>
        <v>45903</v>
      </c>
      <c r="T63" s="94">
        <f t="shared" si="20"/>
        <v>1610</v>
      </c>
      <c r="U63" s="98" cm="1">
        <f t="array" ref="U63">IF(OR(ISNUMBER(SEARCH("대신대납",J63)),ISNUMBER(SEARCH("대신 대납",J63))),_xlfn.LET(
  _xlpm.s,J63,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" s="98">
        <f>((K63-1)*2500)/(Summary!$B$23/100)</f>
        <v>0</v>
      </c>
      <c r="W63" s="107">
        <f>IF(OR(ISNUMBER(SEARCH("대신대납",J63)),ISNUMBER(SEARCH("대신 대납",J63)),ISNUMBER(SEARCH("대신착불",J63)),ISNUMBER(SEARCH("대신 착불",J63))), 0,_xlfn.IFNA(_xlfn.IFS(
    AND(N63/K63 &gt; 2, N63/K63 &lt;= 5), 500/(Summary!$B$23/100) * K63,
    AND(N63/K63 &gt; 5, N63/K63 &lt;= 10), 1000/(Summary!$B$23/100) * K63,
    AND(N63/K63 &gt; 10, N63/K63 &lt;= 20), 3000/(Summary!$B$23/100) * K63,
    AND(N63/K63 &gt; 20, N63/K63 &lt;= 25), 11000/(Summary!$B$23/100) * K63,
    AND(N63/K63 &gt; 25, N63/K63 &lt;= 999), 15000/(Summary!$B$23/100) * K63
),0))</f>
        <v>106.11993675251769</v>
      </c>
      <c r="X63" s="99" cm="1">
        <f t="array" ref="X63">_xlfn.IFNA(_xlfn.IFS(AND(P63&gt;=2000, P63&lt;3000), 10000, AND(P63&gt;=3000, P63&lt;4000), 15000, AND(P63&gt;=4000, P63&lt;5000), 20000, AND(P63&gt;=5000), 25000),0)</f>
        <v>0</v>
      </c>
      <c r="Y63" s="64" t="str">
        <f>_xlfn.IFNA(VLOOKUP(D63,OTC!$A:$H,8,0),"")</f>
        <v/>
      </c>
      <c r="Z63" s="102">
        <f t="shared" si="21"/>
        <v>106</v>
      </c>
      <c r="AA63" s="113">
        <f t="shared" si="22"/>
        <v>1716</v>
      </c>
      <c r="AB63" s="124">
        <f>IF(OR(ISNUMBER(SEARCH("적하삭제",J63)),ISNUMBER(SEARCH("적하 삭제",J63))),0,AA63*Summary!$B$23/100)</f>
        <v>16170.382799999999</v>
      </c>
      <c r="AC63" s="65"/>
      <c r="AD63" s="145">
        <v>45903</v>
      </c>
      <c r="AE63" s="139" t="s">
        <v>10</v>
      </c>
      <c r="AF63" s="139">
        <v>82020034394</v>
      </c>
      <c r="AG63" s="139" t="s">
        <v>452</v>
      </c>
      <c r="AH63" s="139" t="s">
        <v>453</v>
      </c>
      <c r="AI63" s="139">
        <v>1041052937</v>
      </c>
      <c r="AJ63" s="139">
        <v>7681</v>
      </c>
      <c r="AK63" s="139"/>
      <c r="AL63" s="140">
        <v>1</v>
      </c>
      <c r="AM63" s="141">
        <v>5.0999999999999996</v>
      </c>
      <c r="AN63" s="141">
        <v>6</v>
      </c>
      <c r="AO63" s="141">
        <v>6</v>
      </c>
      <c r="AP63" s="139" t="s">
        <v>8</v>
      </c>
      <c r="AQ63" s="141">
        <v>26.33</v>
      </c>
      <c r="AR63" s="139" t="s">
        <v>81</v>
      </c>
      <c r="AS63" s="139" t="s">
        <v>81</v>
      </c>
      <c r="AT63" s="139" t="s">
        <v>81</v>
      </c>
      <c r="AU63" s="139" t="s">
        <v>81</v>
      </c>
      <c r="AV63" s="139" t="s">
        <v>81</v>
      </c>
      <c r="AW63" s="139">
        <v>2256355</v>
      </c>
      <c r="AX63" s="139" t="s">
        <v>121</v>
      </c>
      <c r="AY63" s="139" t="s">
        <v>82</v>
      </c>
      <c r="AZ63" s="139"/>
      <c r="BA63" s="139" t="s">
        <v>83</v>
      </c>
      <c r="BB63" s="157">
        <v>596421453640</v>
      </c>
      <c r="BC63" s="139"/>
      <c r="BD63" s="139" t="s">
        <v>454</v>
      </c>
      <c r="BE63" s="139" t="s">
        <v>88</v>
      </c>
      <c r="BF63" s="139" t="s">
        <v>87</v>
      </c>
      <c r="BG63" s="139" t="s">
        <v>84</v>
      </c>
      <c r="BH63" s="139" t="s">
        <v>85</v>
      </c>
      <c r="BI63" s="139" t="s">
        <v>86</v>
      </c>
      <c r="BJ63" s="139"/>
      <c r="BK63" s="139" t="s">
        <v>116</v>
      </c>
    </row>
    <row r="64" spans="1:63" ht="13.2" customHeight="1" x14ac:dyDescent="0.2">
      <c r="A64" s="54">
        <f t="shared" si="1"/>
        <v>45903</v>
      </c>
      <c r="B64" s="54" t="str">
        <f t="shared" si="2"/>
        <v>NRT</v>
      </c>
      <c r="C64" s="53">
        <f t="shared" si="3"/>
        <v>82020034394</v>
      </c>
      <c r="D64" s="55" t="str">
        <f t="shared" si="4"/>
        <v>PJP250136881</v>
      </c>
      <c r="E64" s="53">
        <f t="shared" si="5"/>
        <v>596421453662</v>
      </c>
      <c r="F64" s="53">
        <f t="shared" si="6"/>
        <v>2256355</v>
      </c>
      <c r="G64" s="53" t="str">
        <f t="shared" si="7"/>
        <v>SWCORP (TEAMHT)</v>
      </c>
      <c r="H64" s="55" t="str">
        <f t="shared" si="8"/>
        <v>박동혁</v>
      </c>
      <c r="I64" s="53">
        <f t="shared" si="9"/>
        <v>31091</v>
      </c>
      <c r="J64" s="72">
        <f t="shared" si="10"/>
        <v>0</v>
      </c>
      <c r="K64" s="114">
        <f t="shared" si="11"/>
        <v>1</v>
      </c>
      <c r="L64" s="115">
        <f t="shared" si="12"/>
        <v>2.5499999999999998</v>
      </c>
      <c r="M64" s="115">
        <f t="shared" si="13"/>
        <v>6.1</v>
      </c>
      <c r="N64" s="56">
        <f t="shared" si="14"/>
        <v>6.1000000000000005</v>
      </c>
      <c r="O64" s="53" t="str">
        <f t="shared" si="15"/>
        <v>일반(목록배제,Normal-Manifest Exception)</v>
      </c>
      <c r="P64" s="100">
        <f t="shared" si="16"/>
        <v>24.16</v>
      </c>
      <c r="Q64" s="63" t="str">
        <f t="shared" si="17"/>
        <v>RS706</v>
      </c>
      <c r="R64" s="63" t="str">
        <f t="shared" si="18"/>
        <v>AIR SEOUL</v>
      </c>
      <c r="S64" s="54">
        <f t="shared" si="19"/>
        <v>45903</v>
      </c>
      <c r="T64" s="94">
        <f t="shared" si="20"/>
        <v>1629</v>
      </c>
      <c r="U64" s="98" cm="1">
        <f t="array" ref="U64">IF(OR(ISNUMBER(SEARCH("대신대납",J64)),ISNUMBER(SEARCH("대신 대납",J64))),_xlfn.LET(
  _xlpm.s,J64,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" s="98">
        <f>((K64-1)*2500)/(Summary!$B$23/100)</f>
        <v>0</v>
      </c>
      <c r="W64" s="107">
        <f>IF(OR(ISNUMBER(SEARCH("대신대납",J64)),ISNUMBER(SEARCH("대신 대납",J64)),ISNUMBER(SEARCH("대신착불",J64)),ISNUMBER(SEARCH("대신 착불",J64))), 0,_xlfn.IFNA(_xlfn.IFS(
    AND(N64/K64 &gt; 2, N64/K64 &lt;= 5), 500/(Summary!$B$23/100) * K64,
    AND(N64/K64 &gt; 5, N64/K64 &lt;= 10), 1000/(Summary!$B$23/100) * K64,
    AND(N64/K64 &gt; 10, N64/K64 &lt;= 20), 3000/(Summary!$B$23/100) * K64,
    AND(N64/K64 &gt; 20, N64/K64 &lt;= 25), 11000/(Summary!$B$23/100) * K64,
    AND(N64/K64 &gt; 25, N64/K64 &lt;= 999), 15000/(Summary!$B$23/100) * K64
),0))</f>
        <v>106.11993675251769</v>
      </c>
      <c r="X64" s="99" cm="1">
        <f t="array" ref="X64">_xlfn.IFNA(_xlfn.IFS(AND(P64&gt;=2000, P64&lt;3000), 10000, AND(P64&gt;=3000, P64&lt;4000), 15000, AND(P64&gt;=4000, P64&lt;5000), 20000, AND(P64&gt;=5000), 25000),0)</f>
        <v>0</v>
      </c>
      <c r="Y64" s="64" t="str">
        <f>_xlfn.IFNA(VLOOKUP(D64,OTC!$A:$H,8,0),"")</f>
        <v/>
      </c>
      <c r="Z64" s="102">
        <f t="shared" si="21"/>
        <v>106</v>
      </c>
      <c r="AA64" s="113">
        <f t="shared" si="22"/>
        <v>1735</v>
      </c>
      <c r="AB64" s="124">
        <f>IF(OR(ISNUMBER(SEARCH("적하삭제",J64)),ISNUMBER(SEARCH("적하 삭제",J64))),0,AA64*Summary!$B$23/100)</f>
        <v>16349.425500000001</v>
      </c>
      <c r="AC64" s="65"/>
      <c r="AD64" s="145">
        <v>45903</v>
      </c>
      <c r="AE64" s="139" t="s">
        <v>10</v>
      </c>
      <c r="AF64" s="139">
        <v>82020034394</v>
      </c>
      <c r="AG64" s="139" t="s">
        <v>455</v>
      </c>
      <c r="AH64" s="139" t="s">
        <v>456</v>
      </c>
      <c r="AI64" s="139">
        <v>1088251584</v>
      </c>
      <c r="AJ64" s="139">
        <v>31091</v>
      </c>
      <c r="AK64" s="139"/>
      <c r="AL64" s="140">
        <v>1</v>
      </c>
      <c r="AM64" s="141">
        <v>2.5499999999999998</v>
      </c>
      <c r="AN64" s="141">
        <v>6.1</v>
      </c>
      <c r="AO64" s="141">
        <v>6.5</v>
      </c>
      <c r="AP64" s="139" t="s">
        <v>8</v>
      </c>
      <c r="AQ64" s="141">
        <v>24.16</v>
      </c>
      <c r="AR64" s="139" t="s">
        <v>81</v>
      </c>
      <c r="AS64" s="139" t="s">
        <v>81</v>
      </c>
      <c r="AT64" s="139" t="s">
        <v>81</v>
      </c>
      <c r="AU64" s="139" t="s">
        <v>81</v>
      </c>
      <c r="AV64" s="139" t="s">
        <v>81</v>
      </c>
      <c r="AW64" s="139">
        <v>2256355</v>
      </c>
      <c r="AX64" s="139" t="s">
        <v>121</v>
      </c>
      <c r="AY64" s="139" t="s">
        <v>82</v>
      </c>
      <c r="AZ64" s="139"/>
      <c r="BA64" s="139" t="s">
        <v>83</v>
      </c>
      <c r="BB64" s="157">
        <v>596421453662</v>
      </c>
      <c r="BC64" s="139"/>
      <c r="BD64" s="139" t="s">
        <v>457</v>
      </c>
      <c r="BE64" s="139" t="s">
        <v>88</v>
      </c>
      <c r="BF64" s="139" t="s">
        <v>87</v>
      </c>
      <c r="BG64" s="139" t="s">
        <v>84</v>
      </c>
      <c r="BH64" s="139" t="s">
        <v>85</v>
      </c>
      <c r="BI64" s="139" t="s">
        <v>86</v>
      </c>
      <c r="BJ64" s="139"/>
      <c r="BK64" s="139" t="s">
        <v>116</v>
      </c>
    </row>
    <row r="65" spans="1:63" ht="13.2" customHeight="1" x14ac:dyDescent="0.2">
      <c r="A65" s="54">
        <f t="shared" si="1"/>
        <v>45903</v>
      </c>
      <c r="B65" s="54" t="str">
        <f t="shared" si="2"/>
        <v>NRT</v>
      </c>
      <c r="C65" s="53">
        <f t="shared" si="3"/>
        <v>82020034394</v>
      </c>
      <c r="D65" s="55" t="str">
        <f t="shared" si="4"/>
        <v>PJP250136884</v>
      </c>
      <c r="E65" s="53">
        <f t="shared" si="5"/>
        <v>596421453695</v>
      </c>
      <c r="F65" s="53">
        <f t="shared" si="6"/>
        <v>2256355</v>
      </c>
      <c r="G65" s="53" t="str">
        <f t="shared" si="7"/>
        <v>SWCORP (TEAMHT)</v>
      </c>
      <c r="H65" s="55" t="str">
        <f t="shared" si="8"/>
        <v>박혜원</v>
      </c>
      <c r="I65" s="53">
        <f t="shared" si="9"/>
        <v>34407</v>
      </c>
      <c r="J65" s="72">
        <f t="shared" si="10"/>
        <v>0</v>
      </c>
      <c r="K65" s="114">
        <f t="shared" si="11"/>
        <v>1</v>
      </c>
      <c r="L65" s="115">
        <f t="shared" si="12"/>
        <v>0.5</v>
      </c>
      <c r="M65" s="115">
        <f t="shared" si="13"/>
        <v>2.1</v>
      </c>
      <c r="N65" s="56">
        <f t="shared" si="14"/>
        <v>2.1</v>
      </c>
      <c r="O65" s="53" t="str">
        <f t="shared" si="15"/>
        <v>일반(목록배제,Normal-Manifest Exception)</v>
      </c>
      <c r="P65" s="100">
        <f t="shared" si="16"/>
        <v>2.5</v>
      </c>
      <c r="Q65" s="63" t="str">
        <f t="shared" si="17"/>
        <v>RS706</v>
      </c>
      <c r="R65" s="63" t="str">
        <f t="shared" si="18"/>
        <v>AIR SEOUL</v>
      </c>
      <c r="S65" s="54">
        <f t="shared" si="19"/>
        <v>45903</v>
      </c>
      <c r="T65" s="94">
        <f t="shared" si="20"/>
        <v>869</v>
      </c>
      <c r="U65" s="98" cm="1">
        <f t="array" ref="U65">IF(OR(ISNUMBER(SEARCH("대신대납",J65)),ISNUMBER(SEARCH("대신 대납",J65))),_xlfn.LET(
  _xlpm.s,J65,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" s="98">
        <f>((K65-1)*2500)/(Summary!$B$23/100)</f>
        <v>0</v>
      </c>
      <c r="W65" s="107">
        <f>IF(OR(ISNUMBER(SEARCH("대신대납",J65)),ISNUMBER(SEARCH("대신 대납",J65)),ISNUMBER(SEARCH("대신착불",J65)),ISNUMBER(SEARCH("대신 착불",J65))), 0,_xlfn.IFNA(_xlfn.IFS(
    AND(N65/K65 &gt; 2, N65/K65 &lt;= 5), 500/(Summary!$B$23/100) * K65,
    AND(N65/K65 &gt; 5, N65/K65 &lt;= 10), 1000/(Summary!$B$23/100) * K65,
    AND(N65/K65 &gt; 10, N65/K65 &lt;= 20), 3000/(Summary!$B$23/100) * K65,
    AND(N65/K65 &gt; 20, N65/K65 &lt;= 25), 11000/(Summary!$B$23/100) * K65,
    AND(N65/K65 &gt; 25, N65/K65 &lt;= 999), 15000/(Summary!$B$23/100) * K65
),0))</f>
        <v>53.059968376258844</v>
      </c>
      <c r="X65" s="99" cm="1">
        <f t="array" ref="X65">_xlfn.IFNA(_xlfn.IFS(AND(P65&gt;=2000, P65&lt;3000), 10000, AND(P65&gt;=3000, P65&lt;4000), 15000, AND(P65&gt;=4000, P65&lt;5000), 20000, AND(P65&gt;=5000), 25000),0)</f>
        <v>0</v>
      </c>
      <c r="Y65" s="64" t="str">
        <f>_xlfn.IFNA(VLOOKUP(D65,OTC!$A:$H,8,0),"")</f>
        <v/>
      </c>
      <c r="Z65" s="102">
        <f t="shared" si="21"/>
        <v>53</v>
      </c>
      <c r="AA65" s="113">
        <f t="shared" si="22"/>
        <v>922</v>
      </c>
      <c r="AB65" s="124">
        <f>IF(OR(ISNUMBER(SEARCH("적하삭제",J65)),ISNUMBER(SEARCH("적하 삭제",J65))),0,AA65*Summary!$B$23/100)</f>
        <v>8688.2826000000005</v>
      </c>
      <c r="AC65" s="65"/>
      <c r="AD65" s="145">
        <v>45903</v>
      </c>
      <c r="AE65" s="139" t="s">
        <v>10</v>
      </c>
      <c r="AF65" s="139">
        <v>82020034394</v>
      </c>
      <c r="AG65" s="139" t="s">
        <v>458</v>
      </c>
      <c r="AH65" s="139" t="s">
        <v>459</v>
      </c>
      <c r="AI65" s="139">
        <v>1098740320</v>
      </c>
      <c r="AJ65" s="139">
        <v>34407</v>
      </c>
      <c r="AK65" s="139"/>
      <c r="AL65" s="140">
        <v>1</v>
      </c>
      <c r="AM65" s="141">
        <v>0.5</v>
      </c>
      <c r="AN65" s="141">
        <v>2.1</v>
      </c>
      <c r="AO65" s="141">
        <v>2.1</v>
      </c>
      <c r="AP65" s="139" t="s">
        <v>8</v>
      </c>
      <c r="AQ65" s="141">
        <v>2.5</v>
      </c>
      <c r="AR65" s="139" t="s">
        <v>81</v>
      </c>
      <c r="AS65" s="139" t="s">
        <v>81</v>
      </c>
      <c r="AT65" s="139" t="s">
        <v>81</v>
      </c>
      <c r="AU65" s="139" t="s">
        <v>81</v>
      </c>
      <c r="AV65" s="139" t="s">
        <v>81</v>
      </c>
      <c r="AW65" s="139">
        <v>2256355</v>
      </c>
      <c r="AX65" s="139" t="s">
        <v>121</v>
      </c>
      <c r="AY65" s="139" t="s">
        <v>82</v>
      </c>
      <c r="AZ65" s="139"/>
      <c r="BA65" s="139" t="s">
        <v>83</v>
      </c>
      <c r="BB65" s="157">
        <v>596421453695</v>
      </c>
      <c r="BC65" s="139"/>
      <c r="BD65" s="139" t="s">
        <v>460</v>
      </c>
      <c r="BE65" s="139" t="s">
        <v>88</v>
      </c>
      <c r="BF65" s="139" t="s">
        <v>87</v>
      </c>
      <c r="BG65" s="139" t="s">
        <v>84</v>
      </c>
      <c r="BH65" s="139" t="s">
        <v>85</v>
      </c>
      <c r="BI65" s="139" t="s">
        <v>86</v>
      </c>
      <c r="BJ65" s="139"/>
      <c r="BK65" s="139" t="s">
        <v>116</v>
      </c>
    </row>
    <row r="66" spans="1:63" ht="13.2" customHeight="1" x14ac:dyDescent="0.2">
      <c r="A66" s="54">
        <f t="shared" si="1"/>
        <v>45903</v>
      </c>
      <c r="B66" s="54" t="str">
        <f t="shared" si="2"/>
        <v>NRT</v>
      </c>
      <c r="C66" s="53">
        <f t="shared" si="3"/>
        <v>82020034394</v>
      </c>
      <c r="D66" s="55" t="str">
        <f t="shared" si="4"/>
        <v>PJP250136888</v>
      </c>
      <c r="E66" s="53">
        <f t="shared" si="5"/>
        <v>596421453732</v>
      </c>
      <c r="F66" s="53">
        <f t="shared" si="6"/>
        <v>2256355</v>
      </c>
      <c r="G66" s="53" t="str">
        <f t="shared" si="7"/>
        <v>SWCORP (TEAMHT)</v>
      </c>
      <c r="H66" s="55" t="str">
        <f t="shared" si="8"/>
        <v>박수진</v>
      </c>
      <c r="I66" s="53">
        <f t="shared" si="9"/>
        <v>4385</v>
      </c>
      <c r="J66" s="72">
        <f t="shared" si="10"/>
        <v>0</v>
      </c>
      <c r="K66" s="114">
        <f t="shared" si="11"/>
        <v>1</v>
      </c>
      <c r="L66" s="115">
        <f t="shared" si="12"/>
        <v>4.8</v>
      </c>
      <c r="M66" s="115">
        <f t="shared" si="13"/>
        <v>3.4</v>
      </c>
      <c r="N66" s="56">
        <f t="shared" si="14"/>
        <v>4.8000000000000007</v>
      </c>
      <c r="O66" s="53" t="str">
        <f t="shared" si="15"/>
        <v>일반(목록배제,Normal-Manifest Exception)</v>
      </c>
      <c r="P66" s="100">
        <f t="shared" si="16"/>
        <v>9.27</v>
      </c>
      <c r="Q66" s="63" t="str">
        <f t="shared" si="17"/>
        <v>RS706</v>
      </c>
      <c r="R66" s="63" t="str">
        <f t="shared" si="18"/>
        <v>AIR SEOUL</v>
      </c>
      <c r="S66" s="54">
        <f t="shared" si="19"/>
        <v>45903</v>
      </c>
      <c r="T66" s="94">
        <f t="shared" si="20"/>
        <v>1382</v>
      </c>
      <c r="U66" s="98" cm="1">
        <f t="array" ref="U66">IF(OR(ISNUMBER(SEARCH("대신대납",J66)),ISNUMBER(SEARCH("대신 대납",J66))),_xlfn.LET(
  _xlpm.s,J66,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" s="98">
        <f>((K66-1)*2500)/(Summary!$B$23/100)</f>
        <v>0</v>
      </c>
      <c r="W66" s="107">
        <f>IF(OR(ISNUMBER(SEARCH("대신대납",J66)),ISNUMBER(SEARCH("대신 대납",J66)),ISNUMBER(SEARCH("대신착불",J66)),ISNUMBER(SEARCH("대신 착불",J66))), 0,_xlfn.IFNA(_xlfn.IFS(
    AND(N66/K66 &gt; 2, N66/K66 &lt;= 5), 500/(Summary!$B$23/100) * K66,
    AND(N66/K66 &gt; 5, N66/K66 &lt;= 10), 1000/(Summary!$B$23/100) * K66,
    AND(N66/K66 &gt; 10, N66/K66 &lt;= 20), 3000/(Summary!$B$23/100) * K66,
    AND(N66/K66 &gt; 20, N66/K66 &lt;= 25), 11000/(Summary!$B$23/100) * K66,
    AND(N66/K66 &gt; 25, N66/K66 &lt;= 999), 15000/(Summary!$B$23/100) * K66
),0))</f>
        <v>53.059968376258844</v>
      </c>
      <c r="X66" s="99" cm="1">
        <f t="array" ref="X66">_xlfn.IFNA(_xlfn.IFS(AND(P66&gt;=2000, P66&lt;3000), 10000, AND(P66&gt;=3000, P66&lt;4000), 15000, AND(P66&gt;=4000, P66&lt;5000), 20000, AND(P66&gt;=5000), 25000),0)</f>
        <v>0</v>
      </c>
      <c r="Y66" s="64" t="str">
        <f>_xlfn.IFNA(VLOOKUP(D66,OTC!$A:$H,8,0),"")</f>
        <v/>
      </c>
      <c r="Z66" s="102">
        <f t="shared" si="21"/>
        <v>53</v>
      </c>
      <c r="AA66" s="113">
        <f t="shared" si="22"/>
        <v>1435</v>
      </c>
      <c r="AB66" s="124">
        <f>IF(OR(ISNUMBER(SEARCH("적하삭제",J66)),ISNUMBER(SEARCH("적하 삭제",J66))),0,AA66*Summary!$B$23/100)</f>
        <v>13522.4355</v>
      </c>
      <c r="AC66" s="65"/>
      <c r="AD66" s="145">
        <v>45903</v>
      </c>
      <c r="AE66" s="139" t="s">
        <v>10</v>
      </c>
      <c r="AF66" s="139">
        <v>82020034394</v>
      </c>
      <c r="AG66" s="139" t="s">
        <v>461</v>
      </c>
      <c r="AH66" s="139" t="s">
        <v>462</v>
      </c>
      <c r="AI66" s="139">
        <v>1042184937</v>
      </c>
      <c r="AJ66" s="139">
        <v>4385</v>
      </c>
      <c r="AK66" s="139"/>
      <c r="AL66" s="140">
        <v>1</v>
      </c>
      <c r="AM66" s="141">
        <v>4.8</v>
      </c>
      <c r="AN66" s="141">
        <v>3.4</v>
      </c>
      <c r="AO66" s="141">
        <v>4.8</v>
      </c>
      <c r="AP66" s="139" t="s">
        <v>8</v>
      </c>
      <c r="AQ66" s="141">
        <v>9.27</v>
      </c>
      <c r="AR66" s="139" t="s">
        <v>81</v>
      </c>
      <c r="AS66" s="139" t="s">
        <v>81</v>
      </c>
      <c r="AT66" s="139" t="s">
        <v>81</v>
      </c>
      <c r="AU66" s="139" t="s">
        <v>81</v>
      </c>
      <c r="AV66" s="139" t="s">
        <v>81</v>
      </c>
      <c r="AW66" s="139">
        <v>2256355</v>
      </c>
      <c r="AX66" s="139" t="s">
        <v>121</v>
      </c>
      <c r="AY66" s="139" t="s">
        <v>82</v>
      </c>
      <c r="AZ66" s="139"/>
      <c r="BA66" s="139" t="s">
        <v>83</v>
      </c>
      <c r="BB66" s="157">
        <v>596421453732</v>
      </c>
      <c r="BC66" s="139"/>
      <c r="BD66" s="139" t="s">
        <v>463</v>
      </c>
      <c r="BE66" s="139" t="s">
        <v>88</v>
      </c>
      <c r="BF66" s="139" t="s">
        <v>87</v>
      </c>
      <c r="BG66" s="139" t="s">
        <v>84</v>
      </c>
      <c r="BH66" s="139" t="s">
        <v>85</v>
      </c>
      <c r="BI66" s="139" t="s">
        <v>86</v>
      </c>
      <c r="BJ66" s="139"/>
      <c r="BK66" s="139" t="s">
        <v>116</v>
      </c>
    </row>
    <row r="67" spans="1:63" ht="13.2" customHeight="1" x14ac:dyDescent="0.2">
      <c r="A67" s="54">
        <f t="shared" si="1"/>
        <v>45903</v>
      </c>
      <c r="B67" s="54" t="str">
        <f t="shared" si="2"/>
        <v>NRT</v>
      </c>
      <c r="C67" s="53">
        <f t="shared" si="3"/>
        <v>82020034394</v>
      </c>
      <c r="D67" s="55" t="str">
        <f t="shared" si="4"/>
        <v>PJP250136893</v>
      </c>
      <c r="E67" s="53">
        <f t="shared" si="5"/>
        <v>596421453780</v>
      </c>
      <c r="F67" s="53">
        <f t="shared" si="6"/>
        <v>2256355</v>
      </c>
      <c r="G67" s="53" t="str">
        <f t="shared" si="7"/>
        <v>SWCORP (TEAMHT)</v>
      </c>
      <c r="H67" s="55" t="str">
        <f t="shared" si="8"/>
        <v>장주연</v>
      </c>
      <c r="I67" s="53">
        <f t="shared" si="9"/>
        <v>28324</v>
      </c>
      <c r="J67" s="72">
        <f t="shared" si="10"/>
        <v>0</v>
      </c>
      <c r="K67" s="114">
        <f t="shared" si="11"/>
        <v>1</v>
      </c>
      <c r="L67" s="115">
        <f t="shared" si="12"/>
        <v>3.45</v>
      </c>
      <c r="M67" s="115">
        <f t="shared" si="13"/>
        <v>5.9</v>
      </c>
      <c r="N67" s="56">
        <f t="shared" si="14"/>
        <v>5.9</v>
      </c>
      <c r="O67" s="53" t="str">
        <f t="shared" si="15"/>
        <v>일반(목록배제,Normal-Manifest Exception)</v>
      </c>
      <c r="P67" s="100">
        <f t="shared" si="16"/>
        <v>32.54</v>
      </c>
      <c r="Q67" s="63" t="str">
        <f t="shared" si="17"/>
        <v>RS706</v>
      </c>
      <c r="R67" s="63" t="str">
        <f t="shared" si="18"/>
        <v>AIR SEOUL</v>
      </c>
      <c r="S67" s="54">
        <f t="shared" si="19"/>
        <v>45903</v>
      </c>
      <c r="T67" s="94">
        <f t="shared" si="20"/>
        <v>1591</v>
      </c>
      <c r="U67" s="98" cm="1">
        <f t="array" ref="U67">IF(OR(ISNUMBER(SEARCH("대신대납",J67)),ISNUMBER(SEARCH("대신 대납",J67))),_xlfn.LET(
  _xlpm.s,J67,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" s="98">
        <f>((K67-1)*2500)/(Summary!$B$23/100)</f>
        <v>0</v>
      </c>
      <c r="W67" s="107">
        <f>IF(OR(ISNUMBER(SEARCH("대신대납",J67)),ISNUMBER(SEARCH("대신 대납",J67)),ISNUMBER(SEARCH("대신착불",J67)),ISNUMBER(SEARCH("대신 착불",J67))), 0,_xlfn.IFNA(_xlfn.IFS(
    AND(N67/K67 &gt; 2, N67/K67 &lt;= 5), 500/(Summary!$B$23/100) * K67,
    AND(N67/K67 &gt; 5, N67/K67 &lt;= 10), 1000/(Summary!$B$23/100) * K67,
    AND(N67/K67 &gt; 10, N67/K67 &lt;= 20), 3000/(Summary!$B$23/100) * K67,
    AND(N67/K67 &gt; 20, N67/K67 &lt;= 25), 11000/(Summary!$B$23/100) * K67,
    AND(N67/K67 &gt; 25, N67/K67 &lt;= 999), 15000/(Summary!$B$23/100) * K67
),0))</f>
        <v>106.11993675251769</v>
      </c>
      <c r="X67" s="99" cm="1">
        <f t="array" ref="X67">_xlfn.IFNA(_xlfn.IFS(AND(P67&gt;=2000, P67&lt;3000), 10000, AND(P67&gt;=3000, P67&lt;4000), 15000, AND(P67&gt;=4000, P67&lt;5000), 20000, AND(P67&gt;=5000), 25000),0)</f>
        <v>0</v>
      </c>
      <c r="Y67" s="64" t="str">
        <f>_xlfn.IFNA(VLOOKUP(D67,OTC!$A:$H,8,0),"")</f>
        <v/>
      </c>
      <c r="Z67" s="102">
        <f t="shared" si="21"/>
        <v>106</v>
      </c>
      <c r="AA67" s="113">
        <f t="shared" si="22"/>
        <v>1697</v>
      </c>
      <c r="AB67" s="124">
        <f>IF(OR(ISNUMBER(SEARCH("적하삭제",J67)),ISNUMBER(SEARCH("적하 삭제",J67))),0,AA67*Summary!$B$23/100)</f>
        <v>15991.340099999999</v>
      </c>
      <c r="AC67" s="65"/>
      <c r="AD67" s="145">
        <v>45903</v>
      </c>
      <c r="AE67" s="139" t="s">
        <v>10</v>
      </c>
      <c r="AF67" s="139">
        <v>82020034394</v>
      </c>
      <c r="AG67" s="139" t="s">
        <v>464</v>
      </c>
      <c r="AH67" s="139" t="s">
        <v>139</v>
      </c>
      <c r="AI67" s="139">
        <v>1097065732</v>
      </c>
      <c r="AJ67" s="139">
        <v>28324</v>
      </c>
      <c r="AK67" s="139"/>
      <c r="AL67" s="140">
        <v>1</v>
      </c>
      <c r="AM67" s="141">
        <v>3.45</v>
      </c>
      <c r="AN67" s="141">
        <v>5.9</v>
      </c>
      <c r="AO67" s="141">
        <v>6</v>
      </c>
      <c r="AP67" s="139" t="s">
        <v>8</v>
      </c>
      <c r="AQ67" s="141">
        <v>32.54</v>
      </c>
      <c r="AR67" s="139" t="s">
        <v>81</v>
      </c>
      <c r="AS67" s="139" t="s">
        <v>81</v>
      </c>
      <c r="AT67" s="139" t="s">
        <v>81</v>
      </c>
      <c r="AU67" s="139" t="s">
        <v>81</v>
      </c>
      <c r="AV67" s="139" t="s">
        <v>81</v>
      </c>
      <c r="AW67" s="139">
        <v>2256355</v>
      </c>
      <c r="AX67" s="139" t="s">
        <v>121</v>
      </c>
      <c r="AY67" s="139" t="s">
        <v>82</v>
      </c>
      <c r="AZ67" s="139"/>
      <c r="BA67" s="139" t="s">
        <v>83</v>
      </c>
      <c r="BB67" s="157">
        <v>596421453780</v>
      </c>
      <c r="BC67" s="139"/>
      <c r="BD67" s="139" t="s">
        <v>465</v>
      </c>
      <c r="BE67" s="139" t="s">
        <v>88</v>
      </c>
      <c r="BF67" s="139" t="s">
        <v>87</v>
      </c>
      <c r="BG67" s="139" t="s">
        <v>84</v>
      </c>
      <c r="BH67" s="139" t="s">
        <v>85</v>
      </c>
      <c r="BI67" s="139" t="s">
        <v>86</v>
      </c>
      <c r="BJ67" s="139"/>
      <c r="BK67" s="139" t="s">
        <v>116</v>
      </c>
    </row>
    <row r="68" spans="1:63" ht="13.2" customHeight="1" x14ac:dyDescent="0.2">
      <c r="A68" s="54">
        <f t="shared" si="1"/>
        <v>45903</v>
      </c>
      <c r="B68" s="54" t="str">
        <f t="shared" si="2"/>
        <v>NRT</v>
      </c>
      <c r="C68" s="53">
        <f t="shared" si="3"/>
        <v>82020034394</v>
      </c>
      <c r="D68" s="55" t="str">
        <f t="shared" si="4"/>
        <v>PJP250136896</v>
      </c>
      <c r="E68" s="53">
        <f t="shared" si="5"/>
        <v>596421453813</v>
      </c>
      <c r="F68" s="53">
        <f t="shared" si="6"/>
        <v>2256355</v>
      </c>
      <c r="G68" s="53" t="str">
        <f t="shared" si="7"/>
        <v>SWCORP (TEAMHT)</v>
      </c>
      <c r="H68" s="55" t="str">
        <f t="shared" si="8"/>
        <v>김여진</v>
      </c>
      <c r="I68" s="53">
        <f t="shared" si="9"/>
        <v>3308</v>
      </c>
      <c r="J68" s="72">
        <f t="shared" si="10"/>
        <v>0</v>
      </c>
      <c r="K68" s="114">
        <f t="shared" si="11"/>
        <v>1</v>
      </c>
      <c r="L68" s="115">
        <f t="shared" si="12"/>
        <v>0.9</v>
      </c>
      <c r="M68" s="115">
        <f t="shared" si="13"/>
        <v>2.1</v>
      </c>
      <c r="N68" s="56">
        <f t="shared" si="14"/>
        <v>2.1</v>
      </c>
      <c r="O68" s="53" t="str">
        <f t="shared" si="15"/>
        <v>일반(목록배제,Normal-Manifest Exception)</v>
      </c>
      <c r="P68" s="100">
        <f t="shared" si="16"/>
        <v>8.4600000000000009</v>
      </c>
      <c r="Q68" s="63" t="str">
        <f t="shared" si="17"/>
        <v>RS706</v>
      </c>
      <c r="R68" s="63" t="str">
        <f t="shared" si="18"/>
        <v>AIR SEOUL</v>
      </c>
      <c r="S68" s="54">
        <f t="shared" si="19"/>
        <v>45903</v>
      </c>
      <c r="T68" s="94">
        <f t="shared" si="20"/>
        <v>869</v>
      </c>
      <c r="U68" s="98" cm="1">
        <f t="array" ref="U68">IF(OR(ISNUMBER(SEARCH("대신대납",J68)),ISNUMBER(SEARCH("대신 대납",J68))),_xlfn.LET(
  _xlpm.s,J68,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" s="98">
        <f>((K68-1)*2500)/(Summary!$B$23/100)</f>
        <v>0</v>
      </c>
      <c r="W68" s="107">
        <f>IF(OR(ISNUMBER(SEARCH("대신대납",J68)),ISNUMBER(SEARCH("대신 대납",J68)),ISNUMBER(SEARCH("대신착불",J68)),ISNUMBER(SEARCH("대신 착불",J68))), 0,_xlfn.IFNA(_xlfn.IFS(
    AND(N68/K68 &gt; 2, N68/K68 &lt;= 5), 500/(Summary!$B$23/100) * K68,
    AND(N68/K68 &gt; 5, N68/K68 &lt;= 10), 1000/(Summary!$B$23/100) * K68,
    AND(N68/K68 &gt; 10, N68/K68 &lt;= 20), 3000/(Summary!$B$23/100) * K68,
    AND(N68/K68 &gt; 20, N68/K68 &lt;= 25), 11000/(Summary!$B$23/100) * K68,
    AND(N68/K68 &gt; 25, N68/K68 &lt;= 999), 15000/(Summary!$B$23/100) * K68
),0))</f>
        <v>53.059968376258844</v>
      </c>
      <c r="X68" s="99" cm="1">
        <f t="array" ref="X68">_xlfn.IFNA(_xlfn.IFS(AND(P68&gt;=2000, P68&lt;3000), 10000, AND(P68&gt;=3000, P68&lt;4000), 15000, AND(P68&gt;=4000, P68&lt;5000), 20000, AND(P68&gt;=5000), 25000),0)</f>
        <v>0</v>
      </c>
      <c r="Y68" s="64" t="str">
        <f>_xlfn.IFNA(VLOOKUP(D68,OTC!$A:$H,8,0),"")</f>
        <v/>
      </c>
      <c r="Z68" s="102">
        <f t="shared" si="21"/>
        <v>53</v>
      </c>
      <c r="AA68" s="113">
        <f t="shared" si="22"/>
        <v>922</v>
      </c>
      <c r="AB68" s="124">
        <f>IF(OR(ISNUMBER(SEARCH("적하삭제",J68)),ISNUMBER(SEARCH("적하 삭제",J68))),0,AA68*Summary!$B$23/100)</f>
        <v>8688.2826000000005</v>
      </c>
      <c r="AC68" s="65"/>
      <c r="AD68" s="145">
        <v>45903</v>
      </c>
      <c r="AE68" s="139" t="s">
        <v>10</v>
      </c>
      <c r="AF68" s="139">
        <v>82020034394</v>
      </c>
      <c r="AG68" s="139" t="s">
        <v>466</v>
      </c>
      <c r="AH68" s="139" t="s">
        <v>467</v>
      </c>
      <c r="AI68" s="139">
        <v>1091399517</v>
      </c>
      <c r="AJ68" s="139">
        <v>3308</v>
      </c>
      <c r="AK68" s="139"/>
      <c r="AL68" s="140">
        <v>1</v>
      </c>
      <c r="AM68" s="141">
        <v>0.9</v>
      </c>
      <c r="AN68" s="141">
        <v>2.1</v>
      </c>
      <c r="AO68" s="141">
        <v>2.1</v>
      </c>
      <c r="AP68" s="139" t="s">
        <v>8</v>
      </c>
      <c r="AQ68" s="141">
        <v>8.4600000000000009</v>
      </c>
      <c r="AR68" s="139" t="s">
        <v>81</v>
      </c>
      <c r="AS68" s="139" t="s">
        <v>81</v>
      </c>
      <c r="AT68" s="139" t="s">
        <v>81</v>
      </c>
      <c r="AU68" s="139" t="s">
        <v>81</v>
      </c>
      <c r="AV68" s="139" t="s">
        <v>81</v>
      </c>
      <c r="AW68" s="139">
        <v>2256355</v>
      </c>
      <c r="AX68" s="139" t="s">
        <v>121</v>
      </c>
      <c r="AY68" s="139" t="s">
        <v>82</v>
      </c>
      <c r="AZ68" s="139"/>
      <c r="BA68" s="139" t="s">
        <v>83</v>
      </c>
      <c r="BB68" s="157">
        <v>596421453813</v>
      </c>
      <c r="BC68" s="139"/>
      <c r="BD68" s="139" t="s">
        <v>468</v>
      </c>
      <c r="BE68" s="139" t="s">
        <v>88</v>
      </c>
      <c r="BF68" s="139" t="s">
        <v>87</v>
      </c>
      <c r="BG68" s="139" t="s">
        <v>84</v>
      </c>
      <c r="BH68" s="139" t="s">
        <v>85</v>
      </c>
      <c r="BI68" s="139" t="s">
        <v>86</v>
      </c>
      <c r="BJ68" s="139"/>
      <c r="BK68" s="139" t="s">
        <v>116</v>
      </c>
    </row>
    <row r="69" spans="1:63" ht="13.2" customHeight="1" x14ac:dyDescent="0.2">
      <c r="A69" s="54">
        <f t="shared" si="1"/>
        <v>45903</v>
      </c>
      <c r="B69" s="54" t="str">
        <f t="shared" si="2"/>
        <v>NRT</v>
      </c>
      <c r="C69" s="53">
        <f t="shared" si="3"/>
        <v>82020034394</v>
      </c>
      <c r="D69" s="55" t="str">
        <f t="shared" si="4"/>
        <v>PJP250136897</v>
      </c>
      <c r="E69" s="53">
        <f t="shared" si="5"/>
        <v>596421453824</v>
      </c>
      <c r="F69" s="53">
        <f t="shared" si="6"/>
        <v>2256355</v>
      </c>
      <c r="G69" s="53" t="str">
        <f t="shared" si="7"/>
        <v>SWCORP (TEAMHT)</v>
      </c>
      <c r="H69" s="55" t="str">
        <f t="shared" si="8"/>
        <v>김화정</v>
      </c>
      <c r="I69" s="53">
        <f t="shared" si="9"/>
        <v>58681</v>
      </c>
      <c r="J69" s="72">
        <f t="shared" si="10"/>
        <v>0</v>
      </c>
      <c r="K69" s="114">
        <f t="shared" si="11"/>
        <v>1</v>
      </c>
      <c r="L69" s="115">
        <f t="shared" si="12"/>
        <v>0.25</v>
      </c>
      <c r="M69" s="115">
        <f t="shared" si="13"/>
        <v>2</v>
      </c>
      <c r="N69" s="56">
        <f t="shared" si="14"/>
        <v>2</v>
      </c>
      <c r="O69" s="53" t="str">
        <f t="shared" si="15"/>
        <v>일반(목록배제,Normal-Manifest Exception)</v>
      </c>
      <c r="P69" s="100">
        <f t="shared" si="16"/>
        <v>4.1100000000000003</v>
      </c>
      <c r="Q69" s="63" t="str">
        <f t="shared" si="17"/>
        <v>RS706</v>
      </c>
      <c r="R69" s="63" t="str">
        <f t="shared" si="18"/>
        <v>AIR SEOUL</v>
      </c>
      <c r="S69" s="54">
        <f t="shared" si="19"/>
        <v>45903</v>
      </c>
      <c r="T69" s="94">
        <f t="shared" si="20"/>
        <v>850</v>
      </c>
      <c r="U69" s="98" cm="1">
        <f t="array" ref="U69">IF(OR(ISNUMBER(SEARCH("대신대납",J69)),ISNUMBER(SEARCH("대신 대납",J69))),_xlfn.LET(
  _xlpm.s,J69,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" s="98">
        <f>((K69-1)*2500)/(Summary!$B$23/100)</f>
        <v>0</v>
      </c>
      <c r="W69" s="107">
        <f>IF(OR(ISNUMBER(SEARCH("대신대납",J69)),ISNUMBER(SEARCH("대신 대납",J69)),ISNUMBER(SEARCH("대신착불",J69)),ISNUMBER(SEARCH("대신 착불",J69))), 0,_xlfn.IFNA(_xlfn.IFS(
    AND(N69/K69 &gt; 2, N69/K69 &lt;= 5), 500/(Summary!$B$23/100) * K69,
    AND(N69/K69 &gt; 5, N69/K69 &lt;= 10), 1000/(Summary!$B$23/100) * K69,
    AND(N69/K69 &gt; 10, N69/K69 &lt;= 20), 3000/(Summary!$B$23/100) * K69,
    AND(N69/K69 &gt; 20, N69/K69 &lt;= 25), 11000/(Summary!$B$23/100) * K69,
    AND(N69/K69 &gt; 25, N69/K69 &lt;= 999), 15000/(Summary!$B$23/100) * K69
),0))</f>
        <v>0</v>
      </c>
      <c r="X69" s="99" cm="1">
        <f t="array" ref="X69">_xlfn.IFNA(_xlfn.IFS(AND(P69&gt;=2000, P69&lt;3000), 10000, AND(P69&gt;=3000, P69&lt;4000), 15000, AND(P69&gt;=4000, P69&lt;5000), 20000, AND(P69&gt;=5000), 25000),0)</f>
        <v>0</v>
      </c>
      <c r="Y69" s="64" t="str">
        <f>_xlfn.IFNA(VLOOKUP(D69,OTC!$A:$H,8,0),"")</f>
        <v/>
      </c>
      <c r="Z69" s="102">
        <f t="shared" si="21"/>
        <v>0</v>
      </c>
      <c r="AA69" s="113">
        <f t="shared" si="22"/>
        <v>850</v>
      </c>
      <c r="AB69" s="124">
        <f>IF(OR(ISNUMBER(SEARCH("적하삭제",J69)),ISNUMBER(SEARCH("적하 삭제",J69))),0,AA69*Summary!$B$23/100)</f>
        <v>8009.8050000000003</v>
      </c>
      <c r="AC69" s="65"/>
      <c r="AD69" s="145">
        <v>45903</v>
      </c>
      <c r="AE69" s="139" t="s">
        <v>10</v>
      </c>
      <c r="AF69" s="139">
        <v>82020034394</v>
      </c>
      <c r="AG69" s="139" t="s">
        <v>469</v>
      </c>
      <c r="AH69" s="139" t="s">
        <v>470</v>
      </c>
      <c r="AI69" s="139">
        <v>1086302988</v>
      </c>
      <c r="AJ69" s="139">
        <v>58681</v>
      </c>
      <c r="AK69" s="139"/>
      <c r="AL69" s="140">
        <v>1</v>
      </c>
      <c r="AM69" s="141">
        <v>0.25</v>
      </c>
      <c r="AN69" s="141">
        <v>2</v>
      </c>
      <c r="AO69" s="141">
        <v>2</v>
      </c>
      <c r="AP69" s="139" t="s">
        <v>8</v>
      </c>
      <c r="AQ69" s="141">
        <v>4.1100000000000003</v>
      </c>
      <c r="AR69" s="139" t="s">
        <v>81</v>
      </c>
      <c r="AS69" s="139" t="s">
        <v>81</v>
      </c>
      <c r="AT69" s="139" t="s">
        <v>81</v>
      </c>
      <c r="AU69" s="139" t="s">
        <v>81</v>
      </c>
      <c r="AV69" s="139" t="s">
        <v>81</v>
      </c>
      <c r="AW69" s="139">
        <v>2256355</v>
      </c>
      <c r="AX69" s="139" t="s">
        <v>121</v>
      </c>
      <c r="AY69" s="139" t="s">
        <v>82</v>
      </c>
      <c r="AZ69" s="139"/>
      <c r="BA69" s="139" t="s">
        <v>83</v>
      </c>
      <c r="BB69" s="157">
        <v>596421453824</v>
      </c>
      <c r="BC69" s="139"/>
      <c r="BD69" s="139" t="s">
        <v>471</v>
      </c>
      <c r="BE69" s="139" t="s">
        <v>88</v>
      </c>
      <c r="BF69" s="139" t="s">
        <v>87</v>
      </c>
      <c r="BG69" s="139" t="s">
        <v>84</v>
      </c>
      <c r="BH69" s="139" t="s">
        <v>85</v>
      </c>
      <c r="BI69" s="139" t="s">
        <v>86</v>
      </c>
      <c r="BJ69" s="139"/>
      <c r="BK69" s="139" t="s">
        <v>116</v>
      </c>
    </row>
    <row r="70" spans="1:63" ht="13.2" customHeight="1" x14ac:dyDescent="0.2">
      <c r="A70" s="54">
        <f t="shared" si="1"/>
        <v>45903</v>
      </c>
      <c r="B70" s="54" t="str">
        <f t="shared" si="2"/>
        <v>NRT</v>
      </c>
      <c r="C70" s="53">
        <f t="shared" si="3"/>
        <v>82020034394</v>
      </c>
      <c r="D70" s="55" t="str">
        <f t="shared" si="4"/>
        <v>PJP250136898</v>
      </c>
      <c r="E70" s="53">
        <f t="shared" si="5"/>
        <v>596421453835</v>
      </c>
      <c r="F70" s="53">
        <f t="shared" si="6"/>
        <v>2256355</v>
      </c>
      <c r="G70" s="53" t="str">
        <f t="shared" si="7"/>
        <v>SWCORP (TEAMHT)</v>
      </c>
      <c r="H70" s="55" t="str">
        <f t="shared" si="8"/>
        <v>명지선</v>
      </c>
      <c r="I70" s="53">
        <f t="shared" si="9"/>
        <v>7981</v>
      </c>
      <c r="J70" s="72">
        <f t="shared" si="10"/>
        <v>0</v>
      </c>
      <c r="K70" s="114">
        <f t="shared" si="11"/>
        <v>1</v>
      </c>
      <c r="L70" s="115">
        <f t="shared" si="12"/>
        <v>0.65</v>
      </c>
      <c r="M70" s="115">
        <f t="shared" si="13"/>
        <v>2.1</v>
      </c>
      <c r="N70" s="56">
        <f t="shared" si="14"/>
        <v>2.1</v>
      </c>
      <c r="O70" s="53" t="str">
        <f t="shared" si="15"/>
        <v>일반(목록배제,Normal-Manifest Exception)</v>
      </c>
      <c r="P70" s="100">
        <f t="shared" si="16"/>
        <v>7.99</v>
      </c>
      <c r="Q70" s="63" t="str">
        <f t="shared" si="17"/>
        <v>RS706</v>
      </c>
      <c r="R70" s="63" t="str">
        <f t="shared" si="18"/>
        <v>AIR SEOUL</v>
      </c>
      <c r="S70" s="54">
        <f t="shared" si="19"/>
        <v>45903</v>
      </c>
      <c r="T70" s="94">
        <f t="shared" si="20"/>
        <v>869</v>
      </c>
      <c r="U70" s="98" cm="1">
        <f t="array" ref="U70">IF(OR(ISNUMBER(SEARCH("대신대납",J70)),ISNUMBER(SEARCH("대신 대납",J70))),_xlfn.LET(
  _xlpm.s,J70,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" s="98">
        <f>((K70-1)*2500)/(Summary!$B$23/100)</f>
        <v>0</v>
      </c>
      <c r="W70" s="107">
        <f>IF(OR(ISNUMBER(SEARCH("대신대납",J70)),ISNUMBER(SEARCH("대신 대납",J70)),ISNUMBER(SEARCH("대신착불",J70)),ISNUMBER(SEARCH("대신 착불",J70))), 0,_xlfn.IFNA(_xlfn.IFS(
    AND(N70/K70 &gt; 2, N70/K70 &lt;= 5), 500/(Summary!$B$23/100) * K70,
    AND(N70/K70 &gt; 5, N70/K70 &lt;= 10), 1000/(Summary!$B$23/100) * K70,
    AND(N70/K70 &gt; 10, N70/K70 &lt;= 20), 3000/(Summary!$B$23/100) * K70,
    AND(N70/K70 &gt; 20, N70/K70 &lt;= 25), 11000/(Summary!$B$23/100) * K70,
    AND(N70/K70 &gt; 25, N70/K70 &lt;= 999), 15000/(Summary!$B$23/100) * K70
),0))</f>
        <v>53.059968376258844</v>
      </c>
      <c r="X70" s="99" cm="1">
        <f t="array" ref="X70">_xlfn.IFNA(_xlfn.IFS(AND(P70&gt;=2000, P70&lt;3000), 10000, AND(P70&gt;=3000, P70&lt;4000), 15000, AND(P70&gt;=4000, P70&lt;5000), 20000, AND(P70&gt;=5000), 25000),0)</f>
        <v>0</v>
      </c>
      <c r="Y70" s="64" t="str">
        <f>_xlfn.IFNA(VLOOKUP(D70,OTC!$A:$H,8,0),"")</f>
        <v/>
      </c>
      <c r="Z70" s="102">
        <f t="shared" si="21"/>
        <v>53</v>
      </c>
      <c r="AA70" s="113">
        <f t="shared" si="22"/>
        <v>922</v>
      </c>
      <c r="AB70" s="124">
        <f>IF(OR(ISNUMBER(SEARCH("적하삭제",J70)),ISNUMBER(SEARCH("적하 삭제",J70))),0,AA70*Summary!$B$23/100)</f>
        <v>8688.2826000000005</v>
      </c>
      <c r="AC70" s="65"/>
      <c r="AD70" s="145">
        <v>45903</v>
      </c>
      <c r="AE70" s="139" t="s">
        <v>10</v>
      </c>
      <c r="AF70" s="139">
        <v>82020034394</v>
      </c>
      <c r="AG70" s="139" t="s">
        <v>472</v>
      </c>
      <c r="AH70" s="139" t="s">
        <v>473</v>
      </c>
      <c r="AI70" s="139">
        <v>1034268835</v>
      </c>
      <c r="AJ70" s="139">
        <v>7981</v>
      </c>
      <c r="AK70" s="139"/>
      <c r="AL70" s="140">
        <v>1</v>
      </c>
      <c r="AM70" s="141">
        <v>0.65</v>
      </c>
      <c r="AN70" s="141">
        <v>2.1</v>
      </c>
      <c r="AO70" s="141">
        <v>2.1</v>
      </c>
      <c r="AP70" s="139" t="s">
        <v>8</v>
      </c>
      <c r="AQ70" s="141">
        <v>7.99</v>
      </c>
      <c r="AR70" s="139" t="s">
        <v>81</v>
      </c>
      <c r="AS70" s="139" t="s">
        <v>81</v>
      </c>
      <c r="AT70" s="139" t="s">
        <v>81</v>
      </c>
      <c r="AU70" s="139" t="s">
        <v>81</v>
      </c>
      <c r="AV70" s="139" t="s">
        <v>81</v>
      </c>
      <c r="AW70" s="139">
        <v>2256355</v>
      </c>
      <c r="AX70" s="139" t="s">
        <v>121</v>
      </c>
      <c r="AY70" s="139" t="s">
        <v>82</v>
      </c>
      <c r="AZ70" s="139"/>
      <c r="BA70" s="139" t="s">
        <v>83</v>
      </c>
      <c r="BB70" s="157">
        <v>596421453835</v>
      </c>
      <c r="BC70" s="139"/>
      <c r="BD70" s="139" t="s">
        <v>474</v>
      </c>
      <c r="BE70" s="139" t="s">
        <v>88</v>
      </c>
      <c r="BF70" s="139" t="s">
        <v>87</v>
      </c>
      <c r="BG70" s="139" t="s">
        <v>84</v>
      </c>
      <c r="BH70" s="139" t="s">
        <v>85</v>
      </c>
      <c r="BI70" s="139" t="s">
        <v>86</v>
      </c>
      <c r="BJ70" s="139"/>
      <c r="BK70" s="139" t="s">
        <v>116</v>
      </c>
    </row>
    <row r="71" spans="1:63" ht="13.2" customHeight="1" x14ac:dyDescent="0.2">
      <c r="A71" s="54">
        <f t="shared" ref="A71:A134" si="23">AD71</f>
        <v>45903</v>
      </c>
      <c r="B71" s="54" t="str">
        <f t="shared" ref="B71:B134" si="24">AE71</f>
        <v>NRT</v>
      </c>
      <c r="C71" s="53">
        <f t="shared" ref="C71:C134" si="25">AF71</f>
        <v>82020034394</v>
      </c>
      <c r="D71" s="55" t="str">
        <f t="shared" ref="D71:D134" si="26">AG71</f>
        <v>PJP250136902</v>
      </c>
      <c r="E71" s="53">
        <f t="shared" ref="E71:E134" si="27">BB71</f>
        <v>596421453872</v>
      </c>
      <c r="F71" s="53">
        <f t="shared" ref="F71:F134" si="28">AW71</f>
        <v>2256355</v>
      </c>
      <c r="G71" s="53" t="str">
        <f t="shared" ref="G71:G134" si="29">AX71</f>
        <v>SWCORP (TEAMHT)</v>
      </c>
      <c r="H71" s="55" t="str">
        <f t="shared" ref="H71:H134" si="30">AH71</f>
        <v>윤도은</v>
      </c>
      <c r="I71" s="53">
        <f t="shared" ref="I71:I134" si="31">AJ71</f>
        <v>10067</v>
      </c>
      <c r="J71" s="72">
        <f t="shared" ref="J71:J134" si="32">AK71</f>
        <v>0</v>
      </c>
      <c r="K71" s="114">
        <f t="shared" ref="K71:K134" si="33">AL71</f>
        <v>1</v>
      </c>
      <c r="L71" s="115">
        <f t="shared" ref="L71:L134" si="34">AM71</f>
        <v>0.4</v>
      </c>
      <c r="M71" s="115">
        <f t="shared" ref="M71:M134" si="35">AN71</f>
        <v>2</v>
      </c>
      <c r="N71" s="56">
        <f t="shared" ref="N71:N134" si="36">CEILING(IF(L71&gt;M71,L71,M71),$D$2)</f>
        <v>2</v>
      </c>
      <c r="O71" s="53" t="str">
        <f t="shared" ref="O71:O134" si="37">AP71</f>
        <v>일반(목록배제,Normal-Manifest Exception)</v>
      </c>
      <c r="P71" s="100">
        <f t="shared" ref="P71:P134" si="38">AQ71</f>
        <v>10.199999999999999</v>
      </c>
      <c r="Q71" s="63" t="str">
        <f t="shared" ref="Q71:Q134" si="39">BE71</f>
        <v>RS706</v>
      </c>
      <c r="R71" s="63" t="str">
        <f t="shared" ref="R71:R134" si="40">BF71</f>
        <v>AIR SEOUL</v>
      </c>
      <c r="S71" s="54">
        <f t="shared" ref="S71:S134" si="41">DATE(YEAR(A71),MONTH(A71),DAY(A71))</f>
        <v>45903</v>
      </c>
      <c r="T71" s="94">
        <f t="shared" ref="T71:T134" si="42">IF(N71&gt;0.5,CEILING($B$2+(N71-0.5)*$C$2,1),$B$2)-30</f>
        <v>850</v>
      </c>
      <c r="U71" s="98" cm="1">
        <f t="array" ref="U71">IF(OR(ISNUMBER(SEARCH("대신대납",J71)),ISNUMBER(SEARCH("대신 대납",J71))),_xlfn.LET(
  _xlpm.s,J71,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" s="98">
        <f>((K71-1)*2500)/(Summary!$B$23/100)</f>
        <v>0</v>
      </c>
      <c r="W71" s="107">
        <f>IF(OR(ISNUMBER(SEARCH("대신대납",J71)),ISNUMBER(SEARCH("대신 대납",J71)),ISNUMBER(SEARCH("대신착불",J71)),ISNUMBER(SEARCH("대신 착불",J71))), 0,_xlfn.IFNA(_xlfn.IFS(
    AND(N71/K71 &gt; 2, N71/K71 &lt;= 5), 500/(Summary!$B$23/100) * K71,
    AND(N71/K71 &gt; 5, N71/K71 &lt;= 10), 1000/(Summary!$B$23/100) * K71,
    AND(N71/K71 &gt; 10, N71/K71 &lt;= 20), 3000/(Summary!$B$23/100) * K71,
    AND(N71/K71 &gt; 20, N71/K71 &lt;= 25), 11000/(Summary!$B$23/100) * K71,
    AND(N71/K71 &gt; 25, N71/K71 &lt;= 999), 15000/(Summary!$B$23/100) * K71
),0))</f>
        <v>0</v>
      </c>
      <c r="X71" s="99" cm="1">
        <f t="array" ref="X71">_xlfn.IFNA(_xlfn.IFS(AND(P71&gt;=2000, P71&lt;3000), 10000, AND(P71&gt;=3000, P71&lt;4000), 15000, AND(P71&gt;=4000, P71&lt;5000), 20000, AND(P71&gt;=5000), 25000),0)</f>
        <v>0</v>
      </c>
      <c r="Y71" s="64" t="str">
        <f>_xlfn.IFNA(VLOOKUP(D71,OTC!$A:$H,8,0),"")</f>
        <v/>
      </c>
      <c r="Z71" s="102">
        <f t="shared" ref="Z71:Z134" si="43">ROUND(SUM(U71:Y71),0)</f>
        <v>0</v>
      </c>
      <c r="AA71" s="113">
        <f t="shared" ref="AA71:AA134" si="44">SUM(Z71,T71)</f>
        <v>850</v>
      </c>
      <c r="AB71" s="124">
        <f>IF(OR(ISNUMBER(SEARCH("적하삭제",J71)),ISNUMBER(SEARCH("적하 삭제",J71))),0,AA71*Summary!$B$23/100)</f>
        <v>8009.8050000000003</v>
      </c>
      <c r="AC71" s="65"/>
      <c r="AD71" s="145">
        <v>45903</v>
      </c>
      <c r="AE71" s="139" t="s">
        <v>10</v>
      </c>
      <c r="AF71" s="139">
        <v>82020034394</v>
      </c>
      <c r="AG71" s="139" t="s">
        <v>475</v>
      </c>
      <c r="AH71" s="139" t="s">
        <v>262</v>
      </c>
      <c r="AI71" s="139">
        <v>1044023195</v>
      </c>
      <c r="AJ71" s="139">
        <v>10067</v>
      </c>
      <c r="AK71" s="139"/>
      <c r="AL71" s="140">
        <v>1</v>
      </c>
      <c r="AM71" s="141">
        <v>0.4</v>
      </c>
      <c r="AN71" s="141">
        <v>2</v>
      </c>
      <c r="AO71" s="141">
        <v>2</v>
      </c>
      <c r="AP71" s="139" t="s">
        <v>8</v>
      </c>
      <c r="AQ71" s="141">
        <v>10.199999999999999</v>
      </c>
      <c r="AR71" s="139" t="s">
        <v>81</v>
      </c>
      <c r="AS71" s="139" t="s">
        <v>81</v>
      </c>
      <c r="AT71" s="139" t="s">
        <v>81</v>
      </c>
      <c r="AU71" s="139" t="s">
        <v>81</v>
      </c>
      <c r="AV71" s="139" t="s">
        <v>81</v>
      </c>
      <c r="AW71" s="139">
        <v>2256355</v>
      </c>
      <c r="AX71" s="139" t="s">
        <v>121</v>
      </c>
      <c r="AY71" s="139" t="s">
        <v>82</v>
      </c>
      <c r="AZ71" s="139"/>
      <c r="BA71" s="139" t="s">
        <v>83</v>
      </c>
      <c r="BB71" s="157">
        <v>596421453872</v>
      </c>
      <c r="BC71" s="139"/>
      <c r="BD71" s="139" t="s">
        <v>476</v>
      </c>
      <c r="BE71" s="139" t="s">
        <v>88</v>
      </c>
      <c r="BF71" s="139" t="s">
        <v>87</v>
      </c>
      <c r="BG71" s="139" t="s">
        <v>84</v>
      </c>
      <c r="BH71" s="139" t="s">
        <v>85</v>
      </c>
      <c r="BI71" s="139" t="s">
        <v>86</v>
      </c>
      <c r="BJ71" s="139"/>
      <c r="BK71" s="139" t="s">
        <v>116</v>
      </c>
    </row>
    <row r="72" spans="1:63" ht="13.2" customHeight="1" x14ac:dyDescent="0.2">
      <c r="A72" s="54">
        <f t="shared" si="23"/>
        <v>45903</v>
      </c>
      <c r="B72" s="54" t="str">
        <f t="shared" si="24"/>
        <v>NRT</v>
      </c>
      <c r="C72" s="53">
        <f t="shared" si="25"/>
        <v>82020034394</v>
      </c>
      <c r="D72" s="55" t="str">
        <f t="shared" si="26"/>
        <v>PJP250136905</v>
      </c>
      <c r="E72" s="53">
        <f t="shared" si="27"/>
        <v>596421453905</v>
      </c>
      <c r="F72" s="53">
        <f t="shared" si="28"/>
        <v>2256355</v>
      </c>
      <c r="G72" s="53" t="str">
        <f t="shared" si="29"/>
        <v>SWCORP (TEAMHT)</v>
      </c>
      <c r="H72" s="55" t="str">
        <f t="shared" si="30"/>
        <v>연학봉</v>
      </c>
      <c r="I72" s="53">
        <f t="shared" si="31"/>
        <v>30083</v>
      </c>
      <c r="J72" s="72">
        <f t="shared" si="32"/>
        <v>0</v>
      </c>
      <c r="K72" s="114">
        <f t="shared" si="33"/>
        <v>1</v>
      </c>
      <c r="L72" s="115">
        <f t="shared" si="34"/>
        <v>1.05</v>
      </c>
      <c r="M72" s="115">
        <f t="shared" si="35"/>
        <v>2.1</v>
      </c>
      <c r="N72" s="56">
        <f t="shared" si="36"/>
        <v>2.1</v>
      </c>
      <c r="O72" s="53" t="str">
        <f t="shared" si="37"/>
        <v>일반(목록배제,Normal-Manifest Exception)</v>
      </c>
      <c r="P72" s="100">
        <f t="shared" si="38"/>
        <v>8.9700000000000006</v>
      </c>
      <c r="Q72" s="63" t="str">
        <f t="shared" si="39"/>
        <v>RS706</v>
      </c>
      <c r="R72" s="63" t="str">
        <f t="shared" si="40"/>
        <v>AIR SEOUL</v>
      </c>
      <c r="S72" s="54">
        <f t="shared" si="41"/>
        <v>45903</v>
      </c>
      <c r="T72" s="94">
        <f t="shared" si="42"/>
        <v>869</v>
      </c>
      <c r="U72" s="98" cm="1">
        <f t="array" ref="U72">IF(OR(ISNUMBER(SEARCH("대신대납",J72)),ISNUMBER(SEARCH("대신 대납",J72))),_xlfn.LET(
  _xlpm.s,J72,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" s="98">
        <f>((K72-1)*2500)/(Summary!$B$23/100)</f>
        <v>0</v>
      </c>
      <c r="W72" s="107">
        <f>IF(OR(ISNUMBER(SEARCH("대신대납",J72)),ISNUMBER(SEARCH("대신 대납",J72)),ISNUMBER(SEARCH("대신착불",J72)),ISNUMBER(SEARCH("대신 착불",J72))), 0,_xlfn.IFNA(_xlfn.IFS(
    AND(N72/K72 &gt; 2, N72/K72 &lt;= 5), 500/(Summary!$B$23/100) * K72,
    AND(N72/K72 &gt; 5, N72/K72 &lt;= 10), 1000/(Summary!$B$23/100) * K72,
    AND(N72/K72 &gt; 10, N72/K72 &lt;= 20), 3000/(Summary!$B$23/100) * K72,
    AND(N72/K72 &gt; 20, N72/K72 &lt;= 25), 11000/(Summary!$B$23/100) * K72,
    AND(N72/K72 &gt; 25, N72/K72 &lt;= 999), 15000/(Summary!$B$23/100) * K72
),0))</f>
        <v>53.059968376258844</v>
      </c>
      <c r="X72" s="99" cm="1">
        <f t="array" ref="X72">_xlfn.IFNA(_xlfn.IFS(AND(P72&gt;=2000, P72&lt;3000), 10000, AND(P72&gt;=3000, P72&lt;4000), 15000, AND(P72&gt;=4000, P72&lt;5000), 20000, AND(P72&gt;=5000), 25000),0)</f>
        <v>0</v>
      </c>
      <c r="Y72" s="64" t="str">
        <f>_xlfn.IFNA(VLOOKUP(D72,OTC!$A:$H,8,0),"")</f>
        <v/>
      </c>
      <c r="Z72" s="102">
        <f t="shared" si="43"/>
        <v>53</v>
      </c>
      <c r="AA72" s="113">
        <f t="shared" si="44"/>
        <v>922</v>
      </c>
      <c r="AB72" s="124">
        <f>IF(OR(ISNUMBER(SEARCH("적하삭제",J72)),ISNUMBER(SEARCH("적하 삭제",J72))),0,AA72*Summary!$B$23/100)</f>
        <v>8688.2826000000005</v>
      </c>
      <c r="AC72" s="65"/>
      <c r="AD72" s="145">
        <v>45903</v>
      </c>
      <c r="AE72" s="139" t="s">
        <v>10</v>
      </c>
      <c r="AF72" s="139">
        <v>82020034394</v>
      </c>
      <c r="AG72" s="139" t="s">
        <v>477</v>
      </c>
      <c r="AH72" s="139" t="s">
        <v>478</v>
      </c>
      <c r="AI72" s="139">
        <v>1043484888</v>
      </c>
      <c r="AJ72" s="139">
        <v>30083</v>
      </c>
      <c r="AK72" s="139"/>
      <c r="AL72" s="140">
        <v>1</v>
      </c>
      <c r="AM72" s="141">
        <v>1.05</v>
      </c>
      <c r="AN72" s="141">
        <v>2.1</v>
      </c>
      <c r="AO72" s="141">
        <v>2.1</v>
      </c>
      <c r="AP72" s="139" t="s">
        <v>8</v>
      </c>
      <c r="AQ72" s="141">
        <v>8.9700000000000006</v>
      </c>
      <c r="AR72" s="139" t="s">
        <v>81</v>
      </c>
      <c r="AS72" s="139" t="s">
        <v>81</v>
      </c>
      <c r="AT72" s="139" t="s">
        <v>81</v>
      </c>
      <c r="AU72" s="139" t="s">
        <v>81</v>
      </c>
      <c r="AV72" s="139" t="s">
        <v>81</v>
      </c>
      <c r="AW72" s="139">
        <v>2256355</v>
      </c>
      <c r="AX72" s="139" t="s">
        <v>121</v>
      </c>
      <c r="AY72" s="139" t="s">
        <v>82</v>
      </c>
      <c r="AZ72" s="139"/>
      <c r="BA72" s="139" t="s">
        <v>83</v>
      </c>
      <c r="BB72" s="157">
        <v>596421453905</v>
      </c>
      <c r="BC72" s="139"/>
      <c r="BD72" s="139" t="s">
        <v>479</v>
      </c>
      <c r="BE72" s="139" t="s">
        <v>88</v>
      </c>
      <c r="BF72" s="139" t="s">
        <v>87</v>
      </c>
      <c r="BG72" s="139" t="s">
        <v>84</v>
      </c>
      <c r="BH72" s="139" t="s">
        <v>85</v>
      </c>
      <c r="BI72" s="139" t="s">
        <v>86</v>
      </c>
      <c r="BJ72" s="139"/>
      <c r="BK72" s="139" t="s">
        <v>116</v>
      </c>
    </row>
    <row r="73" spans="1:63" ht="13.2" customHeight="1" x14ac:dyDescent="0.2">
      <c r="A73" s="54">
        <f t="shared" si="23"/>
        <v>45903</v>
      </c>
      <c r="B73" s="54" t="str">
        <f t="shared" si="24"/>
        <v>NRT</v>
      </c>
      <c r="C73" s="53">
        <f t="shared" si="25"/>
        <v>82020034394</v>
      </c>
      <c r="D73" s="55" t="str">
        <f t="shared" si="26"/>
        <v>PJP250136907</v>
      </c>
      <c r="E73" s="53">
        <f t="shared" si="27"/>
        <v>596421453920</v>
      </c>
      <c r="F73" s="53">
        <f t="shared" si="28"/>
        <v>2256355</v>
      </c>
      <c r="G73" s="53" t="str">
        <f t="shared" si="29"/>
        <v>SWCORP (TEAMHT)</v>
      </c>
      <c r="H73" s="55" t="str">
        <f t="shared" si="30"/>
        <v>남경욱</v>
      </c>
      <c r="I73" s="53">
        <f t="shared" si="31"/>
        <v>16998</v>
      </c>
      <c r="J73" s="72">
        <f t="shared" si="32"/>
        <v>0</v>
      </c>
      <c r="K73" s="114">
        <f t="shared" si="33"/>
        <v>1</v>
      </c>
      <c r="L73" s="115">
        <f t="shared" si="34"/>
        <v>1.85</v>
      </c>
      <c r="M73" s="115">
        <f t="shared" si="35"/>
        <v>3.4</v>
      </c>
      <c r="N73" s="56">
        <f t="shared" si="36"/>
        <v>3.4000000000000004</v>
      </c>
      <c r="O73" s="53" t="str">
        <f t="shared" si="37"/>
        <v>일반(목록배제,Normal-Manifest Exception)</v>
      </c>
      <c r="P73" s="100">
        <f t="shared" si="38"/>
        <v>8.02</v>
      </c>
      <c r="Q73" s="63" t="str">
        <f t="shared" si="39"/>
        <v>RS706</v>
      </c>
      <c r="R73" s="63" t="str">
        <f t="shared" si="40"/>
        <v>AIR SEOUL</v>
      </c>
      <c r="S73" s="54">
        <f t="shared" si="41"/>
        <v>45903</v>
      </c>
      <c r="T73" s="94">
        <f t="shared" si="42"/>
        <v>1116</v>
      </c>
      <c r="U73" s="98" cm="1">
        <f t="array" ref="U73">IF(OR(ISNUMBER(SEARCH("대신대납",J73)),ISNUMBER(SEARCH("대신 대납",J73))),_xlfn.LET(
  _xlpm.s,J73,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" s="98">
        <f>((K73-1)*2500)/(Summary!$B$23/100)</f>
        <v>0</v>
      </c>
      <c r="W73" s="107">
        <f>IF(OR(ISNUMBER(SEARCH("대신대납",J73)),ISNUMBER(SEARCH("대신 대납",J73)),ISNUMBER(SEARCH("대신착불",J73)),ISNUMBER(SEARCH("대신 착불",J73))), 0,_xlfn.IFNA(_xlfn.IFS(
    AND(N73/K73 &gt; 2, N73/K73 &lt;= 5), 500/(Summary!$B$23/100) * K73,
    AND(N73/K73 &gt; 5, N73/K73 &lt;= 10), 1000/(Summary!$B$23/100) * K73,
    AND(N73/K73 &gt; 10, N73/K73 &lt;= 20), 3000/(Summary!$B$23/100) * K73,
    AND(N73/K73 &gt; 20, N73/K73 &lt;= 25), 11000/(Summary!$B$23/100) * K73,
    AND(N73/K73 &gt; 25, N73/K73 &lt;= 999), 15000/(Summary!$B$23/100) * K73
),0))</f>
        <v>53.059968376258844</v>
      </c>
      <c r="X73" s="99" cm="1">
        <f t="array" ref="X73">_xlfn.IFNA(_xlfn.IFS(AND(P73&gt;=2000, P73&lt;3000), 10000, AND(P73&gt;=3000, P73&lt;4000), 15000, AND(P73&gt;=4000, P73&lt;5000), 20000, AND(P73&gt;=5000), 25000),0)</f>
        <v>0</v>
      </c>
      <c r="Y73" s="64" t="str">
        <f>_xlfn.IFNA(VLOOKUP(D73,OTC!$A:$H,8,0),"")</f>
        <v/>
      </c>
      <c r="Z73" s="102">
        <f t="shared" si="43"/>
        <v>53</v>
      </c>
      <c r="AA73" s="113">
        <f t="shared" si="44"/>
        <v>1169</v>
      </c>
      <c r="AB73" s="124">
        <f>IF(OR(ISNUMBER(SEARCH("적하삭제",J73)),ISNUMBER(SEARCH("적하 삭제",J73))),0,AA73*Summary!$B$23/100)</f>
        <v>11015.8377</v>
      </c>
      <c r="AC73" s="65"/>
      <c r="AD73" s="145">
        <v>45903</v>
      </c>
      <c r="AE73" s="139" t="s">
        <v>10</v>
      </c>
      <c r="AF73" s="139">
        <v>82020034394</v>
      </c>
      <c r="AG73" s="139" t="s">
        <v>480</v>
      </c>
      <c r="AH73" s="139" t="s">
        <v>481</v>
      </c>
      <c r="AI73" s="139">
        <v>1093409145</v>
      </c>
      <c r="AJ73" s="139">
        <v>16998</v>
      </c>
      <c r="AK73" s="139"/>
      <c r="AL73" s="140">
        <v>1</v>
      </c>
      <c r="AM73" s="141">
        <v>1.85</v>
      </c>
      <c r="AN73" s="141">
        <v>3.4</v>
      </c>
      <c r="AO73" s="141">
        <v>3.4</v>
      </c>
      <c r="AP73" s="139" t="s">
        <v>8</v>
      </c>
      <c r="AQ73" s="141">
        <v>8.02</v>
      </c>
      <c r="AR73" s="139" t="s">
        <v>81</v>
      </c>
      <c r="AS73" s="139" t="s">
        <v>81</v>
      </c>
      <c r="AT73" s="139" t="s">
        <v>81</v>
      </c>
      <c r="AU73" s="139" t="s">
        <v>81</v>
      </c>
      <c r="AV73" s="139" t="s">
        <v>81</v>
      </c>
      <c r="AW73" s="139">
        <v>2256355</v>
      </c>
      <c r="AX73" s="139" t="s">
        <v>121</v>
      </c>
      <c r="AY73" s="139" t="s">
        <v>82</v>
      </c>
      <c r="AZ73" s="139"/>
      <c r="BA73" s="139" t="s">
        <v>83</v>
      </c>
      <c r="BB73" s="157">
        <v>596421453920</v>
      </c>
      <c r="BC73" s="139"/>
      <c r="BD73" s="139" t="s">
        <v>482</v>
      </c>
      <c r="BE73" s="139" t="s">
        <v>88</v>
      </c>
      <c r="BF73" s="139" t="s">
        <v>87</v>
      </c>
      <c r="BG73" s="139" t="s">
        <v>84</v>
      </c>
      <c r="BH73" s="139" t="s">
        <v>85</v>
      </c>
      <c r="BI73" s="139" t="s">
        <v>86</v>
      </c>
      <c r="BJ73" s="139"/>
      <c r="BK73" s="139" t="s">
        <v>116</v>
      </c>
    </row>
    <row r="74" spans="1:63" ht="13.2" customHeight="1" x14ac:dyDescent="0.2">
      <c r="A74" s="54">
        <f t="shared" si="23"/>
        <v>45903</v>
      </c>
      <c r="B74" s="54" t="str">
        <f t="shared" si="24"/>
        <v>NRT</v>
      </c>
      <c r="C74" s="53">
        <f t="shared" si="25"/>
        <v>82020034394</v>
      </c>
      <c r="D74" s="55" t="str">
        <f t="shared" si="26"/>
        <v>PJP250136908</v>
      </c>
      <c r="E74" s="53">
        <f t="shared" si="27"/>
        <v>596421453931</v>
      </c>
      <c r="F74" s="53">
        <f t="shared" si="28"/>
        <v>2256355</v>
      </c>
      <c r="G74" s="53" t="str">
        <f t="shared" si="29"/>
        <v>SWCORP (TEAMHT)</v>
      </c>
      <c r="H74" s="55" t="str">
        <f t="shared" si="30"/>
        <v>유수민</v>
      </c>
      <c r="I74" s="53">
        <f t="shared" si="31"/>
        <v>61140</v>
      </c>
      <c r="J74" s="72">
        <f t="shared" si="32"/>
        <v>0</v>
      </c>
      <c r="K74" s="114">
        <f t="shared" si="33"/>
        <v>1</v>
      </c>
      <c r="L74" s="115">
        <f t="shared" si="34"/>
        <v>1.9</v>
      </c>
      <c r="M74" s="115">
        <f t="shared" si="35"/>
        <v>2</v>
      </c>
      <c r="N74" s="56">
        <f t="shared" si="36"/>
        <v>2</v>
      </c>
      <c r="O74" s="53" t="str">
        <f t="shared" si="37"/>
        <v>일반(목록배제,Normal-Manifest Exception)</v>
      </c>
      <c r="P74" s="100">
        <f t="shared" si="38"/>
        <v>6.24</v>
      </c>
      <c r="Q74" s="63" t="str">
        <f t="shared" si="39"/>
        <v>RS706</v>
      </c>
      <c r="R74" s="63" t="str">
        <f t="shared" si="40"/>
        <v>AIR SEOUL</v>
      </c>
      <c r="S74" s="54">
        <f t="shared" si="41"/>
        <v>45903</v>
      </c>
      <c r="T74" s="94">
        <f t="shared" si="42"/>
        <v>850</v>
      </c>
      <c r="U74" s="98" cm="1">
        <f t="array" ref="U74">IF(OR(ISNUMBER(SEARCH("대신대납",J74)),ISNUMBER(SEARCH("대신 대납",J74))),_xlfn.LET(
  _xlpm.s,J74,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" s="98">
        <f>((K74-1)*2500)/(Summary!$B$23/100)</f>
        <v>0</v>
      </c>
      <c r="W74" s="107">
        <f>IF(OR(ISNUMBER(SEARCH("대신대납",J74)),ISNUMBER(SEARCH("대신 대납",J74)),ISNUMBER(SEARCH("대신착불",J74)),ISNUMBER(SEARCH("대신 착불",J74))), 0,_xlfn.IFNA(_xlfn.IFS(
    AND(N74/K74 &gt; 2, N74/K74 &lt;= 5), 500/(Summary!$B$23/100) * K74,
    AND(N74/K74 &gt; 5, N74/K74 &lt;= 10), 1000/(Summary!$B$23/100) * K74,
    AND(N74/K74 &gt; 10, N74/K74 &lt;= 20), 3000/(Summary!$B$23/100) * K74,
    AND(N74/K74 &gt; 20, N74/K74 &lt;= 25), 11000/(Summary!$B$23/100) * K74,
    AND(N74/K74 &gt; 25, N74/K74 &lt;= 999), 15000/(Summary!$B$23/100) * K74
),0))</f>
        <v>0</v>
      </c>
      <c r="X74" s="99" cm="1">
        <f t="array" ref="X74">_xlfn.IFNA(_xlfn.IFS(AND(P74&gt;=2000, P74&lt;3000), 10000, AND(P74&gt;=3000, P74&lt;4000), 15000, AND(P74&gt;=4000, P74&lt;5000), 20000, AND(P74&gt;=5000), 25000),0)</f>
        <v>0</v>
      </c>
      <c r="Y74" s="64" t="str">
        <f>_xlfn.IFNA(VLOOKUP(D74,OTC!$A:$H,8,0),"")</f>
        <v/>
      </c>
      <c r="Z74" s="102">
        <f t="shared" si="43"/>
        <v>0</v>
      </c>
      <c r="AA74" s="113">
        <f t="shared" si="44"/>
        <v>850</v>
      </c>
      <c r="AB74" s="124">
        <f>IF(OR(ISNUMBER(SEARCH("적하삭제",J74)),ISNUMBER(SEARCH("적하 삭제",J74))),0,AA74*Summary!$B$23/100)</f>
        <v>8009.8050000000003</v>
      </c>
      <c r="AC74" s="65"/>
      <c r="AD74" s="145">
        <v>45903</v>
      </c>
      <c r="AE74" s="139" t="s">
        <v>10</v>
      </c>
      <c r="AF74" s="139">
        <v>82020034394</v>
      </c>
      <c r="AG74" s="139" t="s">
        <v>483</v>
      </c>
      <c r="AH74" s="139" t="s">
        <v>484</v>
      </c>
      <c r="AI74" s="139">
        <v>1037208205</v>
      </c>
      <c r="AJ74" s="139">
        <v>61140</v>
      </c>
      <c r="AK74" s="139"/>
      <c r="AL74" s="140">
        <v>1</v>
      </c>
      <c r="AM74" s="141">
        <v>1.9</v>
      </c>
      <c r="AN74" s="141">
        <v>2</v>
      </c>
      <c r="AO74" s="141">
        <v>2</v>
      </c>
      <c r="AP74" s="139" t="s">
        <v>8</v>
      </c>
      <c r="AQ74" s="141">
        <v>6.24</v>
      </c>
      <c r="AR74" s="139" t="s">
        <v>81</v>
      </c>
      <c r="AS74" s="139" t="s">
        <v>81</v>
      </c>
      <c r="AT74" s="139" t="s">
        <v>81</v>
      </c>
      <c r="AU74" s="139" t="s">
        <v>81</v>
      </c>
      <c r="AV74" s="139" t="s">
        <v>81</v>
      </c>
      <c r="AW74" s="139">
        <v>2256355</v>
      </c>
      <c r="AX74" s="139" t="s">
        <v>121</v>
      </c>
      <c r="AY74" s="139" t="s">
        <v>82</v>
      </c>
      <c r="AZ74" s="139"/>
      <c r="BA74" s="139" t="s">
        <v>83</v>
      </c>
      <c r="BB74" s="157">
        <v>596421453931</v>
      </c>
      <c r="BC74" s="139"/>
      <c r="BD74" s="139" t="s">
        <v>485</v>
      </c>
      <c r="BE74" s="139" t="s">
        <v>88</v>
      </c>
      <c r="BF74" s="139" t="s">
        <v>87</v>
      </c>
      <c r="BG74" s="139" t="s">
        <v>84</v>
      </c>
      <c r="BH74" s="139" t="s">
        <v>85</v>
      </c>
      <c r="BI74" s="139" t="s">
        <v>86</v>
      </c>
      <c r="BJ74" s="139"/>
      <c r="BK74" s="139" t="s">
        <v>116</v>
      </c>
    </row>
    <row r="75" spans="1:63" ht="13.2" customHeight="1" x14ac:dyDescent="0.2">
      <c r="A75" s="54">
        <f t="shared" si="23"/>
        <v>45903</v>
      </c>
      <c r="B75" s="54" t="str">
        <f t="shared" si="24"/>
        <v>NRT</v>
      </c>
      <c r="C75" s="53">
        <f t="shared" si="25"/>
        <v>82020034394</v>
      </c>
      <c r="D75" s="55" t="str">
        <f t="shared" si="26"/>
        <v>PJP250136919</v>
      </c>
      <c r="E75" s="53">
        <f t="shared" si="27"/>
        <v>596421454045</v>
      </c>
      <c r="F75" s="53">
        <f t="shared" si="28"/>
        <v>2256355</v>
      </c>
      <c r="G75" s="53" t="str">
        <f t="shared" si="29"/>
        <v>SWCORP (TEAMHT)</v>
      </c>
      <c r="H75" s="55" t="str">
        <f t="shared" si="30"/>
        <v>남정우</v>
      </c>
      <c r="I75" s="53">
        <f t="shared" si="31"/>
        <v>31473</v>
      </c>
      <c r="J75" s="72">
        <f t="shared" si="32"/>
        <v>0</v>
      </c>
      <c r="K75" s="114">
        <f t="shared" si="33"/>
        <v>1</v>
      </c>
      <c r="L75" s="115">
        <f t="shared" si="34"/>
        <v>2.2999999999999998</v>
      </c>
      <c r="M75" s="115">
        <f t="shared" si="35"/>
        <v>3.5</v>
      </c>
      <c r="N75" s="56">
        <f t="shared" si="36"/>
        <v>3.5</v>
      </c>
      <c r="O75" s="53" t="str">
        <f t="shared" si="37"/>
        <v>일반(목록배제,Normal-Manifest Exception)</v>
      </c>
      <c r="P75" s="100">
        <f t="shared" si="38"/>
        <v>10.38</v>
      </c>
      <c r="Q75" s="63" t="str">
        <f t="shared" si="39"/>
        <v>RS706</v>
      </c>
      <c r="R75" s="63" t="str">
        <f t="shared" si="40"/>
        <v>AIR SEOUL</v>
      </c>
      <c r="S75" s="54">
        <f t="shared" si="41"/>
        <v>45903</v>
      </c>
      <c r="T75" s="94">
        <f t="shared" si="42"/>
        <v>1135</v>
      </c>
      <c r="U75" s="98" cm="1">
        <f t="array" ref="U75">IF(OR(ISNUMBER(SEARCH("대신대납",J75)),ISNUMBER(SEARCH("대신 대납",J75))),_xlfn.LET(
  _xlpm.s,J75,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" s="98">
        <f>((K75-1)*2500)/(Summary!$B$23/100)</f>
        <v>0</v>
      </c>
      <c r="W75" s="107">
        <f>IF(OR(ISNUMBER(SEARCH("대신대납",J75)),ISNUMBER(SEARCH("대신 대납",J75)),ISNUMBER(SEARCH("대신착불",J75)),ISNUMBER(SEARCH("대신 착불",J75))), 0,_xlfn.IFNA(_xlfn.IFS(
    AND(N75/K75 &gt; 2, N75/K75 &lt;= 5), 500/(Summary!$B$23/100) * K75,
    AND(N75/K75 &gt; 5, N75/K75 &lt;= 10), 1000/(Summary!$B$23/100) * K75,
    AND(N75/K75 &gt; 10, N75/K75 &lt;= 20), 3000/(Summary!$B$23/100) * K75,
    AND(N75/K75 &gt; 20, N75/K75 &lt;= 25), 11000/(Summary!$B$23/100) * K75,
    AND(N75/K75 &gt; 25, N75/K75 &lt;= 999), 15000/(Summary!$B$23/100) * K75
),0))</f>
        <v>53.059968376258844</v>
      </c>
      <c r="X75" s="99" cm="1">
        <f t="array" ref="X75">_xlfn.IFNA(_xlfn.IFS(AND(P75&gt;=2000, P75&lt;3000), 10000, AND(P75&gt;=3000, P75&lt;4000), 15000, AND(P75&gt;=4000, P75&lt;5000), 20000, AND(P75&gt;=5000), 25000),0)</f>
        <v>0</v>
      </c>
      <c r="Y75" s="64" t="str">
        <f>_xlfn.IFNA(VLOOKUP(D75,OTC!$A:$H,8,0),"")</f>
        <v/>
      </c>
      <c r="Z75" s="102">
        <f t="shared" si="43"/>
        <v>53</v>
      </c>
      <c r="AA75" s="113">
        <f t="shared" si="44"/>
        <v>1188</v>
      </c>
      <c r="AB75" s="124">
        <f>IF(OR(ISNUMBER(SEARCH("적하삭제",J75)),ISNUMBER(SEARCH("적하 삭제",J75))),0,AA75*Summary!$B$23/100)</f>
        <v>11194.8804</v>
      </c>
      <c r="AC75" s="65"/>
      <c r="AD75" s="145">
        <v>45903</v>
      </c>
      <c r="AE75" s="139" t="s">
        <v>10</v>
      </c>
      <c r="AF75" s="139">
        <v>82020034394</v>
      </c>
      <c r="AG75" s="139" t="s">
        <v>486</v>
      </c>
      <c r="AH75" s="139" t="s">
        <v>487</v>
      </c>
      <c r="AI75" s="139">
        <v>1046105707</v>
      </c>
      <c r="AJ75" s="139">
        <v>31473</v>
      </c>
      <c r="AK75" s="139"/>
      <c r="AL75" s="140">
        <v>1</v>
      </c>
      <c r="AM75" s="141">
        <v>2.2999999999999998</v>
      </c>
      <c r="AN75" s="141">
        <v>3.5</v>
      </c>
      <c r="AO75" s="141">
        <v>3.5</v>
      </c>
      <c r="AP75" s="139" t="s">
        <v>8</v>
      </c>
      <c r="AQ75" s="141">
        <v>10.38</v>
      </c>
      <c r="AR75" s="139" t="s">
        <v>81</v>
      </c>
      <c r="AS75" s="139" t="s">
        <v>81</v>
      </c>
      <c r="AT75" s="139" t="s">
        <v>81</v>
      </c>
      <c r="AU75" s="139" t="s">
        <v>81</v>
      </c>
      <c r="AV75" s="139" t="s">
        <v>81</v>
      </c>
      <c r="AW75" s="139">
        <v>2256355</v>
      </c>
      <c r="AX75" s="139" t="s">
        <v>121</v>
      </c>
      <c r="AY75" s="139" t="s">
        <v>82</v>
      </c>
      <c r="AZ75" s="139"/>
      <c r="BA75" s="139" t="s">
        <v>83</v>
      </c>
      <c r="BB75" s="157">
        <v>596421454045</v>
      </c>
      <c r="BC75" s="139"/>
      <c r="BD75" s="139" t="s">
        <v>488</v>
      </c>
      <c r="BE75" s="139" t="s">
        <v>88</v>
      </c>
      <c r="BF75" s="139" t="s">
        <v>87</v>
      </c>
      <c r="BG75" s="139" t="s">
        <v>84</v>
      </c>
      <c r="BH75" s="139" t="s">
        <v>85</v>
      </c>
      <c r="BI75" s="139" t="s">
        <v>86</v>
      </c>
      <c r="BJ75" s="139"/>
      <c r="BK75" s="139" t="s">
        <v>116</v>
      </c>
    </row>
    <row r="76" spans="1:63" ht="13.2" customHeight="1" x14ac:dyDescent="0.2">
      <c r="A76" s="54">
        <f t="shared" si="23"/>
        <v>45903</v>
      </c>
      <c r="B76" s="54" t="str">
        <f t="shared" si="24"/>
        <v>NRT</v>
      </c>
      <c r="C76" s="53">
        <f t="shared" si="25"/>
        <v>82020034394</v>
      </c>
      <c r="D76" s="55" t="str">
        <f t="shared" si="26"/>
        <v>PJP250136887</v>
      </c>
      <c r="E76" s="53">
        <f t="shared" si="27"/>
        <v>596421453721</v>
      </c>
      <c r="F76" s="53">
        <f t="shared" si="28"/>
        <v>2256355</v>
      </c>
      <c r="G76" s="53" t="str">
        <f t="shared" si="29"/>
        <v>SWCORP (TEAMHT)</v>
      </c>
      <c r="H76" s="55" t="str">
        <f t="shared" si="30"/>
        <v>김정윤</v>
      </c>
      <c r="I76" s="53">
        <f t="shared" si="31"/>
        <v>6515</v>
      </c>
      <c r="J76" s="72">
        <f t="shared" si="32"/>
        <v>0</v>
      </c>
      <c r="K76" s="114">
        <f t="shared" si="33"/>
        <v>1</v>
      </c>
      <c r="L76" s="115">
        <f t="shared" si="34"/>
        <v>1.45</v>
      </c>
      <c r="M76" s="115">
        <f t="shared" si="35"/>
        <v>3.3</v>
      </c>
      <c r="N76" s="56">
        <f t="shared" si="36"/>
        <v>3.3000000000000003</v>
      </c>
      <c r="O76" s="53" t="str">
        <f t="shared" si="37"/>
        <v>일반(목록배제,Normal-Manifest Exception)</v>
      </c>
      <c r="P76" s="100">
        <f t="shared" si="38"/>
        <v>12.95</v>
      </c>
      <c r="Q76" s="63" t="str">
        <f t="shared" si="39"/>
        <v>RS706</v>
      </c>
      <c r="R76" s="63" t="str">
        <f t="shared" si="40"/>
        <v>AIR SEOUL</v>
      </c>
      <c r="S76" s="54">
        <f t="shared" si="41"/>
        <v>45903</v>
      </c>
      <c r="T76" s="94">
        <f t="shared" si="42"/>
        <v>1097</v>
      </c>
      <c r="U76" s="98" cm="1">
        <f t="array" ref="U76">IF(OR(ISNUMBER(SEARCH("대신대납",J76)),ISNUMBER(SEARCH("대신 대납",J76))),_xlfn.LET(
  _xlpm.s,J76,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" s="98">
        <f>((K76-1)*2500)/(Summary!$B$23/100)</f>
        <v>0</v>
      </c>
      <c r="W76" s="107">
        <f>IF(OR(ISNUMBER(SEARCH("대신대납",J76)),ISNUMBER(SEARCH("대신 대납",J76)),ISNUMBER(SEARCH("대신착불",J76)),ISNUMBER(SEARCH("대신 착불",J76))), 0,_xlfn.IFNA(_xlfn.IFS(
    AND(N76/K76 &gt; 2, N76/K76 &lt;= 5), 500/(Summary!$B$23/100) * K76,
    AND(N76/K76 &gt; 5, N76/K76 &lt;= 10), 1000/(Summary!$B$23/100) * K76,
    AND(N76/K76 &gt; 10, N76/K76 &lt;= 20), 3000/(Summary!$B$23/100) * K76,
    AND(N76/K76 &gt; 20, N76/K76 &lt;= 25), 11000/(Summary!$B$23/100) * K76,
    AND(N76/K76 &gt; 25, N76/K76 &lt;= 999), 15000/(Summary!$B$23/100) * K76
),0))</f>
        <v>53.059968376258844</v>
      </c>
      <c r="X76" s="99" cm="1">
        <f t="array" ref="X76">_xlfn.IFNA(_xlfn.IFS(AND(P76&gt;=2000, P76&lt;3000), 10000, AND(P76&gt;=3000, P76&lt;4000), 15000, AND(P76&gt;=4000, P76&lt;5000), 20000, AND(P76&gt;=5000), 25000),0)</f>
        <v>0</v>
      </c>
      <c r="Y76" s="64" t="str">
        <f>_xlfn.IFNA(VLOOKUP(D76,OTC!$A:$H,8,0),"")</f>
        <v/>
      </c>
      <c r="Z76" s="102">
        <f t="shared" si="43"/>
        <v>53</v>
      </c>
      <c r="AA76" s="113">
        <f t="shared" si="44"/>
        <v>1150</v>
      </c>
      <c r="AB76" s="124">
        <f>IF(OR(ISNUMBER(SEARCH("적하삭제",J76)),ISNUMBER(SEARCH("적하 삭제",J76))),0,AA76*Summary!$B$23/100)</f>
        <v>10836.795</v>
      </c>
      <c r="AC76" s="65"/>
      <c r="AD76" s="145">
        <v>45903</v>
      </c>
      <c r="AE76" s="139" t="s">
        <v>10</v>
      </c>
      <c r="AF76" s="139">
        <v>82020034394</v>
      </c>
      <c r="AG76" s="139" t="s">
        <v>489</v>
      </c>
      <c r="AH76" s="139" t="s">
        <v>242</v>
      </c>
      <c r="AI76" s="139">
        <v>1039337720</v>
      </c>
      <c r="AJ76" s="139">
        <v>6515</v>
      </c>
      <c r="AK76" s="139"/>
      <c r="AL76" s="140">
        <v>1</v>
      </c>
      <c r="AM76" s="141">
        <v>1.45</v>
      </c>
      <c r="AN76" s="141">
        <v>3.3</v>
      </c>
      <c r="AO76" s="141">
        <v>3.3</v>
      </c>
      <c r="AP76" s="139" t="s">
        <v>8</v>
      </c>
      <c r="AQ76" s="141">
        <v>12.95</v>
      </c>
      <c r="AR76" s="139" t="s">
        <v>81</v>
      </c>
      <c r="AS76" s="139" t="s">
        <v>81</v>
      </c>
      <c r="AT76" s="139" t="s">
        <v>81</v>
      </c>
      <c r="AU76" s="139" t="s">
        <v>81</v>
      </c>
      <c r="AV76" s="139" t="s">
        <v>81</v>
      </c>
      <c r="AW76" s="139">
        <v>2256355</v>
      </c>
      <c r="AX76" s="139" t="s">
        <v>121</v>
      </c>
      <c r="AY76" s="139" t="s">
        <v>82</v>
      </c>
      <c r="AZ76" s="139"/>
      <c r="BA76" s="139" t="s">
        <v>83</v>
      </c>
      <c r="BB76" s="157">
        <v>596421453721</v>
      </c>
      <c r="BC76" s="139"/>
      <c r="BD76" s="139" t="s">
        <v>490</v>
      </c>
      <c r="BE76" s="139" t="s">
        <v>88</v>
      </c>
      <c r="BF76" s="139" t="s">
        <v>87</v>
      </c>
      <c r="BG76" s="139" t="s">
        <v>84</v>
      </c>
      <c r="BH76" s="139" t="s">
        <v>85</v>
      </c>
      <c r="BI76" s="139" t="s">
        <v>86</v>
      </c>
      <c r="BJ76" s="139"/>
      <c r="BK76" s="139" t="s">
        <v>116</v>
      </c>
    </row>
    <row r="77" spans="1:63" ht="13.2" customHeight="1" x14ac:dyDescent="0.2">
      <c r="A77" s="54">
        <f t="shared" si="23"/>
        <v>45903</v>
      </c>
      <c r="B77" s="54" t="str">
        <f t="shared" si="24"/>
        <v>NRT</v>
      </c>
      <c r="C77" s="53">
        <f t="shared" si="25"/>
        <v>82020034394</v>
      </c>
      <c r="D77" s="55" t="str">
        <f t="shared" si="26"/>
        <v>PJP250136900</v>
      </c>
      <c r="E77" s="53">
        <f t="shared" si="27"/>
        <v>596421453850</v>
      </c>
      <c r="F77" s="53">
        <f t="shared" si="28"/>
        <v>2256355</v>
      </c>
      <c r="G77" s="53" t="str">
        <f t="shared" si="29"/>
        <v>SWCORP (TEAMHT)</v>
      </c>
      <c r="H77" s="55" t="str">
        <f t="shared" si="30"/>
        <v>이다해</v>
      </c>
      <c r="I77" s="53">
        <f t="shared" si="31"/>
        <v>2593</v>
      </c>
      <c r="J77" s="72" t="str">
        <f t="shared" si="32"/>
        <v>[식물검역]//반입예정정보재전송</v>
      </c>
      <c r="K77" s="114">
        <f t="shared" si="33"/>
        <v>1</v>
      </c>
      <c r="L77" s="115">
        <f t="shared" si="34"/>
        <v>1.05</v>
      </c>
      <c r="M77" s="115">
        <f t="shared" si="35"/>
        <v>2</v>
      </c>
      <c r="N77" s="56">
        <f t="shared" si="36"/>
        <v>2</v>
      </c>
      <c r="O77" s="53" t="str">
        <f t="shared" si="37"/>
        <v>식물검역(Plants Inspection)</v>
      </c>
      <c r="P77" s="100">
        <f t="shared" si="38"/>
        <v>8.6999999999999993</v>
      </c>
      <c r="Q77" s="63" t="str">
        <f t="shared" si="39"/>
        <v>RS706</v>
      </c>
      <c r="R77" s="63" t="str">
        <f t="shared" si="40"/>
        <v>AIR SEOUL</v>
      </c>
      <c r="S77" s="54">
        <f t="shared" si="41"/>
        <v>45903</v>
      </c>
      <c r="T77" s="94">
        <f t="shared" si="42"/>
        <v>850</v>
      </c>
      <c r="U77" s="98" cm="1">
        <f t="array" ref="U77">IF(OR(ISNUMBER(SEARCH("대신대납",J77)),ISNUMBER(SEARCH("대신 대납",J77))),_xlfn.LET(
  _xlpm.s,J77,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" s="98">
        <f>((K77-1)*2500)/(Summary!$B$23/100)</f>
        <v>0</v>
      </c>
      <c r="W77" s="107">
        <f>IF(OR(ISNUMBER(SEARCH("대신대납",J77)),ISNUMBER(SEARCH("대신 대납",J77)),ISNUMBER(SEARCH("대신착불",J77)),ISNUMBER(SEARCH("대신 착불",J77))), 0,_xlfn.IFNA(_xlfn.IFS(
    AND(N77/K77 &gt; 2, N77/K77 &lt;= 5), 500/(Summary!$B$23/100) * K77,
    AND(N77/K77 &gt; 5, N77/K77 &lt;= 10), 1000/(Summary!$B$23/100) * K77,
    AND(N77/K77 &gt; 10, N77/K77 &lt;= 20), 3000/(Summary!$B$23/100) * K77,
    AND(N77/K77 &gt; 20, N77/K77 &lt;= 25), 11000/(Summary!$B$23/100) * K77,
    AND(N77/K77 &gt; 25, N77/K77 &lt;= 999), 15000/(Summary!$B$23/100) * K77
),0))</f>
        <v>0</v>
      </c>
      <c r="X77" s="99" cm="1">
        <f t="array" ref="X77">_xlfn.IFNA(_xlfn.IFS(AND(P77&gt;=2000, P77&lt;3000), 10000, AND(P77&gt;=3000, P77&lt;4000), 15000, AND(P77&gt;=4000, P77&lt;5000), 20000, AND(P77&gt;=5000), 25000),0)</f>
        <v>0</v>
      </c>
      <c r="Y77" s="64" t="str">
        <f>_xlfn.IFNA(VLOOKUP(D77,OTC!$A:$H,8,0),"")</f>
        <v/>
      </c>
      <c r="Z77" s="102">
        <f t="shared" si="43"/>
        <v>0</v>
      </c>
      <c r="AA77" s="113">
        <f t="shared" si="44"/>
        <v>850</v>
      </c>
      <c r="AB77" s="124">
        <f>IF(OR(ISNUMBER(SEARCH("적하삭제",J77)),ISNUMBER(SEARCH("적하 삭제",J77))),0,AA77*Summary!$B$23/100)</f>
        <v>8009.8050000000003</v>
      </c>
      <c r="AC77" s="65"/>
      <c r="AD77" s="145">
        <v>45903</v>
      </c>
      <c r="AE77" s="139" t="s">
        <v>10</v>
      </c>
      <c r="AF77" s="139">
        <v>82020034394</v>
      </c>
      <c r="AG77" s="139" t="s">
        <v>491</v>
      </c>
      <c r="AH77" s="139" t="s">
        <v>492</v>
      </c>
      <c r="AI77" s="139">
        <v>1033648601</v>
      </c>
      <c r="AJ77" s="139">
        <v>2593</v>
      </c>
      <c r="AK77" s="139" t="s">
        <v>356</v>
      </c>
      <c r="AL77" s="140">
        <v>1</v>
      </c>
      <c r="AM77" s="141">
        <v>1.05</v>
      </c>
      <c r="AN77" s="141">
        <v>2</v>
      </c>
      <c r="AO77" s="141">
        <v>2</v>
      </c>
      <c r="AP77" s="139" t="s">
        <v>99</v>
      </c>
      <c r="AQ77" s="141">
        <v>8.6999999999999993</v>
      </c>
      <c r="AR77" s="139" t="s">
        <v>81</v>
      </c>
      <c r="AS77" s="139" t="s">
        <v>81</v>
      </c>
      <c r="AT77" s="139" t="s">
        <v>81</v>
      </c>
      <c r="AU77" s="139" t="s">
        <v>81</v>
      </c>
      <c r="AV77" s="139" t="s">
        <v>81</v>
      </c>
      <c r="AW77" s="139">
        <v>2256355</v>
      </c>
      <c r="AX77" s="139" t="s">
        <v>121</v>
      </c>
      <c r="AY77" s="139" t="s">
        <v>82</v>
      </c>
      <c r="AZ77" s="139"/>
      <c r="BA77" s="139" t="s">
        <v>83</v>
      </c>
      <c r="BB77" s="157">
        <v>596421453850</v>
      </c>
      <c r="BC77" s="139"/>
      <c r="BD77" s="139" t="s">
        <v>493</v>
      </c>
      <c r="BE77" s="139" t="s">
        <v>88</v>
      </c>
      <c r="BF77" s="139" t="s">
        <v>87</v>
      </c>
      <c r="BG77" s="139" t="s">
        <v>84</v>
      </c>
      <c r="BH77" s="139" t="s">
        <v>85</v>
      </c>
      <c r="BI77" s="139" t="s">
        <v>86</v>
      </c>
      <c r="BJ77" s="139"/>
      <c r="BK77" s="139" t="s">
        <v>116</v>
      </c>
    </row>
    <row r="78" spans="1:63" ht="13.2" customHeight="1" x14ac:dyDescent="0.2">
      <c r="A78" s="54">
        <f t="shared" si="23"/>
        <v>45903</v>
      </c>
      <c r="B78" s="54" t="str">
        <f t="shared" si="24"/>
        <v>NRT</v>
      </c>
      <c r="C78" s="53">
        <f t="shared" si="25"/>
        <v>82020034394</v>
      </c>
      <c r="D78" s="55" t="str">
        <f t="shared" si="26"/>
        <v>PJP250136910</v>
      </c>
      <c r="E78" s="53">
        <f t="shared" si="27"/>
        <v>596421453953</v>
      </c>
      <c r="F78" s="53">
        <f t="shared" si="28"/>
        <v>2256355</v>
      </c>
      <c r="G78" s="53" t="str">
        <f t="shared" si="29"/>
        <v>SWCORP (TEAMHT)</v>
      </c>
      <c r="H78" s="55" t="str">
        <f t="shared" si="30"/>
        <v>권은정</v>
      </c>
      <c r="I78" s="53">
        <f t="shared" si="31"/>
        <v>31112</v>
      </c>
      <c r="J78" s="72">
        <f t="shared" si="32"/>
        <v>0</v>
      </c>
      <c r="K78" s="114">
        <f t="shared" si="33"/>
        <v>1</v>
      </c>
      <c r="L78" s="115">
        <f t="shared" si="34"/>
        <v>1.4</v>
      </c>
      <c r="M78" s="115">
        <f t="shared" si="35"/>
        <v>3.9</v>
      </c>
      <c r="N78" s="56">
        <f t="shared" si="36"/>
        <v>3.9000000000000004</v>
      </c>
      <c r="O78" s="53" t="str">
        <f t="shared" si="37"/>
        <v>일반(목록배제,Normal-Manifest Exception)</v>
      </c>
      <c r="P78" s="100">
        <f t="shared" si="38"/>
        <v>22.76</v>
      </c>
      <c r="Q78" s="63" t="str">
        <f t="shared" si="39"/>
        <v>RS706</v>
      </c>
      <c r="R78" s="63" t="str">
        <f t="shared" si="40"/>
        <v>AIR SEOUL</v>
      </c>
      <c r="S78" s="54">
        <f t="shared" si="41"/>
        <v>45903</v>
      </c>
      <c r="T78" s="94">
        <f t="shared" si="42"/>
        <v>1211</v>
      </c>
      <c r="U78" s="98" cm="1">
        <f t="array" ref="U78">IF(OR(ISNUMBER(SEARCH("대신대납",J78)),ISNUMBER(SEARCH("대신 대납",J78))),_xlfn.LET(
  _xlpm.s,J78,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" s="98">
        <f>((K78-1)*2500)/(Summary!$B$23/100)</f>
        <v>0</v>
      </c>
      <c r="W78" s="107">
        <f>IF(OR(ISNUMBER(SEARCH("대신대납",J78)),ISNUMBER(SEARCH("대신 대납",J78)),ISNUMBER(SEARCH("대신착불",J78)),ISNUMBER(SEARCH("대신 착불",J78))), 0,_xlfn.IFNA(_xlfn.IFS(
    AND(N78/K78 &gt; 2, N78/K78 &lt;= 5), 500/(Summary!$B$23/100) * K78,
    AND(N78/K78 &gt; 5, N78/K78 &lt;= 10), 1000/(Summary!$B$23/100) * K78,
    AND(N78/K78 &gt; 10, N78/K78 &lt;= 20), 3000/(Summary!$B$23/100) * K78,
    AND(N78/K78 &gt; 20, N78/K78 &lt;= 25), 11000/(Summary!$B$23/100) * K78,
    AND(N78/K78 &gt; 25, N78/K78 &lt;= 999), 15000/(Summary!$B$23/100) * K78
),0))</f>
        <v>53.059968376258844</v>
      </c>
      <c r="X78" s="99" cm="1">
        <f t="array" ref="X78">_xlfn.IFNA(_xlfn.IFS(AND(P78&gt;=2000, P78&lt;3000), 10000, AND(P78&gt;=3000, P78&lt;4000), 15000, AND(P78&gt;=4000, P78&lt;5000), 20000, AND(P78&gt;=5000), 25000),0)</f>
        <v>0</v>
      </c>
      <c r="Y78" s="64" t="str">
        <f>_xlfn.IFNA(VLOOKUP(D78,OTC!$A:$H,8,0),"")</f>
        <v/>
      </c>
      <c r="Z78" s="102">
        <f t="shared" si="43"/>
        <v>53</v>
      </c>
      <c r="AA78" s="113">
        <f t="shared" si="44"/>
        <v>1264</v>
      </c>
      <c r="AB78" s="124">
        <f>IF(OR(ISNUMBER(SEARCH("적하삭제",J78)),ISNUMBER(SEARCH("적하 삭제",J78))),0,AA78*Summary!$B$23/100)</f>
        <v>11911.051200000002</v>
      </c>
      <c r="AC78" s="65"/>
      <c r="AD78" s="145">
        <v>45903</v>
      </c>
      <c r="AE78" s="139" t="s">
        <v>10</v>
      </c>
      <c r="AF78" s="139">
        <v>82020034394</v>
      </c>
      <c r="AG78" s="139" t="s">
        <v>494</v>
      </c>
      <c r="AH78" s="139" t="s">
        <v>130</v>
      </c>
      <c r="AI78" s="139">
        <v>1063123157</v>
      </c>
      <c r="AJ78" s="139">
        <v>31112</v>
      </c>
      <c r="AK78" s="139"/>
      <c r="AL78" s="140">
        <v>1</v>
      </c>
      <c r="AM78" s="141">
        <v>1.4</v>
      </c>
      <c r="AN78" s="141">
        <v>3.9</v>
      </c>
      <c r="AO78" s="141">
        <v>3.9</v>
      </c>
      <c r="AP78" s="139" t="s">
        <v>8</v>
      </c>
      <c r="AQ78" s="141">
        <v>22.76</v>
      </c>
      <c r="AR78" s="139" t="s">
        <v>81</v>
      </c>
      <c r="AS78" s="139" t="s">
        <v>81</v>
      </c>
      <c r="AT78" s="139" t="s">
        <v>81</v>
      </c>
      <c r="AU78" s="139" t="s">
        <v>81</v>
      </c>
      <c r="AV78" s="139" t="s">
        <v>81</v>
      </c>
      <c r="AW78" s="139">
        <v>2256355</v>
      </c>
      <c r="AX78" s="139" t="s">
        <v>121</v>
      </c>
      <c r="AY78" s="139" t="s">
        <v>82</v>
      </c>
      <c r="AZ78" s="139"/>
      <c r="BA78" s="139" t="s">
        <v>83</v>
      </c>
      <c r="BB78" s="157">
        <v>596421453953</v>
      </c>
      <c r="BC78" s="139"/>
      <c r="BD78" s="139" t="s">
        <v>495</v>
      </c>
      <c r="BE78" s="139" t="s">
        <v>88</v>
      </c>
      <c r="BF78" s="139" t="s">
        <v>87</v>
      </c>
      <c r="BG78" s="139" t="s">
        <v>84</v>
      </c>
      <c r="BH78" s="139" t="s">
        <v>85</v>
      </c>
      <c r="BI78" s="139" t="s">
        <v>86</v>
      </c>
      <c r="BJ78" s="139"/>
      <c r="BK78" s="139" t="s">
        <v>116</v>
      </c>
    </row>
    <row r="79" spans="1:63" ht="13.2" customHeight="1" x14ac:dyDescent="0.2">
      <c r="A79" s="54">
        <f t="shared" si="23"/>
        <v>45903</v>
      </c>
      <c r="B79" s="54" t="str">
        <f t="shared" si="24"/>
        <v>NRT</v>
      </c>
      <c r="C79" s="53">
        <f t="shared" si="25"/>
        <v>82020034394</v>
      </c>
      <c r="D79" s="55" t="str">
        <f t="shared" si="26"/>
        <v>PJP250136915</v>
      </c>
      <c r="E79" s="53">
        <f t="shared" si="27"/>
        <v>596421454001</v>
      </c>
      <c r="F79" s="53">
        <f t="shared" si="28"/>
        <v>2256355</v>
      </c>
      <c r="G79" s="53" t="str">
        <f t="shared" si="29"/>
        <v>SWCORP (TEAMHT)</v>
      </c>
      <c r="H79" s="55" t="str">
        <f t="shared" si="30"/>
        <v>권윤경</v>
      </c>
      <c r="I79" s="53">
        <f t="shared" si="31"/>
        <v>31528</v>
      </c>
      <c r="J79" s="72">
        <f t="shared" si="32"/>
        <v>0</v>
      </c>
      <c r="K79" s="114">
        <f t="shared" si="33"/>
        <v>1</v>
      </c>
      <c r="L79" s="115">
        <f t="shared" si="34"/>
        <v>1.9</v>
      </c>
      <c r="M79" s="115">
        <f t="shared" si="35"/>
        <v>4.0999999999999996</v>
      </c>
      <c r="N79" s="56">
        <f t="shared" si="36"/>
        <v>4.1000000000000005</v>
      </c>
      <c r="O79" s="53" t="str">
        <f t="shared" si="37"/>
        <v>일반(목록배제,Normal-Manifest Exception)</v>
      </c>
      <c r="P79" s="100">
        <f t="shared" si="38"/>
        <v>18.36</v>
      </c>
      <c r="Q79" s="63" t="str">
        <f t="shared" si="39"/>
        <v>RS706</v>
      </c>
      <c r="R79" s="63" t="str">
        <f t="shared" si="40"/>
        <v>AIR SEOUL</v>
      </c>
      <c r="S79" s="54">
        <f t="shared" si="41"/>
        <v>45903</v>
      </c>
      <c r="T79" s="94">
        <f t="shared" si="42"/>
        <v>1249</v>
      </c>
      <c r="U79" s="98" cm="1">
        <f t="array" ref="U79">IF(OR(ISNUMBER(SEARCH("대신대납",J79)),ISNUMBER(SEARCH("대신 대납",J79))),_xlfn.LET(
  _xlpm.s,J79,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" s="98">
        <f>((K79-1)*2500)/(Summary!$B$23/100)</f>
        <v>0</v>
      </c>
      <c r="W79" s="107">
        <f>IF(OR(ISNUMBER(SEARCH("대신대납",J79)),ISNUMBER(SEARCH("대신 대납",J79)),ISNUMBER(SEARCH("대신착불",J79)),ISNUMBER(SEARCH("대신 착불",J79))), 0,_xlfn.IFNA(_xlfn.IFS(
    AND(N79/K79 &gt; 2, N79/K79 &lt;= 5), 500/(Summary!$B$23/100) * K79,
    AND(N79/K79 &gt; 5, N79/K79 &lt;= 10), 1000/(Summary!$B$23/100) * K79,
    AND(N79/K79 &gt; 10, N79/K79 &lt;= 20), 3000/(Summary!$B$23/100) * K79,
    AND(N79/K79 &gt; 20, N79/K79 &lt;= 25), 11000/(Summary!$B$23/100) * K79,
    AND(N79/K79 &gt; 25, N79/K79 &lt;= 999), 15000/(Summary!$B$23/100) * K79
),0))</f>
        <v>53.059968376258844</v>
      </c>
      <c r="X79" s="99" cm="1">
        <f t="array" ref="X79">_xlfn.IFNA(_xlfn.IFS(AND(P79&gt;=2000, P79&lt;3000), 10000, AND(P79&gt;=3000, P79&lt;4000), 15000, AND(P79&gt;=4000, P79&lt;5000), 20000, AND(P79&gt;=5000), 25000),0)</f>
        <v>0</v>
      </c>
      <c r="Y79" s="64" t="str">
        <f>_xlfn.IFNA(VLOOKUP(D79,OTC!$A:$H,8,0),"")</f>
        <v/>
      </c>
      <c r="Z79" s="102">
        <f t="shared" si="43"/>
        <v>53</v>
      </c>
      <c r="AA79" s="113">
        <f t="shared" si="44"/>
        <v>1302</v>
      </c>
      <c r="AB79" s="124">
        <f>IF(OR(ISNUMBER(SEARCH("적하삭제",J79)),ISNUMBER(SEARCH("적하 삭제",J79))),0,AA79*Summary!$B$23/100)</f>
        <v>12269.136600000002</v>
      </c>
      <c r="AC79" s="65"/>
      <c r="AD79" s="145">
        <v>45903</v>
      </c>
      <c r="AE79" s="139" t="s">
        <v>10</v>
      </c>
      <c r="AF79" s="139">
        <v>82020034394</v>
      </c>
      <c r="AG79" s="139" t="s">
        <v>496</v>
      </c>
      <c r="AH79" s="139" t="s">
        <v>497</v>
      </c>
      <c r="AI79" s="139">
        <v>1023862801</v>
      </c>
      <c r="AJ79" s="139">
        <v>31528</v>
      </c>
      <c r="AK79" s="139"/>
      <c r="AL79" s="140">
        <v>1</v>
      </c>
      <c r="AM79" s="141">
        <v>1.9</v>
      </c>
      <c r="AN79" s="141">
        <v>4.0999999999999996</v>
      </c>
      <c r="AO79" s="141">
        <v>4.0999999999999996</v>
      </c>
      <c r="AP79" s="139" t="s">
        <v>8</v>
      </c>
      <c r="AQ79" s="141">
        <v>18.36</v>
      </c>
      <c r="AR79" s="139" t="s">
        <v>81</v>
      </c>
      <c r="AS79" s="139" t="s">
        <v>81</v>
      </c>
      <c r="AT79" s="139" t="s">
        <v>81</v>
      </c>
      <c r="AU79" s="139" t="s">
        <v>81</v>
      </c>
      <c r="AV79" s="139" t="s">
        <v>81</v>
      </c>
      <c r="AW79" s="139">
        <v>2256355</v>
      </c>
      <c r="AX79" s="139" t="s">
        <v>121</v>
      </c>
      <c r="AY79" s="139" t="s">
        <v>82</v>
      </c>
      <c r="AZ79" s="139"/>
      <c r="BA79" s="139" t="s">
        <v>83</v>
      </c>
      <c r="BB79" s="157">
        <v>596421454001</v>
      </c>
      <c r="BC79" s="139"/>
      <c r="BD79" s="139" t="s">
        <v>498</v>
      </c>
      <c r="BE79" s="139" t="s">
        <v>88</v>
      </c>
      <c r="BF79" s="139" t="s">
        <v>87</v>
      </c>
      <c r="BG79" s="139" t="s">
        <v>84</v>
      </c>
      <c r="BH79" s="139" t="s">
        <v>85</v>
      </c>
      <c r="BI79" s="139" t="s">
        <v>86</v>
      </c>
      <c r="BJ79" s="139"/>
      <c r="BK79" s="139" t="s">
        <v>116</v>
      </c>
    </row>
    <row r="80" spans="1:63" ht="13.2" customHeight="1" x14ac:dyDescent="0.2">
      <c r="A80" s="54">
        <f t="shared" si="23"/>
        <v>45903</v>
      </c>
      <c r="B80" s="54" t="str">
        <f t="shared" si="24"/>
        <v>NRT</v>
      </c>
      <c r="C80" s="53">
        <f t="shared" si="25"/>
        <v>82020034394</v>
      </c>
      <c r="D80" s="55" t="str">
        <f t="shared" si="26"/>
        <v>PJP250136916</v>
      </c>
      <c r="E80" s="53">
        <f t="shared" si="27"/>
        <v>596421454012</v>
      </c>
      <c r="F80" s="53">
        <f t="shared" si="28"/>
        <v>2256355</v>
      </c>
      <c r="G80" s="53" t="str">
        <f t="shared" si="29"/>
        <v>SWCORP (TEAMHT)</v>
      </c>
      <c r="H80" s="55" t="str">
        <f t="shared" si="30"/>
        <v>김은영</v>
      </c>
      <c r="I80" s="53">
        <f t="shared" si="31"/>
        <v>22865</v>
      </c>
      <c r="J80" s="72">
        <f t="shared" si="32"/>
        <v>0</v>
      </c>
      <c r="K80" s="114">
        <f t="shared" si="33"/>
        <v>1</v>
      </c>
      <c r="L80" s="115">
        <f t="shared" si="34"/>
        <v>0.7</v>
      </c>
      <c r="M80" s="115">
        <f t="shared" si="35"/>
        <v>2.1</v>
      </c>
      <c r="N80" s="56">
        <f t="shared" si="36"/>
        <v>2.1</v>
      </c>
      <c r="O80" s="53" t="str">
        <f t="shared" si="37"/>
        <v>일반(목록배제,Normal-Manifest Exception)</v>
      </c>
      <c r="P80" s="100">
        <f t="shared" si="38"/>
        <v>17.73</v>
      </c>
      <c r="Q80" s="63" t="str">
        <f t="shared" si="39"/>
        <v>RS706</v>
      </c>
      <c r="R80" s="63" t="str">
        <f t="shared" si="40"/>
        <v>AIR SEOUL</v>
      </c>
      <c r="S80" s="54">
        <f t="shared" si="41"/>
        <v>45903</v>
      </c>
      <c r="T80" s="94">
        <f t="shared" si="42"/>
        <v>869</v>
      </c>
      <c r="U80" s="98" cm="1">
        <f t="array" ref="U80">IF(OR(ISNUMBER(SEARCH("대신대납",J80)),ISNUMBER(SEARCH("대신 대납",J80))),_xlfn.LET(
  _xlpm.s,J80,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" s="98">
        <f>((K80-1)*2500)/(Summary!$B$23/100)</f>
        <v>0</v>
      </c>
      <c r="W80" s="107">
        <f>IF(OR(ISNUMBER(SEARCH("대신대납",J80)),ISNUMBER(SEARCH("대신 대납",J80)),ISNUMBER(SEARCH("대신착불",J80)),ISNUMBER(SEARCH("대신 착불",J80))), 0,_xlfn.IFNA(_xlfn.IFS(
    AND(N80/K80 &gt; 2, N80/K80 &lt;= 5), 500/(Summary!$B$23/100) * K80,
    AND(N80/K80 &gt; 5, N80/K80 &lt;= 10), 1000/(Summary!$B$23/100) * K80,
    AND(N80/K80 &gt; 10, N80/K80 &lt;= 20), 3000/(Summary!$B$23/100) * K80,
    AND(N80/K80 &gt; 20, N80/K80 &lt;= 25), 11000/(Summary!$B$23/100) * K80,
    AND(N80/K80 &gt; 25, N80/K80 &lt;= 999), 15000/(Summary!$B$23/100) * K80
),0))</f>
        <v>53.059968376258844</v>
      </c>
      <c r="X80" s="99" cm="1">
        <f t="array" ref="X80">_xlfn.IFNA(_xlfn.IFS(AND(P80&gt;=2000, P80&lt;3000), 10000, AND(P80&gt;=3000, P80&lt;4000), 15000, AND(P80&gt;=4000, P80&lt;5000), 20000, AND(P80&gt;=5000), 25000),0)</f>
        <v>0</v>
      </c>
      <c r="Y80" s="64" t="str">
        <f>_xlfn.IFNA(VLOOKUP(D80,OTC!$A:$H,8,0),"")</f>
        <v/>
      </c>
      <c r="Z80" s="102">
        <f t="shared" si="43"/>
        <v>53</v>
      </c>
      <c r="AA80" s="113">
        <f t="shared" si="44"/>
        <v>922</v>
      </c>
      <c r="AB80" s="124">
        <f>IF(OR(ISNUMBER(SEARCH("적하삭제",J80)),ISNUMBER(SEARCH("적하 삭제",J80))),0,AA80*Summary!$B$23/100)</f>
        <v>8688.2826000000005</v>
      </c>
      <c r="AC80" s="65"/>
      <c r="AD80" s="145">
        <v>45903</v>
      </c>
      <c r="AE80" s="139" t="s">
        <v>10</v>
      </c>
      <c r="AF80" s="139">
        <v>82020034394</v>
      </c>
      <c r="AG80" s="139" t="s">
        <v>499</v>
      </c>
      <c r="AH80" s="139" t="s">
        <v>155</v>
      </c>
      <c r="AI80" s="139">
        <v>1041013122</v>
      </c>
      <c r="AJ80" s="139">
        <v>22865</v>
      </c>
      <c r="AK80" s="139"/>
      <c r="AL80" s="140">
        <v>1</v>
      </c>
      <c r="AM80" s="141">
        <v>0.7</v>
      </c>
      <c r="AN80" s="141">
        <v>2.1</v>
      </c>
      <c r="AO80" s="141">
        <v>2.1</v>
      </c>
      <c r="AP80" s="139" t="s">
        <v>8</v>
      </c>
      <c r="AQ80" s="141">
        <v>17.73</v>
      </c>
      <c r="AR80" s="139" t="s">
        <v>81</v>
      </c>
      <c r="AS80" s="139" t="s">
        <v>81</v>
      </c>
      <c r="AT80" s="139" t="s">
        <v>81</v>
      </c>
      <c r="AU80" s="139" t="s">
        <v>81</v>
      </c>
      <c r="AV80" s="139" t="s">
        <v>81</v>
      </c>
      <c r="AW80" s="139">
        <v>2256355</v>
      </c>
      <c r="AX80" s="139" t="s">
        <v>121</v>
      </c>
      <c r="AY80" s="139" t="s">
        <v>82</v>
      </c>
      <c r="AZ80" s="139"/>
      <c r="BA80" s="139" t="s">
        <v>83</v>
      </c>
      <c r="BB80" s="157">
        <v>596421454012</v>
      </c>
      <c r="BC80" s="139"/>
      <c r="BD80" s="139" t="s">
        <v>500</v>
      </c>
      <c r="BE80" s="139" t="s">
        <v>88</v>
      </c>
      <c r="BF80" s="139" t="s">
        <v>87</v>
      </c>
      <c r="BG80" s="139" t="s">
        <v>84</v>
      </c>
      <c r="BH80" s="139" t="s">
        <v>85</v>
      </c>
      <c r="BI80" s="139" t="s">
        <v>86</v>
      </c>
      <c r="BJ80" s="139"/>
      <c r="BK80" s="139" t="s">
        <v>116</v>
      </c>
    </row>
    <row r="81" spans="1:63" ht="13.2" customHeight="1" x14ac:dyDescent="0.2">
      <c r="A81" s="54">
        <f t="shared" si="23"/>
        <v>45903</v>
      </c>
      <c r="B81" s="54" t="str">
        <f t="shared" si="24"/>
        <v>NRT</v>
      </c>
      <c r="C81" s="53">
        <f t="shared" si="25"/>
        <v>82020034394</v>
      </c>
      <c r="D81" s="55" t="str">
        <f t="shared" si="26"/>
        <v>PJP250136920</v>
      </c>
      <c r="E81" s="53">
        <f t="shared" si="27"/>
        <v>596421454056</v>
      </c>
      <c r="F81" s="53">
        <f t="shared" si="28"/>
        <v>2256355</v>
      </c>
      <c r="G81" s="53" t="str">
        <f t="shared" si="29"/>
        <v>SWCORP (TEAMHT)</v>
      </c>
      <c r="H81" s="55" t="str">
        <f t="shared" si="30"/>
        <v>홍성민</v>
      </c>
      <c r="I81" s="53">
        <f t="shared" si="31"/>
        <v>18554</v>
      </c>
      <c r="J81" s="72">
        <f t="shared" si="32"/>
        <v>0</v>
      </c>
      <c r="K81" s="114">
        <f t="shared" si="33"/>
        <v>1</v>
      </c>
      <c r="L81" s="115">
        <f t="shared" si="34"/>
        <v>2.5499999999999998</v>
      </c>
      <c r="M81" s="115">
        <f t="shared" si="35"/>
        <v>3.4</v>
      </c>
      <c r="N81" s="56">
        <f t="shared" si="36"/>
        <v>3.4000000000000004</v>
      </c>
      <c r="O81" s="53" t="str">
        <f t="shared" si="37"/>
        <v>일반(목록배제,Normal-Manifest Exception)</v>
      </c>
      <c r="P81" s="100">
        <f t="shared" si="38"/>
        <v>21.21</v>
      </c>
      <c r="Q81" s="63" t="str">
        <f t="shared" si="39"/>
        <v>RS706</v>
      </c>
      <c r="R81" s="63" t="str">
        <f t="shared" si="40"/>
        <v>AIR SEOUL</v>
      </c>
      <c r="S81" s="54">
        <f t="shared" si="41"/>
        <v>45903</v>
      </c>
      <c r="T81" s="94">
        <f t="shared" si="42"/>
        <v>1116</v>
      </c>
      <c r="U81" s="98" cm="1">
        <f t="array" ref="U81">IF(OR(ISNUMBER(SEARCH("대신대납",J81)),ISNUMBER(SEARCH("대신 대납",J81))),_xlfn.LET(
  _xlpm.s,J81,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" s="98">
        <f>((K81-1)*2500)/(Summary!$B$23/100)</f>
        <v>0</v>
      </c>
      <c r="W81" s="107">
        <f>IF(OR(ISNUMBER(SEARCH("대신대납",J81)),ISNUMBER(SEARCH("대신 대납",J81)),ISNUMBER(SEARCH("대신착불",J81)),ISNUMBER(SEARCH("대신 착불",J81))), 0,_xlfn.IFNA(_xlfn.IFS(
    AND(N81/K81 &gt; 2, N81/K81 &lt;= 5), 500/(Summary!$B$23/100) * K81,
    AND(N81/K81 &gt; 5, N81/K81 &lt;= 10), 1000/(Summary!$B$23/100) * K81,
    AND(N81/K81 &gt; 10, N81/K81 &lt;= 20), 3000/(Summary!$B$23/100) * K81,
    AND(N81/K81 &gt; 20, N81/K81 &lt;= 25), 11000/(Summary!$B$23/100) * K81,
    AND(N81/K81 &gt; 25, N81/K81 &lt;= 999), 15000/(Summary!$B$23/100) * K81
),0))</f>
        <v>53.059968376258844</v>
      </c>
      <c r="X81" s="99" cm="1">
        <f t="array" ref="X81">_xlfn.IFNA(_xlfn.IFS(AND(P81&gt;=2000, P81&lt;3000), 10000, AND(P81&gt;=3000, P81&lt;4000), 15000, AND(P81&gt;=4000, P81&lt;5000), 20000, AND(P81&gt;=5000), 25000),0)</f>
        <v>0</v>
      </c>
      <c r="Y81" s="64" t="str">
        <f>_xlfn.IFNA(VLOOKUP(D81,OTC!$A:$H,8,0),"")</f>
        <v/>
      </c>
      <c r="Z81" s="102">
        <f t="shared" si="43"/>
        <v>53</v>
      </c>
      <c r="AA81" s="113">
        <f t="shared" si="44"/>
        <v>1169</v>
      </c>
      <c r="AB81" s="124">
        <f>IF(OR(ISNUMBER(SEARCH("적하삭제",J81)),ISNUMBER(SEARCH("적하 삭제",J81))),0,AA81*Summary!$B$23/100)</f>
        <v>11015.8377</v>
      </c>
      <c r="AC81" s="65"/>
      <c r="AD81" s="145">
        <v>45903</v>
      </c>
      <c r="AE81" s="139" t="s">
        <v>10</v>
      </c>
      <c r="AF81" s="139">
        <v>82020034394</v>
      </c>
      <c r="AG81" s="139" t="s">
        <v>501</v>
      </c>
      <c r="AH81" s="139" t="s">
        <v>502</v>
      </c>
      <c r="AI81" s="139">
        <v>1031644924</v>
      </c>
      <c r="AJ81" s="139">
        <v>18554</v>
      </c>
      <c r="AK81" s="139"/>
      <c r="AL81" s="140">
        <v>1</v>
      </c>
      <c r="AM81" s="141">
        <v>2.5499999999999998</v>
      </c>
      <c r="AN81" s="141">
        <v>3.4</v>
      </c>
      <c r="AO81" s="141">
        <v>3.4</v>
      </c>
      <c r="AP81" s="139" t="s">
        <v>8</v>
      </c>
      <c r="AQ81" s="141">
        <v>21.21</v>
      </c>
      <c r="AR81" s="139" t="s">
        <v>81</v>
      </c>
      <c r="AS81" s="139" t="s">
        <v>81</v>
      </c>
      <c r="AT81" s="139" t="s">
        <v>81</v>
      </c>
      <c r="AU81" s="139" t="s">
        <v>81</v>
      </c>
      <c r="AV81" s="139" t="s">
        <v>81</v>
      </c>
      <c r="AW81" s="139">
        <v>2256355</v>
      </c>
      <c r="AX81" s="139" t="s">
        <v>121</v>
      </c>
      <c r="AY81" s="139" t="s">
        <v>82</v>
      </c>
      <c r="AZ81" s="139"/>
      <c r="BA81" s="139" t="s">
        <v>83</v>
      </c>
      <c r="BB81" s="157">
        <v>596421454056</v>
      </c>
      <c r="BC81" s="139"/>
      <c r="BD81" s="139" t="s">
        <v>503</v>
      </c>
      <c r="BE81" s="139" t="s">
        <v>88</v>
      </c>
      <c r="BF81" s="139" t="s">
        <v>87</v>
      </c>
      <c r="BG81" s="139" t="s">
        <v>84</v>
      </c>
      <c r="BH81" s="139" t="s">
        <v>85</v>
      </c>
      <c r="BI81" s="139" t="s">
        <v>86</v>
      </c>
      <c r="BJ81" s="139"/>
      <c r="BK81" s="139" t="s">
        <v>116</v>
      </c>
    </row>
    <row r="82" spans="1:63" ht="13.2" customHeight="1" x14ac:dyDescent="0.2">
      <c r="A82" s="54">
        <f t="shared" si="23"/>
        <v>45903</v>
      </c>
      <c r="B82" s="54" t="str">
        <f t="shared" si="24"/>
        <v>NRT</v>
      </c>
      <c r="C82" s="53">
        <f t="shared" si="25"/>
        <v>82020034394</v>
      </c>
      <c r="D82" s="55" t="str">
        <f t="shared" si="26"/>
        <v>PJP250136882</v>
      </c>
      <c r="E82" s="53">
        <f t="shared" si="27"/>
        <v>596421453673</v>
      </c>
      <c r="F82" s="53">
        <f t="shared" si="28"/>
        <v>2256355</v>
      </c>
      <c r="G82" s="53" t="str">
        <f t="shared" si="29"/>
        <v>SWCORP (TEAMHT)</v>
      </c>
      <c r="H82" s="55" t="str">
        <f t="shared" si="30"/>
        <v>이범주</v>
      </c>
      <c r="I82" s="53">
        <f t="shared" si="31"/>
        <v>4717</v>
      </c>
      <c r="J82" s="72">
        <f t="shared" si="32"/>
        <v>0</v>
      </c>
      <c r="K82" s="114">
        <f t="shared" si="33"/>
        <v>1</v>
      </c>
      <c r="L82" s="115">
        <f t="shared" si="34"/>
        <v>0.8</v>
      </c>
      <c r="M82" s="115">
        <f t="shared" si="35"/>
        <v>2.1</v>
      </c>
      <c r="N82" s="56">
        <f t="shared" si="36"/>
        <v>2.1</v>
      </c>
      <c r="O82" s="53" t="str">
        <f t="shared" si="37"/>
        <v>일반(목록배제,Normal-Manifest Exception)</v>
      </c>
      <c r="P82" s="100">
        <f t="shared" si="38"/>
        <v>4.29</v>
      </c>
      <c r="Q82" s="63" t="str">
        <f t="shared" si="39"/>
        <v>RS706</v>
      </c>
      <c r="R82" s="63" t="str">
        <f t="shared" si="40"/>
        <v>AIR SEOUL</v>
      </c>
      <c r="S82" s="54">
        <f t="shared" si="41"/>
        <v>45903</v>
      </c>
      <c r="T82" s="94">
        <f t="shared" si="42"/>
        <v>869</v>
      </c>
      <c r="U82" s="98" cm="1">
        <f t="array" ref="U82">IF(OR(ISNUMBER(SEARCH("대신대납",J82)),ISNUMBER(SEARCH("대신 대납",J82))),_xlfn.LET(
  _xlpm.s,J82,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" s="98">
        <f>((K82-1)*2500)/(Summary!$B$23/100)</f>
        <v>0</v>
      </c>
      <c r="W82" s="107">
        <f>IF(OR(ISNUMBER(SEARCH("대신대납",J82)),ISNUMBER(SEARCH("대신 대납",J82)),ISNUMBER(SEARCH("대신착불",J82)),ISNUMBER(SEARCH("대신 착불",J82))), 0,_xlfn.IFNA(_xlfn.IFS(
    AND(N82/K82 &gt; 2, N82/K82 &lt;= 5), 500/(Summary!$B$23/100) * K82,
    AND(N82/K82 &gt; 5, N82/K82 &lt;= 10), 1000/(Summary!$B$23/100) * K82,
    AND(N82/K82 &gt; 10, N82/K82 &lt;= 20), 3000/(Summary!$B$23/100) * K82,
    AND(N82/K82 &gt; 20, N82/K82 &lt;= 25), 11000/(Summary!$B$23/100) * K82,
    AND(N82/K82 &gt; 25, N82/K82 &lt;= 999), 15000/(Summary!$B$23/100) * K82
),0))</f>
        <v>53.059968376258844</v>
      </c>
      <c r="X82" s="99" cm="1">
        <f t="array" ref="X82">_xlfn.IFNA(_xlfn.IFS(AND(P82&gt;=2000, P82&lt;3000), 10000, AND(P82&gt;=3000, P82&lt;4000), 15000, AND(P82&gt;=4000, P82&lt;5000), 20000, AND(P82&gt;=5000), 25000),0)</f>
        <v>0</v>
      </c>
      <c r="Y82" s="64" t="str">
        <f>_xlfn.IFNA(VLOOKUP(D82,OTC!$A:$H,8,0),"")</f>
        <v/>
      </c>
      <c r="Z82" s="102">
        <f t="shared" si="43"/>
        <v>53</v>
      </c>
      <c r="AA82" s="113">
        <f t="shared" si="44"/>
        <v>922</v>
      </c>
      <c r="AB82" s="124">
        <f>IF(OR(ISNUMBER(SEARCH("적하삭제",J82)),ISNUMBER(SEARCH("적하 삭제",J82))),0,AA82*Summary!$B$23/100)</f>
        <v>8688.2826000000005</v>
      </c>
      <c r="AC82" s="65"/>
      <c r="AD82" s="145">
        <v>45903</v>
      </c>
      <c r="AE82" s="139" t="s">
        <v>10</v>
      </c>
      <c r="AF82" s="139">
        <v>82020034394</v>
      </c>
      <c r="AG82" s="139" t="s">
        <v>504</v>
      </c>
      <c r="AH82" s="139" t="s">
        <v>505</v>
      </c>
      <c r="AI82" s="139">
        <v>1099855917</v>
      </c>
      <c r="AJ82" s="139">
        <v>4717</v>
      </c>
      <c r="AK82" s="139"/>
      <c r="AL82" s="140">
        <v>1</v>
      </c>
      <c r="AM82" s="141">
        <v>0.8</v>
      </c>
      <c r="AN82" s="141">
        <v>2.1</v>
      </c>
      <c r="AO82" s="141">
        <v>2.1</v>
      </c>
      <c r="AP82" s="139" t="s">
        <v>8</v>
      </c>
      <c r="AQ82" s="141">
        <v>4.29</v>
      </c>
      <c r="AR82" s="139" t="s">
        <v>81</v>
      </c>
      <c r="AS82" s="139" t="s">
        <v>81</v>
      </c>
      <c r="AT82" s="139" t="s">
        <v>81</v>
      </c>
      <c r="AU82" s="139" t="s">
        <v>81</v>
      </c>
      <c r="AV82" s="139" t="s">
        <v>81</v>
      </c>
      <c r="AW82" s="139">
        <v>2256355</v>
      </c>
      <c r="AX82" s="139" t="s">
        <v>121</v>
      </c>
      <c r="AY82" s="139" t="s">
        <v>82</v>
      </c>
      <c r="AZ82" s="139"/>
      <c r="BA82" s="139" t="s">
        <v>83</v>
      </c>
      <c r="BB82" s="157">
        <v>596421453673</v>
      </c>
      <c r="BC82" s="139"/>
      <c r="BD82" s="139" t="s">
        <v>506</v>
      </c>
      <c r="BE82" s="139" t="s">
        <v>88</v>
      </c>
      <c r="BF82" s="139" t="s">
        <v>87</v>
      </c>
      <c r="BG82" s="139" t="s">
        <v>84</v>
      </c>
      <c r="BH82" s="139" t="s">
        <v>85</v>
      </c>
      <c r="BI82" s="139" t="s">
        <v>86</v>
      </c>
      <c r="BJ82" s="139"/>
      <c r="BK82" s="139" t="s">
        <v>116</v>
      </c>
    </row>
    <row r="83" spans="1:63" ht="13.2" customHeight="1" x14ac:dyDescent="0.2">
      <c r="A83" s="54">
        <f t="shared" si="23"/>
        <v>45903</v>
      </c>
      <c r="B83" s="54" t="str">
        <f t="shared" si="24"/>
        <v>NRT</v>
      </c>
      <c r="C83" s="53">
        <f t="shared" si="25"/>
        <v>82020034394</v>
      </c>
      <c r="D83" s="55" t="str">
        <f t="shared" si="26"/>
        <v>PJP250136911</v>
      </c>
      <c r="E83" s="53">
        <f t="shared" si="27"/>
        <v>596421453964</v>
      </c>
      <c r="F83" s="53">
        <f t="shared" si="28"/>
        <v>2256355</v>
      </c>
      <c r="G83" s="53" t="str">
        <f t="shared" si="29"/>
        <v>SWCORP (TEAMHT)</v>
      </c>
      <c r="H83" s="55" t="str">
        <f t="shared" si="30"/>
        <v>백순재</v>
      </c>
      <c r="I83" s="53">
        <f t="shared" si="31"/>
        <v>6583</v>
      </c>
      <c r="J83" s="72">
        <f t="shared" si="32"/>
        <v>0</v>
      </c>
      <c r="K83" s="114">
        <f t="shared" si="33"/>
        <v>1</v>
      </c>
      <c r="L83" s="115">
        <f t="shared" si="34"/>
        <v>0.5</v>
      </c>
      <c r="M83" s="115">
        <f t="shared" si="35"/>
        <v>2</v>
      </c>
      <c r="N83" s="56">
        <f t="shared" si="36"/>
        <v>2</v>
      </c>
      <c r="O83" s="53" t="str">
        <f t="shared" si="37"/>
        <v>일반(목록배제,Normal-Manifest Exception)</v>
      </c>
      <c r="P83" s="100">
        <f t="shared" si="38"/>
        <v>12.67</v>
      </c>
      <c r="Q83" s="63" t="str">
        <f t="shared" si="39"/>
        <v>RS706</v>
      </c>
      <c r="R83" s="63" t="str">
        <f t="shared" si="40"/>
        <v>AIR SEOUL</v>
      </c>
      <c r="S83" s="54">
        <f t="shared" si="41"/>
        <v>45903</v>
      </c>
      <c r="T83" s="94">
        <f t="shared" si="42"/>
        <v>850</v>
      </c>
      <c r="U83" s="98" cm="1">
        <f t="array" ref="U83">IF(OR(ISNUMBER(SEARCH("대신대납",J83)),ISNUMBER(SEARCH("대신 대납",J83))),_xlfn.LET(
  _xlpm.s,J83,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" s="98">
        <f>((K83-1)*2500)/(Summary!$B$23/100)</f>
        <v>0</v>
      </c>
      <c r="W83" s="107">
        <f>IF(OR(ISNUMBER(SEARCH("대신대납",J83)),ISNUMBER(SEARCH("대신 대납",J83)),ISNUMBER(SEARCH("대신착불",J83)),ISNUMBER(SEARCH("대신 착불",J83))), 0,_xlfn.IFNA(_xlfn.IFS(
    AND(N83/K83 &gt; 2, N83/K83 &lt;= 5), 500/(Summary!$B$23/100) * K83,
    AND(N83/K83 &gt; 5, N83/K83 &lt;= 10), 1000/(Summary!$B$23/100) * K83,
    AND(N83/K83 &gt; 10, N83/K83 &lt;= 20), 3000/(Summary!$B$23/100) * K83,
    AND(N83/K83 &gt; 20, N83/K83 &lt;= 25), 11000/(Summary!$B$23/100) * K83,
    AND(N83/K83 &gt; 25, N83/K83 &lt;= 999), 15000/(Summary!$B$23/100) * K83
),0))</f>
        <v>0</v>
      </c>
      <c r="X83" s="99" cm="1">
        <f t="array" ref="X83">_xlfn.IFNA(_xlfn.IFS(AND(P83&gt;=2000, P83&lt;3000), 10000, AND(P83&gt;=3000, P83&lt;4000), 15000, AND(P83&gt;=4000, P83&lt;5000), 20000, AND(P83&gt;=5000), 25000),0)</f>
        <v>0</v>
      </c>
      <c r="Y83" s="64" t="str">
        <f>_xlfn.IFNA(VLOOKUP(D83,OTC!$A:$H,8,0),"")</f>
        <v/>
      </c>
      <c r="Z83" s="102">
        <f t="shared" si="43"/>
        <v>0</v>
      </c>
      <c r="AA83" s="113">
        <f t="shared" si="44"/>
        <v>850</v>
      </c>
      <c r="AB83" s="124">
        <f>IF(OR(ISNUMBER(SEARCH("적하삭제",J83)),ISNUMBER(SEARCH("적하 삭제",J83))),0,AA83*Summary!$B$23/100)</f>
        <v>8009.8050000000003</v>
      </c>
      <c r="AC83" s="65"/>
      <c r="AD83" s="145">
        <v>45903</v>
      </c>
      <c r="AE83" s="139" t="s">
        <v>10</v>
      </c>
      <c r="AF83" s="139">
        <v>82020034394</v>
      </c>
      <c r="AG83" s="139" t="s">
        <v>507</v>
      </c>
      <c r="AH83" s="139" t="s">
        <v>508</v>
      </c>
      <c r="AI83" s="139">
        <v>1047495168</v>
      </c>
      <c r="AJ83" s="139">
        <v>6583</v>
      </c>
      <c r="AK83" s="139"/>
      <c r="AL83" s="140">
        <v>1</v>
      </c>
      <c r="AM83" s="141">
        <v>0.5</v>
      </c>
      <c r="AN83" s="141">
        <v>2</v>
      </c>
      <c r="AO83" s="141">
        <v>2</v>
      </c>
      <c r="AP83" s="139" t="s">
        <v>8</v>
      </c>
      <c r="AQ83" s="141">
        <v>12.67</v>
      </c>
      <c r="AR83" s="139" t="s">
        <v>81</v>
      </c>
      <c r="AS83" s="139" t="s">
        <v>81</v>
      </c>
      <c r="AT83" s="139" t="s">
        <v>81</v>
      </c>
      <c r="AU83" s="139" t="s">
        <v>81</v>
      </c>
      <c r="AV83" s="139" t="s">
        <v>81</v>
      </c>
      <c r="AW83" s="139">
        <v>2256355</v>
      </c>
      <c r="AX83" s="139" t="s">
        <v>121</v>
      </c>
      <c r="AY83" s="139" t="s">
        <v>82</v>
      </c>
      <c r="AZ83" s="139"/>
      <c r="BA83" s="139" t="s">
        <v>83</v>
      </c>
      <c r="BB83" s="157">
        <v>596421453964</v>
      </c>
      <c r="BC83" s="139"/>
      <c r="BD83" s="139" t="s">
        <v>509</v>
      </c>
      <c r="BE83" s="139" t="s">
        <v>88</v>
      </c>
      <c r="BF83" s="139" t="s">
        <v>87</v>
      </c>
      <c r="BG83" s="139" t="s">
        <v>84</v>
      </c>
      <c r="BH83" s="139" t="s">
        <v>85</v>
      </c>
      <c r="BI83" s="139" t="s">
        <v>86</v>
      </c>
      <c r="BJ83" s="139"/>
      <c r="BK83" s="139" t="s">
        <v>116</v>
      </c>
    </row>
    <row r="84" spans="1:63" ht="13.2" customHeight="1" x14ac:dyDescent="0.2">
      <c r="A84" s="54">
        <f t="shared" si="23"/>
        <v>45903</v>
      </c>
      <c r="B84" s="54" t="str">
        <f t="shared" si="24"/>
        <v>NRT</v>
      </c>
      <c r="C84" s="53">
        <f t="shared" si="25"/>
        <v>82020034394</v>
      </c>
      <c r="D84" s="55" t="str">
        <f t="shared" si="26"/>
        <v>PJP250137431</v>
      </c>
      <c r="E84" s="53">
        <f t="shared" si="27"/>
        <v>596421455961</v>
      </c>
      <c r="F84" s="53">
        <f t="shared" si="28"/>
        <v>2256355</v>
      </c>
      <c r="G84" s="53" t="str">
        <f t="shared" si="29"/>
        <v>SWCORP (TEAMHT)</v>
      </c>
      <c r="H84" s="55" t="str">
        <f t="shared" si="30"/>
        <v>이현진</v>
      </c>
      <c r="I84" s="53">
        <f t="shared" si="31"/>
        <v>12772</v>
      </c>
      <c r="J84" s="72">
        <f t="shared" si="32"/>
        <v>0</v>
      </c>
      <c r="K84" s="114">
        <f t="shared" si="33"/>
        <v>1</v>
      </c>
      <c r="L84" s="115">
        <f t="shared" si="34"/>
        <v>7.7</v>
      </c>
      <c r="M84" s="115">
        <f t="shared" si="35"/>
        <v>6.2</v>
      </c>
      <c r="N84" s="56">
        <f t="shared" si="36"/>
        <v>7.7</v>
      </c>
      <c r="O84" s="53" t="str">
        <f t="shared" si="37"/>
        <v>일반(목록배제,Normal-Manifest Exception)</v>
      </c>
      <c r="P84" s="100">
        <f t="shared" si="38"/>
        <v>15.13</v>
      </c>
      <c r="Q84" s="63" t="str">
        <f t="shared" si="39"/>
        <v>RS706</v>
      </c>
      <c r="R84" s="63" t="str">
        <f t="shared" si="40"/>
        <v>AIR SEOUL</v>
      </c>
      <c r="S84" s="54">
        <f t="shared" si="41"/>
        <v>45903</v>
      </c>
      <c r="T84" s="94">
        <f t="shared" si="42"/>
        <v>1933</v>
      </c>
      <c r="U84" s="98" cm="1">
        <f t="array" ref="U84">IF(OR(ISNUMBER(SEARCH("대신대납",J84)),ISNUMBER(SEARCH("대신 대납",J84))),_xlfn.LET(
  _xlpm.s,J84,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" s="98">
        <f>((K84-1)*2500)/(Summary!$B$23/100)</f>
        <v>0</v>
      </c>
      <c r="W84" s="107">
        <f>IF(OR(ISNUMBER(SEARCH("대신대납",J84)),ISNUMBER(SEARCH("대신 대납",J84)),ISNUMBER(SEARCH("대신착불",J84)),ISNUMBER(SEARCH("대신 착불",J84))), 0,_xlfn.IFNA(_xlfn.IFS(
    AND(N84/K84 &gt; 2, N84/K84 &lt;= 5), 500/(Summary!$B$23/100) * K84,
    AND(N84/K84 &gt; 5, N84/K84 &lt;= 10), 1000/(Summary!$B$23/100) * K84,
    AND(N84/K84 &gt; 10, N84/K84 &lt;= 20), 3000/(Summary!$B$23/100) * K84,
    AND(N84/K84 &gt; 20, N84/K84 &lt;= 25), 11000/(Summary!$B$23/100) * K84,
    AND(N84/K84 &gt; 25, N84/K84 &lt;= 999), 15000/(Summary!$B$23/100) * K84
),0))</f>
        <v>106.11993675251769</v>
      </c>
      <c r="X84" s="99" cm="1">
        <f t="array" ref="X84">_xlfn.IFNA(_xlfn.IFS(AND(P84&gt;=2000, P84&lt;3000), 10000, AND(P84&gt;=3000, P84&lt;4000), 15000, AND(P84&gt;=4000, P84&lt;5000), 20000, AND(P84&gt;=5000), 25000),0)</f>
        <v>0</v>
      </c>
      <c r="Y84" s="64" t="str">
        <f>_xlfn.IFNA(VLOOKUP(D84,OTC!$A:$H,8,0),"")</f>
        <v/>
      </c>
      <c r="Z84" s="102">
        <f t="shared" si="43"/>
        <v>106</v>
      </c>
      <c r="AA84" s="113">
        <f t="shared" si="44"/>
        <v>2039</v>
      </c>
      <c r="AB84" s="124">
        <f>IF(OR(ISNUMBER(SEARCH("적하삭제",J84)),ISNUMBER(SEARCH("적하 삭제",J84))),0,AA84*Summary!$B$23/100)</f>
        <v>19214.108700000001</v>
      </c>
      <c r="AC84" s="65"/>
      <c r="AD84" s="145">
        <v>45903</v>
      </c>
      <c r="AE84" s="139" t="s">
        <v>10</v>
      </c>
      <c r="AF84" s="139">
        <v>82020034394</v>
      </c>
      <c r="AG84" s="139" t="s">
        <v>510</v>
      </c>
      <c r="AH84" s="139" t="s">
        <v>511</v>
      </c>
      <c r="AI84" s="139">
        <v>1090825955</v>
      </c>
      <c r="AJ84" s="139">
        <v>12772</v>
      </c>
      <c r="AK84" s="139"/>
      <c r="AL84" s="140">
        <v>1</v>
      </c>
      <c r="AM84" s="141">
        <v>7.7</v>
      </c>
      <c r="AN84" s="141">
        <v>6.2</v>
      </c>
      <c r="AO84" s="141">
        <v>8</v>
      </c>
      <c r="AP84" s="139" t="s">
        <v>8</v>
      </c>
      <c r="AQ84" s="141">
        <v>15.13</v>
      </c>
      <c r="AR84" s="139" t="s">
        <v>81</v>
      </c>
      <c r="AS84" s="139" t="s">
        <v>81</v>
      </c>
      <c r="AT84" s="139" t="s">
        <v>81</v>
      </c>
      <c r="AU84" s="139" t="s">
        <v>81</v>
      </c>
      <c r="AV84" s="139" t="s">
        <v>81</v>
      </c>
      <c r="AW84" s="139">
        <v>2256355</v>
      </c>
      <c r="AX84" s="139" t="s">
        <v>121</v>
      </c>
      <c r="AY84" s="139" t="s">
        <v>82</v>
      </c>
      <c r="AZ84" s="139"/>
      <c r="BA84" s="139" t="s">
        <v>83</v>
      </c>
      <c r="BB84" s="157">
        <v>596421455961</v>
      </c>
      <c r="BC84" s="139"/>
      <c r="BD84" s="139" t="s">
        <v>512</v>
      </c>
      <c r="BE84" s="139" t="s">
        <v>88</v>
      </c>
      <c r="BF84" s="139" t="s">
        <v>87</v>
      </c>
      <c r="BG84" s="139" t="s">
        <v>84</v>
      </c>
      <c r="BH84" s="139" t="s">
        <v>85</v>
      </c>
      <c r="BI84" s="139" t="s">
        <v>86</v>
      </c>
      <c r="BJ84" s="139"/>
      <c r="BK84" s="139" t="s">
        <v>116</v>
      </c>
    </row>
    <row r="85" spans="1:63" ht="13.2" customHeight="1" x14ac:dyDescent="0.2">
      <c r="A85" s="54">
        <f t="shared" si="23"/>
        <v>45903</v>
      </c>
      <c r="B85" s="54" t="str">
        <f t="shared" si="24"/>
        <v>NRT</v>
      </c>
      <c r="C85" s="53">
        <f t="shared" si="25"/>
        <v>82020034394</v>
      </c>
      <c r="D85" s="55" t="str">
        <f t="shared" si="26"/>
        <v>PJP250137411</v>
      </c>
      <c r="E85" s="53">
        <f t="shared" si="27"/>
        <v>596421455806</v>
      </c>
      <c r="F85" s="53">
        <f t="shared" si="28"/>
        <v>2256355</v>
      </c>
      <c r="G85" s="53" t="str">
        <f t="shared" si="29"/>
        <v>SWCORP (TEAMHT)</v>
      </c>
      <c r="H85" s="55" t="str">
        <f t="shared" si="30"/>
        <v>KIM TAK HYUN</v>
      </c>
      <c r="I85" s="53">
        <f t="shared" si="31"/>
        <v>6360</v>
      </c>
      <c r="J85" s="72">
        <f t="shared" si="32"/>
        <v>0</v>
      </c>
      <c r="K85" s="114">
        <f t="shared" si="33"/>
        <v>1</v>
      </c>
      <c r="L85" s="115">
        <f t="shared" si="34"/>
        <v>0.4</v>
      </c>
      <c r="M85" s="115">
        <f t="shared" si="35"/>
        <v>2</v>
      </c>
      <c r="N85" s="56">
        <f t="shared" si="36"/>
        <v>2</v>
      </c>
      <c r="O85" s="53" t="str">
        <f t="shared" si="37"/>
        <v>일반(목록배제,Normal-Manifest Exception)</v>
      </c>
      <c r="P85" s="100">
        <f t="shared" si="38"/>
        <v>9.43</v>
      </c>
      <c r="Q85" s="63" t="str">
        <f t="shared" si="39"/>
        <v>RS706</v>
      </c>
      <c r="R85" s="63" t="str">
        <f t="shared" si="40"/>
        <v>AIR SEOUL</v>
      </c>
      <c r="S85" s="54">
        <f t="shared" si="41"/>
        <v>45903</v>
      </c>
      <c r="T85" s="94">
        <f t="shared" si="42"/>
        <v>850</v>
      </c>
      <c r="U85" s="98" cm="1">
        <f t="array" ref="U85">IF(OR(ISNUMBER(SEARCH("대신대납",J85)),ISNUMBER(SEARCH("대신 대납",J85))),_xlfn.LET(
  _xlpm.s,J85,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" s="98">
        <f>((K85-1)*2500)/(Summary!$B$23/100)</f>
        <v>0</v>
      </c>
      <c r="W85" s="107">
        <f>IF(OR(ISNUMBER(SEARCH("대신대납",J85)),ISNUMBER(SEARCH("대신 대납",J85)),ISNUMBER(SEARCH("대신착불",J85)),ISNUMBER(SEARCH("대신 착불",J85))), 0,_xlfn.IFNA(_xlfn.IFS(
    AND(N85/K85 &gt; 2, N85/K85 &lt;= 5), 500/(Summary!$B$23/100) * K85,
    AND(N85/K85 &gt; 5, N85/K85 &lt;= 10), 1000/(Summary!$B$23/100) * K85,
    AND(N85/K85 &gt; 10, N85/K85 &lt;= 20), 3000/(Summary!$B$23/100) * K85,
    AND(N85/K85 &gt; 20, N85/K85 &lt;= 25), 11000/(Summary!$B$23/100) * K85,
    AND(N85/K85 &gt; 25, N85/K85 &lt;= 999), 15000/(Summary!$B$23/100) * K85
),0))</f>
        <v>0</v>
      </c>
      <c r="X85" s="99" cm="1">
        <f t="array" ref="X85">_xlfn.IFNA(_xlfn.IFS(AND(P85&gt;=2000, P85&lt;3000), 10000, AND(P85&gt;=3000, P85&lt;4000), 15000, AND(P85&gt;=4000, P85&lt;5000), 20000, AND(P85&gt;=5000), 25000),0)</f>
        <v>0</v>
      </c>
      <c r="Y85" s="64" t="str">
        <f>_xlfn.IFNA(VLOOKUP(D85,OTC!$A:$H,8,0),"")</f>
        <v/>
      </c>
      <c r="Z85" s="102">
        <f t="shared" si="43"/>
        <v>0</v>
      </c>
      <c r="AA85" s="113">
        <f t="shared" si="44"/>
        <v>850</v>
      </c>
      <c r="AB85" s="124">
        <f>IF(OR(ISNUMBER(SEARCH("적하삭제",J85)),ISNUMBER(SEARCH("적하 삭제",J85))),0,AA85*Summary!$B$23/100)</f>
        <v>8009.8050000000003</v>
      </c>
      <c r="AC85" s="65"/>
      <c r="AD85" s="145">
        <v>45903</v>
      </c>
      <c r="AE85" s="139" t="s">
        <v>10</v>
      </c>
      <c r="AF85" s="139">
        <v>82020034394</v>
      </c>
      <c r="AG85" s="139" t="s">
        <v>513</v>
      </c>
      <c r="AH85" s="139" t="s">
        <v>514</v>
      </c>
      <c r="AI85" s="139">
        <v>1047050059</v>
      </c>
      <c r="AJ85" s="139">
        <v>6360</v>
      </c>
      <c r="AK85" s="139"/>
      <c r="AL85" s="140">
        <v>1</v>
      </c>
      <c r="AM85" s="141">
        <v>0.4</v>
      </c>
      <c r="AN85" s="141">
        <v>2</v>
      </c>
      <c r="AO85" s="141">
        <v>2</v>
      </c>
      <c r="AP85" s="139" t="s">
        <v>8</v>
      </c>
      <c r="AQ85" s="141">
        <v>9.43</v>
      </c>
      <c r="AR85" s="139" t="s">
        <v>81</v>
      </c>
      <c r="AS85" s="139" t="s">
        <v>81</v>
      </c>
      <c r="AT85" s="139" t="s">
        <v>81</v>
      </c>
      <c r="AU85" s="139" t="s">
        <v>81</v>
      </c>
      <c r="AV85" s="139" t="s">
        <v>81</v>
      </c>
      <c r="AW85" s="139">
        <v>2256355</v>
      </c>
      <c r="AX85" s="139" t="s">
        <v>121</v>
      </c>
      <c r="AY85" s="139" t="s">
        <v>82</v>
      </c>
      <c r="AZ85" s="139"/>
      <c r="BA85" s="139" t="s">
        <v>83</v>
      </c>
      <c r="BB85" s="157">
        <v>596421455806</v>
      </c>
      <c r="BC85" s="139"/>
      <c r="BD85" s="139" t="s">
        <v>515</v>
      </c>
      <c r="BE85" s="139" t="s">
        <v>88</v>
      </c>
      <c r="BF85" s="139" t="s">
        <v>87</v>
      </c>
      <c r="BG85" s="139" t="s">
        <v>84</v>
      </c>
      <c r="BH85" s="139" t="s">
        <v>85</v>
      </c>
      <c r="BI85" s="139" t="s">
        <v>86</v>
      </c>
      <c r="BJ85" s="139"/>
      <c r="BK85" s="139" t="s">
        <v>116</v>
      </c>
    </row>
    <row r="86" spans="1:63" ht="13.2" customHeight="1" x14ac:dyDescent="0.2">
      <c r="A86" s="54">
        <f t="shared" si="23"/>
        <v>45903</v>
      </c>
      <c r="B86" s="54" t="str">
        <f t="shared" si="24"/>
        <v>NRT</v>
      </c>
      <c r="C86" s="53">
        <f t="shared" si="25"/>
        <v>82020034394</v>
      </c>
      <c r="D86" s="55" t="str">
        <f t="shared" si="26"/>
        <v>PJP250137402</v>
      </c>
      <c r="E86" s="53">
        <f t="shared" si="27"/>
        <v>596421455714</v>
      </c>
      <c r="F86" s="53">
        <f t="shared" si="28"/>
        <v>2256355</v>
      </c>
      <c r="G86" s="53" t="str">
        <f t="shared" si="29"/>
        <v>SWCORP (TEAMHT)</v>
      </c>
      <c r="H86" s="55" t="str">
        <f t="shared" si="30"/>
        <v>김민진</v>
      </c>
      <c r="I86" s="53">
        <f t="shared" si="31"/>
        <v>10084</v>
      </c>
      <c r="J86" s="72">
        <f t="shared" si="32"/>
        <v>0</v>
      </c>
      <c r="K86" s="114">
        <f t="shared" si="33"/>
        <v>1</v>
      </c>
      <c r="L86" s="115">
        <f t="shared" si="34"/>
        <v>1.75</v>
      </c>
      <c r="M86" s="115">
        <f t="shared" si="35"/>
        <v>2.1</v>
      </c>
      <c r="N86" s="56">
        <f t="shared" si="36"/>
        <v>2.1</v>
      </c>
      <c r="O86" s="53" t="str">
        <f t="shared" si="37"/>
        <v>일반(목록배제,Normal-Manifest Exception)</v>
      </c>
      <c r="P86" s="100">
        <f t="shared" si="38"/>
        <v>3.04</v>
      </c>
      <c r="Q86" s="63" t="str">
        <f t="shared" si="39"/>
        <v>RS706</v>
      </c>
      <c r="R86" s="63" t="str">
        <f t="shared" si="40"/>
        <v>AIR SEOUL</v>
      </c>
      <c r="S86" s="54">
        <f t="shared" si="41"/>
        <v>45903</v>
      </c>
      <c r="T86" s="94">
        <f t="shared" si="42"/>
        <v>869</v>
      </c>
      <c r="U86" s="98" cm="1">
        <f t="array" ref="U86">IF(OR(ISNUMBER(SEARCH("대신대납",J86)),ISNUMBER(SEARCH("대신 대납",J86))),_xlfn.LET(
  _xlpm.s,J86,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" s="98">
        <f>((K86-1)*2500)/(Summary!$B$23/100)</f>
        <v>0</v>
      </c>
      <c r="W86" s="107">
        <f>IF(OR(ISNUMBER(SEARCH("대신대납",J86)),ISNUMBER(SEARCH("대신 대납",J86)),ISNUMBER(SEARCH("대신착불",J86)),ISNUMBER(SEARCH("대신 착불",J86))), 0,_xlfn.IFNA(_xlfn.IFS(
    AND(N86/K86 &gt; 2, N86/K86 &lt;= 5), 500/(Summary!$B$23/100) * K86,
    AND(N86/K86 &gt; 5, N86/K86 &lt;= 10), 1000/(Summary!$B$23/100) * K86,
    AND(N86/K86 &gt; 10, N86/K86 &lt;= 20), 3000/(Summary!$B$23/100) * K86,
    AND(N86/K86 &gt; 20, N86/K86 &lt;= 25), 11000/(Summary!$B$23/100) * K86,
    AND(N86/K86 &gt; 25, N86/K86 &lt;= 999), 15000/(Summary!$B$23/100) * K86
),0))</f>
        <v>53.059968376258844</v>
      </c>
      <c r="X86" s="99" cm="1">
        <f t="array" ref="X86">_xlfn.IFNA(_xlfn.IFS(AND(P86&gt;=2000, P86&lt;3000), 10000, AND(P86&gt;=3000, P86&lt;4000), 15000, AND(P86&gt;=4000, P86&lt;5000), 20000, AND(P86&gt;=5000), 25000),0)</f>
        <v>0</v>
      </c>
      <c r="Y86" s="64" t="str">
        <f>_xlfn.IFNA(VLOOKUP(D86,OTC!$A:$H,8,0),"")</f>
        <v/>
      </c>
      <c r="Z86" s="102">
        <f t="shared" si="43"/>
        <v>53</v>
      </c>
      <c r="AA86" s="113">
        <f t="shared" si="44"/>
        <v>922</v>
      </c>
      <c r="AB86" s="124">
        <f>IF(OR(ISNUMBER(SEARCH("적하삭제",J86)),ISNUMBER(SEARCH("적하 삭제",J86))),0,AA86*Summary!$B$23/100)</f>
        <v>8688.2826000000005</v>
      </c>
      <c r="AC86" s="65"/>
      <c r="AD86" s="145">
        <v>45903</v>
      </c>
      <c r="AE86" s="139" t="s">
        <v>10</v>
      </c>
      <c r="AF86" s="139">
        <v>82020034394</v>
      </c>
      <c r="AG86" s="139" t="s">
        <v>516</v>
      </c>
      <c r="AH86" s="139" t="s">
        <v>337</v>
      </c>
      <c r="AI86" s="139">
        <v>1073884239</v>
      </c>
      <c r="AJ86" s="139">
        <v>10084</v>
      </c>
      <c r="AK86" s="139"/>
      <c r="AL86" s="140">
        <v>1</v>
      </c>
      <c r="AM86" s="141">
        <v>1.75</v>
      </c>
      <c r="AN86" s="141">
        <v>2.1</v>
      </c>
      <c r="AO86" s="141">
        <v>2.1</v>
      </c>
      <c r="AP86" s="139" t="s">
        <v>8</v>
      </c>
      <c r="AQ86" s="141">
        <v>3.04</v>
      </c>
      <c r="AR86" s="139" t="s">
        <v>81</v>
      </c>
      <c r="AS86" s="139" t="s">
        <v>81</v>
      </c>
      <c r="AT86" s="139" t="s">
        <v>81</v>
      </c>
      <c r="AU86" s="139" t="s">
        <v>81</v>
      </c>
      <c r="AV86" s="139" t="s">
        <v>81</v>
      </c>
      <c r="AW86" s="139">
        <v>2256355</v>
      </c>
      <c r="AX86" s="139" t="s">
        <v>121</v>
      </c>
      <c r="AY86" s="139" t="s">
        <v>82</v>
      </c>
      <c r="AZ86" s="139"/>
      <c r="BA86" s="139" t="s">
        <v>83</v>
      </c>
      <c r="BB86" s="157">
        <v>596421455714</v>
      </c>
      <c r="BC86" s="139"/>
      <c r="BD86" s="139" t="s">
        <v>517</v>
      </c>
      <c r="BE86" s="139" t="s">
        <v>88</v>
      </c>
      <c r="BF86" s="139" t="s">
        <v>87</v>
      </c>
      <c r="BG86" s="139" t="s">
        <v>84</v>
      </c>
      <c r="BH86" s="139" t="s">
        <v>85</v>
      </c>
      <c r="BI86" s="139" t="s">
        <v>86</v>
      </c>
      <c r="BJ86" s="139"/>
      <c r="BK86" s="139" t="s">
        <v>116</v>
      </c>
    </row>
    <row r="87" spans="1:63" ht="13.2" customHeight="1" x14ac:dyDescent="0.2">
      <c r="A87" s="54">
        <f t="shared" si="23"/>
        <v>45903</v>
      </c>
      <c r="B87" s="54" t="str">
        <f t="shared" si="24"/>
        <v>NRT</v>
      </c>
      <c r="C87" s="53">
        <f t="shared" si="25"/>
        <v>82020034394</v>
      </c>
      <c r="D87" s="55" t="str">
        <f t="shared" si="26"/>
        <v>PJP250136873</v>
      </c>
      <c r="E87" s="53">
        <f t="shared" si="27"/>
        <v>596421453581</v>
      </c>
      <c r="F87" s="53">
        <f t="shared" si="28"/>
        <v>2256355</v>
      </c>
      <c r="G87" s="53" t="str">
        <f t="shared" si="29"/>
        <v>SWCORP (TEAMHT)</v>
      </c>
      <c r="H87" s="55" t="str">
        <f t="shared" si="30"/>
        <v>안현욱</v>
      </c>
      <c r="I87" s="53">
        <f t="shared" si="31"/>
        <v>8718</v>
      </c>
      <c r="J87" s="72">
        <f t="shared" si="32"/>
        <v>0</v>
      </c>
      <c r="K87" s="114">
        <f t="shared" si="33"/>
        <v>1</v>
      </c>
      <c r="L87" s="115">
        <f t="shared" si="34"/>
        <v>8.4</v>
      </c>
      <c r="M87" s="115">
        <f t="shared" si="35"/>
        <v>6.1</v>
      </c>
      <c r="N87" s="56">
        <f t="shared" si="36"/>
        <v>8.4</v>
      </c>
      <c r="O87" s="53" t="str">
        <f t="shared" si="37"/>
        <v>일반(목록배제,Normal-Manifest Exception)</v>
      </c>
      <c r="P87" s="100">
        <f t="shared" si="38"/>
        <v>16.22</v>
      </c>
      <c r="Q87" s="63" t="str">
        <f t="shared" si="39"/>
        <v>RS706</v>
      </c>
      <c r="R87" s="63" t="str">
        <f t="shared" si="40"/>
        <v>AIR SEOUL</v>
      </c>
      <c r="S87" s="54">
        <f t="shared" si="41"/>
        <v>45903</v>
      </c>
      <c r="T87" s="94">
        <f t="shared" si="42"/>
        <v>2066</v>
      </c>
      <c r="U87" s="98" cm="1">
        <f t="array" ref="U87">IF(OR(ISNUMBER(SEARCH("대신대납",J87)),ISNUMBER(SEARCH("대신 대납",J87))),_xlfn.LET(
  _xlpm.s,J87,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" s="98">
        <f>((K87-1)*2500)/(Summary!$B$23/100)</f>
        <v>0</v>
      </c>
      <c r="W87" s="107">
        <f>IF(OR(ISNUMBER(SEARCH("대신대납",J87)),ISNUMBER(SEARCH("대신 대납",J87)),ISNUMBER(SEARCH("대신착불",J87)),ISNUMBER(SEARCH("대신 착불",J87))), 0,_xlfn.IFNA(_xlfn.IFS(
    AND(N87/K87 &gt; 2, N87/K87 &lt;= 5), 500/(Summary!$B$23/100) * K87,
    AND(N87/K87 &gt; 5, N87/K87 &lt;= 10), 1000/(Summary!$B$23/100) * K87,
    AND(N87/K87 &gt; 10, N87/K87 &lt;= 20), 3000/(Summary!$B$23/100) * K87,
    AND(N87/K87 &gt; 20, N87/K87 &lt;= 25), 11000/(Summary!$B$23/100) * K87,
    AND(N87/K87 &gt; 25, N87/K87 &lt;= 999), 15000/(Summary!$B$23/100) * K87
),0))</f>
        <v>106.11993675251769</v>
      </c>
      <c r="X87" s="99" cm="1">
        <f t="array" ref="X87">_xlfn.IFNA(_xlfn.IFS(AND(P87&gt;=2000, P87&lt;3000), 10000, AND(P87&gt;=3000, P87&lt;4000), 15000, AND(P87&gt;=4000, P87&lt;5000), 20000, AND(P87&gt;=5000), 25000),0)</f>
        <v>0</v>
      </c>
      <c r="Y87" s="64" t="str">
        <f>_xlfn.IFNA(VLOOKUP(D87,OTC!$A:$H,8,0),"")</f>
        <v/>
      </c>
      <c r="Z87" s="102">
        <f t="shared" si="43"/>
        <v>106</v>
      </c>
      <c r="AA87" s="113">
        <f t="shared" si="44"/>
        <v>2172</v>
      </c>
      <c r="AB87" s="124">
        <f>IF(OR(ISNUMBER(SEARCH("적하삭제",J87)),ISNUMBER(SEARCH("적하 삭제",J87))),0,AA87*Summary!$B$23/100)</f>
        <v>20467.407599999999</v>
      </c>
      <c r="AC87" s="65"/>
      <c r="AD87" s="145">
        <v>45903</v>
      </c>
      <c r="AE87" s="139" t="s">
        <v>10</v>
      </c>
      <c r="AF87" s="139">
        <v>82020034394</v>
      </c>
      <c r="AG87" s="139" t="s">
        <v>518</v>
      </c>
      <c r="AH87" s="139" t="s">
        <v>519</v>
      </c>
      <c r="AI87" s="139">
        <v>1040559845</v>
      </c>
      <c r="AJ87" s="139">
        <v>8718</v>
      </c>
      <c r="AK87" s="139"/>
      <c r="AL87" s="140">
        <v>1</v>
      </c>
      <c r="AM87" s="141">
        <v>8.4</v>
      </c>
      <c r="AN87" s="141">
        <v>6.1</v>
      </c>
      <c r="AO87" s="141">
        <v>8.5</v>
      </c>
      <c r="AP87" s="139" t="s">
        <v>8</v>
      </c>
      <c r="AQ87" s="141">
        <v>16.22</v>
      </c>
      <c r="AR87" s="139" t="s">
        <v>81</v>
      </c>
      <c r="AS87" s="139" t="s">
        <v>81</v>
      </c>
      <c r="AT87" s="139" t="s">
        <v>81</v>
      </c>
      <c r="AU87" s="139" t="s">
        <v>81</v>
      </c>
      <c r="AV87" s="139" t="s">
        <v>81</v>
      </c>
      <c r="AW87" s="139">
        <v>2256355</v>
      </c>
      <c r="AX87" s="139" t="s">
        <v>121</v>
      </c>
      <c r="AY87" s="139" t="s">
        <v>82</v>
      </c>
      <c r="AZ87" s="139"/>
      <c r="BA87" s="139" t="s">
        <v>83</v>
      </c>
      <c r="BB87" s="157">
        <v>596421453581</v>
      </c>
      <c r="BC87" s="139"/>
      <c r="BD87" s="139" t="s">
        <v>520</v>
      </c>
      <c r="BE87" s="139" t="s">
        <v>88</v>
      </c>
      <c r="BF87" s="139" t="s">
        <v>87</v>
      </c>
      <c r="BG87" s="139" t="s">
        <v>84</v>
      </c>
      <c r="BH87" s="139" t="s">
        <v>85</v>
      </c>
      <c r="BI87" s="139" t="s">
        <v>86</v>
      </c>
      <c r="BJ87" s="139"/>
      <c r="BK87" s="139" t="s">
        <v>116</v>
      </c>
    </row>
    <row r="88" spans="1:63" ht="13.2" customHeight="1" x14ac:dyDescent="0.2">
      <c r="A88" s="54">
        <f t="shared" si="23"/>
        <v>45903</v>
      </c>
      <c r="B88" s="54" t="str">
        <f t="shared" si="24"/>
        <v>NRT</v>
      </c>
      <c r="C88" s="53">
        <f t="shared" si="25"/>
        <v>82020034394</v>
      </c>
      <c r="D88" s="55" t="str">
        <f t="shared" si="26"/>
        <v>PJP250136886</v>
      </c>
      <c r="E88" s="53">
        <f t="shared" si="27"/>
        <v>596421453710</v>
      </c>
      <c r="F88" s="53">
        <f t="shared" si="28"/>
        <v>2256355</v>
      </c>
      <c r="G88" s="53" t="str">
        <f t="shared" si="29"/>
        <v>SWCORP (TEAMHT)</v>
      </c>
      <c r="H88" s="55" t="str">
        <f t="shared" si="30"/>
        <v>이미혜</v>
      </c>
      <c r="I88" s="53">
        <f t="shared" si="31"/>
        <v>34183</v>
      </c>
      <c r="J88" s="72">
        <f t="shared" si="32"/>
        <v>0</v>
      </c>
      <c r="K88" s="114">
        <f t="shared" si="33"/>
        <v>1</v>
      </c>
      <c r="L88" s="115">
        <f t="shared" si="34"/>
        <v>2.25</v>
      </c>
      <c r="M88" s="115">
        <f t="shared" si="35"/>
        <v>2</v>
      </c>
      <c r="N88" s="56">
        <f t="shared" si="36"/>
        <v>2.3000000000000003</v>
      </c>
      <c r="O88" s="53" t="str">
        <f t="shared" si="37"/>
        <v>일반(목록배제,Normal-Manifest Exception)</v>
      </c>
      <c r="P88" s="100">
        <f t="shared" si="38"/>
        <v>7.33</v>
      </c>
      <c r="Q88" s="63" t="str">
        <f t="shared" si="39"/>
        <v>RS706</v>
      </c>
      <c r="R88" s="63" t="str">
        <f t="shared" si="40"/>
        <v>AIR SEOUL</v>
      </c>
      <c r="S88" s="54">
        <f t="shared" si="41"/>
        <v>45903</v>
      </c>
      <c r="T88" s="94">
        <f t="shared" si="42"/>
        <v>907</v>
      </c>
      <c r="U88" s="98" cm="1">
        <f t="array" ref="U88">IF(OR(ISNUMBER(SEARCH("대신대납",J88)),ISNUMBER(SEARCH("대신 대납",J88))),_xlfn.LET(
  _xlpm.s,J88,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" s="98">
        <f>((K88-1)*2500)/(Summary!$B$23/100)</f>
        <v>0</v>
      </c>
      <c r="W88" s="107">
        <f>IF(OR(ISNUMBER(SEARCH("대신대납",J88)),ISNUMBER(SEARCH("대신 대납",J88)),ISNUMBER(SEARCH("대신착불",J88)),ISNUMBER(SEARCH("대신 착불",J88))), 0,_xlfn.IFNA(_xlfn.IFS(
    AND(N88/K88 &gt; 2, N88/K88 &lt;= 5), 500/(Summary!$B$23/100) * K88,
    AND(N88/K88 &gt; 5, N88/K88 &lt;= 10), 1000/(Summary!$B$23/100) * K88,
    AND(N88/K88 &gt; 10, N88/K88 &lt;= 20), 3000/(Summary!$B$23/100) * K88,
    AND(N88/K88 &gt; 20, N88/K88 &lt;= 25), 11000/(Summary!$B$23/100) * K88,
    AND(N88/K88 &gt; 25, N88/K88 &lt;= 999), 15000/(Summary!$B$23/100) * K88
),0))</f>
        <v>53.059968376258844</v>
      </c>
      <c r="X88" s="99" cm="1">
        <f t="array" ref="X88">_xlfn.IFNA(_xlfn.IFS(AND(P88&gt;=2000, P88&lt;3000), 10000, AND(P88&gt;=3000, P88&lt;4000), 15000, AND(P88&gt;=4000, P88&lt;5000), 20000, AND(P88&gt;=5000), 25000),0)</f>
        <v>0</v>
      </c>
      <c r="Y88" s="64" t="str">
        <f>_xlfn.IFNA(VLOOKUP(D88,OTC!$A:$H,8,0),"")</f>
        <v/>
      </c>
      <c r="Z88" s="102">
        <f t="shared" si="43"/>
        <v>53</v>
      </c>
      <c r="AA88" s="113">
        <f t="shared" si="44"/>
        <v>960</v>
      </c>
      <c r="AB88" s="124">
        <f>IF(OR(ISNUMBER(SEARCH("적하삭제",J88)),ISNUMBER(SEARCH("적하 삭제",J88))),0,AA88*Summary!$B$23/100)</f>
        <v>9046.3680000000004</v>
      </c>
      <c r="AC88" s="65"/>
      <c r="AD88" s="145">
        <v>45903</v>
      </c>
      <c r="AE88" s="139" t="s">
        <v>10</v>
      </c>
      <c r="AF88" s="139">
        <v>82020034394</v>
      </c>
      <c r="AG88" s="139" t="s">
        <v>521</v>
      </c>
      <c r="AH88" s="139" t="s">
        <v>522</v>
      </c>
      <c r="AI88" s="139">
        <v>1059187813</v>
      </c>
      <c r="AJ88" s="139">
        <v>34183</v>
      </c>
      <c r="AK88" s="139"/>
      <c r="AL88" s="140">
        <v>1</v>
      </c>
      <c r="AM88" s="141">
        <v>2.25</v>
      </c>
      <c r="AN88" s="141">
        <v>2</v>
      </c>
      <c r="AO88" s="141">
        <v>2.2999999999999998</v>
      </c>
      <c r="AP88" s="139" t="s">
        <v>8</v>
      </c>
      <c r="AQ88" s="141">
        <v>7.33</v>
      </c>
      <c r="AR88" s="139" t="s">
        <v>81</v>
      </c>
      <c r="AS88" s="139" t="s">
        <v>81</v>
      </c>
      <c r="AT88" s="139" t="s">
        <v>81</v>
      </c>
      <c r="AU88" s="139" t="s">
        <v>81</v>
      </c>
      <c r="AV88" s="139" t="s">
        <v>81</v>
      </c>
      <c r="AW88" s="139">
        <v>2256355</v>
      </c>
      <c r="AX88" s="139" t="s">
        <v>121</v>
      </c>
      <c r="AY88" s="139" t="s">
        <v>82</v>
      </c>
      <c r="AZ88" s="139"/>
      <c r="BA88" s="139" t="s">
        <v>83</v>
      </c>
      <c r="BB88" s="157">
        <v>596421453710</v>
      </c>
      <c r="BC88" s="139"/>
      <c r="BD88" s="139" t="s">
        <v>523</v>
      </c>
      <c r="BE88" s="139" t="s">
        <v>88</v>
      </c>
      <c r="BF88" s="139" t="s">
        <v>87</v>
      </c>
      <c r="BG88" s="139" t="s">
        <v>84</v>
      </c>
      <c r="BH88" s="139" t="s">
        <v>85</v>
      </c>
      <c r="BI88" s="139" t="s">
        <v>86</v>
      </c>
      <c r="BJ88" s="139"/>
      <c r="BK88" s="139" t="s">
        <v>116</v>
      </c>
    </row>
    <row r="89" spans="1:63" ht="13.2" customHeight="1" x14ac:dyDescent="0.2">
      <c r="A89" s="54">
        <f t="shared" si="23"/>
        <v>45903</v>
      </c>
      <c r="B89" s="54" t="str">
        <f t="shared" si="24"/>
        <v>NRT</v>
      </c>
      <c r="C89" s="53">
        <f t="shared" si="25"/>
        <v>82020034394</v>
      </c>
      <c r="D89" s="55" t="str">
        <f t="shared" si="26"/>
        <v>PJP250137397</v>
      </c>
      <c r="E89" s="53">
        <f t="shared" si="27"/>
        <v>596421455666</v>
      </c>
      <c r="F89" s="53">
        <f t="shared" si="28"/>
        <v>2256355</v>
      </c>
      <c r="G89" s="53" t="str">
        <f t="shared" si="29"/>
        <v>SWCORP (TEAMHT)</v>
      </c>
      <c r="H89" s="55" t="str">
        <f t="shared" si="30"/>
        <v>김소정</v>
      </c>
      <c r="I89" s="53">
        <f t="shared" si="31"/>
        <v>56208</v>
      </c>
      <c r="J89" s="72">
        <f t="shared" si="32"/>
        <v>0</v>
      </c>
      <c r="K89" s="114">
        <f t="shared" si="33"/>
        <v>1</v>
      </c>
      <c r="L89" s="115">
        <f t="shared" si="34"/>
        <v>0.9</v>
      </c>
      <c r="M89" s="115">
        <f t="shared" si="35"/>
        <v>1.9</v>
      </c>
      <c r="N89" s="56">
        <f t="shared" si="36"/>
        <v>1.9000000000000001</v>
      </c>
      <c r="O89" s="53" t="str">
        <f t="shared" si="37"/>
        <v>일반(목록배제,Normal-Manifest Exception)</v>
      </c>
      <c r="P89" s="100">
        <f t="shared" si="38"/>
        <v>13.71</v>
      </c>
      <c r="Q89" s="63" t="str">
        <f t="shared" si="39"/>
        <v>RS706</v>
      </c>
      <c r="R89" s="63" t="str">
        <f t="shared" si="40"/>
        <v>AIR SEOUL</v>
      </c>
      <c r="S89" s="54">
        <f t="shared" si="41"/>
        <v>45903</v>
      </c>
      <c r="T89" s="94">
        <f t="shared" si="42"/>
        <v>831</v>
      </c>
      <c r="U89" s="98" cm="1">
        <f t="array" ref="U89">IF(OR(ISNUMBER(SEARCH("대신대납",J89)),ISNUMBER(SEARCH("대신 대납",J89))),_xlfn.LET(
  _xlpm.s,J89,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" s="98">
        <f>((K89-1)*2500)/(Summary!$B$23/100)</f>
        <v>0</v>
      </c>
      <c r="W89" s="107">
        <f>IF(OR(ISNUMBER(SEARCH("대신대납",J89)),ISNUMBER(SEARCH("대신 대납",J89)),ISNUMBER(SEARCH("대신착불",J89)),ISNUMBER(SEARCH("대신 착불",J89))), 0,_xlfn.IFNA(_xlfn.IFS(
    AND(N89/K89 &gt; 2, N89/K89 &lt;= 5), 500/(Summary!$B$23/100) * K89,
    AND(N89/K89 &gt; 5, N89/K89 &lt;= 10), 1000/(Summary!$B$23/100) * K89,
    AND(N89/K89 &gt; 10, N89/K89 &lt;= 20), 3000/(Summary!$B$23/100) * K89,
    AND(N89/K89 &gt; 20, N89/K89 &lt;= 25), 11000/(Summary!$B$23/100) * K89,
    AND(N89/K89 &gt; 25, N89/K89 &lt;= 999), 15000/(Summary!$B$23/100) * K89
),0))</f>
        <v>0</v>
      </c>
      <c r="X89" s="99" cm="1">
        <f t="array" ref="X89">_xlfn.IFNA(_xlfn.IFS(AND(P89&gt;=2000, P89&lt;3000), 10000, AND(P89&gt;=3000, P89&lt;4000), 15000, AND(P89&gt;=4000, P89&lt;5000), 20000, AND(P89&gt;=5000), 25000),0)</f>
        <v>0</v>
      </c>
      <c r="Y89" s="64" t="str">
        <f>_xlfn.IFNA(VLOOKUP(D89,OTC!$A:$H,8,0),"")</f>
        <v/>
      </c>
      <c r="Z89" s="102">
        <f t="shared" si="43"/>
        <v>0</v>
      </c>
      <c r="AA89" s="113">
        <f t="shared" si="44"/>
        <v>831</v>
      </c>
      <c r="AB89" s="124">
        <f>IF(OR(ISNUMBER(SEARCH("적하삭제",J89)),ISNUMBER(SEARCH("적하 삭제",J89))),0,AA89*Summary!$B$23/100)</f>
        <v>7830.7622999999994</v>
      </c>
      <c r="AC89" s="65"/>
      <c r="AD89" s="145">
        <v>45903</v>
      </c>
      <c r="AE89" s="139" t="s">
        <v>10</v>
      </c>
      <c r="AF89" s="139">
        <v>82020034394</v>
      </c>
      <c r="AG89" s="139" t="s">
        <v>524</v>
      </c>
      <c r="AH89" s="139" t="s">
        <v>182</v>
      </c>
      <c r="AI89" s="139">
        <v>1030010949</v>
      </c>
      <c r="AJ89" s="139">
        <v>56208</v>
      </c>
      <c r="AK89" s="139"/>
      <c r="AL89" s="140">
        <v>1</v>
      </c>
      <c r="AM89" s="141">
        <v>0.9</v>
      </c>
      <c r="AN89" s="141">
        <v>1.9</v>
      </c>
      <c r="AO89" s="141">
        <v>1.9</v>
      </c>
      <c r="AP89" s="139" t="s">
        <v>8</v>
      </c>
      <c r="AQ89" s="141">
        <v>13.71</v>
      </c>
      <c r="AR89" s="139" t="s">
        <v>81</v>
      </c>
      <c r="AS89" s="139" t="s">
        <v>81</v>
      </c>
      <c r="AT89" s="139" t="s">
        <v>81</v>
      </c>
      <c r="AU89" s="139" t="s">
        <v>81</v>
      </c>
      <c r="AV89" s="139" t="s">
        <v>81</v>
      </c>
      <c r="AW89" s="139">
        <v>2256355</v>
      </c>
      <c r="AX89" s="139" t="s">
        <v>121</v>
      </c>
      <c r="AY89" s="139" t="s">
        <v>82</v>
      </c>
      <c r="AZ89" s="139"/>
      <c r="BA89" s="139" t="s">
        <v>83</v>
      </c>
      <c r="BB89" s="157">
        <v>596421455666</v>
      </c>
      <c r="BC89" s="139"/>
      <c r="BD89" s="139" t="s">
        <v>525</v>
      </c>
      <c r="BE89" s="139" t="s">
        <v>88</v>
      </c>
      <c r="BF89" s="139" t="s">
        <v>87</v>
      </c>
      <c r="BG89" s="139" t="s">
        <v>84</v>
      </c>
      <c r="BH89" s="139" t="s">
        <v>85</v>
      </c>
      <c r="BI89" s="139" t="s">
        <v>86</v>
      </c>
      <c r="BJ89" s="139"/>
      <c r="BK89" s="139" t="s">
        <v>116</v>
      </c>
    </row>
    <row r="90" spans="1:63" ht="13.2" customHeight="1" x14ac:dyDescent="0.2">
      <c r="A90" s="54">
        <f t="shared" si="23"/>
        <v>45903</v>
      </c>
      <c r="B90" s="54" t="str">
        <f t="shared" si="24"/>
        <v>NRT</v>
      </c>
      <c r="C90" s="53">
        <f t="shared" si="25"/>
        <v>82020034394</v>
      </c>
      <c r="D90" s="55" t="str">
        <f t="shared" si="26"/>
        <v>PJP250137400</v>
      </c>
      <c r="E90" s="53">
        <f t="shared" si="27"/>
        <v>596421455692</v>
      </c>
      <c r="F90" s="53">
        <f t="shared" si="28"/>
        <v>2256355</v>
      </c>
      <c r="G90" s="53" t="str">
        <f t="shared" si="29"/>
        <v>SWCORP (TEAMHT)</v>
      </c>
      <c r="H90" s="55" t="str">
        <f t="shared" si="30"/>
        <v>임태연</v>
      </c>
      <c r="I90" s="53">
        <f t="shared" si="31"/>
        <v>21998</v>
      </c>
      <c r="J90" s="72">
        <f t="shared" si="32"/>
        <v>0</v>
      </c>
      <c r="K90" s="114">
        <f t="shared" si="33"/>
        <v>1</v>
      </c>
      <c r="L90" s="115">
        <f t="shared" si="34"/>
        <v>2.5</v>
      </c>
      <c r="M90" s="115">
        <f t="shared" si="35"/>
        <v>1.9</v>
      </c>
      <c r="N90" s="56">
        <f t="shared" si="36"/>
        <v>2.5</v>
      </c>
      <c r="O90" s="53" t="str">
        <f t="shared" si="37"/>
        <v>일반(목록배제,Normal-Manifest Exception)</v>
      </c>
      <c r="P90" s="100">
        <f t="shared" si="38"/>
        <v>5.73</v>
      </c>
      <c r="Q90" s="63" t="str">
        <f t="shared" si="39"/>
        <v>RS706</v>
      </c>
      <c r="R90" s="63" t="str">
        <f t="shared" si="40"/>
        <v>AIR SEOUL</v>
      </c>
      <c r="S90" s="54">
        <f t="shared" si="41"/>
        <v>45903</v>
      </c>
      <c r="T90" s="94">
        <f t="shared" si="42"/>
        <v>945</v>
      </c>
      <c r="U90" s="98" cm="1">
        <f t="array" ref="U90">IF(OR(ISNUMBER(SEARCH("대신대납",J90)),ISNUMBER(SEARCH("대신 대납",J90))),_xlfn.LET(
  _xlpm.s,J90,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" s="98">
        <f>((K90-1)*2500)/(Summary!$B$23/100)</f>
        <v>0</v>
      </c>
      <c r="W90" s="107">
        <f>IF(OR(ISNUMBER(SEARCH("대신대납",J90)),ISNUMBER(SEARCH("대신 대납",J90)),ISNUMBER(SEARCH("대신착불",J90)),ISNUMBER(SEARCH("대신 착불",J90))), 0,_xlfn.IFNA(_xlfn.IFS(
    AND(N90/K90 &gt; 2, N90/K90 &lt;= 5), 500/(Summary!$B$23/100) * K90,
    AND(N90/K90 &gt; 5, N90/K90 &lt;= 10), 1000/(Summary!$B$23/100) * K90,
    AND(N90/K90 &gt; 10, N90/K90 &lt;= 20), 3000/(Summary!$B$23/100) * K90,
    AND(N90/K90 &gt; 20, N90/K90 &lt;= 25), 11000/(Summary!$B$23/100) * K90,
    AND(N90/K90 &gt; 25, N90/K90 &lt;= 999), 15000/(Summary!$B$23/100) * K90
),0))</f>
        <v>53.059968376258844</v>
      </c>
      <c r="X90" s="99" cm="1">
        <f t="array" ref="X90">_xlfn.IFNA(_xlfn.IFS(AND(P90&gt;=2000, P90&lt;3000), 10000, AND(P90&gt;=3000, P90&lt;4000), 15000, AND(P90&gt;=4000, P90&lt;5000), 20000, AND(P90&gt;=5000), 25000),0)</f>
        <v>0</v>
      </c>
      <c r="Y90" s="64" t="str">
        <f>_xlfn.IFNA(VLOOKUP(D90,OTC!$A:$H,8,0),"")</f>
        <v/>
      </c>
      <c r="Z90" s="102">
        <f t="shared" si="43"/>
        <v>53</v>
      </c>
      <c r="AA90" s="113">
        <f t="shared" si="44"/>
        <v>998</v>
      </c>
      <c r="AB90" s="124">
        <f>IF(OR(ISNUMBER(SEARCH("적하삭제",J90)),ISNUMBER(SEARCH("적하 삭제",J90))),0,AA90*Summary!$B$23/100)</f>
        <v>9404.4534000000003</v>
      </c>
      <c r="AC90" s="65"/>
      <c r="AD90" s="145">
        <v>45903</v>
      </c>
      <c r="AE90" s="139" t="s">
        <v>10</v>
      </c>
      <c r="AF90" s="139">
        <v>82020034394</v>
      </c>
      <c r="AG90" s="139" t="s">
        <v>526</v>
      </c>
      <c r="AH90" s="139" t="s">
        <v>527</v>
      </c>
      <c r="AI90" s="139">
        <v>1025280512</v>
      </c>
      <c r="AJ90" s="139">
        <v>21998</v>
      </c>
      <c r="AK90" s="139"/>
      <c r="AL90" s="140">
        <v>1</v>
      </c>
      <c r="AM90" s="141">
        <v>2.5</v>
      </c>
      <c r="AN90" s="141">
        <v>1.9</v>
      </c>
      <c r="AO90" s="141">
        <v>2.5</v>
      </c>
      <c r="AP90" s="139" t="s">
        <v>8</v>
      </c>
      <c r="AQ90" s="141">
        <v>5.73</v>
      </c>
      <c r="AR90" s="139" t="s">
        <v>81</v>
      </c>
      <c r="AS90" s="139" t="s">
        <v>81</v>
      </c>
      <c r="AT90" s="139" t="s">
        <v>81</v>
      </c>
      <c r="AU90" s="139" t="s">
        <v>81</v>
      </c>
      <c r="AV90" s="139" t="s">
        <v>81</v>
      </c>
      <c r="AW90" s="139">
        <v>2256355</v>
      </c>
      <c r="AX90" s="139" t="s">
        <v>121</v>
      </c>
      <c r="AY90" s="139" t="s">
        <v>82</v>
      </c>
      <c r="AZ90" s="139"/>
      <c r="BA90" s="139" t="s">
        <v>83</v>
      </c>
      <c r="BB90" s="157">
        <v>596421455692</v>
      </c>
      <c r="BC90" s="139"/>
      <c r="BD90" s="139" t="s">
        <v>528</v>
      </c>
      <c r="BE90" s="139" t="s">
        <v>88</v>
      </c>
      <c r="BF90" s="139" t="s">
        <v>87</v>
      </c>
      <c r="BG90" s="139" t="s">
        <v>84</v>
      </c>
      <c r="BH90" s="139" t="s">
        <v>85</v>
      </c>
      <c r="BI90" s="139" t="s">
        <v>86</v>
      </c>
      <c r="BJ90" s="139"/>
      <c r="BK90" s="139" t="s">
        <v>116</v>
      </c>
    </row>
    <row r="91" spans="1:63" ht="13.2" customHeight="1" x14ac:dyDescent="0.2">
      <c r="A91" s="54">
        <f t="shared" si="23"/>
        <v>45903</v>
      </c>
      <c r="B91" s="54" t="str">
        <f t="shared" si="24"/>
        <v>NRT</v>
      </c>
      <c r="C91" s="53">
        <f t="shared" si="25"/>
        <v>82020034394</v>
      </c>
      <c r="D91" s="55" t="str">
        <f t="shared" si="26"/>
        <v>PJP250137403</v>
      </c>
      <c r="E91" s="53">
        <f t="shared" si="27"/>
        <v>596421455725</v>
      </c>
      <c r="F91" s="53">
        <f t="shared" si="28"/>
        <v>2256355</v>
      </c>
      <c r="G91" s="53" t="str">
        <f t="shared" si="29"/>
        <v>SWCORP (TEAMHT)</v>
      </c>
      <c r="H91" s="55" t="str">
        <f t="shared" si="30"/>
        <v>정성일</v>
      </c>
      <c r="I91" s="53">
        <f t="shared" si="31"/>
        <v>34899</v>
      </c>
      <c r="J91" s="72">
        <f t="shared" si="32"/>
        <v>0</v>
      </c>
      <c r="K91" s="114">
        <f t="shared" si="33"/>
        <v>1</v>
      </c>
      <c r="L91" s="115">
        <f t="shared" si="34"/>
        <v>1</v>
      </c>
      <c r="M91" s="115">
        <f t="shared" si="35"/>
        <v>2</v>
      </c>
      <c r="N91" s="56">
        <f t="shared" si="36"/>
        <v>2</v>
      </c>
      <c r="O91" s="53" t="str">
        <f t="shared" si="37"/>
        <v>일반(목록배제,Normal-Manifest Exception)</v>
      </c>
      <c r="P91" s="100">
        <f t="shared" si="38"/>
        <v>12.94</v>
      </c>
      <c r="Q91" s="63" t="str">
        <f t="shared" si="39"/>
        <v>RS706</v>
      </c>
      <c r="R91" s="63" t="str">
        <f t="shared" si="40"/>
        <v>AIR SEOUL</v>
      </c>
      <c r="S91" s="54">
        <f t="shared" si="41"/>
        <v>45903</v>
      </c>
      <c r="T91" s="94">
        <f t="shared" si="42"/>
        <v>850</v>
      </c>
      <c r="U91" s="98" cm="1">
        <f t="array" ref="U91">IF(OR(ISNUMBER(SEARCH("대신대납",J91)),ISNUMBER(SEARCH("대신 대납",J91))),_xlfn.LET(
  _xlpm.s,J91,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" s="98">
        <f>((K91-1)*2500)/(Summary!$B$23/100)</f>
        <v>0</v>
      </c>
      <c r="W91" s="107">
        <f>IF(OR(ISNUMBER(SEARCH("대신대납",J91)),ISNUMBER(SEARCH("대신 대납",J91)),ISNUMBER(SEARCH("대신착불",J91)),ISNUMBER(SEARCH("대신 착불",J91))), 0,_xlfn.IFNA(_xlfn.IFS(
    AND(N91/K91 &gt; 2, N91/K91 &lt;= 5), 500/(Summary!$B$23/100) * K91,
    AND(N91/K91 &gt; 5, N91/K91 &lt;= 10), 1000/(Summary!$B$23/100) * K91,
    AND(N91/K91 &gt; 10, N91/K91 &lt;= 20), 3000/(Summary!$B$23/100) * K91,
    AND(N91/K91 &gt; 20, N91/K91 &lt;= 25), 11000/(Summary!$B$23/100) * K91,
    AND(N91/K91 &gt; 25, N91/K91 &lt;= 999), 15000/(Summary!$B$23/100) * K91
),0))</f>
        <v>0</v>
      </c>
      <c r="X91" s="99" cm="1">
        <f t="array" ref="X91">_xlfn.IFNA(_xlfn.IFS(AND(P91&gt;=2000, P91&lt;3000), 10000, AND(P91&gt;=3000, P91&lt;4000), 15000, AND(P91&gt;=4000, P91&lt;5000), 20000, AND(P91&gt;=5000), 25000),0)</f>
        <v>0</v>
      </c>
      <c r="Y91" s="64" t="str">
        <f>_xlfn.IFNA(VLOOKUP(D91,OTC!$A:$H,8,0),"")</f>
        <v/>
      </c>
      <c r="Z91" s="102">
        <f t="shared" si="43"/>
        <v>0</v>
      </c>
      <c r="AA91" s="113">
        <f t="shared" si="44"/>
        <v>850</v>
      </c>
      <c r="AB91" s="124">
        <f>IF(OR(ISNUMBER(SEARCH("적하삭제",J91)),ISNUMBER(SEARCH("적하 삭제",J91))),0,AA91*Summary!$B$23/100)</f>
        <v>8009.8050000000003</v>
      </c>
      <c r="AC91" s="65"/>
      <c r="AD91" s="145">
        <v>45903</v>
      </c>
      <c r="AE91" s="139" t="s">
        <v>10</v>
      </c>
      <c r="AF91" s="139">
        <v>82020034394</v>
      </c>
      <c r="AG91" s="139" t="s">
        <v>529</v>
      </c>
      <c r="AH91" s="139" t="s">
        <v>530</v>
      </c>
      <c r="AI91" s="139">
        <v>1034706741</v>
      </c>
      <c r="AJ91" s="139">
        <v>34899</v>
      </c>
      <c r="AK91" s="139"/>
      <c r="AL91" s="140">
        <v>1</v>
      </c>
      <c r="AM91" s="141">
        <v>1</v>
      </c>
      <c r="AN91" s="141">
        <v>2</v>
      </c>
      <c r="AO91" s="141">
        <v>2</v>
      </c>
      <c r="AP91" s="139" t="s">
        <v>8</v>
      </c>
      <c r="AQ91" s="141">
        <v>12.94</v>
      </c>
      <c r="AR91" s="139" t="s">
        <v>81</v>
      </c>
      <c r="AS91" s="139" t="s">
        <v>81</v>
      </c>
      <c r="AT91" s="139" t="s">
        <v>81</v>
      </c>
      <c r="AU91" s="139" t="s">
        <v>81</v>
      </c>
      <c r="AV91" s="139" t="s">
        <v>81</v>
      </c>
      <c r="AW91" s="139">
        <v>2256355</v>
      </c>
      <c r="AX91" s="139" t="s">
        <v>121</v>
      </c>
      <c r="AY91" s="139" t="s">
        <v>82</v>
      </c>
      <c r="AZ91" s="139"/>
      <c r="BA91" s="139" t="s">
        <v>83</v>
      </c>
      <c r="BB91" s="157">
        <v>596421455725</v>
      </c>
      <c r="BC91" s="139"/>
      <c r="BD91" s="139" t="s">
        <v>531</v>
      </c>
      <c r="BE91" s="139" t="s">
        <v>88</v>
      </c>
      <c r="BF91" s="139" t="s">
        <v>87</v>
      </c>
      <c r="BG91" s="139" t="s">
        <v>84</v>
      </c>
      <c r="BH91" s="139" t="s">
        <v>85</v>
      </c>
      <c r="BI91" s="139" t="s">
        <v>86</v>
      </c>
      <c r="BJ91" s="139"/>
      <c r="BK91" s="139" t="s">
        <v>116</v>
      </c>
    </row>
    <row r="92" spans="1:63" ht="13.2" customHeight="1" x14ac:dyDescent="0.2">
      <c r="A92" s="54">
        <f t="shared" si="23"/>
        <v>45903</v>
      </c>
      <c r="B92" s="54" t="str">
        <f t="shared" si="24"/>
        <v>NRT</v>
      </c>
      <c r="C92" s="53">
        <f t="shared" si="25"/>
        <v>82020034394</v>
      </c>
      <c r="D92" s="55" t="str">
        <f t="shared" si="26"/>
        <v>PJP250136875</v>
      </c>
      <c r="E92" s="53">
        <f t="shared" si="27"/>
        <v>596421453603</v>
      </c>
      <c r="F92" s="53">
        <f t="shared" si="28"/>
        <v>2256355</v>
      </c>
      <c r="G92" s="53" t="str">
        <f t="shared" si="29"/>
        <v>SWCORP (TEAMHT)</v>
      </c>
      <c r="H92" s="55" t="str">
        <f t="shared" si="30"/>
        <v>이지원</v>
      </c>
      <c r="I92" s="53">
        <f t="shared" si="31"/>
        <v>39434</v>
      </c>
      <c r="J92" s="72">
        <f t="shared" si="32"/>
        <v>0</v>
      </c>
      <c r="K92" s="114">
        <f t="shared" si="33"/>
        <v>1</v>
      </c>
      <c r="L92" s="115">
        <f t="shared" si="34"/>
        <v>8.4</v>
      </c>
      <c r="M92" s="115">
        <f t="shared" si="35"/>
        <v>3.6</v>
      </c>
      <c r="N92" s="56">
        <f t="shared" si="36"/>
        <v>8.4</v>
      </c>
      <c r="O92" s="53" t="str">
        <f t="shared" si="37"/>
        <v>일반(목록배제,Normal-Manifest Exception)</v>
      </c>
      <c r="P92" s="100">
        <f t="shared" si="38"/>
        <v>8.5500000000000007</v>
      </c>
      <c r="Q92" s="63" t="str">
        <f t="shared" si="39"/>
        <v>RS706</v>
      </c>
      <c r="R92" s="63" t="str">
        <f t="shared" si="40"/>
        <v>AIR SEOUL</v>
      </c>
      <c r="S92" s="54">
        <f t="shared" si="41"/>
        <v>45903</v>
      </c>
      <c r="T92" s="94">
        <f t="shared" si="42"/>
        <v>2066</v>
      </c>
      <c r="U92" s="98" cm="1">
        <f t="array" ref="U92">IF(OR(ISNUMBER(SEARCH("대신대납",J92)),ISNUMBER(SEARCH("대신 대납",J92))),_xlfn.LET(
  _xlpm.s,J92,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" s="98">
        <f>((K92-1)*2500)/(Summary!$B$23/100)</f>
        <v>0</v>
      </c>
      <c r="W92" s="107">
        <f>IF(OR(ISNUMBER(SEARCH("대신대납",J92)),ISNUMBER(SEARCH("대신 대납",J92)),ISNUMBER(SEARCH("대신착불",J92)),ISNUMBER(SEARCH("대신 착불",J92))), 0,_xlfn.IFNA(_xlfn.IFS(
    AND(N92/K92 &gt; 2, N92/K92 &lt;= 5), 500/(Summary!$B$23/100) * K92,
    AND(N92/K92 &gt; 5, N92/K92 &lt;= 10), 1000/(Summary!$B$23/100) * K92,
    AND(N92/K92 &gt; 10, N92/K92 &lt;= 20), 3000/(Summary!$B$23/100) * K92,
    AND(N92/K92 &gt; 20, N92/K92 &lt;= 25), 11000/(Summary!$B$23/100) * K92,
    AND(N92/K92 &gt; 25, N92/K92 &lt;= 999), 15000/(Summary!$B$23/100) * K92
),0))</f>
        <v>106.11993675251769</v>
      </c>
      <c r="X92" s="99" cm="1">
        <f t="array" ref="X92">_xlfn.IFNA(_xlfn.IFS(AND(P92&gt;=2000, P92&lt;3000), 10000, AND(P92&gt;=3000, P92&lt;4000), 15000, AND(P92&gt;=4000, P92&lt;5000), 20000, AND(P92&gt;=5000), 25000),0)</f>
        <v>0</v>
      </c>
      <c r="Y92" s="64" t="str">
        <f>_xlfn.IFNA(VLOOKUP(D92,OTC!$A:$H,8,0),"")</f>
        <v/>
      </c>
      <c r="Z92" s="102">
        <f t="shared" si="43"/>
        <v>106</v>
      </c>
      <c r="AA92" s="113">
        <f t="shared" si="44"/>
        <v>2172</v>
      </c>
      <c r="AB92" s="124">
        <f>IF(OR(ISNUMBER(SEARCH("적하삭제",J92)),ISNUMBER(SEARCH("적하 삭제",J92))),0,AA92*Summary!$B$23/100)</f>
        <v>20467.407599999999</v>
      </c>
      <c r="AC92" s="65"/>
      <c r="AD92" s="145">
        <v>45903</v>
      </c>
      <c r="AE92" s="139" t="s">
        <v>10</v>
      </c>
      <c r="AF92" s="139">
        <v>82020034394</v>
      </c>
      <c r="AG92" s="139" t="s">
        <v>532</v>
      </c>
      <c r="AH92" s="139" t="s">
        <v>533</v>
      </c>
      <c r="AI92" s="139">
        <v>1080608719</v>
      </c>
      <c r="AJ92" s="139">
        <v>39434</v>
      </c>
      <c r="AK92" s="139"/>
      <c r="AL92" s="140">
        <v>1</v>
      </c>
      <c r="AM92" s="141">
        <v>8.4</v>
      </c>
      <c r="AN92" s="141">
        <v>3.6</v>
      </c>
      <c r="AO92" s="141">
        <v>8.5</v>
      </c>
      <c r="AP92" s="139" t="s">
        <v>8</v>
      </c>
      <c r="AQ92" s="141">
        <v>8.5500000000000007</v>
      </c>
      <c r="AR92" s="139" t="s">
        <v>81</v>
      </c>
      <c r="AS92" s="139" t="s">
        <v>81</v>
      </c>
      <c r="AT92" s="139" t="s">
        <v>81</v>
      </c>
      <c r="AU92" s="139" t="s">
        <v>81</v>
      </c>
      <c r="AV92" s="139" t="s">
        <v>81</v>
      </c>
      <c r="AW92" s="139">
        <v>2256355</v>
      </c>
      <c r="AX92" s="139" t="s">
        <v>121</v>
      </c>
      <c r="AY92" s="139" t="s">
        <v>82</v>
      </c>
      <c r="AZ92" s="139"/>
      <c r="BA92" s="139" t="s">
        <v>83</v>
      </c>
      <c r="BB92" s="157">
        <v>596421453603</v>
      </c>
      <c r="BC92" s="139"/>
      <c r="BD92" s="139" t="s">
        <v>534</v>
      </c>
      <c r="BE92" s="139" t="s">
        <v>88</v>
      </c>
      <c r="BF92" s="139" t="s">
        <v>87</v>
      </c>
      <c r="BG92" s="139" t="s">
        <v>84</v>
      </c>
      <c r="BH92" s="139" t="s">
        <v>85</v>
      </c>
      <c r="BI92" s="139" t="s">
        <v>86</v>
      </c>
      <c r="BJ92" s="139"/>
      <c r="BK92" s="139" t="s">
        <v>116</v>
      </c>
    </row>
    <row r="93" spans="1:63" ht="13.2" customHeight="1" x14ac:dyDescent="0.2">
      <c r="A93" s="54">
        <f t="shared" si="23"/>
        <v>45903</v>
      </c>
      <c r="B93" s="54" t="str">
        <f t="shared" si="24"/>
        <v>NRT</v>
      </c>
      <c r="C93" s="53">
        <f t="shared" si="25"/>
        <v>82020034394</v>
      </c>
      <c r="D93" s="55" t="str">
        <f t="shared" si="26"/>
        <v>PJP250136912</v>
      </c>
      <c r="E93" s="53">
        <f t="shared" si="27"/>
        <v>596421453975</v>
      </c>
      <c r="F93" s="53">
        <f t="shared" si="28"/>
        <v>2256355</v>
      </c>
      <c r="G93" s="53" t="str">
        <f t="shared" si="29"/>
        <v>SWCORP (TEAMHT)</v>
      </c>
      <c r="H93" s="55" t="str">
        <f t="shared" si="30"/>
        <v>하신혜</v>
      </c>
      <c r="I93" s="53">
        <f t="shared" si="31"/>
        <v>22007</v>
      </c>
      <c r="J93" s="72">
        <f t="shared" si="32"/>
        <v>0</v>
      </c>
      <c r="K93" s="114">
        <f t="shared" si="33"/>
        <v>1</v>
      </c>
      <c r="L93" s="115">
        <f t="shared" si="34"/>
        <v>0.95</v>
      </c>
      <c r="M93" s="115">
        <f t="shared" si="35"/>
        <v>2.1</v>
      </c>
      <c r="N93" s="56">
        <f t="shared" si="36"/>
        <v>2.1</v>
      </c>
      <c r="O93" s="53" t="str">
        <f t="shared" si="37"/>
        <v>일반(목록배제,Normal-Manifest Exception)</v>
      </c>
      <c r="P93" s="100">
        <f t="shared" si="38"/>
        <v>21.85</v>
      </c>
      <c r="Q93" s="63" t="str">
        <f t="shared" si="39"/>
        <v>RS706</v>
      </c>
      <c r="R93" s="63" t="str">
        <f t="shared" si="40"/>
        <v>AIR SEOUL</v>
      </c>
      <c r="S93" s="54">
        <f t="shared" si="41"/>
        <v>45903</v>
      </c>
      <c r="T93" s="94">
        <f t="shared" si="42"/>
        <v>869</v>
      </c>
      <c r="U93" s="98" cm="1">
        <f t="array" ref="U93">IF(OR(ISNUMBER(SEARCH("대신대납",J93)),ISNUMBER(SEARCH("대신 대납",J93))),_xlfn.LET(
  _xlpm.s,J93,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" s="98">
        <f>((K93-1)*2500)/(Summary!$B$23/100)</f>
        <v>0</v>
      </c>
      <c r="W93" s="107">
        <f>IF(OR(ISNUMBER(SEARCH("대신대납",J93)),ISNUMBER(SEARCH("대신 대납",J93)),ISNUMBER(SEARCH("대신착불",J93)),ISNUMBER(SEARCH("대신 착불",J93))), 0,_xlfn.IFNA(_xlfn.IFS(
    AND(N93/K93 &gt; 2, N93/K93 &lt;= 5), 500/(Summary!$B$23/100) * K93,
    AND(N93/K93 &gt; 5, N93/K93 &lt;= 10), 1000/(Summary!$B$23/100) * K93,
    AND(N93/K93 &gt; 10, N93/K93 &lt;= 20), 3000/(Summary!$B$23/100) * K93,
    AND(N93/K93 &gt; 20, N93/K93 &lt;= 25), 11000/(Summary!$B$23/100) * K93,
    AND(N93/K93 &gt; 25, N93/K93 &lt;= 999), 15000/(Summary!$B$23/100) * K93
),0))</f>
        <v>53.059968376258844</v>
      </c>
      <c r="X93" s="99" cm="1">
        <f t="array" ref="X93">_xlfn.IFNA(_xlfn.IFS(AND(P93&gt;=2000, P93&lt;3000), 10000, AND(P93&gt;=3000, P93&lt;4000), 15000, AND(P93&gt;=4000, P93&lt;5000), 20000, AND(P93&gt;=5000), 25000),0)</f>
        <v>0</v>
      </c>
      <c r="Y93" s="64" t="str">
        <f>_xlfn.IFNA(VLOOKUP(D93,OTC!$A:$H,8,0),"")</f>
        <v/>
      </c>
      <c r="Z93" s="102">
        <f t="shared" si="43"/>
        <v>53</v>
      </c>
      <c r="AA93" s="113">
        <f t="shared" si="44"/>
        <v>922</v>
      </c>
      <c r="AB93" s="124">
        <f>IF(OR(ISNUMBER(SEARCH("적하삭제",J93)),ISNUMBER(SEARCH("적하 삭제",J93))),0,AA93*Summary!$B$23/100)</f>
        <v>8688.2826000000005</v>
      </c>
      <c r="AC93" s="65"/>
      <c r="AD93" s="145">
        <v>45903</v>
      </c>
      <c r="AE93" s="139" t="s">
        <v>10</v>
      </c>
      <c r="AF93" s="139">
        <v>82020034394</v>
      </c>
      <c r="AG93" s="139" t="s">
        <v>535</v>
      </c>
      <c r="AH93" s="139" t="s">
        <v>536</v>
      </c>
      <c r="AI93" s="139">
        <v>1023051682</v>
      </c>
      <c r="AJ93" s="139">
        <v>22007</v>
      </c>
      <c r="AK93" s="139"/>
      <c r="AL93" s="140">
        <v>1</v>
      </c>
      <c r="AM93" s="141">
        <v>0.95</v>
      </c>
      <c r="AN93" s="141">
        <v>2.1</v>
      </c>
      <c r="AO93" s="141">
        <v>2.1</v>
      </c>
      <c r="AP93" s="139" t="s">
        <v>8</v>
      </c>
      <c r="AQ93" s="141">
        <v>21.85</v>
      </c>
      <c r="AR93" s="139" t="s">
        <v>81</v>
      </c>
      <c r="AS93" s="139" t="s">
        <v>81</v>
      </c>
      <c r="AT93" s="139" t="s">
        <v>81</v>
      </c>
      <c r="AU93" s="139" t="s">
        <v>81</v>
      </c>
      <c r="AV93" s="139" t="s">
        <v>81</v>
      </c>
      <c r="AW93" s="139">
        <v>2256355</v>
      </c>
      <c r="AX93" s="139" t="s">
        <v>121</v>
      </c>
      <c r="AY93" s="139" t="s">
        <v>82</v>
      </c>
      <c r="AZ93" s="139"/>
      <c r="BA93" s="139" t="s">
        <v>83</v>
      </c>
      <c r="BB93" s="157">
        <v>596421453975</v>
      </c>
      <c r="BC93" s="139"/>
      <c r="BD93" s="139" t="s">
        <v>537</v>
      </c>
      <c r="BE93" s="139" t="s">
        <v>88</v>
      </c>
      <c r="BF93" s="139" t="s">
        <v>87</v>
      </c>
      <c r="BG93" s="139" t="s">
        <v>84</v>
      </c>
      <c r="BH93" s="139" t="s">
        <v>85</v>
      </c>
      <c r="BI93" s="139" t="s">
        <v>86</v>
      </c>
      <c r="BJ93" s="139"/>
      <c r="BK93" s="139" t="s">
        <v>116</v>
      </c>
    </row>
    <row r="94" spans="1:63" ht="13.2" customHeight="1" x14ac:dyDescent="0.2">
      <c r="A94" s="54">
        <f t="shared" si="23"/>
        <v>45903</v>
      </c>
      <c r="B94" s="54" t="str">
        <f t="shared" si="24"/>
        <v>NRT</v>
      </c>
      <c r="C94" s="53">
        <f t="shared" si="25"/>
        <v>82020034394</v>
      </c>
      <c r="D94" s="55" t="str">
        <f t="shared" si="26"/>
        <v>PJP250136913</v>
      </c>
      <c r="E94" s="53">
        <f t="shared" si="27"/>
        <v>596421453986</v>
      </c>
      <c r="F94" s="53">
        <f t="shared" si="28"/>
        <v>2256355</v>
      </c>
      <c r="G94" s="53" t="str">
        <f t="shared" si="29"/>
        <v>SWCORP (TEAMHT)</v>
      </c>
      <c r="H94" s="55" t="str">
        <f t="shared" si="30"/>
        <v>최현정</v>
      </c>
      <c r="I94" s="53">
        <f t="shared" si="31"/>
        <v>3038</v>
      </c>
      <c r="J94" s="72">
        <f t="shared" si="32"/>
        <v>0</v>
      </c>
      <c r="K94" s="114">
        <f t="shared" si="33"/>
        <v>1</v>
      </c>
      <c r="L94" s="115">
        <f t="shared" si="34"/>
        <v>3.35</v>
      </c>
      <c r="M94" s="115">
        <f t="shared" si="35"/>
        <v>7.9</v>
      </c>
      <c r="N94" s="56">
        <f t="shared" si="36"/>
        <v>7.9</v>
      </c>
      <c r="O94" s="53" t="str">
        <f t="shared" si="37"/>
        <v>일반(목록배제,Normal-Manifest Exception)</v>
      </c>
      <c r="P94" s="100">
        <f t="shared" si="38"/>
        <v>38.67</v>
      </c>
      <c r="Q94" s="63" t="str">
        <f t="shared" si="39"/>
        <v>RS706</v>
      </c>
      <c r="R94" s="63" t="str">
        <f t="shared" si="40"/>
        <v>AIR SEOUL</v>
      </c>
      <c r="S94" s="54">
        <f t="shared" si="41"/>
        <v>45903</v>
      </c>
      <c r="T94" s="94">
        <f t="shared" si="42"/>
        <v>1971</v>
      </c>
      <c r="U94" s="98" cm="1">
        <f t="array" ref="U94">IF(OR(ISNUMBER(SEARCH("대신대납",J94)),ISNUMBER(SEARCH("대신 대납",J94))),_xlfn.LET(
  _xlpm.s,J94,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" s="98">
        <f>((K94-1)*2500)/(Summary!$B$23/100)</f>
        <v>0</v>
      </c>
      <c r="W94" s="107">
        <f>IF(OR(ISNUMBER(SEARCH("대신대납",J94)),ISNUMBER(SEARCH("대신 대납",J94)),ISNUMBER(SEARCH("대신착불",J94)),ISNUMBER(SEARCH("대신 착불",J94))), 0,_xlfn.IFNA(_xlfn.IFS(
    AND(N94/K94 &gt; 2, N94/K94 &lt;= 5), 500/(Summary!$B$23/100) * K94,
    AND(N94/K94 &gt; 5, N94/K94 &lt;= 10), 1000/(Summary!$B$23/100) * K94,
    AND(N94/K94 &gt; 10, N94/K94 &lt;= 20), 3000/(Summary!$B$23/100) * K94,
    AND(N94/K94 &gt; 20, N94/K94 &lt;= 25), 11000/(Summary!$B$23/100) * K94,
    AND(N94/K94 &gt; 25, N94/K94 &lt;= 999), 15000/(Summary!$B$23/100) * K94
),0))</f>
        <v>106.11993675251769</v>
      </c>
      <c r="X94" s="99" cm="1">
        <f t="array" ref="X94">_xlfn.IFNA(_xlfn.IFS(AND(P94&gt;=2000, P94&lt;3000), 10000, AND(P94&gt;=3000, P94&lt;4000), 15000, AND(P94&gt;=4000, P94&lt;5000), 20000, AND(P94&gt;=5000), 25000),0)</f>
        <v>0</v>
      </c>
      <c r="Y94" s="64" t="str">
        <f>_xlfn.IFNA(VLOOKUP(D94,OTC!$A:$H,8,0),"")</f>
        <v/>
      </c>
      <c r="Z94" s="102">
        <f t="shared" si="43"/>
        <v>106</v>
      </c>
      <c r="AA94" s="113">
        <f t="shared" si="44"/>
        <v>2077</v>
      </c>
      <c r="AB94" s="124">
        <f>IF(OR(ISNUMBER(SEARCH("적하삭제",J94)),ISNUMBER(SEARCH("적하 삭제",J94))),0,AA94*Summary!$B$23/100)</f>
        <v>19572.194100000001</v>
      </c>
      <c r="AC94" s="65"/>
      <c r="AD94" s="145">
        <v>45903</v>
      </c>
      <c r="AE94" s="139" t="s">
        <v>10</v>
      </c>
      <c r="AF94" s="139">
        <v>82020034394</v>
      </c>
      <c r="AG94" s="139" t="s">
        <v>538</v>
      </c>
      <c r="AH94" s="139" t="s">
        <v>539</v>
      </c>
      <c r="AI94" s="139">
        <v>1048081338</v>
      </c>
      <c r="AJ94" s="139">
        <v>3038</v>
      </c>
      <c r="AK94" s="139"/>
      <c r="AL94" s="140">
        <v>1</v>
      </c>
      <c r="AM94" s="141">
        <v>3.35</v>
      </c>
      <c r="AN94" s="141">
        <v>7.9</v>
      </c>
      <c r="AO94" s="141">
        <v>8</v>
      </c>
      <c r="AP94" s="139" t="s">
        <v>8</v>
      </c>
      <c r="AQ94" s="141">
        <v>38.67</v>
      </c>
      <c r="AR94" s="139" t="s">
        <v>81</v>
      </c>
      <c r="AS94" s="139" t="s">
        <v>81</v>
      </c>
      <c r="AT94" s="139" t="s">
        <v>81</v>
      </c>
      <c r="AU94" s="139" t="s">
        <v>81</v>
      </c>
      <c r="AV94" s="139" t="s">
        <v>81</v>
      </c>
      <c r="AW94" s="139">
        <v>2256355</v>
      </c>
      <c r="AX94" s="139" t="s">
        <v>121</v>
      </c>
      <c r="AY94" s="139" t="s">
        <v>82</v>
      </c>
      <c r="AZ94" s="139"/>
      <c r="BA94" s="139" t="s">
        <v>83</v>
      </c>
      <c r="BB94" s="157">
        <v>596421453986</v>
      </c>
      <c r="BC94" s="139"/>
      <c r="BD94" s="139" t="s">
        <v>540</v>
      </c>
      <c r="BE94" s="139" t="s">
        <v>88</v>
      </c>
      <c r="BF94" s="139" t="s">
        <v>87</v>
      </c>
      <c r="BG94" s="139" t="s">
        <v>84</v>
      </c>
      <c r="BH94" s="139" t="s">
        <v>85</v>
      </c>
      <c r="BI94" s="139" t="s">
        <v>86</v>
      </c>
      <c r="BJ94" s="139"/>
      <c r="BK94" s="139" t="s">
        <v>116</v>
      </c>
    </row>
    <row r="95" spans="1:63" ht="13.2" customHeight="1" x14ac:dyDescent="0.2">
      <c r="A95" s="54">
        <f t="shared" si="23"/>
        <v>45903</v>
      </c>
      <c r="B95" s="54" t="str">
        <f t="shared" si="24"/>
        <v>NRT</v>
      </c>
      <c r="C95" s="53">
        <f t="shared" si="25"/>
        <v>82020034394</v>
      </c>
      <c r="D95" s="55" t="str">
        <f t="shared" si="26"/>
        <v>PJP250136917</v>
      </c>
      <c r="E95" s="53">
        <f t="shared" si="27"/>
        <v>596421454023</v>
      </c>
      <c r="F95" s="53">
        <f t="shared" si="28"/>
        <v>2256355</v>
      </c>
      <c r="G95" s="53" t="str">
        <f t="shared" si="29"/>
        <v>SWCORP (TEAMHT)</v>
      </c>
      <c r="H95" s="55" t="str">
        <f t="shared" si="30"/>
        <v>김정희</v>
      </c>
      <c r="I95" s="53">
        <f t="shared" si="31"/>
        <v>59151</v>
      </c>
      <c r="J95" s="72">
        <f t="shared" si="32"/>
        <v>0</v>
      </c>
      <c r="K95" s="114">
        <f t="shared" si="33"/>
        <v>1</v>
      </c>
      <c r="L95" s="115">
        <f t="shared" si="34"/>
        <v>9.3000000000000007</v>
      </c>
      <c r="M95" s="115">
        <f t="shared" si="35"/>
        <v>8.1</v>
      </c>
      <c r="N95" s="56">
        <f t="shared" si="36"/>
        <v>9.3000000000000007</v>
      </c>
      <c r="O95" s="53" t="str">
        <f t="shared" si="37"/>
        <v>일반(목록배제,Normal-Manifest Exception)</v>
      </c>
      <c r="P95" s="100">
        <f t="shared" si="38"/>
        <v>34.049999999999997</v>
      </c>
      <c r="Q95" s="63" t="str">
        <f t="shared" si="39"/>
        <v>RS706</v>
      </c>
      <c r="R95" s="63" t="str">
        <f t="shared" si="40"/>
        <v>AIR SEOUL</v>
      </c>
      <c r="S95" s="54">
        <f t="shared" si="41"/>
        <v>45903</v>
      </c>
      <c r="T95" s="94">
        <f t="shared" si="42"/>
        <v>2237</v>
      </c>
      <c r="U95" s="98" cm="1">
        <f t="array" ref="U95">IF(OR(ISNUMBER(SEARCH("대신대납",J95)),ISNUMBER(SEARCH("대신 대납",J95))),_xlfn.LET(
  _xlpm.s,J95,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" s="98">
        <f>((K95-1)*2500)/(Summary!$B$23/100)</f>
        <v>0</v>
      </c>
      <c r="W95" s="107">
        <f>IF(OR(ISNUMBER(SEARCH("대신대납",J95)),ISNUMBER(SEARCH("대신 대납",J95)),ISNUMBER(SEARCH("대신착불",J95)),ISNUMBER(SEARCH("대신 착불",J95))), 0,_xlfn.IFNA(_xlfn.IFS(
    AND(N95/K95 &gt; 2, N95/K95 &lt;= 5), 500/(Summary!$B$23/100) * K95,
    AND(N95/K95 &gt; 5, N95/K95 &lt;= 10), 1000/(Summary!$B$23/100) * K95,
    AND(N95/K95 &gt; 10, N95/K95 &lt;= 20), 3000/(Summary!$B$23/100) * K95,
    AND(N95/K95 &gt; 20, N95/K95 &lt;= 25), 11000/(Summary!$B$23/100) * K95,
    AND(N95/K95 &gt; 25, N95/K95 &lt;= 999), 15000/(Summary!$B$23/100) * K95
),0))</f>
        <v>106.11993675251769</v>
      </c>
      <c r="X95" s="99" cm="1">
        <f t="array" ref="X95">_xlfn.IFNA(_xlfn.IFS(AND(P95&gt;=2000, P95&lt;3000), 10000, AND(P95&gt;=3000, P95&lt;4000), 15000, AND(P95&gt;=4000, P95&lt;5000), 20000, AND(P95&gt;=5000), 25000),0)</f>
        <v>0</v>
      </c>
      <c r="Y95" s="64" t="str">
        <f>_xlfn.IFNA(VLOOKUP(D95,OTC!$A:$H,8,0),"")</f>
        <v/>
      </c>
      <c r="Z95" s="102">
        <f t="shared" si="43"/>
        <v>106</v>
      </c>
      <c r="AA95" s="113">
        <f t="shared" si="44"/>
        <v>2343</v>
      </c>
      <c r="AB95" s="124">
        <f>IF(OR(ISNUMBER(SEARCH("적하삭제",J95)),ISNUMBER(SEARCH("적하 삭제",J95))),0,AA95*Summary!$B$23/100)</f>
        <v>22078.7919</v>
      </c>
      <c r="AC95" s="65"/>
      <c r="AD95" s="145">
        <v>45903</v>
      </c>
      <c r="AE95" s="139" t="s">
        <v>10</v>
      </c>
      <c r="AF95" s="139">
        <v>82020034394</v>
      </c>
      <c r="AG95" s="139" t="s">
        <v>541</v>
      </c>
      <c r="AH95" s="139" t="s">
        <v>95</v>
      </c>
      <c r="AI95" s="139">
        <v>1051207927</v>
      </c>
      <c r="AJ95" s="139">
        <v>59151</v>
      </c>
      <c r="AK95" s="139"/>
      <c r="AL95" s="140">
        <v>1</v>
      </c>
      <c r="AM95" s="141">
        <v>9.3000000000000007</v>
      </c>
      <c r="AN95" s="141">
        <v>8.1</v>
      </c>
      <c r="AO95" s="141">
        <v>9.5</v>
      </c>
      <c r="AP95" s="139" t="s">
        <v>8</v>
      </c>
      <c r="AQ95" s="141">
        <v>34.049999999999997</v>
      </c>
      <c r="AR95" s="139" t="s">
        <v>81</v>
      </c>
      <c r="AS95" s="139" t="s">
        <v>81</v>
      </c>
      <c r="AT95" s="139" t="s">
        <v>81</v>
      </c>
      <c r="AU95" s="139" t="s">
        <v>81</v>
      </c>
      <c r="AV95" s="139" t="s">
        <v>81</v>
      </c>
      <c r="AW95" s="139">
        <v>2256355</v>
      </c>
      <c r="AX95" s="139" t="s">
        <v>121</v>
      </c>
      <c r="AY95" s="139" t="s">
        <v>82</v>
      </c>
      <c r="AZ95" s="139"/>
      <c r="BA95" s="139" t="s">
        <v>83</v>
      </c>
      <c r="BB95" s="157">
        <v>596421454023</v>
      </c>
      <c r="BC95" s="139"/>
      <c r="BD95" s="139" t="s">
        <v>542</v>
      </c>
      <c r="BE95" s="139" t="s">
        <v>88</v>
      </c>
      <c r="BF95" s="139" t="s">
        <v>87</v>
      </c>
      <c r="BG95" s="139" t="s">
        <v>84</v>
      </c>
      <c r="BH95" s="139" t="s">
        <v>85</v>
      </c>
      <c r="BI95" s="139" t="s">
        <v>86</v>
      </c>
      <c r="BJ95" s="139"/>
      <c r="BK95" s="139" t="s">
        <v>116</v>
      </c>
    </row>
    <row r="96" spans="1:63" ht="13.2" customHeight="1" x14ac:dyDescent="0.2">
      <c r="A96" s="54">
        <f t="shared" si="23"/>
        <v>45903</v>
      </c>
      <c r="B96" s="54" t="str">
        <f t="shared" si="24"/>
        <v>NRT</v>
      </c>
      <c r="C96" s="53">
        <f t="shared" si="25"/>
        <v>82020034394</v>
      </c>
      <c r="D96" s="55" t="str">
        <f t="shared" si="26"/>
        <v>PJP250136918</v>
      </c>
      <c r="E96" s="53">
        <f t="shared" si="27"/>
        <v>596421454034</v>
      </c>
      <c r="F96" s="53">
        <f t="shared" si="28"/>
        <v>2256355</v>
      </c>
      <c r="G96" s="53" t="str">
        <f t="shared" si="29"/>
        <v>SWCORP (TEAMHT)</v>
      </c>
      <c r="H96" s="55" t="str">
        <f t="shared" si="30"/>
        <v>정송아</v>
      </c>
      <c r="I96" s="53">
        <f t="shared" si="31"/>
        <v>7430</v>
      </c>
      <c r="J96" s="72">
        <f t="shared" si="32"/>
        <v>0</v>
      </c>
      <c r="K96" s="114">
        <f t="shared" si="33"/>
        <v>1</v>
      </c>
      <c r="L96" s="115">
        <f t="shared" si="34"/>
        <v>0.9</v>
      </c>
      <c r="M96" s="115">
        <f t="shared" si="35"/>
        <v>2.1</v>
      </c>
      <c r="N96" s="56">
        <f t="shared" si="36"/>
        <v>2.1</v>
      </c>
      <c r="O96" s="53" t="str">
        <f t="shared" si="37"/>
        <v>일반(목록배제,Normal-Manifest Exception)</v>
      </c>
      <c r="P96" s="100">
        <f t="shared" si="38"/>
        <v>3.54</v>
      </c>
      <c r="Q96" s="63" t="str">
        <f t="shared" si="39"/>
        <v>RS706</v>
      </c>
      <c r="R96" s="63" t="str">
        <f t="shared" si="40"/>
        <v>AIR SEOUL</v>
      </c>
      <c r="S96" s="54">
        <f t="shared" si="41"/>
        <v>45903</v>
      </c>
      <c r="T96" s="94">
        <f t="shared" si="42"/>
        <v>869</v>
      </c>
      <c r="U96" s="98" cm="1">
        <f t="array" ref="U96">IF(OR(ISNUMBER(SEARCH("대신대납",J96)),ISNUMBER(SEARCH("대신 대납",J96))),_xlfn.LET(
  _xlpm.s,J96,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" s="98">
        <f>((K96-1)*2500)/(Summary!$B$23/100)</f>
        <v>0</v>
      </c>
      <c r="W96" s="107">
        <f>IF(OR(ISNUMBER(SEARCH("대신대납",J96)),ISNUMBER(SEARCH("대신 대납",J96)),ISNUMBER(SEARCH("대신착불",J96)),ISNUMBER(SEARCH("대신 착불",J96))), 0,_xlfn.IFNA(_xlfn.IFS(
    AND(N96/K96 &gt; 2, N96/K96 &lt;= 5), 500/(Summary!$B$23/100) * K96,
    AND(N96/K96 &gt; 5, N96/K96 &lt;= 10), 1000/(Summary!$B$23/100) * K96,
    AND(N96/K96 &gt; 10, N96/K96 &lt;= 20), 3000/(Summary!$B$23/100) * K96,
    AND(N96/K96 &gt; 20, N96/K96 &lt;= 25), 11000/(Summary!$B$23/100) * K96,
    AND(N96/K96 &gt; 25, N96/K96 &lt;= 999), 15000/(Summary!$B$23/100) * K96
),0))</f>
        <v>53.059968376258844</v>
      </c>
      <c r="X96" s="99" cm="1">
        <f t="array" ref="X96">_xlfn.IFNA(_xlfn.IFS(AND(P96&gt;=2000, P96&lt;3000), 10000, AND(P96&gt;=3000, P96&lt;4000), 15000, AND(P96&gt;=4000, P96&lt;5000), 20000, AND(P96&gt;=5000), 25000),0)</f>
        <v>0</v>
      </c>
      <c r="Y96" s="64" t="str">
        <f>_xlfn.IFNA(VLOOKUP(D96,OTC!$A:$H,8,0),"")</f>
        <v/>
      </c>
      <c r="Z96" s="102">
        <f t="shared" si="43"/>
        <v>53</v>
      </c>
      <c r="AA96" s="113">
        <f t="shared" si="44"/>
        <v>922</v>
      </c>
      <c r="AB96" s="124">
        <f>IF(OR(ISNUMBER(SEARCH("적하삭제",J96)),ISNUMBER(SEARCH("적하 삭제",J96))),0,AA96*Summary!$B$23/100)</f>
        <v>8688.2826000000005</v>
      </c>
      <c r="AC96" s="65"/>
      <c r="AD96" s="145">
        <v>45903</v>
      </c>
      <c r="AE96" s="139" t="s">
        <v>10</v>
      </c>
      <c r="AF96" s="139">
        <v>82020034394</v>
      </c>
      <c r="AG96" s="139" t="s">
        <v>543</v>
      </c>
      <c r="AH96" s="139" t="s">
        <v>544</v>
      </c>
      <c r="AI96" s="139">
        <v>1093044572</v>
      </c>
      <c r="AJ96" s="139">
        <v>7430</v>
      </c>
      <c r="AK96" s="139"/>
      <c r="AL96" s="140">
        <v>1</v>
      </c>
      <c r="AM96" s="141">
        <v>0.9</v>
      </c>
      <c r="AN96" s="141">
        <v>2.1</v>
      </c>
      <c r="AO96" s="141">
        <v>2.1</v>
      </c>
      <c r="AP96" s="139" t="s">
        <v>8</v>
      </c>
      <c r="AQ96" s="141">
        <v>3.54</v>
      </c>
      <c r="AR96" s="139" t="s">
        <v>81</v>
      </c>
      <c r="AS96" s="139" t="s">
        <v>81</v>
      </c>
      <c r="AT96" s="139" t="s">
        <v>81</v>
      </c>
      <c r="AU96" s="139" t="s">
        <v>81</v>
      </c>
      <c r="AV96" s="139" t="s">
        <v>81</v>
      </c>
      <c r="AW96" s="139">
        <v>2256355</v>
      </c>
      <c r="AX96" s="139" t="s">
        <v>121</v>
      </c>
      <c r="AY96" s="139" t="s">
        <v>82</v>
      </c>
      <c r="AZ96" s="139"/>
      <c r="BA96" s="139" t="s">
        <v>83</v>
      </c>
      <c r="BB96" s="157">
        <v>596421454034</v>
      </c>
      <c r="BC96" s="139"/>
      <c r="BD96" s="139" t="s">
        <v>545</v>
      </c>
      <c r="BE96" s="139" t="s">
        <v>88</v>
      </c>
      <c r="BF96" s="139" t="s">
        <v>87</v>
      </c>
      <c r="BG96" s="139" t="s">
        <v>84</v>
      </c>
      <c r="BH96" s="139" t="s">
        <v>85</v>
      </c>
      <c r="BI96" s="139" t="s">
        <v>86</v>
      </c>
      <c r="BJ96" s="139"/>
      <c r="BK96" s="139" t="s">
        <v>116</v>
      </c>
    </row>
    <row r="97" spans="1:63" ht="13.2" customHeight="1" x14ac:dyDescent="0.2">
      <c r="A97" s="54">
        <f t="shared" si="23"/>
        <v>45903</v>
      </c>
      <c r="B97" s="54" t="str">
        <f t="shared" si="24"/>
        <v>NRT</v>
      </c>
      <c r="C97" s="53">
        <f t="shared" si="25"/>
        <v>82020034394</v>
      </c>
      <c r="D97" s="55" t="str">
        <f t="shared" si="26"/>
        <v>PJP250137390</v>
      </c>
      <c r="E97" s="53">
        <f t="shared" si="27"/>
        <v>596421455596</v>
      </c>
      <c r="F97" s="53">
        <f t="shared" si="28"/>
        <v>2256355</v>
      </c>
      <c r="G97" s="53" t="str">
        <f t="shared" si="29"/>
        <v>SWCORP (TEAMHT)</v>
      </c>
      <c r="H97" s="55" t="str">
        <f t="shared" si="30"/>
        <v>이수진</v>
      </c>
      <c r="I97" s="53">
        <f t="shared" si="31"/>
        <v>10891</v>
      </c>
      <c r="J97" s="72">
        <f t="shared" si="32"/>
        <v>0</v>
      </c>
      <c r="K97" s="114">
        <f t="shared" si="33"/>
        <v>1</v>
      </c>
      <c r="L97" s="115">
        <f t="shared" si="34"/>
        <v>0.45</v>
      </c>
      <c r="M97" s="115">
        <f t="shared" si="35"/>
        <v>2.1</v>
      </c>
      <c r="N97" s="56">
        <f t="shared" si="36"/>
        <v>2.1</v>
      </c>
      <c r="O97" s="53" t="str">
        <f t="shared" si="37"/>
        <v>일반(목록배제,Normal-Manifest Exception)</v>
      </c>
      <c r="P97" s="100">
        <f t="shared" si="38"/>
        <v>4.0199999999999996</v>
      </c>
      <c r="Q97" s="63" t="str">
        <f t="shared" si="39"/>
        <v>RS706</v>
      </c>
      <c r="R97" s="63" t="str">
        <f t="shared" si="40"/>
        <v>AIR SEOUL</v>
      </c>
      <c r="S97" s="54">
        <f t="shared" si="41"/>
        <v>45903</v>
      </c>
      <c r="T97" s="94">
        <f t="shared" si="42"/>
        <v>869</v>
      </c>
      <c r="U97" s="98" cm="1">
        <f t="array" ref="U97">IF(OR(ISNUMBER(SEARCH("대신대납",J97)),ISNUMBER(SEARCH("대신 대납",J97))),_xlfn.LET(
  _xlpm.s,J97,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" s="98">
        <f>((K97-1)*2500)/(Summary!$B$23/100)</f>
        <v>0</v>
      </c>
      <c r="W97" s="107">
        <f>IF(OR(ISNUMBER(SEARCH("대신대납",J97)),ISNUMBER(SEARCH("대신 대납",J97)),ISNUMBER(SEARCH("대신착불",J97)),ISNUMBER(SEARCH("대신 착불",J97))), 0,_xlfn.IFNA(_xlfn.IFS(
    AND(N97/K97 &gt; 2, N97/K97 &lt;= 5), 500/(Summary!$B$23/100) * K97,
    AND(N97/K97 &gt; 5, N97/K97 &lt;= 10), 1000/(Summary!$B$23/100) * K97,
    AND(N97/K97 &gt; 10, N97/K97 &lt;= 20), 3000/(Summary!$B$23/100) * K97,
    AND(N97/K97 &gt; 20, N97/K97 &lt;= 25), 11000/(Summary!$B$23/100) * K97,
    AND(N97/K97 &gt; 25, N97/K97 &lt;= 999), 15000/(Summary!$B$23/100) * K97
),0))</f>
        <v>53.059968376258844</v>
      </c>
      <c r="X97" s="99" cm="1">
        <f t="array" ref="X97">_xlfn.IFNA(_xlfn.IFS(AND(P97&gt;=2000, P97&lt;3000), 10000, AND(P97&gt;=3000, P97&lt;4000), 15000, AND(P97&gt;=4000, P97&lt;5000), 20000, AND(P97&gt;=5000), 25000),0)</f>
        <v>0</v>
      </c>
      <c r="Y97" s="64" t="str">
        <f>_xlfn.IFNA(VLOOKUP(D97,OTC!$A:$H,8,0),"")</f>
        <v/>
      </c>
      <c r="Z97" s="102">
        <f t="shared" si="43"/>
        <v>53</v>
      </c>
      <c r="AA97" s="113">
        <f t="shared" si="44"/>
        <v>922</v>
      </c>
      <c r="AB97" s="124">
        <f>IF(OR(ISNUMBER(SEARCH("적하삭제",J97)),ISNUMBER(SEARCH("적하 삭제",J97))),0,AA97*Summary!$B$23/100)</f>
        <v>8688.2826000000005</v>
      </c>
      <c r="AC97" s="65"/>
      <c r="AD97" s="145">
        <v>45903</v>
      </c>
      <c r="AE97" s="139" t="s">
        <v>10</v>
      </c>
      <c r="AF97" s="139">
        <v>82020034394</v>
      </c>
      <c r="AG97" s="139" t="s">
        <v>546</v>
      </c>
      <c r="AH97" s="139" t="s">
        <v>547</v>
      </c>
      <c r="AI97" s="139">
        <v>1093376841</v>
      </c>
      <c r="AJ97" s="139">
        <v>10891</v>
      </c>
      <c r="AK97" s="139"/>
      <c r="AL97" s="140">
        <v>1</v>
      </c>
      <c r="AM97" s="141">
        <v>0.45</v>
      </c>
      <c r="AN97" s="141">
        <v>2.1</v>
      </c>
      <c r="AO97" s="141">
        <v>2.1</v>
      </c>
      <c r="AP97" s="139" t="s">
        <v>8</v>
      </c>
      <c r="AQ97" s="141">
        <v>4.0199999999999996</v>
      </c>
      <c r="AR97" s="139" t="s">
        <v>81</v>
      </c>
      <c r="AS97" s="139" t="s">
        <v>81</v>
      </c>
      <c r="AT97" s="139" t="s">
        <v>81</v>
      </c>
      <c r="AU97" s="139" t="s">
        <v>81</v>
      </c>
      <c r="AV97" s="139" t="s">
        <v>81</v>
      </c>
      <c r="AW97" s="139">
        <v>2256355</v>
      </c>
      <c r="AX97" s="139" t="s">
        <v>121</v>
      </c>
      <c r="AY97" s="139" t="s">
        <v>82</v>
      </c>
      <c r="AZ97" s="139"/>
      <c r="BA97" s="139" t="s">
        <v>83</v>
      </c>
      <c r="BB97" s="157">
        <v>596421455596</v>
      </c>
      <c r="BC97" s="139"/>
      <c r="BD97" s="139" t="s">
        <v>548</v>
      </c>
      <c r="BE97" s="139" t="s">
        <v>88</v>
      </c>
      <c r="BF97" s="139" t="s">
        <v>87</v>
      </c>
      <c r="BG97" s="139" t="s">
        <v>84</v>
      </c>
      <c r="BH97" s="139" t="s">
        <v>85</v>
      </c>
      <c r="BI97" s="139" t="s">
        <v>86</v>
      </c>
      <c r="BJ97" s="139"/>
      <c r="BK97" s="139" t="s">
        <v>116</v>
      </c>
    </row>
    <row r="98" spans="1:63" ht="13.2" customHeight="1" x14ac:dyDescent="0.2">
      <c r="A98" s="54">
        <f t="shared" si="23"/>
        <v>45903</v>
      </c>
      <c r="B98" s="54" t="str">
        <f t="shared" si="24"/>
        <v>NRT</v>
      </c>
      <c r="C98" s="53">
        <f t="shared" si="25"/>
        <v>82020034394</v>
      </c>
      <c r="D98" s="55" t="str">
        <f t="shared" si="26"/>
        <v>PJP250137406</v>
      </c>
      <c r="E98" s="53">
        <f t="shared" si="27"/>
        <v>596421455751</v>
      </c>
      <c r="F98" s="53">
        <f t="shared" si="28"/>
        <v>2256355</v>
      </c>
      <c r="G98" s="53" t="str">
        <f t="shared" si="29"/>
        <v>SWCORP (TEAMHT)</v>
      </c>
      <c r="H98" s="55" t="str">
        <f t="shared" si="30"/>
        <v>공가영</v>
      </c>
      <c r="I98" s="53">
        <f t="shared" si="31"/>
        <v>24294</v>
      </c>
      <c r="J98" s="72">
        <f t="shared" si="32"/>
        <v>0</v>
      </c>
      <c r="K98" s="114">
        <f t="shared" si="33"/>
        <v>1</v>
      </c>
      <c r="L98" s="115">
        <f t="shared" si="34"/>
        <v>1.75</v>
      </c>
      <c r="M98" s="115">
        <f t="shared" si="35"/>
        <v>6.1</v>
      </c>
      <c r="N98" s="56">
        <f t="shared" si="36"/>
        <v>6.1000000000000005</v>
      </c>
      <c r="O98" s="53" t="str">
        <f t="shared" si="37"/>
        <v>일반(목록배제,Normal-Manifest Exception)</v>
      </c>
      <c r="P98" s="100">
        <f t="shared" si="38"/>
        <v>16.64</v>
      </c>
      <c r="Q98" s="63" t="str">
        <f t="shared" si="39"/>
        <v>RS706</v>
      </c>
      <c r="R98" s="63" t="str">
        <f t="shared" si="40"/>
        <v>AIR SEOUL</v>
      </c>
      <c r="S98" s="54">
        <f t="shared" si="41"/>
        <v>45903</v>
      </c>
      <c r="T98" s="94">
        <f t="shared" si="42"/>
        <v>1629</v>
      </c>
      <c r="U98" s="98" cm="1">
        <f t="array" ref="U98">IF(OR(ISNUMBER(SEARCH("대신대납",J98)),ISNUMBER(SEARCH("대신 대납",J98))),_xlfn.LET(
  _xlpm.s,J98,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" s="98">
        <f>((K98-1)*2500)/(Summary!$B$23/100)</f>
        <v>0</v>
      </c>
      <c r="W98" s="107">
        <f>IF(OR(ISNUMBER(SEARCH("대신대납",J98)),ISNUMBER(SEARCH("대신 대납",J98)),ISNUMBER(SEARCH("대신착불",J98)),ISNUMBER(SEARCH("대신 착불",J98))), 0,_xlfn.IFNA(_xlfn.IFS(
    AND(N98/K98 &gt; 2, N98/K98 &lt;= 5), 500/(Summary!$B$23/100) * K98,
    AND(N98/K98 &gt; 5, N98/K98 &lt;= 10), 1000/(Summary!$B$23/100) * K98,
    AND(N98/K98 &gt; 10, N98/K98 &lt;= 20), 3000/(Summary!$B$23/100) * K98,
    AND(N98/K98 &gt; 20, N98/K98 &lt;= 25), 11000/(Summary!$B$23/100) * K98,
    AND(N98/K98 &gt; 25, N98/K98 &lt;= 999), 15000/(Summary!$B$23/100) * K98
),0))</f>
        <v>106.11993675251769</v>
      </c>
      <c r="X98" s="99" cm="1">
        <f t="array" ref="X98">_xlfn.IFNA(_xlfn.IFS(AND(P98&gt;=2000, P98&lt;3000), 10000, AND(P98&gt;=3000, P98&lt;4000), 15000, AND(P98&gt;=4000, P98&lt;5000), 20000, AND(P98&gt;=5000), 25000),0)</f>
        <v>0</v>
      </c>
      <c r="Y98" s="64" t="str">
        <f>_xlfn.IFNA(VLOOKUP(D98,OTC!$A:$H,8,0),"")</f>
        <v/>
      </c>
      <c r="Z98" s="102">
        <f t="shared" si="43"/>
        <v>106</v>
      </c>
      <c r="AA98" s="113">
        <f t="shared" si="44"/>
        <v>1735</v>
      </c>
      <c r="AB98" s="124">
        <f>IF(OR(ISNUMBER(SEARCH("적하삭제",J98)),ISNUMBER(SEARCH("적하 삭제",J98))),0,AA98*Summary!$B$23/100)</f>
        <v>16349.425500000001</v>
      </c>
      <c r="AC98" s="65"/>
      <c r="AD98" s="145">
        <v>45903</v>
      </c>
      <c r="AE98" s="139" t="s">
        <v>10</v>
      </c>
      <c r="AF98" s="139">
        <v>82020034394</v>
      </c>
      <c r="AG98" s="139" t="s">
        <v>549</v>
      </c>
      <c r="AH98" s="139" t="s">
        <v>550</v>
      </c>
      <c r="AI98" s="139">
        <v>1076695311</v>
      </c>
      <c r="AJ98" s="139">
        <v>24294</v>
      </c>
      <c r="AK98" s="139"/>
      <c r="AL98" s="140">
        <v>1</v>
      </c>
      <c r="AM98" s="141">
        <v>1.75</v>
      </c>
      <c r="AN98" s="141">
        <v>6.1</v>
      </c>
      <c r="AO98" s="141">
        <v>6.5</v>
      </c>
      <c r="AP98" s="139" t="s">
        <v>8</v>
      </c>
      <c r="AQ98" s="141">
        <v>16.64</v>
      </c>
      <c r="AR98" s="139" t="s">
        <v>81</v>
      </c>
      <c r="AS98" s="139" t="s">
        <v>81</v>
      </c>
      <c r="AT98" s="139" t="s">
        <v>81</v>
      </c>
      <c r="AU98" s="139" t="s">
        <v>81</v>
      </c>
      <c r="AV98" s="139" t="s">
        <v>81</v>
      </c>
      <c r="AW98" s="139">
        <v>2256355</v>
      </c>
      <c r="AX98" s="139" t="s">
        <v>121</v>
      </c>
      <c r="AY98" s="139" t="s">
        <v>82</v>
      </c>
      <c r="AZ98" s="139"/>
      <c r="BA98" s="139" t="s">
        <v>83</v>
      </c>
      <c r="BB98" s="157">
        <v>596421455751</v>
      </c>
      <c r="BC98" s="139"/>
      <c r="BD98" s="139" t="s">
        <v>551</v>
      </c>
      <c r="BE98" s="139" t="s">
        <v>88</v>
      </c>
      <c r="BF98" s="139" t="s">
        <v>87</v>
      </c>
      <c r="BG98" s="139" t="s">
        <v>84</v>
      </c>
      <c r="BH98" s="139" t="s">
        <v>85</v>
      </c>
      <c r="BI98" s="139" t="s">
        <v>86</v>
      </c>
      <c r="BJ98" s="139"/>
      <c r="BK98" s="139" t="s">
        <v>116</v>
      </c>
    </row>
    <row r="99" spans="1:63" ht="13.2" customHeight="1" x14ac:dyDescent="0.2">
      <c r="A99" s="54">
        <f t="shared" si="23"/>
        <v>45903</v>
      </c>
      <c r="B99" s="54" t="str">
        <f t="shared" si="24"/>
        <v>NRT</v>
      </c>
      <c r="C99" s="53">
        <f t="shared" si="25"/>
        <v>82020034394</v>
      </c>
      <c r="D99" s="55" t="str">
        <f t="shared" si="26"/>
        <v>PJP250137385</v>
      </c>
      <c r="E99" s="53">
        <f t="shared" si="27"/>
        <v>596421455541</v>
      </c>
      <c r="F99" s="53">
        <f t="shared" si="28"/>
        <v>2256355</v>
      </c>
      <c r="G99" s="53" t="str">
        <f t="shared" si="29"/>
        <v>SWCORP (TEAMHT)</v>
      </c>
      <c r="H99" s="55" t="str">
        <f t="shared" si="30"/>
        <v>김숙영</v>
      </c>
      <c r="I99" s="53">
        <f t="shared" si="31"/>
        <v>52419</v>
      </c>
      <c r="J99" s="72">
        <f t="shared" si="32"/>
        <v>0</v>
      </c>
      <c r="K99" s="114">
        <f t="shared" si="33"/>
        <v>1</v>
      </c>
      <c r="L99" s="115">
        <f t="shared" si="34"/>
        <v>1.75</v>
      </c>
      <c r="M99" s="115">
        <f t="shared" si="35"/>
        <v>3.4</v>
      </c>
      <c r="N99" s="56">
        <f t="shared" si="36"/>
        <v>3.4000000000000004</v>
      </c>
      <c r="O99" s="53" t="str">
        <f t="shared" si="37"/>
        <v>일반(목록배제,Normal-Manifest Exception)</v>
      </c>
      <c r="P99" s="100">
        <f t="shared" si="38"/>
        <v>31.43</v>
      </c>
      <c r="Q99" s="63" t="str">
        <f t="shared" si="39"/>
        <v>RS706</v>
      </c>
      <c r="R99" s="63" t="str">
        <f t="shared" si="40"/>
        <v>AIR SEOUL</v>
      </c>
      <c r="S99" s="54">
        <f t="shared" si="41"/>
        <v>45903</v>
      </c>
      <c r="T99" s="94">
        <f t="shared" si="42"/>
        <v>1116</v>
      </c>
      <c r="U99" s="98" cm="1">
        <f t="array" ref="U99">IF(OR(ISNUMBER(SEARCH("대신대납",J99)),ISNUMBER(SEARCH("대신 대납",J99))),_xlfn.LET(
  _xlpm.s,J99,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" s="98">
        <f>((K99-1)*2500)/(Summary!$B$23/100)</f>
        <v>0</v>
      </c>
      <c r="W99" s="107">
        <f>IF(OR(ISNUMBER(SEARCH("대신대납",J99)),ISNUMBER(SEARCH("대신 대납",J99)),ISNUMBER(SEARCH("대신착불",J99)),ISNUMBER(SEARCH("대신 착불",J99))), 0,_xlfn.IFNA(_xlfn.IFS(
    AND(N99/K99 &gt; 2, N99/K99 &lt;= 5), 500/(Summary!$B$23/100) * K99,
    AND(N99/K99 &gt; 5, N99/K99 &lt;= 10), 1000/(Summary!$B$23/100) * K99,
    AND(N99/K99 &gt; 10, N99/K99 &lt;= 20), 3000/(Summary!$B$23/100) * K99,
    AND(N99/K99 &gt; 20, N99/K99 &lt;= 25), 11000/(Summary!$B$23/100) * K99,
    AND(N99/K99 &gt; 25, N99/K99 &lt;= 999), 15000/(Summary!$B$23/100) * K99
),0))</f>
        <v>53.059968376258844</v>
      </c>
      <c r="X99" s="99" cm="1">
        <f t="array" ref="X99">_xlfn.IFNA(_xlfn.IFS(AND(P99&gt;=2000, P99&lt;3000), 10000, AND(P99&gt;=3000, P99&lt;4000), 15000, AND(P99&gt;=4000, P99&lt;5000), 20000, AND(P99&gt;=5000), 25000),0)</f>
        <v>0</v>
      </c>
      <c r="Y99" s="64" t="str">
        <f>_xlfn.IFNA(VLOOKUP(D99,OTC!$A:$H,8,0),"")</f>
        <v/>
      </c>
      <c r="Z99" s="102">
        <f t="shared" si="43"/>
        <v>53</v>
      </c>
      <c r="AA99" s="113">
        <f t="shared" si="44"/>
        <v>1169</v>
      </c>
      <c r="AB99" s="124">
        <f>IF(OR(ISNUMBER(SEARCH("적하삭제",J99)),ISNUMBER(SEARCH("적하 삭제",J99))),0,AA99*Summary!$B$23/100)</f>
        <v>11015.8377</v>
      </c>
      <c r="AC99" s="65"/>
      <c r="AD99" s="145">
        <v>45903</v>
      </c>
      <c r="AE99" s="139" t="s">
        <v>10</v>
      </c>
      <c r="AF99" s="139">
        <v>82020034394</v>
      </c>
      <c r="AG99" s="139" t="s">
        <v>552</v>
      </c>
      <c r="AH99" s="139" t="s">
        <v>553</v>
      </c>
      <c r="AI99" s="139">
        <v>1053344024</v>
      </c>
      <c r="AJ99" s="139">
        <v>52419</v>
      </c>
      <c r="AK99" s="139"/>
      <c r="AL99" s="140">
        <v>1</v>
      </c>
      <c r="AM99" s="141">
        <v>1.75</v>
      </c>
      <c r="AN99" s="141">
        <v>3.4</v>
      </c>
      <c r="AO99" s="141">
        <v>3.4</v>
      </c>
      <c r="AP99" s="139" t="s">
        <v>8</v>
      </c>
      <c r="AQ99" s="141">
        <v>31.43</v>
      </c>
      <c r="AR99" s="139" t="s">
        <v>81</v>
      </c>
      <c r="AS99" s="139" t="s">
        <v>81</v>
      </c>
      <c r="AT99" s="139" t="s">
        <v>81</v>
      </c>
      <c r="AU99" s="139" t="s">
        <v>81</v>
      </c>
      <c r="AV99" s="139" t="s">
        <v>81</v>
      </c>
      <c r="AW99" s="139">
        <v>2256355</v>
      </c>
      <c r="AX99" s="139" t="s">
        <v>121</v>
      </c>
      <c r="AY99" s="139" t="s">
        <v>82</v>
      </c>
      <c r="AZ99" s="139"/>
      <c r="BA99" s="139" t="s">
        <v>83</v>
      </c>
      <c r="BB99" s="157">
        <v>596421455541</v>
      </c>
      <c r="BC99" s="139"/>
      <c r="BD99" s="139" t="s">
        <v>554</v>
      </c>
      <c r="BE99" s="139" t="s">
        <v>88</v>
      </c>
      <c r="BF99" s="139" t="s">
        <v>87</v>
      </c>
      <c r="BG99" s="139" t="s">
        <v>84</v>
      </c>
      <c r="BH99" s="139" t="s">
        <v>85</v>
      </c>
      <c r="BI99" s="139" t="s">
        <v>86</v>
      </c>
      <c r="BJ99" s="139"/>
      <c r="BK99" s="139" t="s">
        <v>116</v>
      </c>
    </row>
    <row r="100" spans="1:63" ht="13.2" customHeight="1" x14ac:dyDescent="0.2">
      <c r="A100" s="54">
        <f t="shared" si="23"/>
        <v>45903</v>
      </c>
      <c r="B100" s="54" t="str">
        <f t="shared" si="24"/>
        <v>NRT</v>
      </c>
      <c r="C100" s="53">
        <f t="shared" si="25"/>
        <v>82020034394</v>
      </c>
      <c r="D100" s="55" t="str">
        <f t="shared" si="26"/>
        <v>PJP250137404</v>
      </c>
      <c r="E100" s="53">
        <f t="shared" si="27"/>
        <v>596421455736</v>
      </c>
      <c r="F100" s="53">
        <f t="shared" si="28"/>
        <v>2256355</v>
      </c>
      <c r="G100" s="53" t="str">
        <f t="shared" si="29"/>
        <v>SWCORP (TEAMHT)</v>
      </c>
      <c r="H100" s="55" t="str">
        <f t="shared" si="30"/>
        <v>류소연</v>
      </c>
      <c r="I100" s="53">
        <f t="shared" si="31"/>
        <v>11919</v>
      </c>
      <c r="J100" s="72">
        <f t="shared" si="32"/>
        <v>0</v>
      </c>
      <c r="K100" s="114">
        <f t="shared" si="33"/>
        <v>1</v>
      </c>
      <c r="L100" s="115">
        <f t="shared" si="34"/>
        <v>1.7</v>
      </c>
      <c r="M100" s="115">
        <f t="shared" si="35"/>
        <v>2.1</v>
      </c>
      <c r="N100" s="56">
        <f t="shared" si="36"/>
        <v>2.1</v>
      </c>
      <c r="O100" s="53" t="str">
        <f t="shared" si="37"/>
        <v>일반(목록배제,Normal-Manifest Exception)</v>
      </c>
      <c r="P100" s="100">
        <f t="shared" si="38"/>
        <v>2.96</v>
      </c>
      <c r="Q100" s="63" t="str">
        <f t="shared" si="39"/>
        <v>RS706</v>
      </c>
      <c r="R100" s="63" t="str">
        <f t="shared" si="40"/>
        <v>AIR SEOUL</v>
      </c>
      <c r="S100" s="54">
        <f t="shared" si="41"/>
        <v>45903</v>
      </c>
      <c r="T100" s="94">
        <f t="shared" si="42"/>
        <v>869</v>
      </c>
      <c r="U100" s="98" cm="1">
        <f t="array" ref="U100">IF(OR(ISNUMBER(SEARCH("대신대납",J100)),ISNUMBER(SEARCH("대신 대납",J100))),_xlfn.LET(
  _xlpm.s,J100,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" s="98">
        <f>((K100-1)*2500)/(Summary!$B$23/100)</f>
        <v>0</v>
      </c>
      <c r="W100" s="107">
        <f>IF(OR(ISNUMBER(SEARCH("대신대납",J100)),ISNUMBER(SEARCH("대신 대납",J100)),ISNUMBER(SEARCH("대신착불",J100)),ISNUMBER(SEARCH("대신 착불",J100))), 0,_xlfn.IFNA(_xlfn.IFS(
    AND(N100/K100 &gt; 2, N100/K100 &lt;= 5), 500/(Summary!$B$23/100) * K100,
    AND(N100/K100 &gt; 5, N100/K100 &lt;= 10), 1000/(Summary!$B$23/100) * K100,
    AND(N100/K100 &gt; 10, N100/K100 &lt;= 20), 3000/(Summary!$B$23/100) * K100,
    AND(N100/K100 &gt; 20, N100/K100 &lt;= 25), 11000/(Summary!$B$23/100) * K100,
    AND(N100/K100 &gt; 25, N100/K100 &lt;= 999), 15000/(Summary!$B$23/100) * K100
),0))</f>
        <v>53.059968376258844</v>
      </c>
      <c r="X100" s="99" cm="1">
        <f t="array" ref="X100">_xlfn.IFNA(_xlfn.IFS(AND(P100&gt;=2000, P100&lt;3000), 10000, AND(P100&gt;=3000, P100&lt;4000), 15000, AND(P100&gt;=4000, P100&lt;5000), 20000, AND(P100&gt;=5000), 25000),0)</f>
        <v>0</v>
      </c>
      <c r="Y100" s="64" t="str">
        <f>_xlfn.IFNA(VLOOKUP(D100,OTC!$A:$H,8,0),"")</f>
        <v/>
      </c>
      <c r="Z100" s="102">
        <f t="shared" si="43"/>
        <v>53</v>
      </c>
      <c r="AA100" s="113">
        <f t="shared" si="44"/>
        <v>922</v>
      </c>
      <c r="AB100" s="124">
        <f>IF(OR(ISNUMBER(SEARCH("적하삭제",J100)),ISNUMBER(SEARCH("적하 삭제",J100))),0,AA100*Summary!$B$23/100)</f>
        <v>8688.2826000000005</v>
      </c>
      <c r="AC100" s="65"/>
      <c r="AD100" s="145">
        <v>45903</v>
      </c>
      <c r="AE100" s="139" t="s">
        <v>10</v>
      </c>
      <c r="AF100" s="139">
        <v>82020034394</v>
      </c>
      <c r="AG100" s="139" t="s">
        <v>555</v>
      </c>
      <c r="AH100" s="139" t="s">
        <v>556</v>
      </c>
      <c r="AI100" s="139">
        <v>1071522281</v>
      </c>
      <c r="AJ100" s="139">
        <v>11919</v>
      </c>
      <c r="AK100" s="139"/>
      <c r="AL100" s="140">
        <v>1</v>
      </c>
      <c r="AM100" s="141">
        <v>1.7</v>
      </c>
      <c r="AN100" s="141">
        <v>2.1</v>
      </c>
      <c r="AO100" s="141">
        <v>2.1</v>
      </c>
      <c r="AP100" s="139" t="s">
        <v>8</v>
      </c>
      <c r="AQ100" s="141">
        <v>2.96</v>
      </c>
      <c r="AR100" s="139" t="s">
        <v>81</v>
      </c>
      <c r="AS100" s="139" t="s">
        <v>81</v>
      </c>
      <c r="AT100" s="139" t="s">
        <v>81</v>
      </c>
      <c r="AU100" s="139" t="s">
        <v>81</v>
      </c>
      <c r="AV100" s="139" t="s">
        <v>81</v>
      </c>
      <c r="AW100" s="139">
        <v>2256355</v>
      </c>
      <c r="AX100" s="139" t="s">
        <v>121</v>
      </c>
      <c r="AY100" s="139" t="s">
        <v>82</v>
      </c>
      <c r="AZ100" s="139"/>
      <c r="BA100" s="139" t="s">
        <v>83</v>
      </c>
      <c r="BB100" s="157">
        <v>596421455736</v>
      </c>
      <c r="BC100" s="139"/>
      <c r="BD100" s="139" t="s">
        <v>557</v>
      </c>
      <c r="BE100" s="139" t="s">
        <v>88</v>
      </c>
      <c r="BF100" s="139" t="s">
        <v>87</v>
      </c>
      <c r="BG100" s="139" t="s">
        <v>84</v>
      </c>
      <c r="BH100" s="139" t="s">
        <v>85</v>
      </c>
      <c r="BI100" s="139" t="s">
        <v>86</v>
      </c>
      <c r="BJ100" s="139"/>
      <c r="BK100" s="139" t="s">
        <v>116</v>
      </c>
    </row>
    <row r="101" spans="1:63" ht="13.2" customHeight="1" x14ac:dyDescent="0.2">
      <c r="A101" s="54">
        <f t="shared" si="23"/>
        <v>45903</v>
      </c>
      <c r="B101" s="54" t="str">
        <f t="shared" si="24"/>
        <v>NRT</v>
      </c>
      <c r="C101" s="53">
        <f t="shared" si="25"/>
        <v>82020034394</v>
      </c>
      <c r="D101" s="55" t="str">
        <f t="shared" si="26"/>
        <v>PJP250137425</v>
      </c>
      <c r="E101" s="53">
        <f t="shared" si="27"/>
        <v>596421455946</v>
      </c>
      <c r="F101" s="53">
        <f t="shared" si="28"/>
        <v>2256355</v>
      </c>
      <c r="G101" s="53" t="str">
        <f t="shared" si="29"/>
        <v>SWCORP (TEAMHT)</v>
      </c>
      <c r="H101" s="55" t="str">
        <f t="shared" si="30"/>
        <v>김민지</v>
      </c>
      <c r="I101" s="53">
        <f t="shared" si="31"/>
        <v>14255</v>
      </c>
      <c r="J101" s="72">
        <f t="shared" si="32"/>
        <v>0</v>
      </c>
      <c r="K101" s="114">
        <f t="shared" si="33"/>
        <v>1</v>
      </c>
      <c r="L101" s="115">
        <f t="shared" si="34"/>
        <v>0.35</v>
      </c>
      <c r="M101" s="115">
        <f t="shared" si="35"/>
        <v>2.1</v>
      </c>
      <c r="N101" s="56">
        <f t="shared" si="36"/>
        <v>2.1</v>
      </c>
      <c r="O101" s="53" t="str">
        <f t="shared" si="37"/>
        <v>목록(Manifest)</v>
      </c>
      <c r="P101" s="100">
        <f t="shared" si="38"/>
        <v>4.8499999999999996</v>
      </c>
      <c r="Q101" s="63" t="str">
        <f t="shared" si="39"/>
        <v>RS706</v>
      </c>
      <c r="R101" s="63" t="str">
        <f t="shared" si="40"/>
        <v>AIR SEOUL</v>
      </c>
      <c r="S101" s="54">
        <f t="shared" si="41"/>
        <v>45903</v>
      </c>
      <c r="T101" s="94">
        <f t="shared" si="42"/>
        <v>869</v>
      </c>
      <c r="U101" s="98" cm="1">
        <f t="array" ref="U101">IF(OR(ISNUMBER(SEARCH("대신대납",J101)),ISNUMBER(SEARCH("대신 대납",J101))),_xlfn.LET(
  _xlpm.s,J101,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" s="98">
        <f>((K101-1)*2500)/(Summary!$B$23/100)</f>
        <v>0</v>
      </c>
      <c r="W101" s="107">
        <f>IF(OR(ISNUMBER(SEARCH("대신대납",J101)),ISNUMBER(SEARCH("대신 대납",J101)),ISNUMBER(SEARCH("대신착불",J101)),ISNUMBER(SEARCH("대신 착불",J101))), 0,_xlfn.IFNA(_xlfn.IFS(
    AND(N101/K101 &gt; 2, N101/K101 &lt;= 5), 500/(Summary!$B$23/100) * K101,
    AND(N101/K101 &gt; 5, N101/K101 &lt;= 10), 1000/(Summary!$B$23/100) * K101,
    AND(N101/K101 &gt; 10, N101/K101 &lt;= 20), 3000/(Summary!$B$23/100) * K101,
    AND(N101/K101 &gt; 20, N101/K101 &lt;= 25), 11000/(Summary!$B$23/100) * K101,
    AND(N101/K101 &gt; 25, N101/K101 &lt;= 999), 15000/(Summary!$B$23/100) * K101
),0))</f>
        <v>53.059968376258844</v>
      </c>
      <c r="X101" s="99" cm="1">
        <f t="array" ref="X101">_xlfn.IFNA(_xlfn.IFS(AND(P101&gt;=2000, P101&lt;3000), 10000, AND(P101&gt;=3000, P101&lt;4000), 15000, AND(P101&gt;=4000, P101&lt;5000), 20000, AND(P101&gt;=5000), 25000),0)</f>
        <v>0</v>
      </c>
      <c r="Y101" s="64" t="str">
        <f>_xlfn.IFNA(VLOOKUP(D101,OTC!$A:$H,8,0),"")</f>
        <v/>
      </c>
      <c r="Z101" s="102">
        <f t="shared" si="43"/>
        <v>53</v>
      </c>
      <c r="AA101" s="113">
        <f t="shared" si="44"/>
        <v>922</v>
      </c>
      <c r="AB101" s="124">
        <f>IF(OR(ISNUMBER(SEARCH("적하삭제",J101)),ISNUMBER(SEARCH("적하 삭제",J101))),0,AA101*Summary!$B$23/100)</f>
        <v>8688.2826000000005</v>
      </c>
      <c r="AC101" s="65"/>
      <c r="AD101" s="145">
        <v>45903</v>
      </c>
      <c r="AE101" s="139" t="s">
        <v>10</v>
      </c>
      <c r="AF101" s="139">
        <v>82020034394</v>
      </c>
      <c r="AG101" s="139" t="s">
        <v>558</v>
      </c>
      <c r="AH101" s="139" t="s">
        <v>92</v>
      </c>
      <c r="AI101" s="139">
        <v>1093146374</v>
      </c>
      <c r="AJ101" s="139">
        <v>14255</v>
      </c>
      <c r="AK101" s="139"/>
      <c r="AL101" s="140">
        <v>1</v>
      </c>
      <c r="AM101" s="141">
        <v>0.35</v>
      </c>
      <c r="AN101" s="141">
        <v>2.1</v>
      </c>
      <c r="AO101" s="141">
        <v>2.1</v>
      </c>
      <c r="AP101" s="139" t="s">
        <v>7</v>
      </c>
      <c r="AQ101" s="141">
        <v>4.8499999999999996</v>
      </c>
      <c r="AR101" s="139" t="s">
        <v>81</v>
      </c>
      <c r="AS101" s="139" t="s">
        <v>81</v>
      </c>
      <c r="AT101" s="139" t="s">
        <v>81</v>
      </c>
      <c r="AU101" s="139" t="s">
        <v>81</v>
      </c>
      <c r="AV101" s="139" t="s">
        <v>81</v>
      </c>
      <c r="AW101" s="139">
        <v>2256355</v>
      </c>
      <c r="AX101" s="139" t="s">
        <v>121</v>
      </c>
      <c r="AY101" s="139" t="s">
        <v>82</v>
      </c>
      <c r="AZ101" s="139"/>
      <c r="BA101" s="139" t="s">
        <v>83</v>
      </c>
      <c r="BB101" s="157">
        <v>596421455946</v>
      </c>
      <c r="BC101" s="139"/>
      <c r="BD101" s="139" t="s">
        <v>559</v>
      </c>
      <c r="BE101" s="139" t="s">
        <v>88</v>
      </c>
      <c r="BF101" s="139" t="s">
        <v>87</v>
      </c>
      <c r="BG101" s="139" t="s">
        <v>84</v>
      </c>
      <c r="BH101" s="139" t="s">
        <v>85</v>
      </c>
      <c r="BI101" s="139" t="s">
        <v>86</v>
      </c>
      <c r="BJ101" s="139"/>
      <c r="BK101" s="139" t="s">
        <v>116</v>
      </c>
    </row>
    <row r="102" spans="1:63" ht="13.2" customHeight="1" x14ac:dyDescent="0.2">
      <c r="A102" s="54">
        <f t="shared" si="23"/>
        <v>45903</v>
      </c>
      <c r="B102" s="54" t="str">
        <f t="shared" si="24"/>
        <v>NRT</v>
      </c>
      <c r="C102" s="53">
        <f t="shared" si="25"/>
        <v>82020034394</v>
      </c>
      <c r="D102" s="55" t="str">
        <f t="shared" si="26"/>
        <v>PJP250136983</v>
      </c>
      <c r="E102" s="53">
        <f t="shared" si="27"/>
        <v>596421454233</v>
      </c>
      <c r="F102" s="53">
        <f t="shared" si="28"/>
        <v>2256355</v>
      </c>
      <c r="G102" s="53" t="str">
        <f t="shared" si="29"/>
        <v>SWCORP (TEAMHT)</v>
      </c>
      <c r="H102" s="55" t="str">
        <f t="shared" si="30"/>
        <v>신도예</v>
      </c>
      <c r="I102" s="53">
        <f t="shared" si="31"/>
        <v>11901</v>
      </c>
      <c r="J102" s="72" t="str">
        <f t="shared" si="32"/>
        <v>[동물검역]//반입예정정보재전송</v>
      </c>
      <c r="K102" s="114">
        <f t="shared" si="33"/>
        <v>1</v>
      </c>
      <c r="L102" s="115">
        <f t="shared" si="34"/>
        <v>0.45</v>
      </c>
      <c r="M102" s="115">
        <f t="shared" si="35"/>
        <v>2</v>
      </c>
      <c r="N102" s="56">
        <f t="shared" si="36"/>
        <v>2</v>
      </c>
      <c r="O102" s="53" t="str">
        <f t="shared" si="37"/>
        <v>동물검역(Animal Inspection)</v>
      </c>
      <c r="P102" s="100">
        <f t="shared" si="38"/>
        <v>2.1</v>
      </c>
      <c r="Q102" s="63" t="str">
        <f t="shared" si="39"/>
        <v>RS706</v>
      </c>
      <c r="R102" s="63" t="str">
        <f t="shared" si="40"/>
        <v>AIR SEOUL</v>
      </c>
      <c r="S102" s="54">
        <f t="shared" si="41"/>
        <v>45903</v>
      </c>
      <c r="T102" s="94">
        <f t="shared" si="42"/>
        <v>850</v>
      </c>
      <c r="U102" s="98" cm="1">
        <f t="array" ref="U102">IF(OR(ISNUMBER(SEARCH("대신대납",J102)),ISNUMBER(SEARCH("대신 대납",J102))),_xlfn.LET(
  _xlpm.s,J102,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" s="98">
        <f>((K102-1)*2500)/(Summary!$B$23/100)</f>
        <v>0</v>
      </c>
      <c r="W102" s="107">
        <f>IF(OR(ISNUMBER(SEARCH("대신대납",J102)),ISNUMBER(SEARCH("대신 대납",J102)),ISNUMBER(SEARCH("대신착불",J102)),ISNUMBER(SEARCH("대신 착불",J102))), 0,_xlfn.IFNA(_xlfn.IFS(
    AND(N102/K102 &gt; 2, N102/K102 &lt;= 5), 500/(Summary!$B$23/100) * K102,
    AND(N102/K102 &gt; 5, N102/K102 &lt;= 10), 1000/(Summary!$B$23/100) * K102,
    AND(N102/K102 &gt; 10, N102/K102 &lt;= 20), 3000/(Summary!$B$23/100) * K102,
    AND(N102/K102 &gt; 20, N102/K102 &lt;= 25), 11000/(Summary!$B$23/100) * K102,
    AND(N102/K102 &gt; 25, N102/K102 &lt;= 999), 15000/(Summary!$B$23/100) * K102
),0))</f>
        <v>0</v>
      </c>
      <c r="X102" s="99" cm="1">
        <f t="array" ref="X102">_xlfn.IFNA(_xlfn.IFS(AND(P102&gt;=2000, P102&lt;3000), 10000, AND(P102&gt;=3000, P102&lt;4000), 15000, AND(P102&gt;=4000, P102&lt;5000), 20000, AND(P102&gt;=5000), 25000),0)</f>
        <v>0</v>
      </c>
      <c r="Y102" s="64" t="str">
        <f>_xlfn.IFNA(VLOOKUP(D102,OTC!$A:$H,8,0),"")</f>
        <v/>
      </c>
      <c r="Z102" s="102">
        <f t="shared" si="43"/>
        <v>0</v>
      </c>
      <c r="AA102" s="113">
        <f t="shared" si="44"/>
        <v>850</v>
      </c>
      <c r="AB102" s="124">
        <f>IF(OR(ISNUMBER(SEARCH("적하삭제",J102)),ISNUMBER(SEARCH("적하 삭제",J102))),0,AA102*Summary!$B$23/100)</f>
        <v>8009.8050000000003</v>
      </c>
      <c r="AC102" s="65"/>
      <c r="AD102" s="145">
        <v>45903</v>
      </c>
      <c r="AE102" s="139" t="s">
        <v>10</v>
      </c>
      <c r="AF102" s="139">
        <v>82020034394</v>
      </c>
      <c r="AG102" s="139" t="s">
        <v>560</v>
      </c>
      <c r="AH102" s="139" t="s">
        <v>561</v>
      </c>
      <c r="AI102" s="139">
        <v>1097012820</v>
      </c>
      <c r="AJ102" s="139">
        <v>11901</v>
      </c>
      <c r="AK102" s="139" t="s">
        <v>331</v>
      </c>
      <c r="AL102" s="140">
        <v>1</v>
      </c>
      <c r="AM102" s="141">
        <v>0.45</v>
      </c>
      <c r="AN102" s="141">
        <v>2</v>
      </c>
      <c r="AO102" s="141">
        <v>2</v>
      </c>
      <c r="AP102" s="139" t="s">
        <v>100</v>
      </c>
      <c r="AQ102" s="141">
        <v>2.1</v>
      </c>
      <c r="AR102" s="139" t="s">
        <v>81</v>
      </c>
      <c r="AS102" s="139" t="s">
        <v>81</v>
      </c>
      <c r="AT102" s="139" t="s">
        <v>81</v>
      </c>
      <c r="AU102" s="139" t="s">
        <v>81</v>
      </c>
      <c r="AV102" s="139" t="s">
        <v>81</v>
      </c>
      <c r="AW102" s="139">
        <v>2256355</v>
      </c>
      <c r="AX102" s="139" t="s">
        <v>121</v>
      </c>
      <c r="AY102" s="139" t="s">
        <v>89</v>
      </c>
      <c r="AZ102" s="139"/>
      <c r="BA102" s="139" t="s">
        <v>83</v>
      </c>
      <c r="BB102" s="157">
        <v>596421454233</v>
      </c>
      <c r="BC102" s="139"/>
      <c r="BD102" s="139" t="s">
        <v>562</v>
      </c>
      <c r="BE102" s="139" t="s">
        <v>88</v>
      </c>
      <c r="BF102" s="139" t="s">
        <v>87</v>
      </c>
      <c r="BG102" s="139" t="s">
        <v>84</v>
      </c>
      <c r="BH102" s="139" t="s">
        <v>85</v>
      </c>
      <c r="BI102" s="139" t="s">
        <v>86</v>
      </c>
      <c r="BJ102" s="139"/>
      <c r="BK102" s="139" t="s">
        <v>116</v>
      </c>
    </row>
    <row r="103" spans="1:63" ht="13.2" customHeight="1" x14ac:dyDescent="0.2">
      <c r="A103" s="54">
        <f t="shared" si="23"/>
        <v>45903</v>
      </c>
      <c r="B103" s="54" t="str">
        <f t="shared" si="24"/>
        <v>NRT</v>
      </c>
      <c r="C103" s="53">
        <f t="shared" si="25"/>
        <v>82020034394</v>
      </c>
      <c r="D103" s="55" t="str">
        <f t="shared" si="26"/>
        <v>PJP250137388</v>
      </c>
      <c r="E103" s="53">
        <f t="shared" si="27"/>
        <v>596421455574</v>
      </c>
      <c r="F103" s="53">
        <f t="shared" si="28"/>
        <v>2256355</v>
      </c>
      <c r="G103" s="53" t="str">
        <f t="shared" si="29"/>
        <v>SWCORP (TEAMHT)</v>
      </c>
      <c r="H103" s="55" t="str">
        <f t="shared" si="30"/>
        <v>정소현</v>
      </c>
      <c r="I103" s="53">
        <f t="shared" si="31"/>
        <v>14125</v>
      </c>
      <c r="J103" s="72">
        <f t="shared" si="32"/>
        <v>0</v>
      </c>
      <c r="K103" s="114">
        <f t="shared" si="33"/>
        <v>1</v>
      </c>
      <c r="L103" s="115">
        <f t="shared" si="34"/>
        <v>2.2999999999999998</v>
      </c>
      <c r="M103" s="115">
        <f t="shared" si="35"/>
        <v>2</v>
      </c>
      <c r="N103" s="56">
        <f t="shared" si="36"/>
        <v>2.3000000000000003</v>
      </c>
      <c r="O103" s="53" t="str">
        <f t="shared" si="37"/>
        <v>일반(목록배제,Normal-Manifest Exception)</v>
      </c>
      <c r="P103" s="100">
        <f t="shared" si="38"/>
        <v>6.44</v>
      </c>
      <c r="Q103" s="63" t="str">
        <f t="shared" si="39"/>
        <v>RS706</v>
      </c>
      <c r="R103" s="63" t="str">
        <f t="shared" si="40"/>
        <v>AIR SEOUL</v>
      </c>
      <c r="S103" s="54">
        <f t="shared" si="41"/>
        <v>45903</v>
      </c>
      <c r="T103" s="94">
        <f t="shared" si="42"/>
        <v>907</v>
      </c>
      <c r="U103" s="98" cm="1">
        <f t="array" ref="U103">IF(OR(ISNUMBER(SEARCH("대신대납",J103)),ISNUMBER(SEARCH("대신 대납",J103))),_xlfn.LET(
  _xlpm.s,J103,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" s="98">
        <f>((K103-1)*2500)/(Summary!$B$23/100)</f>
        <v>0</v>
      </c>
      <c r="W103" s="107">
        <f>IF(OR(ISNUMBER(SEARCH("대신대납",J103)),ISNUMBER(SEARCH("대신 대납",J103)),ISNUMBER(SEARCH("대신착불",J103)),ISNUMBER(SEARCH("대신 착불",J103))), 0,_xlfn.IFNA(_xlfn.IFS(
    AND(N103/K103 &gt; 2, N103/K103 &lt;= 5), 500/(Summary!$B$23/100) * K103,
    AND(N103/K103 &gt; 5, N103/K103 &lt;= 10), 1000/(Summary!$B$23/100) * K103,
    AND(N103/K103 &gt; 10, N103/K103 &lt;= 20), 3000/(Summary!$B$23/100) * K103,
    AND(N103/K103 &gt; 20, N103/K103 &lt;= 25), 11000/(Summary!$B$23/100) * K103,
    AND(N103/K103 &gt; 25, N103/K103 &lt;= 999), 15000/(Summary!$B$23/100) * K103
),0))</f>
        <v>53.059968376258844</v>
      </c>
      <c r="X103" s="99" cm="1">
        <f t="array" ref="X103">_xlfn.IFNA(_xlfn.IFS(AND(P103&gt;=2000, P103&lt;3000), 10000, AND(P103&gt;=3000, P103&lt;4000), 15000, AND(P103&gt;=4000, P103&lt;5000), 20000, AND(P103&gt;=5000), 25000),0)</f>
        <v>0</v>
      </c>
      <c r="Y103" s="64" t="str">
        <f>_xlfn.IFNA(VLOOKUP(D103,OTC!$A:$H,8,0),"")</f>
        <v/>
      </c>
      <c r="Z103" s="102">
        <f t="shared" si="43"/>
        <v>53</v>
      </c>
      <c r="AA103" s="113">
        <f t="shared" si="44"/>
        <v>960</v>
      </c>
      <c r="AB103" s="124">
        <f>IF(OR(ISNUMBER(SEARCH("적하삭제",J103)),ISNUMBER(SEARCH("적하 삭제",J103))),0,AA103*Summary!$B$23/100)</f>
        <v>9046.3680000000004</v>
      </c>
      <c r="AC103" s="65"/>
      <c r="AD103" s="145">
        <v>45903</v>
      </c>
      <c r="AE103" s="139" t="s">
        <v>10</v>
      </c>
      <c r="AF103" s="139">
        <v>82020034394</v>
      </c>
      <c r="AG103" s="139" t="s">
        <v>563</v>
      </c>
      <c r="AH103" s="139" t="s">
        <v>564</v>
      </c>
      <c r="AI103" s="139">
        <v>1055906942</v>
      </c>
      <c r="AJ103" s="139">
        <v>14125</v>
      </c>
      <c r="AK103" s="139"/>
      <c r="AL103" s="140">
        <v>1</v>
      </c>
      <c r="AM103" s="141">
        <v>2.2999999999999998</v>
      </c>
      <c r="AN103" s="141">
        <v>2</v>
      </c>
      <c r="AO103" s="141">
        <v>2.2999999999999998</v>
      </c>
      <c r="AP103" s="139" t="s">
        <v>8</v>
      </c>
      <c r="AQ103" s="141">
        <v>6.44</v>
      </c>
      <c r="AR103" s="139" t="s">
        <v>81</v>
      </c>
      <c r="AS103" s="139" t="s">
        <v>81</v>
      </c>
      <c r="AT103" s="139" t="s">
        <v>81</v>
      </c>
      <c r="AU103" s="139" t="s">
        <v>81</v>
      </c>
      <c r="AV103" s="139" t="s">
        <v>81</v>
      </c>
      <c r="AW103" s="139">
        <v>2256355</v>
      </c>
      <c r="AX103" s="139" t="s">
        <v>121</v>
      </c>
      <c r="AY103" s="139" t="s">
        <v>82</v>
      </c>
      <c r="AZ103" s="139"/>
      <c r="BA103" s="139" t="s">
        <v>83</v>
      </c>
      <c r="BB103" s="157">
        <v>596421455574</v>
      </c>
      <c r="BC103" s="139"/>
      <c r="BD103" s="139" t="s">
        <v>565</v>
      </c>
      <c r="BE103" s="139" t="s">
        <v>88</v>
      </c>
      <c r="BF103" s="139" t="s">
        <v>87</v>
      </c>
      <c r="BG103" s="139" t="s">
        <v>84</v>
      </c>
      <c r="BH103" s="139" t="s">
        <v>85</v>
      </c>
      <c r="BI103" s="139" t="s">
        <v>86</v>
      </c>
      <c r="BJ103" s="139"/>
      <c r="BK103" s="139" t="s">
        <v>116</v>
      </c>
    </row>
    <row r="104" spans="1:63" ht="13.2" customHeight="1" x14ac:dyDescent="0.2">
      <c r="A104" s="54">
        <f t="shared" si="23"/>
        <v>45903</v>
      </c>
      <c r="B104" s="54" t="str">
        <f t="shared" si="24"/>
        <v>NRT</v>
      </c>
      <c r="C104" s="53">
        <f t="shared" si="25"/>
        <v>82020034394</v>
      </c>
      <c r="D104" s="55" t="str">
        <f t="shared" si="26"/>
        <v>PJP250137414</v>
      </c>
      <c r="E104" s="53">
        <f t="shared" si="27"/>
        <v>596421455832</v>
      </c>
      <c r="F104" s="53">
        <f t="shared" si="28"/>
        <v>2256355</v>
      </c>
      <c r="G104" s="53" t="str">
        <f t="shared" si="29"/>
        <v>SWCORP (TEAMHT)</v>
      </c>
      <c r="H104" s="55" t="str">
        <f t="shared" si="30"/>
        <v>왕소영</v>
      </c>
      <c r="I104" s="53">
        <f t="shared" si="31"/>
        <v>48573</v>
      </c>
      <c r="J104" s="72">
        <f t="shared" si="32"/>
        <v>0</v>
      </c>
      <c r="K104" s="114">
        <f t="shared" si="33"/>
        <v>1</v>
      </c>
      <c r="L104" s="115">
        <f t="shared" si="34"/>
        <v>3.55</v>
      </c>
      <c r="M104" s="115">
        <f t="shared" si="35"/>
        <v>6.3</v>
      </c>
      <c r="N104" s="56">
        <f t="shared" si="36"/>
        <v>6.3000000000000007</v>
      </c>
      <c r="O104" s="53" t="str">
        <f t="shared" si="37"/>
        <v>일반(목록배제,Normal-Manifest Exception)</v>
      </c>
      <c r="P104" s="100">
        <f t="shared" si="38"/>
        <v>37.979999999999997</v>
      </c>
      <c r="Q104" s="63" t="str">
        <f t="shared" si="39"/>
        <v>RS706</v>
      </c>
      <c r="R104" s="63" t="str">
        <f t="shared" si="40"/>
        <v>AIR SEOUL</v>
      </c>
      <c r="S104" s="54">
        <f t="shared" si="41"/>
        <v>45903</v>
      </c>
      <c r="T104" s="94">
        <f t="shared" si="42"/>
        <v>1667</v>
      </c>
      <c r="U104" s="98" cm="1">
        <f t="array" ref="U104">IF(OR(ISNUMBER(SEARCH("대신대납",J104)),ISNUMBER(SEARCH("대신 대납",J104))),_xlfn.LET(
  _xlpm.s,J104,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" s="98">
        <f>((K104-1)*2500)/(Summary!$B$23/100)</f>
        <v>0</v>
      </c>
      <c r="W104" s="107">
        <f>IF(OR(ISNUMBER(SEARCH("대신대납",J104)),ISNUMBER(SEARCH("대신 대납",J104)),ISNUMBER(SEARCH("대신착불",J104)),ISNUMBER(SEARCH("대신 착불",J104))), 0,_xlfn.IFNA(_xlfn.IFS(
    AND(N104/K104 &gt; 2, N104/K104 &lt;= 5), 500/(Summary!$B$23/100) * K104,
    AND(N104/K104 &gt; 5, N104/K104 &lt;= 10), 1000/(Summary!$B$23/100) * K104,
    AND(N104/K104 &gt; 10, N104/K104 &lt;= 20), 3000/(Summary!$B$23/100) * K104,
    AND(N104/K104 &gt; 20, N104/K104 &lt;= 25), 11000/(Summary!$B$23/100) * K104,
    AND(N104/K104 &gt; 25, N104/K104 &lt;= 999), 15000/(Summary!$B$23/100) * K104
),0))</f>
        <v>106.11993675251769</v>
      </c>
      <c r="X104" s="99" cm="1">
        <f t="array" ref="X104">_xlfn.IFNA(_xlfn.IFS(AND(P104&gt;=2000, P104&lt;3000), 10000, AND(P104&gt;=3000, P104&lt;4000), 15000, AND(P104&gt;=4000, P104&lt;5000), 20000, AND(P104&gt;=5000), 25000),0)</f>
        <v>0</v>
      </c>
      <c r="Y104" s="64" t="str">
        <f>_xlfn.IFNA(VLOOKUP(D104,OTC!$A:$H,8,0),"")</f>
        <v/>
      </c>
      <c r="Z104" s="102">
        <f t="shared" si="43"/>
        <v>106</v>
      </c>
      <c r="AA104" s="113">
        <f t="shared" si="44"/>
        <v>1773</v>
      </c>
      <c r="AB104" s="124">
        <f>IF(OR(ISNUMBER(SEARCH("적하삭제",J104)),ISNUMBER(SEARCH("적하 삭제",J104))),0,AA104*Summary!$B$23/100)</f>
        <v>16707.510900000001</v>
      </c>
      <c r="AC104" s="65"/>
      <c r="AD104" s="145">
        <v>45903</v>
      </c>
      <c r="AE104" s="139" t="s">
        <v>10</v>
      </c>
      <c r="AF104" s="139">
        <v>82020034394</v>
      </c>
      <c r="AG104" s="139" t="s">
        <v>566</v>
      </c>
      <c r="AH104" s="139" t="s">
        <v>567</v>
      </c>
      <c r="AI104" s="139">
        <v>1032582853</v>
      </c>
      <c r="AJ104" s="139">
        <v>48573</v>
      </c>
      <c r="AK104" s="139"/>
      <c r="AL104" s="140">
        <v>1</v>
      </c>
      <c r="AM104" s="141">
        <v>3.55</v>
      </c>
      <c r="AN104" s="141">
        <v>6.3</v>
      </c>
      <c r="AO104" s="141">
        <v>6.5</v>
      </c>
      <c r="AP104" s="139" t="s">
        <v>8</v>
      </c>
      <c r="AQ104" s="141">
        <v>37.979999999999997</v>
      </c>
      <c r="AR104" s="139" t="s">
        <v>81</v>
      </c>
      <c r="AS104" s="139" t="s">
        <v>81</v>
      </c>
      <c r="AT104" s="139" t="s">
        <v>81</v>
      </c>
      <c r="AU104" s="139" t="s">
        <v>81</v>
      </c>
      <c r="AV104" s="139" t="s">
        <v>81</v>
      </c>
      <c r="AW104" s="139">
        <v>2256355</v>
      </c>
      <c r="AX104" s="139" t="s">
        <v>121</v>
      </c>
      <c r="AY104" s="139" t="s">
        <v>82</v>
      </c>
      <c r="AZ104" s="139"/>
      <c r="BA104" s="139" t="s">
        <v>83</v>
      </c>
      <c r="BB104" s="157">
        <v>596421455832</v>
      </c>
      <c r="BC104" s="139"/>
      <c r="BD104" s="139" t="s">
        <v>568</v>
      </c>
      <c r="BE104" s="139" t="s">
        <v>88</v>
      </c>
      <c r="BF104" s="139" t="s">
        <v>87</v>
      </c>
      <c r="BG104" s="139" t="s">
        <v>84</v>
      </c>
      <c r="BH104" s="139" t="s">
        <v>85</v>
      </c>
      <c r="BI104" s="139" t="s">
        <v>86</v>
      </c>
      <c r="BJ104" s="139"/>
      <c r="BK104" s="139" t="s">
        <v>116</v>
      </c>
    </row>
    <row r="105" spans="1:63" ht="13.2" customHeight="1" x14ac:dyDescent="0.2">
      <c r="A105" s="54">
        <f t="shared" si="23"/>
        <v>45903</v>
      </c>
      <c r="B105" s="54" t="str">
        <f t="shared" si="24"/>
        <v>NRT</v>
      </c>
      <c r="C105" s="53">
        <f t="shared" si="25"/>
        <v>82020034394</v>
      </c>
      <c r="D105" s="55" t="str">
        <f t="shared" si="26"/>
        <v>PJP250137381</v>
      </c>
      <c r="E105" s="53">
        <f t="shared" si="27"/>
        <v>596421455504</v>
      </c>
      <c r="F105" s="53">
        <f t="shared" si="28"/>
        <v>2256355</v>
      </c>
      <c r="G105" s="53" t="str">
        <f t="shared" si="29"/>
        <v>SWCORP (TEAMHT)</v>
      </c>
      <c r="H105" s="55" t="str">
        <f t="shared" si="30"/>
        <v>이수아</v>
      </c>
      <c r="I105" s="53">
        <f t="shared" si="31"/>
        <v>22018</v>
      </c>
      <c r="J105" s="72" t="str">
        <f t="shared" si="32"/>
        <v>[식물검역]//반입예정정보재전송</v>
      </c>
      <c r="K105" s="114">
        <f t="shared" si="33"/>
        <v>1</v>
      </c>
      <c r="L105" s="115">
        <f t="shared" si="34"/>
        <v>0.4</v>
      </c>
      <c r="M105" s="115">
        <f t="shared" si="35"/>
        <v>2.2000000000000002</v>
      </c>
      <c r="N105" s="56">
        <f t="shared" si="36"/>
        <v>2.2000000000000002</v>
      </c>
      <c r="O105" s="53" t="str">
        <f t="shared" si="37"/>
        <v>식물검역(Plants Inspection)</v>
      </c>
      <c r="P105" s="100">
        <f t="shared" si="38"/>
        <v>1.2</v>
      </c>
      <c r="Q105" s="63" t="str">
        <f t="shared" si="39"/>
        <v>RS706</v>
      </c>
      <c r="R105" s="63" t="str">
        <f t="shared" si="40"/>
        <v>AIR SEOUL</v>
      </c>
      <c r="S105" s="54">
        <f t="shared" si="41"/>
        <v>45903</v>
      </c>
      <c r="T105" s="94">
        <f t="shared" si="42"/>
        <v>888</v>
      </c>
      <c r="U105" s="98" cm="1">
        <f t="array" ref="U105">IF(OR(ISNUMBER(SEARCH("대신대납",J105)),ISNUMBER(SEARCH("대신 대납",J105))),_xlfn.LET(
  _xlpm.s,J105,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" s="98">
        <f>((K105-1)*2500)/(Summary!$B$23/100)</f>
        <v>0</v>
      </c>
      <c r="W105" s="107">
        <f>IF(OR(ISNUMBER(SEARCH("대신대납",J105)),ISNUMBER(SEARCH("대신 대납",J105)),ISNUMBER(SEARCH("대신착불",J105)),ISNUMBER(SEARCH("대신 착불",J105))), 0,_xlfn.IFNA(_xlfn.IFS(
    AND(N105/K105 &gt; 2, N105/K105 &lt;= 5), 500/(Summary!$B$23/100) * K105,
    AND(N105/K105 &gt; 5, N105/K105 &lt;= 10), 1000/(Summary!$B$23/100) * K105,
    AND(N105/K105 &gt; 10, N105/K105 &lt;= 20), 3000/(Summary!$B$23/100) * K105,
    AND(N105/K105 &gt; 20, N105/K105 &lt;= 25), 11000/(Summary!$B$23/100) * K105,
    AND(N105/K105 &gt; 25, N105/K105 &lt;= 999), 15000/(Summary!$B$23/100) * K105
),0))</f>
        <v>53.059968376258844</v>
      </c>
      <c r="X105" s="99" cm="1">
        <f t="array" ref="X105">_xlfn.IFNA(_xlfn.IFS(AND(P105&gt;=2000, P105&lt;3000), 10000, AND(P105&gt;=3000, P105&lt;4000), 15000, AND(P105&gt;=4000, P105&lt;5000), 20000, AND(P105&gt;=5000), 25000),0)</f>
        <v>0</v>
      </c>
      <c r="Y105" s="64" t="str">
        <f>_xlfn.IFNA(VLOOKUP(D105,OTC!$A:$H,8,0),"")</f>
        <v/>
      </c>
      <c r="Z105" s="102">
        <f t="shared" si="43"/>
        <v>53</v>
      </c>
      <c r="AA105" s="113">
        <f t="shared" si="44"/>
        <v>941</v>
      </c>
      <c r="AB105" s="124">
        <f>IF(OR(ISNUMBER(SEARCH("적하삭제",J105)),ISNUMBER(SEARCH("적하 삭제",J105))),0,AA105*Summary!$B$23/100)</f>
        <v>8867.3253000000004</v>
      </c>
      <c r="AC105" s="65"/>
      <c r="AD105" s="145">
        <v>45903</v>
      </c>
      <c r="AE105" s="139" t="s">
        <v>10</v>
      </c>
      <c r="AF105" s="139">
        <v>82020034394</v>
      </c>
      <c r="AG105" s="139" t="s">
        <v>569</v>
      </c>
      <c r="AH105" s="139" t="s">
        <v>570</v>
      </c>
      <c r="AI105" s="139">
        <v>1043760510</v>
      </c>
      <c r="AJ105" s="139">
        <v>22018</v>
      </c>
      <c r="AK105" s="139" t="s">
        <v>356</v>
      </c>
      <c r="AL105" s="140">
        <v>1</v>
      </c>
      <c r="AM105" s="141">
        <v>0.4</v>
      </c>
      <c r="AN105" s="141">
        <v>2.2000000000000002</v>
      </c>
      <c r="AO105" s="141">
        <v>2.2000000000000002</v>
      </c>
      <c r="AP105" s="139" t="s">
        <v>99</v>
      </c>
      <c r="AQ105" s="141">
        <v>1.2</v>
      </c>
      <c r="AR105" s="139" t="s">
        <v>81</v>
      </c>
      <c r="AS105" s="139" t="s">
        <v>81</v>
      </c>
      <c r="AT105" s="139" t="s">
        <v>81</v>
      </c>
      <c r="AU105" s="139" t="s">
        <v>81</v>
      </c>
      <c r="AV105" s="139" t="s">
        <v>81</v>
      </c>
      <c r="AW105" s="139">
        <v>2256355</v>
      </c>
      <c r="AX105" s="139" t="s">
        <v>121</v>
      </c>
      <c r="AY105" s="139" t="s">
        <v>82</v>
      </c>
      <c r="AZ105" s="139"/>
      <c r="BA105" s="139" t="s">
        <v>83</v>
      </c>
      <c r="BB105" s="157">
        <v>596421455504</v>
      </c>
      <c r="BC105" s="139"/>
      <c r="BD105" s="139" t="s">
        <v>571</v>
      </c>
      <c r="BE105" s="139" t="s">
        <v>88</v>
      </c>
      <c r="BF105" s="139" t="s">
        <v>87</v>
      </c>
      <c r="BG105" s="139" t="s">
        <v>84</v>
      </c>
      <c r="BH105" s="139" t="s">
        <v>85</v>
      </c>
      <c r="BI105" s="139" t="s">
        <v>86</v>
      </c>
      <c r="BJ105" s="139"/>
      <c r="BK105" s="139" t="s">
        <v>116</v>
      </c>
    </row>
    <row r="106" spans="1:63" ht="13.2" customHeight="1" x14ac:dyDescent="0.2">
      <c r="A106" s="54">
        <f t="shared" si="23"/>
        <v>45903</v>
      </c>
      <c r="B106" s="54" t="str">
        <f t="shared" si="24"/>
        <v>NRT</v>
      </c>
      <c r="C106" s="53">
        <f t="shared" si="25"/>
        <v>82020034394</v>
      </c>
      <c r="D106" s="55" t="str">
        <f t="shared" si="26"/>
        <v>PJP250134903</v>
      </c>
      <c r="E106" s="53">
        <f t="shared" si="27"/>
        <v>596421447082</v>
      </c>
      <c r="F106" s="53">
        <f t="shared" si="28"/>
        <v>2256355</v>
      </c>
      <c r="G106" s="53" t="str">
        <f t="shared" si="29"/>
        <v>SWCORP (TEAMHT)</v>
      </c>
      <c r="H106" s="55" t="str">
        <f t="shared" si="30"/>
        <v>구현주</v>
      </c>
      <c r="I106" s="53">
        <f t="shared" si="31"/>
        <v>10352</v>
      </c>
      <c r="J106" s="72" t="str">
        <f t="shared" si="32"/>
        <v>[동물검역]//반입예정정보재전송</v>
      </c>
      <c r="K106" s="114">
        <f t="shared" si="33"/>
        <v>1</v>
      </c>
      <c r="L106" s="115">
        <f t="shared" si="34"/>
        <v>1.4</v>
      </c>
      <c r="M106" s="115">
        <f t="shared" si="35"/>
        <v>2.1</v>
      </c>
      <c r="N106" s="56">
        <f t="shared" si="36"/>
        <v>2.1</v>
      </c>
      <c r="O106" s="53" t="str">
        <f t="shared" si="37"/>
        <v>동물검역(Animal Inspection)</v>
      </c>
      <c r="P106" s="100">
        <f t="shared" si="38"/>
        <v>16.440000000000001</v>
      </c>
      <c r="Q106" s="63" t="str">
        <f t="shared" si="39"/>
        <v>RS706</v>
      </c>
      <c r="R106" s="63" t="str">
        <f t="shared" si="40"/>
        <v>AIR SEOUL</v>
      </c>
      <c r="S106" s="54">
        <f t="shared" si="41"/>
        <v>45903</v>
      </c>
      <c r="T106" s="94">
        <f t="shared" si="42"/>
        <v>869</v>
      </c>
      <c r="U106" s="98" cm="1">
        <f t="array" ref="U106">IF(OR(ISNUMBER(SEARCH("대신대납",J106)),ISNUMBER(SEARCH("대신 대납",J106))),_xlfn.LET(
  _xlpm.s,J106,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" s="98">
        <f>((K106-1)*2500)/(Summary!$B$23/100)</f>
        <v>0</v>
      </c>
      <c r="W106" s="107">
        <f>IF(OR(ISNUMBER(SEARCH("대신대납",J106)),ISNUMBER(SEARCH("대신 대납",J106)),ISNUMBER(SEARCH("대신착불",J106)),ISNUMBER(SEARCH("대신 착불",J106))), 0,_xlfn.IFNA(_xlfn.IFS(
    AND(N106/K106 &gt; 2, N106/K106 &lt;= 5), 500/(Summary!$B$23/100) * K106,
    AND(N106/K106 &gt; 5, N106/K106 &lt;= 10), 1000/(Summary!$B$23/100) * K106,
    AND(N106/K106 &gt; 10, N106/K106 &lt;= 20), 3000/(Summary!$B$23/100) * K106,
    AND(N106/K106 &gt; 20, N106/K106 &lt;= 25), 11000/(Summary!$B$23/100) * K106,
    AND(N106/K106 &gt; 25, N106/K106 &lt;= 999), 15000/(Summary!$B$23/100) * K106
),0))</f>
        <v>53.059968376258844</v>
      </c>
      <c r="X106" s="99" cm="1">
        <f t="array" ref="X106">_xlfn.IFNA(_xlfn.IFS(AND(P106&gt;=2000, P106&lt;3000), 10000, AND(P106&gt;=3000, P106&lt;4000), 15000, AND(P106&gt;=4000, P106&lt;5000), 20000, AND(P106&gt;=5000), 25000),0)</f>
        <v>0</v>
      </c>
      <c r="Y106" s="64" t="str">
        <f>_xlfn.IFNA(VLOOKUP(D106,OTC!$A:$H,8,0),"")</f>
        <v/>
      </c>
      <c r="Z106" s="102">
        <f t="shared" si="43"/>
        <v>53</v>
      </c>
      <c r="AA106" s="113">
        <f t="shared" si="44"/>
        <v>922</v>
      </c>
      <c r="AB106" s="124">
        <f>IF(OR(ISNUMBER(SEARCH("적하삭제",J106)),ISNUMBER(SEARCH("적하 삭제",J106))),0,AA106*Summary!$B$23/100)</f>
        <v>8688.2826000000005</v>
      </c>
      <c r="AC106" s="65"/>
      <c r="AD106" s="145">
        <v>45903</v>
      </c>
      <c r="AE106" s="139" t="s">
        <v>10</v>
      </c>
      <c r="AF106" s="139">
        <v>82020034394</v>
      </c>
      <c r="AG106" s="139" t="s">
        <v>572</v>
      </c>
      <c r="AH106" s="139" t="s">
        <v>573</v>
      </c>
      <c r="AI106" s="139">
        <v>1037313479</v>
      </c>
      <c r="AJ106" s="139">
        <v>10352</v>
      </c>
      <c r="AK106" s="139" t="s">
        <v>331</v>
      </c>
      <c r="AL106" s="140">
        <v>1</v>
      </c>
      <c r="AM106" s="141">
        <v>1.4</v>
      </c>
      <c r="AN106" s="141">
        <v>2.1</v>
      </c>
      <c r="AO106" s="141">
        <v>2.1</v>
      </c>
      <c r="AP106" s="139" t="s">
        <v>100</v>
      </c>
      <c r="AQ106" s="141">
        <v>16.440000000000001</v>
      </c>
      <c r="AR106" s="139" t="s">
        <v>81</v>
      </c>
      <c r="AS106" s="139" t="s">
        <v>81</v>
      </c>
      <c r="AT106" s="139" t="s">
        <v>81</v>
      </c>
      <c r="AU106" s="139" t="s">
        <v>81</v>
      </c>
      <c r="AV106" s="139" t="s">
        <v>81</v>
      </c>
      <c r="AW106" s="139">
        <v>2256355</v>
      </c>
      <c r="AX106" s="139" t="s">
        <v>121</v>
      </c>
      <c r="AY106" s="139" t="s">
        <v>89</v>
      </c>
      <c r="AZ106" s="139"/>
      <c r="BA106" s="139" t="s">
        <v>83</v>
      </c>
      <c r="BB106" s="157">
        <v>596421447082</v>
      </c>
      <c r="BC106" s="139"/>
      <c r="BD106" s="139" t="s">
        <v>574</v>
      </c>
      <c r="BE106" s="139" t="s">
        <v>88</v>
      </c>
      <c r="BF106" s="139" t="s">
        <v>87</v>
      </c>
      <c r="BG106" s="139" t="s">
        <v>84</v>
      </c>
      <c r="BH106" s="139" t="s">
        <v>85</v>
      </c>
      <c r="BI106" s="139" t="s">
        <v>86</v>
      </c>
      <c r="BJ106" s="139"/>
      <c r="BK106" s="139" t="s">
        <v>116</v>
      </c>
    </row>
    <row r="107" spans="1:63" ht="13.2" customHeight="1" x14ac:dyDescent="0.2">
      <c r="A107" s="54">
        <f t="shared" si="23"/>
        <v>45903</v>
      </c>
      <c r="B107" s="54" t="str">
        <f t="shared" si="24"/>
        <v>NRT</v>
      </c>
      <c r="C107" s="53">
        <f t="shared" si="25"/>
        <v>82020034394</v>
      </c>
      <c r="D107" s="55" t="str">
        <f t="shared" si="26"/>
        <v>PJP250134901</v>
      </c>
      <c r="E107" s="53">
        <f t="shared" si="27"/>
        <v>596421447060</v>
      </c>
      <c r="F107" s="53">
        <f t="shared" si="28"/>
        <v>2256355</v>
      </c>
      <c r="G107" s="53" t="str">
        <f t="shared" si="29"/>
        <v>SWCORP (TEAMHT)</v>
      </c>
      <c r="H107" s="55" t="str">
        <f t="shared" si="30"/>
        <v>노한선</v>
      </c>
      <c r="I107" s="53">
        <f t="shared" si="31"/>
        <v>16800</v>
      </c>
      <c r="J107" s="72" t="str">
        <f t="shared" si="32"/>
        <v>[동물검역]//반입예정정보재전송</v>
      </c>
      <c r="K107" s="114">
        <f t="shared" si="33"/>
        <v>1</v>
      </c>
      <c r="L107" s="115">
        <f t="shared" si="34"/>
        <v>0.75</v>
      </c>
      <c r="M107" s="115">
        <f t="shared" si="35"/>
        <v>2</v>
      </c>
      <c r="N107" s="56">
        <f t="shared" si="36"/>
        <v>2</v>
      </c>
      <c r="O107" s="53" t="str">
        <f t="shared" si="37"/>
        <v>동물검역(Animal Inspection)</v>
      </c>
      <c r="P107" s="100">
        <f t="shared" si="38"/>
        <v>6</v>
      </c>
      <c r="Q107" s="63" t="str">
        <f t="shared" si="39"/>
        <v>RS706</v>
      </c>
      <c r="R107" s="63" t="str">
        <f t="shared" si="40"/>
        <v>AIR SEOUL</v>
      </c>
      <c r="S107" s="54">
        <f t="shared" si="41"/>
        <v>45903</v>
      </c>
      <c r="T107" s="94">
        <f t="shared" si="42"/>
        <v>850</v>
      </c>
      <c r="U107" s="98" cm="1">
        <f t="array" ref="U107">IF(OR(ISNUMBER(SEARCH("대신대납",J107)),ISNUMBER(SEARCH("대신 대납",J107))),_xlfn.LET(
  _xlpm.s,J107,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" s="98">
        <f>((K107-1)*2500)/(Summary!$B$23/100)</f>
        <v>0</v>
      </c>
      <c r="W107" s="107">
        <f>IF(OR(ISNUMBER(SEARCH("대신대납",J107)),ISNUMBER(SEARCH("대신 대납",J107)),ISNUMBER(SEARCH("대신착불",J107)),ISNUMBER(SEARCH("대신 착불",J107))), 0,_xlfn.IFNA(_xlfn.IFS(
    AND(N107/K107 &gt; 2, N107/K107 &lt;= 5), 500/(Summary!$B$23/100) * K107,
    AND(N107/K107 &gt; 5, N107/K107 &lt;= 10), 1000/(Summary!$B$23/100) * K107,
    AND(N107/K107 &gt; 10, N107/K107 &lt;= 20), 3000/(Summary!$B$23/100) * K107,
    AND(N107/K107 &gt; 20, N107/K107 &lt;= 25), 11000/(Summary!$B$23/100) * K107,
    AND(N107/K107 &gt; 25, N107/K107 &lt;= 999), 15000/(Summary!$B$23/100) * K107
),0))</f>
        <v>0</v>
      </c>
      <c r="X107" s="99" cm="1">
        <f t="array" ref="X107">_xlfn.IFNA(_xlfn.IFS(AND(P107&gt;=2000, P107&lt;3000), 10000, AND(P107&gt;=3000, P107&lt;4000), 15000, AND(P107&gt;=4000, P107&lt;5000), 20000, AND(P107&gt;=5000), 25000),0)</f>
        <v>0</v>
      </c>
      <c r="Y107" s="64" t="str">
        <f>_xlfn.IFNA(VLOOKUP(D107,OTC!$A:$H,8,0),"")</f>
        <v/>
      </c>
      <c r="Z107" s="102">
        <f t="shared" si="43"/>
        <v>0</v>
      </c>
      <c r="AA107" s="113">
        <f t="shared" si="44"/>
        <v>850</v>
      </c>
      <c r="AB107" s="124">
        <f>IF(OR(ISNUMBER(SEARCH("적하삭제",J107)),ISNUMBER(SEARCH("적하 삭제",J107))),0,AA107*Summary!$B$23/100)</f>
        <v>8009.8050000000003</v>
      </c>
      <c r="AC107" s="65"/>
      <c r="AD107" s="145">
        <v>45903</v>
      </c>
      <c r="AE107" s="139" t="s">
        <v>10</v>
      </c>
      <c r="AF107" s="139">
        <v>82020034394</v>
      </c>
      <c r="AG107" s="139" t="s">
        <v>575</v>
      </c>
      <c r="AH107" s="139" t="s">
        <v>576</v>
      </c>
      <c r="AI107" s="139">
        <v>1088885095</v>
      </c>
      <c r="AJ107" s="139">
        <v>16800</v>
      </c>
      <c r="AK107" s="139" t="s">
        <v>331</v>
      </c>
      <c r="AL107" s="140">
        <v>1</v>
      </c>
      <c r="AM107" s="141">
        <v>0.75</v>
      </c>
      <c r="AN107" s="141">
        <v>2</v>
      </c>
      <c r="AO107" s="141">
        <v>2</v>
      </c>
      <c r="AP107" s="139" t="s">
        <v>100</v>
      </c>
      <c r="AQ107" s="141">
        <v>6</v>
      </c>
      <c r="AR107" s="139" t="s">
        <v>81</v>
      </c>
      <c r="AS107" s="139" t="s">
        <v>81</v>
      </c>
      <c r="AT107" s="139" t="s">
        <v>81</v>
      </c>
      <c r="AU107" s="139" t="s">
        <v>81</v>
      </c>
      <c r="AV107" s="139" t="s">
        <v>81</v>
      </c>
      <c r="AW107" s="139">
        <v>2256355</v>
      </c>
      <c r="AX107" s="139" t="s">
        <v>121</v>
      </c>
      <c r="AY107" s="139" t="s">
        <v>89</v>
      </c>
      <c r="AZ107" s="139"/>
      <c r="BA107" s="139" t="s">
        <v>83</v>
      </c>
      <c r="BB107" s="157">
        <v>596421447060</v>
      </c>
      <c r="BC107" s="139"/>
      <c r="BD107" s="139" t="s">
        <v>577</v>
      </c>
      <c r="BE107" s="139" t="s">
        <v>88</v>
      </c>
      <c r="BF107" s="139" t="s">
        <v>87</v>
      </c>
      <c r="BG107" s="139" t="s">
        <v>84</v>
      </c>
      <c r="BH107" s="139" t="s">
        <v>85</v>
      </c>
      <c r="BI107" s="139" t="s">
        <v>86</v>
      </c>
      <c r="BJ107" s="139"/>
      <c r="BK107" s="139" t="s">
        <v>116</v>
      </c>
    </row>
    <row r="108" spans="1:63" ht="13.2" customHeight="1" x14ac:dyDescent="0.2">
      <c r="A108" s="54">
        <f t="shared" si="23"/>
        <v>45903</v>
      </c>
      <c r="B108" s="54" t="str">
        <f t="shared" si="24"/>
        <v>NRT</v>
      </c>
      <c r="C108" s="53">
        <f t="shared" si="25"/>
        <v>82020034394</v>
      </c>
      <c r="D108" s="55" t="str">
        <f t="shared" si="26"/>
        <v>PJP250136231</v>
      </c>
      <c r="E108" s="53">
        <f t="shared" si="27"/>
        <v>596421451492</v>
      </c>
      <c r="F108" s="53">
        <f t="shared" si="28"/>
        <v>2256355</v>
      </c>
      <c r="G108" s="53" t="str">
        <f t="shared" si="29"/>
        <v>SWCORP (TEAMHT)</v>
      </c>
      <c r="H108" s="55" t="str">
        <f t="shared" si="30"/>
        <v>류시헌</v>
      </c>
      <c r="I108" s="53">
        <f t="shared" si="31"/>
        <v>17003</v>
      </c>
      <c r="J108" s="72">
        <f t="shared" si="32"/>
        <v>0</v>
      </c>
      <c r="K108" s="114">
        <f t="shared" si="33"/>
        <v>1</v>
      </c>
      <c r="L108" s="115">
        <f t="shared" si="34"/>
        <v>1.55</v>
      </c>
      <c r="M108" s="115">
        <f t="shared" si="35"/>
        <v>4.0999999999999996</v>
      </c>
      <c r="N108" s="56">
        <f t="shared" si="36"/>
        <v>4.1000000000000005</v>
      </c>
      <c r="O108" s="53" t="str">
        <f t="shared" si="37"/>
        <v>일반(목록배제,Normal-Manifest Exception)</v>
      </c>
      <c r="P108" s="100">
        <f t="shared" si="38"/>
        <v>9.61</v>
      </c>
      <c r="Q108" s="63" t="str">
        <f t="shared" si="39"/>
        <v>RS706</v>
      </c>
      <c r="R108" s="63" t="str">
        <f t="shared" si="40"/>
        <v>AIR SEOUL</v>
      </c>
      <c r="S108" s="54">
        <f t="shared" si="41"/>
        <v>45903</v>
      </c>
      <c r="T108" s="94">
        <f t="shared" si="42"/>
        <v>1249</v>
      </c>
      <c r="U108" s="98" cm="1">
        <f t="array" ref="U108">IF(OR(ISNUMBER(SEARCH("대신대납",J108)),ISNUMBER(SEARCH("대신 대납",J108))),_xlfn.LET(
  _xlpm.s,J108,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" s="98">
        <f>((K108-1)*2500)/(Summary!$B$23/100)</f>
        <v>0</v>
      </c>
      <c r="W108" s="107">
        <f>IF(OR(ISNUMBER(SEARCH("대신대납",J108)),ISNUMBER(SEARCH("대신 대납",J108)),ISNUMBER(SEARCH("대신착불",J108)),ISNUMBER(SEARCH("대신 착불",J108))), 0,_xlfn.IFNA(_xlfn.IFS(
    AND(N108/K108 &gt; 2, N108/K108 &lt;= 5), 500/(Summary!$B$23/100) * K108,
    AND(N108/K108 &gt; 5, N108/K108 &lt;= 10), 1000/(Summary!$B$23/100) * K108,
    AND(N108/K108 &gt; 10, N108/K108 &lt;= 20), 3000/(Summary!$B$23/100) * K108,
    AND(N108/K108 &gt; 20, N108/K108 &lt;= 25), 11000/(Summary!$B$23/100) * K108,
    AND(N108/K108 &gt; 25, N108/K108 &lt;= 999), 15000/(Summary!$B$23/100) * K108
),0))</f>
        <v>53.059968376258844</v>
      </c>
      <c r="X108" s="99" cm="1">
        <f t="array" ref="X108">_xlfn.IFNA(_xlfn.IFS(AND(P108&gt;=2000, P108&lt;3000), 10000, AND(P108&gt;=3000, P108&lt;4000), 15000, AND(P108&gt;=4000, P108&lt;5000), 20000, AND(P108&gt;=5000), 25000),0)</f>
        <v>0</v>
      </c>
      <c r="Y108" s="64" t="str">
        <f>_xlfn.IFNA(VLOOKUP(D108,OTC!$A:$H,8,0),"")</f>
        <v/>
      </c>
      <c r="Z108" s="102">
        <f t="shared" si="43"/>
        <v>53</v>
      </c>
      <c r="AA108" s="113">
        <f t="shared" si="44"/>
        <v>1302</v>
      </c>
      <c r="AB108" s="124">
        <f>IF(OR(ISNUMBER(SEARCH("적하삭제",J108)),ISNUMBER(SEARCH("적하 삭제",J108))),0,AA108*Summary!$B$23/100)</f>
        <v>12269.136600000002</v>
      </c>
      <c r="AC108" s="65"/>
      <c r="AD108" s="145">
        <v>45903</v>
      </c>
      <c r="AE108" s="139" t="s">
        <v>10</v>
      </c>
      <c r="AF108" s="139">
        <v>82020034394</v>
      </c>
      <c r="AG108" s="139" t="s">
        <v>578</v>
      </c>
      <c r="AH108" s="139" t="s">
        <v>579</v>
      </c>
      <c r="AI108" s="139">
        <v>1090030825</v>
      </c>
      <c r="AJ108" s="139">
        <v>17003</v>
      </c>
      <c r="AK108" s="139"/>
      <c r="AL108" s="140">
        <v>1</v>
      </c>
      <c r="AM108" s="141">
        <v>1.55</v>
      </c>
      <c r="AN108" s="141">
        <v>4.0999999999999996</v>
      </c>
      <c r="AO108" s="141">
        <v>4.0999999999999996</v>
      </c>
      <c r="AP108" s="139" t="s">
        <v>8</v>
      </c>
      <c r="AQ108" s="141">
        <v>9.61</v>
      </c>
      <c r="AR108" s="139" t="s">
        <v>81</v>
      </c>
      <c r="AS108" s="139" t="s">
        <v>81</v>
      </c>
      <c r="AT108" s="139" t="s">
        <v>81</v>
      </c>
      <c r="AU108" s="139" t="s">
        <v>81</v>
      </c>
      <c r="AV108" s="139" t="s">
        <v>81</v>
      </c>
      <c r="AW108" s="139">
        <v>2256355</v>
      </c>
      <c r="AX108" s="139" t="s">
        <v>121</v>
      </c>
      <c r="AY108" s="139" t="s">
        <v>82</v>
      </c>
      <c r="AZ108" s="139"/>
      <c r="BA108" s="139" t="s">
        <v>83</v>
      </c>
      <c r="BB108" s="157">
        <v>596421451492</v>
      </c>
      <c r="BC108" s="139"/>
      <c r="BD108" s="139" t="s">
        <v>580</v>
      </c>
      <c r="BE108" s="139" t="s">
        <v>88</v>
      </c>
      <c r="BF108" s="139" t="s">
        <v>87</v>
      </c>
      <c r="BG108" s="139" t="s">
        <v>84</v>
      </c>
      <c r="BH108" s="139" t="s">
        <v>85</v>
      </c>
      <c r="BI108" s="139" t="s">
        <v>86</v>
      </c>
      <c r="BJ108" s="139"/>
      <c r="BK108" s="139" t="s">
        <v>116</v>
      </c>
    </row>
    <row r="109" spans="1:63" ht="13.2" customHeight="1" x14ac:dyDescent="0.2">
      <c r="A109" s="54">
        <f t="shared" si="23"/>
        <v>45903</v>
      </c>
      <c r="B109" s="54" t="str">
        <f t="shared" si="24"/>
        <v>NRT</v>
      </c>
      <c r="C109" s="53">
        <f t="shared" si="25"/>
        <v>82020034394</v>
      </c>
      <c r="D109" s="55" t="str">
        <f t="shared" si="26"/>
        <v>PJP250136226</v>
      </c>
      <c r="E109" s="53">
        <f t="shared" si="27"/>
        <v>596421451444</v>
      </c>
      <c r="F109" s="53">
        <f t="shared" si="28"/>
        <v>2256355</v>
      </c>
      <c r="G109" s="53" t="str">
        <f t="shared" si="29"/>
        <v>SWCORP (TEAMHT)</v>
      </c>
      <c r="H109" s="55" t="str">
        <f t="shared" si="30"/>
        <v>정미정</v>
      </c>
      <c r="I109" s="53">
        <f t="shared" si="31"/>
        <v>39178</v>
      </c>
      <c r="J109" s="72">
        <f t="shared" si="32"/>
        <v>0</v>
      </c>
      <c r="K109" s="114">
        <f t="shared" si="33"/>
        <v>1</v>
      </c>
      <c r="L109" s="115">
        <f t="shared" si="34"/>
        <v>10.9</v>
      </c>
      <c r="M109" s="115">
        <f t="shared" si="35"/>
        <v>6.1</v>
      </c>
      <c r="N109" s="56">
        <f t="shared" si="36"/>
        <v>10.9</v>
      </c>
      <c r="O109" s="53" t="str">
        <f t="shared" si="37"/>
        <v>일반(목록배제,Normal-Manifest Exception)</v>
      </c>
      <c r="P109" s="100">
        <f t="shared" si="38"/>
        <v>27.9</v>
      </c>
      <c r="Q109" s="63" t="str">
        <f t="shared" si="39"/>
        <v>RS706</v>
      </c>
      <c r="R109" s="63" t="str">
        <f t="shared" si="40"/>
        <v>AIR SEOUL</v>
      </c>
      <c r="S109" s="54">
        <f t="shared" si="41"/>
        <v>45903</v>
      </c>
      <c r="T109" s="94">
        <f t="shared" si="42"/>
        <v>2541</v>
      </c>
      <c r="U109" s="98" cm="1">
        <f t="array" ref="U109">IF(OR(ISNUMBER(SEARCH("대신대납",J109)),ISNUMBER(SEARCH("대신 대납",J109))),_xlfn.LET(
  _xlpm.s,J109,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" s="98">
        <f>((K109-1)*2500)/(Summary!$B$23/100)</f>
        <v>0</v>
      </c>
      <c r="W109" s="107">
        <f>IF(OR(ISNUMBER(SEARCH("대신대납",J109)),ISNUMBER(SEARCH("대신 대납",J109)),ISNUMBER(SEARCH("대신착불",J109)),ISNUMBER(SEARCH("대신 착불",J109))), 0,_xlfn.IFNA(_xlfn.IFS(
    AND(N109/K109 &gt; 2, N109/K109 &lt;= 5), 500/(Summary!$B$23/100) * K109,
    AND(N109/K109 &gt; 5, N109/K109 &lt;= 10), 1000/(Summary!$B$23/100) * K109,
    AND(N109/K109 &gt; 10, N109/K109 &lt;= 20), 3000/(Summary!$B$23/100) * K109,
    AND(N109/K109 &gt; 20, N109/K109 &lt;= 25), 11000/(Summary!$B$23/100) * K109,
    AND(N109/K109 &gt; 25, N109/K109 &lt;= 999), 15000/(Summary!$B$23/100) * K109
),0))</f>
        <v>318.35981025755302</v>
      </c>
      <c r="X109" s="99" cm="1">
        <f t="array" ref="X109">_xlfn.IFNA(_xlfn.IFS(AND(P109&gt;=2000, P109&lt;3000), 10000, AND(P109&gt;=3000, P109&lt;4000), 15000, AND(P109&gt;=4000, P109&lt;5000), 20000, AND(P109&gt;=5000), 25000),0)</f>
        <v>0</v>
      </c>
      <c r="Y109" s="64" t="str">
        <f>_xlfn.IFNA(VLOOKUP(D109,OTC!$A:$H,8,0),"")</f>
        <v/>
      </c>
      <c r="Z109" s="102">
        <f t="shared" si="43"/>
        <v>318</v>
      </c>
      <c r="AA109" s="113">
        <f t="shared" si="44"/>
        <v>2859</v>
      </c>
      <c r="AB109" s="124">
        <f>IF(OR(ISNUMBER(SEARCH("적하삭제",J109)),ISNUMBER(SEARCH("적하 삭제",J109))),0,AA109*Summary!$B$23/100)</f>
        <v>26941.2147</v>
      </c>
      <c r="AC109" s="65"/>
      <c r="AD109" s="145">
        <v>45903</v>
      </c>
      <c r="AE109" s="139" t="s">
        <v>10</v>
      </c>
      <c r="AF109" s="139">
        <v>82020034394</v>
      </c>
      <c r="AG109" s="139" t="s">
        <v>581</v>
      </c>
      <c r="AH109" s="139" t="s">
        <v>582</v>
      </c>
      <c r="AI109" s="139">
        <v>1054646898</v>
      </c>
      <c r="AJ109" s="139">
        <v>39178</v>
      </c>
      <c r="AK109" s="139"/>
      <c r="AL109" s="140">
        <v>1</v>
      </c>
      <c r="AM109" s="141">
        <v>10.9</v>
      </c>
      <c r="AN109" s="141">
        <v>6.1</v>
      </c>
      <c r="AO109" s="141">
        <v>11</v>
      </c>
      <c r="AP109" s="139" t="s">
        <v>8</v>
      </c>
      <c r="AQ109" s="141">
        <v>27.9</v>
      </c>
      <c r="AR109" s="139" t="s">
        <v>81</v>
      </c>
      <c r="AS109" s="139" t="s">
        <v>81</v>
      </c>
      <c r="AT109" s="139" t="s">
        <v>81</v>
      </c>
      <c r="AU109" s="139" t="s">
        <v>81</v>
      </c>
      <c r="AV109" s="139" t="s">
        <v>81</v>
      </c>
      <c r="AW109" s="139">
        <v>2256355</v>
      </c>
      <c r="AX109" s="139" t="s">
        <v>121</v>
      </c>
      <c r="AY109" s="139" t="s">
        <v>82</v>
      </c>
      <c r="AZ109" s="139"/>
      <c r="BA109" s="139" t="s">
        <v>83</v>
      </c>
      <c r="BB109" s="157">
        <v>596421451444</v>
      </c>
      <c r="BC109" s="139"/>
      <c r="BD109" s="139" t="s">
        <v>583</v>
      </c>
      <c r="BE109" s="139" t="s">
        <v>88</v>
      </c>
      <c r="BF109" s="139" t="s">
        <v>87</v>
      </c>
      <c r="BG109" s="139" t="s">
        <v>84</v>
      </c>
      <c r="BH109" s="139" t="s">
        <v>85</v>
      </c>
      <c r="BI109" s="139" t="s">
        <v>86</v>
      </c>
      <c r="BJ109" s="139"/>
      <c r="BK109" s="139" t="s">
        <v>116</v>
      </c>
    </row>
    <row r="110" spans="1:63" ht="13.2" customHeight="1" x14ac:dyDescent="0.2">
      <c r="A110" s="54">
        <f t="shared" si="23"/>
        <v>45903</v>
      </c>
      <c r="B110" s="54" t="str">
        <f t="shared" si="24"/>
        <v>NRT</v>
      </c>
      <c r="C110" s="53">
        <f t="shared" si="25"/>
        <v>82020034394</v>
      </c>
      <c r="D110" s="55" t="str">
        <f t="shared" si="26"/>
        <v>PJP250136255</v>
      </c>
      <c r="E110" s="53">
        <f t="shared" si="27"/>
        <v>596421451735</v>
      </c>
      <c r="F110" s="53">
        <f t="shared" si="28"/>
        <v>2256355</v>
      </c>
      <c r="G110" s="53" t="str">
        <f t="shared" si="29"/>
        <v>SWCORP (TEAMHT)</v>
      </c>
      <c r="H110" s="55" t="str">
        <f t="shared" si="30"/>
        <v>모수현</v>
      </c>
      <c r="I110" s="53">
        <f t="shared" si="31"/>
        <v>16685</v>
      </c>
      <c r="J110" s="72">
        <f t="shared" si="32"/>
        <v>0</v>
      </c>
      <c r="K110" s="114">
        <f t="shared" si="33"/>
        <v>1</v>
      </c>
      <c r="L110" s="115">
        <f t="shared" si="34"/>
        <v>4</v>
      </c>
      <c r="M110" s="115">
        <f t="shared" si="35"/>
        <v>6.1</v>
      </c>
      <c r="N110" s="56">
        <f t="shared" si="36"/>
        <v>6.1000000000000005</v>
      </c>
      <c r="O110" s="53" t="str">
        <f t="shared" si="37"/>
        <v>일반(목록배제,Normal-Manifest Exception)</v>
      </c>
      <c r="P110" s="100">
        <f t="shared" si="38"/>
        <v>25.59</v>
      </c>
      <c r="Q110" s="63" t="str">
        <f t="shared" si="39"/>
        <v>RS706</v>
      </c>
      <c r="R110" s="63" t="str">
        <f t="shared" si="40"/>
        <v>AIR SEOUL</v>
      </c>
      <c r="S110" s="54">
        <f t="shared" si="41"/>
        <v>45903</v>
      </c>
      <c r="T110" s="94">
        <f t="shared" si="42"/>
        <v>1629</v>
      </c>
      <c r="U110" s="98" cm="1">
        <f t="array" ref="U110">IF(OR(ISNUMBER(SEARCH("대신대납",J110)),ISNUMBER(SEARCH("대신 대납",J110))),_xlfn.LET(
  _xlpm.s,J110,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" s="98">
        <f>((K110-1)*2500)/(Summary!$B$23/100)</f>
        <v>0</v>
      </c>
      <c r="W110" s="107">
        <f>IF(OR(ISNUMBER(SEARCH("대신대납",J110)),ISNUMBER(SEARCH("대신 대납",J110)),ISNUMBER(SEARCH("대신착불",J110)),ISNUMBER(SEARCH("대신 착불",J110))), 0,_xlfn.IFNA(_xlfn.IFS(
    AND(N110/K110 &gt; 2, N110/K110 &lt;= 5), 500/(Summary!$B$23/100) * K110,
    AND(N110/K110 &gt; 5, N110/K110 &lt;= 10), 1000/(Summary!$B$23/100) * K110,
    AND(N110/K110 &gt; 10, N110/K110 &lt;= 20), 3000/(Summary!$B$23/100) * K110,
    AND(N110/K110 &gt; 20, N110/K110 &lt;= 25), 11000/(Summary!$B$23/100) * K110,
    AND(N110/K110 &gt; 25, N110/K110 &lt;= 999), 15000/(Summary!$B$23/100) * K110
),0))</f>
        <v>106.11993675251769</v>
      </c>
      <c r="X110" s="99" cm="1">
        <f t="array" ref="X110">_xlfn.IFNA(_xlfn.IFS(AND(P110&gt;=2000, P110&lt;3000), 10000, AND(P110&gt;=3000, P110&lt;4000), 15000, AND(P110&gt;=4000, P110&lt;5000), 20000, AND(P110&gt;=5000), 25000),0)</f>
        <v>0</v>
      </c>
      <c r="Y110" s="64" t="str">
        <f>_xlfn.IFNA(VLOOKUP(D110,OTC!$A:$H,8,0),"")</f>
        <v/>
      </c>
      <c r="Z110" s="102">
        <f t="shared" si="43"/>
        <v>106</v>
      </c>
      <c r="AA110" s="113">
        <f t="shared" si="44"/>
        <v>1735</v>
      </c>
      <c r="AB110" s="124">
        <f>IF(OR(ISNUMBER(SEARCH("적하삭제",J110)),ISNUMBER(SEARCH("적하 삭제",J110))),0,AA110*Summary!$B$23/100)</f>
        <v>16349.425500000001</v>
      </c>
      <c r="AC110" s="65"/>
      <c r="AD110" s="145">
        <v>45903</v>
      </c>
      <c r="AE110" s="139" t="s">
        <v>10</v>
      </c>
      <c r="AF110" s="139">
        <v>82020034394</v>
      </c>
      <c r="AG110" s="139" t="s">
        <v>584</v>
      </c>
      <c r="AH110" s="139" t="s">
        <v>585</v>
      </c>
      <c r="AI110" s="139">
        <v>1022327561</v>
      </c>
      <c r="AJ110" s="139">
        <v>16685</v>
      </c>
      <c r="AK110" s="139"/>
      <c r="AL110" s="140">
        <v>1</v>
      </c>
      <c r="AM110" s="141">
        <v>4</v>
      </c>
      <c r="AN110" s="141">
        <v>6.1</v>
      </c>
      <c r="AO110" s="141">
        <v>6.5</v>
      </c>
      <c r="AP110" s="139" t="s">
        <v>8</v>
      </c>
      <c r="AQ110" s="141">
        <v>25.59</v>
      </c>
      <c r="AR110" s="139" t="s">
        <v>81</v>
      </c>
      <c r="AS110" s="139" t="s">
        <v>81</v>
      </c>
      <c r="AT110" s="139" t="s">
        <v>81</v>
      </c>
      <c r="AU110" s="139" t="s">
        <v>81</v>
      </c>
      <c r="AV110" s="139" t="s">
        <v>81</v>
      </c>
      <c r="AW110" s="139">
        <v>2256355</v>
      </c>
      <c r="AX110" s="139" t="s">
        <v>121</v>
      </c>
      <c r="AY110" s="139" t="s">
        <v>82</v>
      </c>
      <c r="AZ110" s="139"/>
      <c r="BA110" s="139" t="s">
        <v>83</v>
      </c>
      <c r="BB110" s="157">
        <v>596421451735</v>
      </c>
      <c r="BC110" s="139"/>
      <c r="BD110" s="139" t="s">
        <v>586</v>
      </c>
      <c r="BE110" s="139" t="s">
        <v>88</v>
      </c>
      <c r="BF110" s="139" t="s">
        <v>87</v>
      </c>
      <c r="BG110" s="139" t="s">
        <v>84</v>
      </c>
      <c r="BH110" s="139" t="s">
        <v>85</v>
      </c>
      <c r="BI110" s="139" t="s">
        <v>86</v>
      </c>
      <c r="BJ110" s="139"/>
      <c r="BK110" s="139" t="s">
        <v>116</v>
      </c>
    </row>
    <row r="111" spans="1:63" ht="13.2" customHeight="1" x14ac:dyDescent="0.2">
      <c r="A111" s="54">
        <f t="shared" si="23"/>
        <v>45903</v>
      </c>
      <c r="B111" s="54" t="str">
        <f t="shared" si="24"/>
        <v>NRT</v>
      </c>
      <c r="C111" s="53">
        <f t="shared" si="25"/>
        <v>82020034394</v>
      </c>
      <c r="D111" s="55" t="str">
        <f t="shared" si="26"/>
        <v>PJP250136245</v>
      </c>
      <c r="E111" s="53">
        <f t="shared" si="27"/>
        <v>596421451632</v>
      </c>
      <c r="F111" s="53">
        <f t="shared" si="28"/>
        <v>2256355</v>
      </c>
      <c r="G111" s="53" t="str">
        <f t="shared" si="29"/>
        <v>SWCORP (TEAMHT)</v>
      </c>
      <c r="H111" s="55" t="str">
        <f t="shared" si="30"/>
        <v>이창훈</v>
      </c>
      <c r="I111" s="53">
        <f t="shared" si="31"/>
        <v>50554</v>
      </c>
      <c r="J111" s="72">
        <f t="shared" si="32"/>
        <v>0</v>
      </c>
      <c r="K111" s="114">
        <f t="shared" si="33"/>
        <v>1</v>
      </c>
      <c r="L111" s="115">
        <f t="shared" si="34"/>
        <v>1.1000000000000001</v>
      </c>
      <c r="M111" s="115">
        <f t="shared" si="35"/>
        <v>2</v>
      </c>
      <c r="N111" s="56">
        <f t="shared" si="36"/>
        <v>2</v>
      </c>
      <c r="O111" s="53" t="str">
        <f t="shared" si="37"/>
        <v>일반(목록배제,Normal-Manifest Exception)</v>
      </c>
      <c r="P111" s="100">
        <f t="shared" si="38"/>
        <v>16.059999999999999</v>
      </c>
      <c r="Q111" s="63" t="str">
        <f t="shared" si="39"/>
        <v>RS706</v>
      </c>
      <c r="R111" s="63" t="str">
        <f t="shared" si="40"/>
        <v>AIR SEOUL</v>
      </c>
      <c r="S111" s="54">
        <f t="shared" si="41"/>
        <v>45903</v>
      </c>
      <c r="T111" s="94">
        <f t="shared" si="42"/>
        <v>850</v>
      </c>
      <c r="U111" s="98" cm="1">
        <f t="array" ref="U111">IF(OR(ISNUMBER(SEARCH("대신대납",J111)),ISNUMBER(SEARCH("대신 대납",J111))),_xlfn.LET(
  _xlpm.s,J111,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" s="98">
        <f>((K111-1)*2500)/(Summary!$B$23/100)</f>
        <v>0</v>
      </c>
      <c r="W111" s="107">
        <f>IF(OR(ISNUMBER(SEARCH("대신대납",J111)),ISNUMBER(SEARCH("대신 대납",J111)),ISNUMBER(SEARCH("대신착불",J111)),ISNUMBER(SEARCH("대신 착불",J111))), 0,_xlfn.IFNA(_xlfn.IFS(
    AND(N111/K111 &gt; 2, N111/K111 &lt;= 5), 500/(Summary!$B$23/100) * K111,
    AND(N111/K111 &gt; 5, N111/K111 &lt;= 10), 1000/(Summary!$B$23/100) * K111,
    AND(N111/K111 &gt; 10, N111/K111 &lt;= 20), 3000/(Summary!$B$23/100) * K111,
    AND(N111/K111 &gt; 20, N111/K111 &lt;= 25), 11000/(Summary!$B$23/100) * K111,
    AND(N111/K111 &gt; 25, N111/K111 &lt;= 999), 15000/(Summary!$B$23/100) * K111
),0))</f>
        <v>0</v>
      </c>
      <c r="X111" s="99" cm="1">
        <f t="array" ref="X111">_xlfn.IFNA(_xlfn.IFS(AND(P111&gt;=2000, P111&lt;3000), 10000, AND(P111&gt;=3000, P111&lt;4000), 15000, AND(P111&gt;=4000, P111&lt;5000), 20000, AND(P111&gt;=5000), 25000),0)</f>
        <v>0</v>
      </c>
      <c r="Y111" s="64" t="str">
        <f>_xlfn.IFNA(VLOOKUP(D111,OTC!$A:$H,8,0),"")</f>
        <v/>
      </c>
      <c r="Z111" s="102">
        <f t="shared" si="43"/>
        <v>0</v>
      </c>
      <c r="AA111" s="113">
        <f t="shared" si="44"/>
        <v>850</v>
      </c>
      <c r="AB111" s="124">
        <f>IF(OR(ISNUMBER(SEARCH("적하삭제",J111)),ISNUMBER(SEARCH("적하 삭제",J111))),0,AA111*Summary!$B$23/100)</f>
        <v>8009.8050000000003</v>
      </c>
      <c r="AC111" s="65"/>
      <c r="AD111" s="145">
        <v>45903</v>
      </c>
      <c r="AE111" s="139" t="s">
        <v>10</v>
      </c>
      <c r="AF111" s="139">
        <v>82020034394</v>
      </c>
      <c r="AG111" s="139" t="s">
        <v>587</v>
      </c>
      <c r="AH111" s="139" t="s">
        <v>224</v>
      </c>
      <c r="AI111" s="139">
        <v>1098006808</v>
      </c>
      <c r="AJ111" s="139">
        <v>50554</v>
      </c>
      <c r="AK111" s="139"/>
      <c r="AL111" s="140">
        <v>1</v>
      </c>
      <c r="AM111" s="141">
        <v>1.1000000000000001</v>
      </c>
      <c r="AN111" s="141">
        <v>2</v>
      </c>
      <c r="AO111" s="141">
        <v>2</v>
      </c>
      <c r="AP111" s="139" t="s">
        <v>8</v>
      </c>
      <c r="AQ111" s="141">
        <v>16.059999999999999</v>
      </c>
      <c r="AR111" s="139" t="s">
        <v>81</v>
      </c>
      <c r="AS111" s="139" t="s">
        <v>81</v>
      </c>
      <c r="AT111" s="139" t="s">
        <v>81</v>
      </c>
      <c r="AU111" s="139" t="s">
        <v>81</v>
      </c>
      <c r="AV111" s="139" t="s">
        <v>81</v>
      </c>
      <c r="AW111" s="139">
        <v>2256355</v>
      </c>
      <c r="AX111" s="139" t="s">
        <v>121</v>
      </c>
      <c r="AY111" s="139" t="s">
        <v>82</v>
      </c>
      <c r="AZ111" s="139"/>
      <c r="BA111" s="139" t="s">
        <v>83</v>
      </c>
      <c r="BB111" s="157">
        <v>596421451632</v>
      </c>
      <c r="BC111" s="139"/>
      <c r="BD111" s="139" t="s">
        <v>588</v>
      </c>
      <c r="BE111" s="139" t="s">
        <v>88</v>
      </c>
      <c r="BF111" s="139" t="s">
        <v>87</v>
      </c>
      <c r="BG111" s="139" t="s">
        <v>84</v>
      </c>
      <c r="BH111" s="139" t="s">
        <v>85</v>
      </c>
      <c r="BI111" s="139" t="s">
        <v>86</v>
      </c>
      <c r="BJ111" s="139"/>
      <c r="BK111" s="139" t="s">
        <v>116</v>
      </c>
    </row>
    <row r="112" spans="1:63" ht="13.2" customHeight="1" x14ac:dyDescent="0.2">
      <c r="A112" s="54">
        <f t="shared" si="23"/>
        <v>45903</v>
      </c>
      <c r="B112" s="54" t="str">
        <f t="shared" si="24"/>
        <v>NRT</v>
      </c>
      <c r="C112" s="53">
        <f t="shared" si="25"/>
        <v>82020034394</v>
      </c>
      <c r="D112" s="55" t="str">
        <f t="shared" si="26"/>
        <v>PJP250136252</v>
      </c>
      <c r="E112" s="53">
        <f t="shared" si="27"/>
        <v>596421451702</v>
      </c>
      <c r="F112" s="53">
        <f t="shared" si="28"/>
        <v>2256355</v>
      </c>
      <c r="G112" s="53" t="str">
        <f t="shared" si="29"/>
        <v>SWCORP (TEAMHT)</v>
      </c>
      <c r="H112" s="55" t="str">
        <f t="shared" si="30"/>
        <v>옥제은</v>
      </c>
      <c r="I112" s="53">
        <f t="shared" si="31"/>
        <v>50526</v>
      </c>
      <c r="J112" s="72">
        <f t="shared" si="32"/>
        <v>0</v>
      </c>
      <c r="K112" s="114">
        <f t="shared" si="33"/>
        <v>1</v>
      </c>
      <c r="L112" s="115">
        <f t="shared" si="34"/>
        <v>1.45</v>
      </c>
      <c r="M112" s="115">
        <f t="shared" si="35"/>
        <v>3.5</v>
      </c>
      <c r="N112" s="56">
        <f t="shared" si="36"/>
        <v>3.5</v>
      </c>
      <c r="O112" s="53" t="str">
        <f t="shared" si="37"/>
        <v>일반(목록배제,Normal-Manifest Exception)</v>
      </c>
      <c r="P112" s="100">
        <f t="shared" si="38"/>
        <v>9.7200000000000006</v>
      </c>
      <c r="Q112" s="63" t="str">
        <f t="shared" si="39"/>
        <v>RS706</v>
      </c>
      <c r="R112" s="63" t="str">
        <f t="shared" si="40"/>
        <v>AIR SEOUL</v>
      </c>
      <c r="S112" s="54">
        <f t="shared" si="41"/>
        <v>45903</v>
      </c>
      <c r="T112" s="94">
        <f t="shared" si="42"/>
        <v>1135</v>
      </c>
      <c r="U112" s="98" cm="1">
        <f t="array" ref="U112">IF(OR(ISNUMBER(SEARCH("대신대납",J112)),ISNUMBER(SEARCH("대신 대납",J112))),_xlfn.LET(
  _xlpm.s,J112,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" s="98">
        <f>((K112-1)*2500)/(Summary!$B$23/100)</f>
        <v>0</v>
      </c>
      <c r="W112" s="107">
        <f>IF(OR(ISNUMBER(SEARCH("대신대납",J112)),ISNUMBER(SEARCH("대신 대납",J112)),ISNUMBER(SEARCH("대신착불",J112)),ISNUMBER(SEARCH("대신 착불",J112))), 0,_xlfn.IFNA(_xlfn.IFS(
    AND(N112/K112 &gt; 2, N112/K112 &lt;= 5), 500/(Summary!$B$23/100) * K112,
    AND(N112/K112 &gt; 5, N112/K112 &lt;= 10), 1000/(Summary!$B$23/100) * K112,
    AND(N112/K112 &gt; 10, N112/K112 &lt;= 20), 3000/(Summary!$B$23/100) * K112,
    AND(N112/K112 &gt; 20, N112/K112 &lt;= 25), 11000/(Summary!$B$23/100) * K112,
    AND(N112/K112 &gt; 25, N112/K112 &lt;= 999), 15000/(Summary!$B$23/100) * K112
),0))</f>
        <v>53.059968376258844</v>
      </c>
      <c r="X112" s="99" cm="1">
        <f t="array" ref="X112">_xlfn.IFNA(_xlfn.IFS(AND(P112&gt;=2000, P112&lt;3000), 10000, AND(P112&gt;=3000, P112&lt;4000), 15000, AND(P112&gt;=4000, P112&lt;5000), 20000, AND(P112&gt;=5000), 25000),0)</f>
        <v>0</v>
      </c>
      <c r="Y112" s="64" t="str">
        <f>_xlfn.IFNA(VLOOKUP(D112,OTC!$A:$H,8,0),"")</f>
        <v/>
      </c>
      <c r="Z112" s="102">
        <f t="shared" si="43"/>
        <v>53</v>
      </c>
      <c r="AA112" s="113">
        <f t="shared" si="44"/>
        <v>1188</v>
      </c>
      <c r="AB112" s="124">
        <f>IF(OR(ISNUMBER(SEARCH("적하삭제",J112)),ISNUMBER(SEARCH("적하 삭제",J112))),0,AA112*Summary!$B$23/100)</f>
        <v>11194.8804</v>
      </c>
      <c r="AC112" s="65"/>
      <c r="AD112" s="145">
        <v>45903</v>
      </c>
      <c r="AE112" s="139" t="s">
        <v>10</v>
      </c>
      <c r="AF112" s="139">
        <v>82020034394</v>
      </c>
      <c r="AG112" s="139" t="s">
        <v>589</v>
      </c>
      <c r="AH112" s="139" t="s">
        <v>590</v>
      </c>
      <c r="AI112" s="139">
        <v>1048243635</v>
      </c>
      <c r="AJ112" s="139">
        <v>50526</v>
      </c>
      <c r="AK112" s="139"/>
      <c r="AL112" s="140">
        <v>1</v>
      </c>
      <c r="AM112" s="141">
        <v>1.45</v>
      </c>
      <c r="AN112" s="141">
        <v>3.5</v>
      </c>
      <c r="AO112" s="141">
        <v>3.5</v>
      </c>
      <c r="AP112" s="139" t="s">
        <v>8</v>
      </c>
      <c r="AQ112" s="141">
        <v>9.7200000000000006</v>
      </c>
      <c r="AR112" s="139" t="s">
        <v>81</v>
      </c>
      <c r="AS112" s="139" t="s">
        <v>81</v>
      </c>
      <c r="AT112" s="139" t="s">
        <v>81</v>
      </c>
      <c r="AU112" s="139" t="s">
        <v>81</v>
      </c>
      <c r="AV112" s="139" t="s">
        <v>81</v>
      </c>
      <c r="AW112" s="139">
        <v>2256355</v>
      </c>
      <c r="AX112" s="139" t="s">
        <v>121</v>
      </c>
      <c r="AY112" s="139" t="s">
        <v>82</v>
      </c>
      <c r="AZ112" s="139"/>
      <c r="BA112" s="139" t="s">
        <v>83</v>
      </c>
      <c r="BB112" s="157">
        <v>596421451702</v>
      </c>
      <c r="BC112" s="139"/>
      <c r="BD112" s="139" t="s">
        <v>591</v>
      </c>
      <c r="BE112" s="139" t="s">
        <v>88</v>
      </c>
      <c r="BF112" s="139" t="s">
        <v>87</v>
      </c>
      <c r="BG112" s="139" t="s">
        <v>84</v>
      </c>
      <c r="BH112" s="139" t="s">
        <v>85</v>
      </c>
      <c r="BI112" s="139" t="s">
        <v>86</v>
      </c>
      <c r="BJ112" s="139"/>
      <c r="BK112" s="139" t="s">
        <v>116</v>
      </c>
    </row>
    <row r="113" spans="1:63" ht="13.2" customHeight="1" x14ac:dyDescent="0.2">
      <c r="A113" s="54">
        <f t="shared" si="23"/>
        <v>45903</v>
      </c>
      <c r="B113" s="54" t="str">
        <f t="shared" si="24"/>
        <v>NRT</v>
      </c>
      <c r="C113" s="53">
        <f t="shared" si="25"/>
        <v>82020034394</v>
      </c>
      <c r="D113" s="55" t="str">
        <f t="shared" si="26"/>
        <v>PJP250136521</v>
      </c>
      <c r="E113" s="53">
        <f t="shared" si="27"/>
        <v>596421452634</v>
      </c>
      <c r="F113" s="53">
        <f t="shared" si="28"/>
        <v>2256355</v>
      </c>
      <c r="G113" s="53" t="str">
        <f t="shared" si="29"/>
        <v>SWCORP (TEAMHT)</v>
      </c>
      <c r="H113" s="55" t="str">
        <f t="shared" si="30"/>
        <v>김윤미</v>
      </c>
      <c r="I113" s="53">
        <f t="shared" si="31"/>
        <v>17850</v>
      </c>
      <c r="J113" s="72">
        <f t="shared" si="32"/>
        <v>0</v>
      </c>
      <c r="K113" s="114">
        <f t="shared" si="33"/>
        <v>1</v>
      </c>
      <c r="L113" s="115">
        <f t="shared" si="34"/>
        <v>1.75</v>
      </c>
      <c r="M113" s="115">
        <f t="shared" si="35"/>
        <v>2.1</v>
      </c>
      <c r="N113" s="56">
        <f t="shared" si="36"/>
        <v>2.1</v>
      </c>
      <c r="O113" s="53" t="str">
        <f t="shared" si="37"/>
        <v>일반(목록배제,Normal-Manifest Exception)</v>
      </c>
      <c r="P113" s="100">
        <f t="shared" si="38"/>
        <v>15.47</v>
      </c>
      <c r="Q113" s="63" t="str">
        <f t="shared" si="39"/>
        <v>RS706</v>
      </c>
      <c r="R113" s="63" t="str">
        <f t="shared" si="40"/>
        <v>AIR SEOUL</v>
      </c>
      <c r="S113" s="54">
        <f t="shared" si="41"/>
        <v>45903</v>
      </c>
      <c r="T113" s="94">
        <f t="shared" si="42"/>
        <v>869</v>
      </c>
      <c r="U113" s="98" cm="1">
        <f t="array" ref="U113">IF(OR(ISNUMBER(SEARCH("대신대납",J113)),ISNUMBER(SEARCH("대신 대납",J113))),_xlfn.LET(
  _xlpm.s,J113,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" s="98">
        <f>((K113-1)*2500)/(Summary!$B$23/100)</f>
        <v>0</v>
      </c>
      <c r="W113" s="107">
        <f>IF(OR(ISNUMBER(SEARCH("대신대납",J113)),ISNUMBER(SEARCH("대신 대납",J113)),ISNUMBER(SEARCH("대신착불",J113)),ISNUMBER(SEARCH("대신 착불",J113))), 0,_xlfn.IFNA(_xlfn.IFS(
    AND(N113/K113 &gt; 2, N113/K113 &lt;= 5), 500/(Summary!$B$23/100) * K113,
    AND(N113/K113 &gt; 5, N113/K113 &lt;= 10), 1000/(Summary!$B$23/100) * K113,
    AND(N113/K113 &gt; 10, N113/K113 &lt;= 20), 3000/(Summary!$B$23/100) * K113,
    AND(N113/K113 &gt; 20, N113/K113 &lt;= 25), 11000/(Summary!$B$23/100) * K113,
    AND(N113/K113 &gt; 25, N113/K113 &lt;= 999), 15000/(Summary!$B$23/100) * K113
),0))</f>
        <v>53.059968376258844</v>
      </c>
      <c r="X113" s="99" cm="1">
        <f t="array" ref="X113">_xlfn.IFNA(_xlfn.IFS(AND(P113&gt;=2000, P113&lt;3000), 10000, AND(P113&gt;=3000, P113&lt;4000), 15000, AND(P113&gt;=4000, P113&lt;5000), 20000, AND(P113&gt;=5000), 25000),0)</f>
        <v>0</v>
      </c>
      <c r="Y113" s="64" t="str">
        <f>_xlfn.IFNA(VLOOKUP(D113,OTC!$A:$H,8,0),"")</f>
        <v/>
      </c>
      <c r="Z113" s="102">
        <f t="shared" si="43"/>
        <v>53</v>
      </c>
      <c r="AA113" s="113">
        <f t="shared" si="44"/>
        <v>922</v>
      </c>
      <c r="AB113" s="124">
        <f>IF(OR(ISNUMBER(SEARCH("적하삭제",J113)),ISNUMBER(SEARCH("적하 삭제",J113))),0,AA113*Summary!$B$23/100)</f>
        <v>8688.2826000000005</v>
      </c>
      <c r="AC113" s="65"/>
      <c r="AD113" s="145">
        <v>45903</v>
      </c>
      <c r="AE113" s="139" t="s">
        <v>10</v>
      </c>
      <c r="AF113" s="139">
        <v>82020034394</v>
      </c>
      <c r="AG113" s="139" t="s">
        <v>592</v>
      </c>
      <c r="AH113" s="139" t="s">
        <v>593</v>
      </c>
      <c r="AI113" s="139">
        <v>1033348105</v>
      </c>
      <c r="AJ113" s="139">
        <v>17850</v>
      </c>
      <c r="AK113" s="139"/>
      <c r="AL113" s="140">
        <v>1</v>
      </c>
      <c r="AM113" s="141">
        <v>1.75</v>
      </c>
      <c r="AN113" s="141">
        <v>2.1</v>
      </c>
      <c r="AO113" s="141">
        <v>2.1</v>
      </c>
      <c r="AP113" s="139" t="s">
        <v>8</v>
      </c>
      <c r="AQ113" s="141">
        <v>15.47</v>
      </c>
      <c r="AR113" s="139" t="s">
        <v>81</v>
      </c>
      <c r="AS113" s="139" t="s">
        <v>81</v>
      </c>
      <c r="AT113" s="139" t="s">
        <v>81</v>
      </c>
      <c r="AU113" s="139" t="s">
        <v>81</v>
      </c>
      <c r="AV113" s="139" t="s">
        <v>81</v>
      </c>
      <c r="AW113" s="139">
        <v>2256355</v>
      </c>
      <c r="AX113" s="139" t="s">
        <v>121</v>
      </c>
      <c r="AY113" s="139" t="s">
        <v>82</v>
      </c>
      <c r="AZ113" s="139"/>
      <c r="BA113" s="139" t="s">
        <v>83</v>
      </c>
      <c r="BB113" s="157">
        <v>596421452634</v>
      </c>
      <c r="BC113" s="139"/>
      <c r="BD113" s="139" t="s">
        <v>594</v>
      </c>
      <c r="BE113" s="139" t="s">
        <v>88</v>
      </c>
      <c r="BF113" s="139" t="s">
        <v>87</v>
      </c>
      <c r="BG113" s="139" t="s">
        <v>84</v>
      </c>
      <c r="BH113" s="139" t="s">
        <v>85</v>
      </c>
      <c r="BI113" s="139" t="s">
        <v>86</v>
      </c>
      <c r="BJ113" s="139"/>
      <c r="BK113" s="139" t="s">
        <v>116</v>
      </c>
    </row>
    <row r="114" spans="1:63" ht="13.2" customHeight="1" x14ac:dyDescent="0.2">
      <c r="A114" s="54">
        <f t="shared" si="23"/>
        <v>45903</v>
      </c>
      <c r="B114" s="54" t="str">
        <f t="shared" si="24"/>
        <v>NRT</v>
      </c>
      <c r="C114" s="53">
        <f t="shared" si="25"/>
        <v>82020034394</v>
      </c>
      <c r="D114" s="55" t="str">
        <f t="shared" si="26"/>
        <v>PJP250136234</v>
      </c>
      <c r="E114" s="53">
        <f t="shared" si="27"/>
        <v>596421451525</v>
      </c>
      <c r="F114" s="53">
        <f t="shared" si="28"/>
        <v>2256355</v>
      </c>
      <c r="G114" s="53" t="str">
        <f t="shared" si="29"/>
        <v>SWCORP (TEAMHT)</v>
      </c>
      <c r="H114" s="55" t="str">
        <f t="shared" si="30"/>
        <v>임연주</v>
      </c>
      <c r="I114" s="53">
        <f t="shared" si="31"/>
        <v>32271</v>
      </c>
      <c r="J114" s="72">
        <f t="shared" si="32"/>
        <v>0</v>
      </c>
      <c r="K114" s="114">
        <f t="shared" si="33"/>
        <v>1</v>
      </c>
      <c r="L114" s="115">
        <f t="shared" si="34"/>
        <v>1.8</v>
      </c>
      <c r="M114" s="115">
        <f t="shared" si="35"/>
        <v>3.3</v>
      </c>
      <c r="N114" s="56">
        <f t="shared" si="36"/>
        <v>3.3000000000000003</v>
      </c>
      <c r="O114" s="53" t="str">
        <f t="shared" si="37"/>
        <v>일반(목록배제,Normal-Manifest Exception)</v>
      </c>
      <c r="P114" s="100">
        <f t="shared" si="38"/>
        <v>37.409999999999997</v>
      </c>
      <c r="Q114" s="63" t="str">
        <f t="shared" si="39"/>
        <v>RS706</v>
      </c>
      <c r="R114" s="63" t="str">
        <f t="shared" si="40"/>
        <v>AIR SEOUL</v>
      </c>
      <c r="S114" s="54">
        <f t="shared" si="41"/>
        <v>45903</v>
      </c>
      <c r="T114" s="94">
        <f t="shared" si="42"/>
        <v>1097</v>
      </c>
      <c r="U114" s="98" cm="1">
        <f t="array" ref="U114">IF(OR(ISNUMBER(SEARCH("대신대납",J114)),ISNUMBER(SEARCH("대신 대납",J114))),_xlfn.LET(
  _xlpm.s,J114,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" s="98">
        <f>((K114-1)*2500)/(Summary!$B$23/100)</f>
        <v>0</v>
      </c>
      <c r="W114" s="107">
        <f>IF(OR(ISNUMBER(SEARCH("대신대납",J114)),ISNUMBER(SEARCH("대신 대납",J114)),ISNUMBER(SEARCH("대신착불",J114)),ISNUMBER(SEARCH("대신 착불",J114))), 0,_xlfn.IFNA(_xlfn.IFS(
    AND(N114/K114 &gt; 2, N114/K114 &lt;= 5), 500/(Summary!$B$23/100) * K114,
    AND(N114/K114 &gt; 5, N114/K114 &lt;= 10), 1000/(Summary!$B$23/100) * K114,
    AND(N114/K114 &gt; 10, N114/K114 &lt;= 20), 3000/(Summary!$B$23/100) * K114,
    AND(N114/K114 &gt; 20, N114/K114 &lt;= 25), 11000/(Summary!$B$23/100) * K114,
    AND(N114/K114 &gt; 25, N114/K114 &lt;= 999), 15000/(Summary!$B$23/100) * K114
),0))</f>
        <v>53.059968376258844</v>
      </c>
      <c r="X114" s="99" cm="1">
        <f t="array" ref="X114">_xlfn.IFNA(_xlfn.IFS(AND(P114&gt;=2000, P114&lt;3000), 10000, AND(P114&gt;=3000, P114&lt;4000), 15000, AND(P114&gt;=4000, P114&lt;5000), 20000, AND(P114&gt;=5000), 25000),0)</f>
        <v>0</v>
      </c>
      <c r="Y114" s="64" t="str">
        <f>_xlfn.IFNA(VLOOKUP(D114,OTC!$A:$H,8,0),"")</f>
        <v/>
      </c>
      <c r="Z114" s="102">
        <f t="shared" si="43"/>
        <v>53</v>
      </c>
      <c r="AA114" s="113">
        <f t="shared" si="44"/>
        <v>1150</v>
      </c>
      <c r="AB114" s="124">
        <f>IF(OR(ISNUMBER(SEARCH("적하삭제",J114)),ISNUMBER(SEARCH("적하 삭제",J114))),0,AA114*Summary!$B$23/100)</f>
        <v>10836.795</v>
      </c>
      <c r="AC114" s="65"/>
      <c r="AD114" s="145">
        <v>45903</v>
      </c>
      <c r="AE114" s="139" t="s">
        <v>10</v>
      </c>
      <c r="AF114" s="139">
        <v>82020034394</v>
      </c>
      <c r="AG114" s="139" t="s">
        <v>595</v>
      </c>
      <c r="AH114" s="139" t="s">
        <v>596</v>
      </c>
      <c r="AI114" s="139">
        <v>1048189508</v>
      </c>
      <c r="AJ114" s="139">
        <v>32271</v>
      </c>
      <c r="AK114" s="139"/>
      <c r="AL114" s="140">
        <v>1</v>
      </c>
      <c r="AM114" s="141">
        <v>1.8</v>
      </c>
      <c r="AN114" s="141">
        <v>3.3</v>
      </c>
      <c r="AO114" s="141">
        <v>3.3</v>
      </c>
      <c r="AP114" s="139" t="s">
        <v>8</v>
      </c>
      <c r="AQ114" s="141">
        <v>37.409999999999997</v>
      </c>
      <c r="AR114" s="139" t="s">
        <v>81</v>
      </c>
      <c r="AS114" s="139" t="s">
        <v>81</v>
      </c>
      <c r="AT114" s="139" t="s">
        <v>81</v>
      </c>
      <c r="AU114" s="139" t="s">
        <v>81</v>
      </c>
      <c r="AV114" s="139" t="s">
        <v>81</v>
      </c>
      <c r="AW114" s="139">
        <v>2256355</v>
      </c>
      <c r="AX114" s="139" t="s">
        <v>121</v>
      </c>
      <c r="AY114" s="139" t="s">
        <v>82</v>
      </c>
      <c r="AZ114" s="139"/>
      <c r="BA114" s="139" t="s">
        <v>83</v>
      </c>
      <c r="BB114" s="157">
        <v>596421451525</v>
      </c>
      <c r="BC114" s="139"/>
      <c r="BD114" s="139" t="s">
        <v>597</v>
      </c>
      <c r="BE114" s="139" t="s">
        <v>88</v>
      </c>
      <c r="BF114" s="139" t="s">
        <v>87</v>
      </c>
      <c r="BG114" s="139" t="s">
        <v>84</v>
      </c>
      <c r="BH114" s="139" t="s">
        <v>85</v>
      </c>
      <c r="BI114" s="139" t="s">
        <v>86</v>
      </c>
      <c r="BJ114" s="139"/>
      <c r="BK114" s="139" t="s">
        <v>116</v>
      </c>
    </row>
    <row r="115" spans="1:63" ht="13.2" customHeight="1" x14ac:dyDescent="0.2">
      <c r="A115" s="54">
        <f t="shared" si="23"/>
        <v>45903</v>
      </c>
      <c r="B115" s="54" t="str">
        <f t="shared" si="24"/>
        <v>NRT</v>
      </c>
      <c r="C115" s="53">
        <f t="shared" si="25"/>
        <v>82020034394</v>
      </c>
      <c r="D115" s="55" t="str">
        <f t="shared" si="26"/>
        <v>PJP250136632</v>
      </c>
      <c r="E115" s="53">
        <f t="shared" si="27"/>
        <v>596421453006</v>
      </c>
      <c r="F115" s="53">
        <f t="shared" si="28"/>
        <v>2256355</v>
      </c>
      <c r="G115" s="53" t="str">
        <f t="shared" si="29"/>
        <v>SWCORP (TEAMHT)</v>
      </c>
      <c r="H115" s="55" t="str">
        <f t="shared" si="30"/>
        <v>김소연</v>
      </c>
      <c r="I115" s="53">
        <f t="shared" si="31"/>
        <v>18392</v>
      </c>
      <c r="J115" s="72">
        <f t="shared" si="32"/>
        <v>0</v>
      </c>
      <c r="K115" s="114">
        <f t="shared" si="33"/>
        <v>1</v>
      </c>
      <c r="L115" s="115">
        <f t="shared" si="34"/>
        <v>1.6</v>
      </c>
      <c r="M115" s="115">
        <f t="shared" si="35"/>
        <v>3.5</v>
      </c>
      <c r="N115" s="56">
        <f t="shared" si="36"/>
        <v>3.5</v>
      </c>
      <c r="O115" s="53" t="str">
        <f t="shared" si="37"/>
        <v>일반(목록배제,Normal-Manifest Exception)</v>
      </c>
      <c r="P115" s="100">
        <f t="shared" si="38"/>
        <v>11.18</v>
      </c>
      <c r="Q115" s="63" t="str">
        <f t="shared" si="39"/>
        <v>RS706</v>
      </c>
      <c r="R115" s="63" t="str">
        <f t="shared" si="40"/>
        <v>AIR SEOUL</v>
      </c>
      <c r="S115" s="54">
        <f t="shared" si="41"/>
        <v>45903</v>
      </c>
      <c r="T115" s="94">
        <f t="shared" si="42"/>
        <v>1135</v>
      </c>
      <c r="U115" s="98" cm="1">
        <f t="array" ref="U115">IF(OR(ISNUMBER(SEARCH("대신대납",J115)),ISNUMBER(SEARCH("대신 대납",J115))),_xlfn.LET(
  _xlpm.s,J115,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" s="98">
        <f>((K115-1)*2500)/(Summary!$B$23/100)</f>
        <v>0</v>
      </c>
      <c r="W115" s="107">
        <f>IF(OR(ISNUMBER(SEARCH("대신대납",J115)),ISNUMBER(SEARCH("대신 대납",J115)),ISNUMBER(SEARCH("대신착불",J115)),ISNUMBER(SEARCH("대신 착불",J115))), 0,_xlfn.IFNA(_xlfn.IFS(
    AND(N115/K115 &gt; 2, N115/K115 &lt;= 5), 500/(Summary!$B$23/100) * K115,
    AND(N115/K115 &gt; 5, N115/K115 &lt;= 10), 1000/(Summary!$B$23/100) * K115,
    AND(N115/K115 &gt; 10, N115/K115 &lt;= 20), 3000/(Summary!$B$23/100) * K115,
    AND(N115/K115 &gt; 20, N115/K115 &lt;= 25), 11000/(Summary!$B$23/100) * K115,
    AND(N115/K115 &gt; 25, N115/K115 &lt;= 999), 15000/(Summary!$B$23/100) * K115
),0))</f>
        <v>53.059968376258844</v>
      </c>
      <c r="X115" s="99" cm="1">
        <f t="array" ref="X115">_xlfn.IFNA(_xlfn.IFS(AND(P115&gt;=2000, P115&lt;3000), 10000, AND(P115&gt;=3000, P115&lt;4000), 15000, AND(P115&gt;=4000, P115&lt;5000), 20000, AND(P115&gt;=5000), 25000),0)</f>
        <v>0</v>
      </c>
      <c r="Y115" s="64" t="str">
        <f>_xlfn.IFNA(VLOOKUP(D115,OTC!$A:$H,8,0),"")</f>
        <v/>
      </c>
      <c r="Z115" s="102">
        <f t="shared" si="43"/>
        <v>53</v>
      </c>
      <c r="AA115" s="113">
        <f t="shared" si="44"/>
        <v>1188</v>
      </c>
      <c r="AB115" s="124">
        <f>IF(OR(ISNUMBER(SEARCH("적하삭제",J115)),ISNUMBER(SEARCH("적하 삭제",J115))),0,AA115*Summary!$B$23/100)</f>
        <v>11194.8804</v>
      </c>
      <c r="AC115" s="65"/>
      <c r="AD115" s="145">
        <v>45903</v>
      </c>
      <c r="AE115" s="139" t="s">
        <v>10</v>
      </c>
      <c r="AF115" s="139">
        <v>82020034394</v>
      </c>
      <c r="AG115" s="139" t="s">
        <v>598</v>
      </c>
      <c r="AH115" s="139" t="s">
        <v>98</v>
      </c>
      <c r="AI115" s="139">
        <v>1041255295</v>
      </c>
      <c r="AJ115" s="139">
        <v>18392</v>
      </c>
      <c r="AK115" s="139"/>
      <c r="AL115" s="140">
        <v>1</v>
      </c>
      <c r="AM115" s="141">
        <v>1.6</v>
      </c>
      <c r="AN115" s="141">
        <v>3.5</v>
      </c>
      <c r="AO115" s="141">
        <v>3.5</v>
      </c>
      <c r="AP115" s="139" t="s">
        <v>8</v>
      </c>
      <c r="AQ115" s="141">
        <v>11.18</v>
      </c>
      <c r="AR115" s="139" t="s">
        <v>81</v>
      </c>
      <c r="AS115" s="139" t="s">
        <v>81</v>
      </c>
      <c r="AT115" s="139" t="s">
        <v>81</v>
      </c>
      <c r="AU115" s="139" t="s">
        <v>81</v>
      </c>
      <c r="AV115" s="139" t="s">
        <v>81</v>
      </c>
      <c r="AW115" s="139">
        <v>2256355</v>
      </c>
      <c r="AX115" s="139" t="s">
        <v>121</v>
      </c>
      <c r="AY115" s="139" t="s">
        <v>82</v>
      </c>
      <c r="AZ115" s="139"/>
      <c r="BA115" s="139" t="s">
        <v>83</v>
      </c>
      <c r="BB115" s="157">
        <v>596421453006</v>
      </c>
      <c r="BC115" s="139"/>
      <c r="BD115" s="139" t="s">
        <v>599</v>
      </c>
      <c r="BE115" s="139" t="s">
        <v>88</v>
      </c>
      <c r="BF115" s="139" t="s">
        <v>87</v>
      </c>
      <c r="BG115" s="139" t="s">
        <v>84</v>
      </c>
      <c r="BH115" s="139" t="s">
        <v>85</v>
      </c>
      <c r="BI115" s="139" t="s">
        <v>86</v>
      </c>
      <c r="BJ115" s="139"/>
      <c r="BK115" s="139" t="s">
        <v>116</v>
      </c>
    </row>
    <row r="116" spans="1:63" ht="13.2" customHeight="1" x14ac:dyDescent="0.2">
      <c r="A116" s="54">
        <f t="shared" si="23"/>
        <v>45903</v>
      </c>
      <c r="B116" s="54" t="str">
        <f t="shared" si="24"/>
        <v>NRT</v>
      </c>
      <c r="C116" s="53">
        <f t="shared" si="25"/>
        <v>82020034394</v>
      </c>
      <c r="D116" s="55" t="str">
        <f t="shared" si="26"/>
        <v>PJP250136753</v>
      </c>
      <c r="E116" s="53">
        <f t="shared" si="27"/>
        <v>596421453253</v>
      </c>
      <c r="F116" s="53">
        <f t="shared" si="28"/>
        <v>2256355</v>
      </c>
      <c r="G116" s="53" t="str">
        <f t="shared" si="29"/>
        <v>SWCORP (TEAMHT)</v>
      </c>
      <c r="H116" s="55" t="str">
        <f t="shared" si="30"/>
        <v>정수진</v>
      </c>
      <c r="I116" s="53">
        <f t="shared" si="31"/>
        <v>41569</v>
      </c>
      <c r="J116" s="72">
        <f t="shared" si="32"/>
        <v>0</v>
      </c>
      <c r="K116" s="114">
        <f t="shared" si="33"/>
        <v>1</v>
      </c>
      <c r="L116" s="115">
        <f t="shared" si="34"/>
        <v>4.5</v>
      </c>
      <c r="M116" s="115">
        <f t="shared" si="35"/>
        <v>3.5</v>
      </c>
      <c r="N116" s="56">
        <f t="shared" si="36"/>
        <v>4.5</v>
      </c>
      <c r="O116" s="53" t="str">
        <f t="shared" si="37"/>
        <v>일반(목록배제,Normal-Manifest Exception)</v>
      </c>
      <c r="P116" s="100">
        <f t="shared" si="38"/>
        <v>13.79</v>
      </c>
      <c r="Q116" s="63" t="str">
        <f t="shared" si="39"/>
        <v>RS706</v>
      </c>
      <c r="R116" s="63" t="str">
        <f t="shared" si="40"/>
        <v>AIR SEOUL</v>
      </c>
      <c r="S116" s="54">
        <f t="shared" si="41"/>
        <v>45903</v>
      </c>
      <c r="T116" s="94">
        <f t="shared" si="42"/>
        <v>1325</v>
      </c>
      <c r="U116" s="98" cm="1">
        <f t="array" ref="U116">IF(OR(ISNUMBER(SEARCH("대신대납",J116)),ISNUMBER(SEARCH("대신 대납",J116))),_xlfn.LET(
  _xlpm.s,J116,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" s="98">
        <f>((K116-1)*2500)/(Summary!$B$23/100)</f>
        <v>0</v>
      </c>
      <c r="W116" s="107">
        <f>IF(OR(ISNUMBER(SEARCH("대신대납",J116)),ISNUMBER(SEARCH("대신 대납",J116)),ISNUMBER(SEARCH("대신착불",J116)),ISNUMBER(SEARCH("대신 착불",J116))), 0,_xlfn.IFNA(_xlfn.IFS(
    AND(N116/K116 &gt; 2, N116/K116 &lt;= 5), 500/(Summary!$B$23/100) * K116,
    AND(N116/K116 &gt; 5, N116/K116 &lt;= 10), 1000/(Summary!$B$23/100) * K116,
    AND(N116/K116 &gt; 10, N116/K116 &lt;= 20), 3000/(Summary!$B$23/100) * K116,
    AND(N116/K116 &gt; 20, N116/K116 &lt;= 25), 11000/(Summary!$B$23/100) * K116,
    AND(N116/K116 &gt; 25, N116/K116 &lt;= 999), 15000/(Summary!$B$23/100) * K116
),0))</f>
        <v>53.059968376258844</v>
      </c>
      <c r="X116" s="99" cm="1">
        <f t="array" ref="X116">_xlfn.IFNA(_xlfn.IFS(AND(P116&gt;=2000, P116&lt;3000), 10000, AND(P116&gt;=3000, P116&lt;4000), 15000, AND(P116&gt;=4000, P116&lt;5000), 20000, AND(P116&gt;=5000), 25000),0)</f>
        <v>0</v>
      </c>
      <c r="Y116" s="64" t="str">
        <f>_xlfn.IFNA(VLOOKUP(D116,OTC!$A:$H,8,0),"")</f>
        <v/>
      </c>
      <c r="Z116" s="102">
        <f t="shared" si="43"/>
        <v>53</v>
      </c>
      <c r="AA116" s="113">
        <f t="shared" si="44"/>
        <v>1378</v>
      </c>
      <c r="AB116" s="124">
        <f>IF(OR(ISNUMBER(SEARCH("적하삭제",J116)),ISNUMBER(SEARCH("적하 삭제",J116))),0,AA116*Summary!$B$23/100)</f>
        <v>12985.3074</v>
      </c>
      <c r="AC116" s="65"/>
      <c r="AD116" s="145">
        <v>45903</v>
      </c>
      <c r="AE116" s="139" t="s">
        <v>10</v>
      </c>
      <c r="AF116" s="139">
        <v>82020034394</v>
      </c>
      <c r="AG116" s="139" t="s">
        <v>600</v>
      </c>
      <c r="AH116" s="139" t="s">
        <v>601</v>
      </c>
      <c r="AI116" s="139">
        <v>1086424472</v>
      </c>
      <c r="AJ116" s="139">
        <v>41569</v>
      </c>
      <c r="AK116" s="139"/>
      <c r="AL116" s="140">
        <v>1</v>
      </c>
      <c r="AM116" s="141">
        <v>4.5</v>
      </c>
      <c r="AN116" s="141">
        <v>3.5</v>
      </c>
      <c r="AO116" s="141">
        <v>4.5</v>
      </c>
      <c r="AP116" s="139" t="s">
        <v>8</v>
      </c>
      <c r="AQ116" s="141">
        <v>13.79</v>
      </c>
      <c r="AR116" s="139" t="s">
        <v>81</v>
      </c>
      <c r="AS116" s="139" t="s">
        <v>81</v>
      </c>
      <c r="AT116" s="139" t="s">
        <v>81</v>
      </c>
      <c r="AU116" s="139" t="s">
        <v>81</v>
      </c>
      <c r="AV116" s="139" t="s">
        <v>81</v>
      </c>
      <c r="AW116" s="139">
        <v>2256355</v>
      </c>
      <c r="AX116" s="139" t="s">
        <v>121</v>
      </c>
      <c r="AY116" s="139" t="s">
        <v>82</v>
      </c>
      <c r="AZ116" s="139"/>
      <c r="BA116" s="139" t="s">
        <v>83</v>
      </c>
      <c r="BB116" s="157">
        <v>596421453253</v>
      </c>
      <c r="BC116" s="139"/>
      <c r="BD116" s="139" t="s">
        <v>602</v>
      </c>
      <c r="BE116" s="139" t="s">
        <v>88</v>
      </c>
      <c r="BF116" s="139" t="s">
        <v>87</v>
      </c>
      <c r="BG116" s="139" t="s">
        <v>84</v>
      </c>
      <c r="BH116" s="139" t="s">
        <v>85</v>
      </c>
      <c r="BI116" s="139" t="s">
        <v>86</v>
      </c>
      <c r="BJ116" s="139"/>
      <c r="BK116" s="139" t="s">
        <v>116</v>
      </c>
    </row>
    <row r="117" spans="1:63" ht="13.2" customHeight="1" x14ac:dyDescent="0.2">
      <c r="A117" s="54">
        <f t="shared" si="23"/>
        <v>45903</v>
      </c>
      <c r="B117" s="54" t="str">
        <f t="shared" si="24"/>
        <v>NRT</v>
      </c>
      <c r="C117" s="53">
        <f t="shared" si="25"/>
        <v>82020034394</v>
      </c>
      <c r="D117" s="55" t="str">
        <f t="shared" si="26"/>
        <v>PJP250136224</v>
      </c>
      <c r="E117" s="53">
        <f t="shared" si="27"/>
        <v>596421451422</v>
      </c>
      <c r="F117" s="53">
        <f t="shared" si="28"/>
        <v>2256355</v>
      </c>
      <c r="G117" s="53" t="str">
        <f t="shared" si="29"/>
        <v>SWCORP (TEAMHT)</v>
      </c>
      <c r="H117" s="55" t="str">
        <f t="shared" si="30"/>
        <v>이상백</v>
      </c>
      <c r="I117" s="53">
        <f t="shared" si="31"/>
        <v>17148</v>
      </c>
      <c r="J117" s="72">
        <f t="shared" si="32"/>
        <v>0</v>
      </c>
      <c r="K117" s="114">
        <f t="shared" si="33"/>
        <v>1</v>
      </c>
      <c r="L117" s="115">
        <f t="shared" si="34"/>
        <v>4.75</v>
      </c>
      <c r="M117" s="115">
        <f t="shared" si="35"/>
        <v>10.4</v>
      </c>
      <c r="N117" s="56">
        <f t="shared" si="36"/>
        <v>10.4</v>
      </c>
      <c r="O117" s="53" t="str">
        <f t="shared" si="37"/>
        <v>일반(목록배제,Normal-Manifest Exception)</v>
      </c>
      <c r="P117" s="100">
        <f t="shared" si="38"/>
        <v>38.229999999999997</v>
      </c>
      <c r="Q117" s="63" t="str">
        <f t="shared" si="39"/>
        <v>RS706</v>
      </c>
      <c r="R117" s="63" t="str">
        <f t="shared" si="40"/>
        <v>AIR SEOUL</v>
      </c>
      <c r="S117" s="54">
        <f t="shared" si="41"/>
        <v>45903</v>
      </c>
      <c r="T117" s="94">
        <f t="shared" si="42"/>
        <v>2446</v>
      </c>
      <c r="U117" s="98" cm="1">
        <f t="array" ref="U117">IF(OR(ISNUMBER(SEARCH("대신대납",J117)),ISNUMBER(SEARCH("대신 대납",J117))),_xlfn.LET(
  _xlpm.s,J117,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" s="98">
        <f>((K117-1)*2500)/(Summary!$B$23/100)</f>
        <v>0</v>
      </c>
      <c r="W117" s="107">
        <f>IF(OR(ISNUMBER(SEARCH("대신대납",J117)),ISNUMBER(SEARCH("대신 대납",J117)),ISNUMBER(SEARCH("대신착불",J117)),ISNUMBER(SEARCH("대신 착불",J117))), 0,_xlfn.IFNA(_xlfn.IFS(
    AND(N117/K117 &gt; 2, N117/K117 &lt;= 5), 500/(Summary!$B$23/100) * K117,
    AND(N117/K117 &gt; 5, N117/K117 &lt;= 10), 1000/(Summary!$B$23/100) * K117,
    AND(N117/K117 &gt; 10, N117/K117 &lt;= 20), 3000/(Summary!$B$23/100) * K117,
    AND(N117/K117 &gt; 20, N117/K117 &lt;= 25), 11000/(Summary!$B$23/100) * K117,
    AND(N117/K117 &gt; 25, N117/K117 &lt;= 999), 15000/(Summary!$B$23/100) * K117
),0))</f>
        <v>318.35981025755302</v>
      </c>
      <c r="X117" s="99" cm="1">
        <f t="array" ref="X117">_xlfn.IFNA(_xlfn.IFS(AND(P117&gt;=2000, P117&lt;3000), 10000, AND(P117&gt;=3000, P117&lt;4000), 15000, AND(P117&gt;=4000, P117&lt;5000), 20000, AND(P117&gt;=5000), 25000),0)</f>
        <v>0</v>
      </c>
      <c r="Y117" s="64" t="str">
        <f>_xlfn.IFNA(VLOOKUP(D117,OTC!$A:$H,8,0),"")</f>
        <v/>
      </c>
      <c r="Z117" s="102">
        <f t="shared" si="43"/>
        <v>318</v>
      </c>
      <c r="AA117" s="113">
        <f t="shared" si="44"/>
        <v>2764</v>
      </c>
      <c r="AB117" s="124">
        <f>IF(OR(ISNUMBER(SEARCH("적하삭제",J117)),ISNUMBER(SEARCH("적하 삭제",J117))),0,AA117*Summary!$B$23/100)</f>
        <v>26046.001200000002</v>
      </c>
      <c r="AC117" s="65"/>
      <c r="AD117" s="145">
        <v>45903</v>
      </c>
      <c r="AE117" s="139" t="s">
        <v>10</v>
      </c>
      <c r="AF117" s="139">
        <v>82020034394</v>
      </c>
      <c r="AG117" s="139" t="s">
        <v>603</v>
      </c>
      <c r="AH117" s="139" t="s">
        <v>604</v>
      </c>
      <c r="AI117" s="139">
        <v>1072822429</v>
      </c>
      <c r="AJ117" s="139">
        <v>17148</v>
      </c>
      <c r="AK117" s="139"/>
      <c r="AL117" s="140">
        <v>1</v>
      </c>
      <c r="AM117" s="141">
        <v>4.75</v>
      </c>
      <c r="AN117" s="141">
        <v>10.4</v>
      </c>
      <c r="AO117" s="141">
        <v>10.5</v>
      </c>
      <c r="AP117" s="139" t="s">
        <v>8</v>
      </c>
      <c r="AQ117" s="141">
        <v>38.229999999999997</v>
      </c>
      <c r="AR117" s="139" t="s">
        <v>81</v>
      </c>
      <c r="AS117" s="139" t="s">
        <v>81</v>
      </c>
      <c r="AT117" s="139" t="s">
        <v>81</v>
      </c>
      <c r="AU117" s="139" t="s">
        <v>81</v>
      </c>
      <c r="AV117" s="139" t="s">
        <v>81</v>
      </c>
      <c r="AW117" s="139">
        <v>2256355</v>
      </c>
      <c r="AX117" s="139" t="s">
        <v>121</v>
      </c>
      <c r="AY117" s="139" t="s">
        <v>82</v>
      </c>
      <c r="AZ117" s="139"/>
      <c r="BA117" s="139" t="s">
        <v>83</v>
      </c>
      <c r="BB117" s="157">
        <v>596421451422</v>
      </c>
      <c r="BC117" s="139"/>
      <c r="BD117" s="139" t="s">
        <v>605</v>
      </c>
      <c r="BE117" s="139" t="s">
        <v>88</v>
      </c>
      <c r="BF117" s="139" t="s">
        <v>87</v>
      </c>
      <c r="BG117" s="139" t="s">
        <v>84</v>
      </c>
      <c r="BH117" s="139" t="s">
        <v>85</v>
      </c>
      <c r="BI117" s="139" t="s">
        <v>86</v>
      </c>
      <c r="BJ117" s="139"/>
      <c r="BK117" s="139" t="s">
        <v>116</v>
      </c>
    </row>
    <row r="118" spans="1:63" ht="13.2" customHeight="1" x14ac:dyDescent="0.2">
      <c r="A118" s="54">
        <f t="shared" si="23"/>
        <v>45903</v>
      </c>
      <c r="B118" s="54" t="str">
        <f t="shared" si="24"/>
        <v>NRT</v>
      </c>
      <c r="C118" s="53">
        <f t="shared" si="25"/>
        <v>82020034394</v>
      </c>
      <c r="D118" s="55" t="str">
        <f t="shared" si="26"/>
        <v>PJP250136241</v>
      </c>
      <c r="E118" s="53">
        <f t="shared" si="27"/>
        <v>596421451595</v>
      </c>
      <c r="F118" s="53">
        <f t="shared" si="28"/>
        <v>2256355</v>
      </c>
      <c r="G118" s="53" t="str">
        <f t="shared" si="29"/>
        <v>SWCORP (TEAMHT)</v>
      </c>
      <c r="H118" s="55" t="str">
        <f t="shared" si="30"/>
        <v>이경희</v>
      </c>
      <c r="I118" s="53">
        <f t="shared" si="31"/>
        <v>30151</v>
      </c>
      <c r="J118" s="72">
        <f t="shared" si="32"/>
        <v>0</v>
      </c>
      <c r="K118" s="114">
        <f t="shared" si="33"/>
        <v>1</v>
      </c>
      <c r="L118" s="115">
        <f t="shared" si="34"/>
        <v>1.1000000000000001</v>
      </c>
      <c r="M118" s="115">
        <f t="shared" si="35"/>
        <v>2</v>
      </c>
      <c r="N118" s="56">
        <f t="shared" si="36"/>
        <v>2</v>
      </c>
      <c r="O118" s="53" t="str">
        <f t="shared" si="37"/>
        <v>일반(목록배제,Normal-Manifest Exception)</v>
      </c>
      <c r="P118" s="100">
        <f t="shared" si="38"/>
        <v>12.33</v>
      </c>
      <c r="Q118" s="63" t="str">
        <f t="shared" si="39"/>
        <v>RS706</v>
      </c>
      <c r="R118" s="63" t="str">
        <f t="shared" si="40"/>
        <v>AIR SEOUL</v>
      </c>
      <c r="S118" s="54">
        <f t="shared" si="41"/>
        <v>45903</v>
      </c>
      <c r="T118" s="94">
        <f t="shared" si="42"/>
        <v>850</v>
      </c>
      <c r="U118" s="98" cm="1">
        <f t="array" ref="U118">IF(OR(ISNUMBER(SEARCH("대신대납",J118)),ISNUMBER(SEARCH("대신 대납",J118))),_xlfn.LET(
  _xlpm.s,J118,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" s="98">
        <f>((K118-1)*2500)/(Summary!$B$23/100)</f>
        <v>0</v>
      </c>
      <c r="W118" s="107">
        <f>IF(OR(ISNUMBER(SEARCH("대신대납",J118)),ISNUMBER(SEARCH("대신 대납",J118)),ISNUMBER(SEARCH("대신착불",J118)),ISNUMBER(SEARCH("대신 착불",J118))), 0,_xlfn.IFNA(_xlfn.IFS(
    AND(N118/K118 &gt; 2, N118/K118 &lt;= 5), 500/(Summary!$B$23/100) * K118,
    AND(N118/K118 &gt; 5, N118/K118 &lt;= 10), 1000/(Summary!$B$23/100) * K118,
    AND(N118/K118 &gt; 10, N118/K118 &lt;= 20), 3000/(Summary!$B$23/100) * K118,
    AND(N118/K118 &gt; 20, N118/K118 &lt;= 25), 11000/(Summary!$B$23/100) * K118,
    AND(N118/K118 &gt; 25, N118/K118 &lt;= 999), 15000/(Summary!$B$23/100) * K118
),0))</f>
        <v>0</v>
      </c>
      <c r="X118" s="99" cm="1">
        <f t="array" ref="X118">_xlfn.IFNA(_xlfn.IFS(AND(P118&gt;=2000, P118&lt;3000), 10000, AND(P118&gt;=3000, P118&lt;4000), 15000, AND(P118&gt;=4000, P118&lt;5000), 20000, AND(P118&gt;=5000), 25000),0)</f>
        <v>0</v>
      </c>
      <c r="Y118" s="64" t="str">
        <f>_xlfn.IFNA(VLOOKUP(D118,OTC!$A:$H,8,0),"")</f>
        <v/>
      </c>
      <c r="Z118" s="102">
        <f t="shared" si="43"/>
        <v>0</v>
      </c>
      <c r="AA118" s="113">
        <f t="shared" si="44"/>
        <v>850</v>
      </c>
      <c r="AB118" s="124">
        <f>IF(OR(ISNUMBER(SEARCH("적하삭제",J118)),ISNUMBER(SEARCH("적하 삭제",J118))),0,AA118*Summary!$B$23/100)</f>
        <v>8009.8050000000003</v>
      </c>
      <c r="AC118" s="65"/>
      <c r="AD118" s="145">
        <v>45903</v>
      </c>
      <c r="AE118" s="139" t="s">
        <v>10</v>
      </c>
      <c r="AF118" s="139">
        <v>82020034394</v>
      </c>
      <c r="AG118" s="139" t="s">
        <v>606</v>
      </c>
      <c r="AH118" s="139" t="s">
        <v>607</v>
      </c>
      <c r="AI118" s="139">
        <v>1095639994</v>
      </c>
      <c r="AJ118" s="139">
        <v>30151</v>
      </c>
      <c r="AK118" s="139"/>
      <c r="AL118" s="140">
        <v>1</v>
      </c>
      <c r="AM118" s="141">
        <v>1.1000000000000001</v>
      </c>
      <c r="AN118" s="141">
        <v>2</v>
      </c>
      <c r="AO118" s="141">
        <v>2</v>
      </c>
      <c r="AP118" s="139" t="s">
        <v>8</v>
      </c>
      <c r="AQ118" s="141">
        <v>12.33</v>
      </c>
      <c r="AR118" s="139" t="s">
        <v>81</v>
      </c>
      <c r="AS118" s="139" t="s">
        <v>81</v>
      </c>
      <c r="AT118" s="139" t="s">
        <v>81</v>
      </c>
      <c r="AU118" s="139" t="s">
        <v>81</v>
      </c>
      <c r="AV118" s="139" t="s">
        <v>81</v>
      </c>
      <c r="AW118" s="139">
        <v>2256355</v>
      </c>
      <c r="AX118" s="139" t="s">
        <v>121</v>
      </c>
      <c r="AY118" s="139" t="s">
        <v>82</v>
      </c>
      <c r="AZ118" s="139"/>
      <c r="BA118" s="139" t="s">
        <v>83</v>
      </c>
      <c r="BB118" s="157">
        <v>596421451595</v>
      </c>
      <c r="BC118" s="139"/>
      <c r="BD118" s="139" t="s">
        <v>608</v>
      </c>
      <c r="BE118" s="139" t="s">
        <v>88</v>
      </c>
      <c r="BF118" s="139" t="s">
        <v>87</v>
      </c>
      <c r="BG118" s="139" t="s">
        <v>84</v>
      </c>
      <c r="BH118" s="139" t="s">
        <v>85</v>
      </c>
      <c r="BI118" s="139" t="s">
        <v>86</v>
      </c>
      <c r="BJ118" s="139"/>
      <c r="BK118" s="139" t="s">
        <v>116</v>
      </c>
    </row>
    <row r="119" spans="1:63" ht="13.2" customHeight="1" x14ac:dyDescent="0.2">
      <c r="A119" s="54">
        <f t="shared" si="23"/>
        <v>45903</v>
      </c>
      <c r="B119" s="54" t="str">
        <f t="shared" si="24"/>
        <v>NRT</v>
      </c>
      <c r="C119" s="53">
        <f t="shared" si="25"/>
        <v>82020034394</v>
      </c>
      <c r="D119" s="55" t="str">
        <f t="shared" si="26"/>
        <v>PJP250136272</v>
      </c>
      <c r="E119" s="53">
        <f t="shared" si="27"/>
        <v>596421451912</v>
      </c>
      <c r="F119" s="53">
        <f t="shared" si="28"/>
        <v>2256355</v>
      </c>
      <c r="G119" s="53" t="str">
        <f t="shared" si="29"/>
        <v>SWCORP (TEAMHT)</v>
      </c>
      <c r="H119" s="55" t="str">
        <f t="shared" si="30"/>
        <v>김시현</v>
      </c>
      <c r="I119" s="53">
        <f t="shared" si="31"/>
        <v>10498</v>
      </c>
      <c r="J119" s="72">
        <f t="shared" si="32"/>
        <v>0</v>
      </c>
      <c r="K119" s="114">
        <f t="shared" si="33"/>
        <v>1</v>
      </c>
      <c r="L119" s="115">
        <f t="shared" si="34"/>
        <v>1.6</v>
      </c>
      <c r="M119" s="115">
        <f t="shared" si="35"/>
        <v>3.9</v>
      </c>
      <c r="N119" s="56">
        <f t="shared" si="36"/>
        <v>3.9000000000000004</v>
      </c>
      <c r="O119" s="53" t="str">
        <f t="shared" si="37"/>
        <v>일반(목록배제,Normal-Manifest Exception)</v>
      </c>
      <c r="P119" s="100">
        <f t="shared" si="38"/>
        <v>18.8</v>
      </c>
      <c r="Q119" s="63" t="str">
        <f t="shared" si="39"/>
        <v>RS706</v>
      </c>
      <c r="R119" s="63" t="str">
        <f t="shared" si="40"/>
        <v>AIR SEOUL</v>
      </c>
      <c r="S119" s="54">
        <f t="shared" si="41"/>
        <v>45903</v>
      </c>
      <c r="T119" s="94">
        <f t="shared" si="42"/>
        <v>1211</v>
      </c>
      <c r="U119" s="98" cm="1">
        <f t="array" ref="U119">IF(OR(ISNUMBER(SEARCH("대신대납",J119)),ISNUMBER(SEARCH("대신 대납",J119))),_xlfn.LET(
  _xlpm.s,J119,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" s="98">
        <f>((K119-1)*2500)/(Summary!$B$23/100)</f>
        <v>0</v>
      </c>
      <c r="W119" s="107">
        <f>IF(OR(ISNUMBER(SEARCH("대신대납",J119)),ISNUMBER(SEARCH("대신 대납",J119)),ISNUMBER(SEARCH("대신착불",J119)),ISNUMBER(SEARCH("대신 착불",J119))), 0,_xlfn.IFNA(_xlfn.IFS(
    AND(N119/K119 &gt; 2, N119/K119 &lt;= 5), 500/(Summary!$B$23/100) * K119,
    AND(N119/K119 &gt; 5, N119/K119 &lt;= 10), 1000/(Summary!$B$23/100) * K119,
    AND(N119/K119 &gt; 10, N119/K119 &lt;= 20), 3000/(Summary!$B$23/100) * K119,
    AND(N119/K119 &gt; 20, N119/K119 &lt;= 25), 11000/(Summary!$B$23/100) * K119,
    AND(N119/K119 &gt; 25, N119/K119 &lt;= 999), 15000/(Summary!$B$23/100) * K119
),0))</f>
        <v>53.059968376258844</v>
      </c>
      <c r="X119" s="99" cm="1">
        <f t="array" ref="X119">_xlfn.IFNA(_xlfn.IFS(AND(P119&gt;=2000, P119&lt;3000), 10000, AND(P119&gt;=3000, P119&lt;4000), 15000, AND(P119&gt;=4000, P119&lt;5000), 20000, AND(P119&gt;=5000), 25000),0)</f>
        <v>0</v>
      </c>
      <c r="Y119" s="64" t="str">
        <f>_xlfn.IFNA(VLOOKUP(D119,OTC!$A:$H,8,0),"")</f>
        <v/>
      </c>
      <c r="Z119" s="102">
        <f t="shared" si="43"/>
        <v>53</v>
      </c>
      <c r="AA119" s="113">
        <f t="shared" si="44"/>
        <v>1264</v>
      </c>
      <c r="AB119" s="124">
        <f>IF(OR(ISNUMBER(SEARCH("적하삭제",J119)),ISNUMBER(SEARCH("적하 삭제",J119))),0,AA119*Summary!$B$23/100)</f>
        <v>11911.051200000002</v>
      </c>
      <c r="AC119" s="65"/>
      <c r="AD119" s="145">
        <v>45903</v>
      </c>
      <c r="AE119" s="139" t="s">
        <v>10</v>
      </c>
      <c r="AF119" s="139">
        <v>82020034394</v>
      </c>
      <c r="AG119" s="139" t="s">
        <v>609</v>
      </c>
      <c r="AH119" s="139" t="s">
        <v>610</v>
      </c>
      <c r="AI119" s="139">
        <v>1085007216</v>
      </c>
      <c r="AJ119" s="139">
        <v>10498</v>
      </c>
      <c r="AK119" s="139"/>
      <c r="AL119" s="140">
        <v>1</v>
      </c>
      <c r="AM119" s="141">
        <v>1.6</v>
      </c>
      <c r="AN119" s="141">
        <v>3.9</v>
      </c>
      <c r="AO119" s="141">
        <v>3.9</v>
      </c>
      <c r="AP119" s="139" t="s">
        <v>8</v>
      </c>
      <c r="AQ119" s="141">
        <v>18.8</v>
      </c>
      <c r="AR119" s="139" t="s">
        <v>81</v>
      </c>
      <c r="AS119" s="139" t="s">
        <v>81</v>
      </c>
      <c r="AT119" s="139" t="s">
        <v>81</v>
      </c>
      <c r="AU119" s="139" t="s">
        <v>81</v>
      </c>
      <c r="AV119" s="139" t="s">
        <v>81</v>
      </c>
      <c r="AW119" s="139">
        <v>2256355</v>
      </c>
      <c r="AX119" s="139" t="s">
        <v>121</v>
      </c>
      <c r="AY119" s="139" t="s">
        <v>82</v>
      </c>
      <c r="AZ119" s="139"/>
      <c r="BA119" s="139" t="s">
        <v>83</v>
      </c>
      <c r="BB119" s="157">
        <v>596421451912</v>
      </c>
      <c r="BC119" s="139"/>
      <c r="BD119" s="139" t="s">
        <v>611</v>
      </c>
      <c r="BE119" s="139" t="s">
        <v>88</v>
      </c>
      <c r="BF119" s="139" t="s">
        <v>87</v>
      </c>
      <c r="BG119" s="139" t="s">
        <v>84</v>
      </c>
      <c r="BH119" s="139" t="s">
        <v>85</v>
      </c>
      <c r="BI119" s="139" t="s">
        <v>86</v>
      </c>
      <c r="BJ119" s="139"/>
      <c r="BK119" s="139" t="s">
        <v>116</v>
      </c>
    </row>
    <row r="120" spans="1:63" ht="13.2" customHeight="1" x14ac:dyDescent="0.2">
      <c r="A120" s="54">
        <f t="shared" si="23"/>
        <v>45903</v>
      </c>
      <c r="B120" s="54" t="str">
        <f t="shared" si="24"/>
        <v>NRT</v>
      </c>
      <c r="C120" s="53">
        <f t="shared" si="25"/>
        <v>82020034394</v>
      </c>
      <c r="D120" s="55" t="str">
        <f t="shared" si="26"/>
        <v>PJP250136384</v>
      </c>
      <c r="E120" s="53">
        <f t="shared" si="27"/>
        <v>596421452192</v>
      </c>
      <c r="F120" s="53">
        <f t="shared" si="28"/>
        <v>2256355</v>
      </c>
      <c r="G120" s="53" t="str">
        <f t="shared" si="29"/>
        <v>SWCORP (TEAMHT)</v>
      </c>
      <c r="H120" s="55" t="str">
        <f t="shared" si="30"/>
        <v>이희진</v>
      </c>
      <c r="I120" s="53">
        <f t="shared" si="31"/>
        <v>35364</v>
      </c>
      <c r="J120" s="72">
        <f t="shared" si="32"/>
        <v>0</v>
      </c>
      <c r="K120" s="114">
        <f t="shared" si="33"/>
        <v>1</v>
      </c>
      <c r="L120" s="115">
        <f t="shared" si="34"/>
        <v>0.7</v>
      </c>
      <c r="M120" s="115">
        <f t="shared" si="35"/>
        <v>2.1</v>
      </c>
      <c r="N120" s="56">
        <f t="shared" si="36"/>
        <v>2.1</v>
      </c>
      <c r="O120" s="53" t="str">
        <f t="shared" si="37"/>
        <v>일반(목록배제,Normal-Manifest Exception)</v>
      </c>
      <c r="P120" s="100">
        <f t="shared" si="38"/>
        <v>17.89</v>
      </c>
      <c r="Q120" s="63" t="str">
        <f t="shared" si="39"/>
        <v>RS706</v>
      </c>
      <c r="R120" s="63" t="str">
        <f t="shared" si="40"/>
        <v>AIR SEOUL</v>
      </c>
      <c r="S120" s="54">
        <f t="shared" si="41"/>
        <v>45903</v>
      </c>
      <c r="T120" s="94">
        <f t="shared" si="42"/>
        <v>869</v>
      </c>
      <c r="U120" s="98" cm="1">
        <f t="array" ref="U120">IF(OR(ISNUMBER(SEARCH("대신대납",J120)),ISNUMBER(SEARCH("대신 대납",J120))),_xlfn.LET(
  _xlpm.s,J120,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" s="98">
        <f>((K120-1)*2500)/(Summary!$B$23/100)</f>
        <v>0</v>
      </c>
      <c r="W120" s="107">
        <f>IF(OR(ISNUMBER(SEARCH("대신대납",J120)),ISNUMBER(SEARCH("대신 대납",J120)),ISNUMBER(SEARCH("대신착불",J120)),ISNUMBER(SEARCH("대신 착불",J120))), 0,_xlfn.IFNA(_xlfn.IFS(
    AND(N120/K120 &gt; 2, N120/K120 &lt;= 5), 500/(Summary!$B$23/100) * K120,
    AND(N120/K120 &gt; 5, N120/K120 &lt;= 10), 1000/(Summary!$B$23/100) * K120,
    AND(N120/K120 &gt; 10, N120/K120 &lt;= 20), 3000/(Summary!$B$23/100) * K120,
    AND(N120/K120 &gt; 20, N120/K120 &lt;= 25), 11000/(Summary!$B$23/100) * K120,
    AND(N120/K120 &gt; 25, N120/K120 &lt;= 999), 15000/(Summary!$B$23/100) * K120
),0))</f>
        <v>53.059968376258844</v>
      </c>
      <c r="X120" s="99" cm="1">
        <f t="array" ref="X120">_xlfn.IFNA(_xlfn.IFS(AND(P120&gt;=2000, P120&lt;3000), 10000, AND(P120&gt;=3000, P120&lt;4000), 15000, AND(P120&gt;=4000, P120&lt;5000), 20000, AND(P120&gt;=5000), 25000),0)</f>
        <v>0</v>
      </c>
      <c r="Y120" s="64" t="str">
        <f>_xlfn.IFNA(VLOOKUP(D120,OTC!$A:$H,8,0),"")</f>
        <v/>
      </c>
      <c r="Z120" s="102">
        <f t="shared" si="43"/>
        <v>53</v>
      </c>
      <c r="AA120" s="113">
        <f t="shared" si="44"/>
        <v>922</v>
      </c>
      <c r="AB120" s="124">
        <f>IF(OR(ISNUMBER(SEARCH("적하삭제",J120)),ISNUMBER(SEARCH("적하 삭제",J120))),0,AA120*Summary!$B$23/100)</f>
        <v>8688.2826000000005</v>
      </c>
      <c r="AC120" s="65"/>
      <c r="AD120" s="145">
        <v>45903</v>
      </c>
      <c r="AE120" s="139" t="s">
        <v>10</v>
      </c>
      <c r="AF120" s="139">
        <v>82020034394</v>
      </c>
      <c r="AG120" s="139" t="s">
        <v>612</v>
      </c>
      <c r="AH120" s="139" t="s">
        <v>174</v>
      </c>
      <c r="AI120" s="139">
        <v>1048484187</v>
      </c>
      <c r="AJ120" s="139">
        <v>35364</v>
      </c>
      <c r="AK120" s="139"/>
      <c r="AL120" s="140">
        <v>1</v>
      </c>
      <c r="AM120" s="141">
        <v>0.7</v>
      </c>
      <c r="AN120" s="141">
        <v>2.1</v>
      </c>
      <c r="AO120" s="141">
        <v>2.1</v>
      </c>
      <c r="AP120" s="139" t="s">
        <v>8</v>
      </c>
      <c r="AQ120" s="141">
        <v>17.89</v>
      </c>
      <c r="AR120" s="139" t="s">
        <v>81</v>
      </c>
      <c r="AS120" s="139" t="s">
        <v>81</v>
      </c>
      <c r="AT120" s="139" t="s">
        <v>81</v>
      </c>
      <c r="AU120" s="139" t="s">
        <v>81</v>
      </c>
      <c r="AV120" s="139" t="s">
        <v>81</v>
      </c>
      <c r="AW120" s="139">
        <v>2256355</v>
      </c>
      <c r="AX120" s="139" t="s">
        <v>121</v>
      </c>
      <c r="AY120" s="139" t="s">
        <v>82</v>
      </c>
      <c r="AZ120" s="139"/>
      <c r="BA120" s="139" t="s">
        <v>83</v>
      </c>
      <c r="BB120" s="157">
        <v>596421452192</v>
      </c>
      <c r="BC120" s="139"/>
      <c r="BD120" s="139" t="s">
        <v>613</v>
      </c>
      <c r="BE120" s="139" t="s">
        <v>88</v>
      </c>
      <c r="BF120" s="139" t="s">
        <v>87</v>
      </c>
      <c r="BG120" s="139" t="s">
        <v>84</v>
      </c>
      <c r="BH120" s="139" t="s">
        <v>85</v>
      </c>
      <c r="BI120" s="139" t="s">
        <v>86</v>
      </c>
      <c r="BJ120" s="139"/>
      <c r="BK120" s="139" t="s">
        <v>116</v>
      </c>
    </row>
    <row r="121" spans="1:63" ht="13.2" customHeight="1" x14ac:dyDescent="0.2">
      <c r="A121" s="54">
        <f t="shared" si="23"/>
        <v>45903</v>
      </c>
      <c r="B121" s="54" t="str">
        <f t="shared" si="24"/>
        <v>NRT</v>
      </c>
      <c r="C121" s="53">
        <f t="shared" si="25"/>
        <v>82020034394</v>
      </c>
      <c r="D121" s="55" t="str">
        <f t="shared" si="26"/>
        <v>PJP250136527</v>
      </c>
      <c r="E121" s="53">
        <f t="shared" si="27"/>
        <v>596421452645</v>
      </c>
      <c r="F121" s="53">
        <f t="shared" si="28"/>
        <v>2256355</v>
      </c>
      <c r="G121" s="53" t="str">
        <f t="shared" si="29"/>
        <v>SWCORP (TEAMHT)</v>
      </c>
      <c r="H121" s="55" t="str">
        <f t="shared" si="30"/>
        <v>이수정</v>
      </c>
      <c r="I121" s="53">
        <f t="shared" si="31"/>
        <v>41409</v>
      </c>
      <c r="J121" s="72">
        <f t="shared" si="32"/>
        <v>0</v>
      </c>
      <c r="K121" s="114">
        <f t="shared" si="33"/>
        <v>1</v>
      </c>
      <c r="L121" s="115">
        <f t="shared" si="34"/>
        <v>2.0499999999999998</v>
      </c>
      <c r="M121" s="115">
        <f t="shared" si="35"/>
        <v>3.6</v>
      </c>
      <c r="N121" s="56">
        <f t="shared" si="36"/>
        <v>3.6</v>
      </c>
      <c r="O121" s="53" t="str">
        <f t="shared" si="37"/>
        <v>일반(목록배제,Normal-Manifest Exception)</v>
      </c>
      <c r="P121" s="100">
        <f t="shared" si="38"/>
        <v>21.69</v>
      </c>
      <c r="Q121" s="63" t="str">
        <f t="shared" si="39"/>
        <v>RS706</v>
      </c>
      <c r="R121" s="63" t="str">
        <f t="shared" si="40"/>
        <v>AIR SEOUL</v>
      </c>
      <c r="S121" s="54">
        <f t="shared" si="41"/>
        <v>45903</v>
      </c>
      <c r="T121" s="94">
        <f t="shared" si="42"/>
        <v>1154</v>
      </c>
      <c r="U121" s="98" cm="1">
        <f t="array" ref="U121">IF(OR(ISNUMBER(SEARCH("대신대납",J121)),ISNUMBER(SEARCH("대신 대납",J121))),_xlfn.LET(
  _xlpm.s,J121,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" s="98">
        <f>((K121-1)*2500)/(Summary!$B$23/100)</f>
        <v>0</v>
      </c>
      <c r="W121" s="107">
        <f>IF(OR(ISNUMBER(SEARCH("대신대납",J121)),ISNUMBER(SEARCH("대신 대납",J121)),ISNUMBER(SEARCH("대신착불",J121)),ISNUMBER(SEARCH("대신 착불",J121))), 0,_xlfn.IFNA(_xlfn.IFS(
    AND(N121/K121 &gt; 2, N121/K121 &lt;= 5), 500/(Summary!$B$23/100) * K121,
    AND(N121/K121 &gt; 5, N121/K121 &lt;= 10), 1000/(Summary!$B$23/100) * K121,
    AND(N121/K121 &gt; 10, N121/K121 &lt;= 20), 3000/(Summary!$B$23/100) * K121,
    AND(N121/K121 &gt; 20, N121/K121 &lt;= 25), 11000/(Summary!$B$23/100) * K121,
    AND(N121/K121 &gt; 25, N121/K121 &lt;= 999), 15000/(Summary!$B$23/100) * K121
),0))</f>
        <v>53.059968376258844</v>
      </c>
      <c r="X121" s="99" cm="1">
        <f t="array" ref="X121">_xlfn.IFNA(_xlfn.IFS(AND(P121&gt;=2000, P121&lt;3000), 10000, AND(P121&gt;=3000, P121&lt;4000), 15000, AND(P121&gt;=4000, P121&lt;5000), 20000, AND(P121&gt;=5000), 25000),0)</f>
        <v>0</v>
      </c>
      <c r="Y121" s="64" t="str">
        <f>_xlfn.IFNA(VLOOKUP(D121,OTC!$A:$H,8,0),"")</f>
        <v/>
      </c>
      <c r="Z121" s="102">
        <f t="shared" si="43"/>
        <v>53</v>
      </c>
      <c r="AA121" s="113">
        <f t="shared" si="44"/>
        <v>1207</v>
      </c>
      <c r="AB121" s="124">
        <f>IF(OR(ISNUMBER(SEARCH("적하삭제",J121)),ISNUMBER(SEARCH("적하 삭제",J121))),0,AA121*Summary!$B$23/100)</f>
        <v>11373.9231</v>
      </c>
      <c r="AC121" s="65"/>
      <c r="AD121" s="145">
        <v>45903</v>
      </c>
      <c r="AE121" s="139" t="s">
        <v>10</v>
      </c>
      <c r="AF121" s="139">
        <v>82020034394</v>
      </c>
      <c r="AG121" s="139" t="s">
        <v>614</v>
      </c>
      <c r="AH121" s="139" t="s">
        <v>615</v>
      </c>
      <c r="AI121" s="139">
        <v>1066628587</v>
      </c>
      <c r="AJ121" s="139">
        <v>41409</v>
      </c>
      <c r="AK121" s="139"/>
      <c r="AL121" s="140">
        <v>1</v>
      </c>
      <c r="AM121" s="141">
        <v>2.0499999999999998</v>
      </c>
      <c r="AN121" s="141">
        <v>3.6</v>
      </c>
      <c r="AO121" s="141">
        <v>3.6</v>
      </c>
      <c r="AP121" s="139" t="s">
        <v>8</v>
      </c>
      <c r="AQ121" s="141">
        <v>21.69</v>
      </c>
      <c r="AR121" s="139" t="s">
        <v>81</v>
      </c>
      <c r="AS121" s="139" t="s">
        <v>81</v>
      </c>
      <c r="AT121" s="139" t="s">
        <v>81</v>
      </c>
      <c r="AU121" s="139" t="s">
        <v>81</v>
      </c>
      <c r="AV121" s="139" t="s">
        <v>81</v>
      </c>
      <c r="AW121" s="139">
        <v>2256355</v>
      </c>
      <c r="AX121" s="139" t="s">
        <v>121</v>
      </c>
      <c r="AY121" s="139" t="s">
        <v>82</v>
      </c>
      <c r="AZ121" s="139"/>
      <c r="BA121" s="139" t="s">
        <v>83</v>
      </c>
      <c r="BB121" s="157">
        <v>596421452645</v>
      </c>
      <c r="BC121" s="139"/>
      <c r="BD121" s="139" t="s">
        <v>616</v>
      </c>
      <c r="BE121" s="139" t="s">
        <v>88</v>
      </c>
      <c r="BF121" s="139" t="s">
        <v>87</v>
      </c>
      <c r="BG121" s="139" t="s">
        <v>84</v>
      </c>
      <c r="BH121" s="139" t="s">
        <v>85</v>
      </c>
      <c r="BI121" s="139" t="s">
        <v>86</v>
      </c>
      <c r="BJ121" s="139"/>
      <c r="BK121" s="139" t="s">
        <v>116</v>
      </c>
    </row>
    <row r="122" spans="1:63" ht="13.2" customHeight="1" x14ac:dyDescent="0.2">
      <c r="A122" s="54">
        <f t="shared" si="23"/>
        <v>45903</v>
      </c>
      <c r="B122" s="54" t="str">
        <f t="shared" si="24"/>
        <v>NRT</v>
      </c>
      <c r="C122" s="53">
        <f t="shared" si="25"/>
        <v>82020034394</v>
      </c>
      <c r="D122" s="55" t="str">
        <f t="shared" si="26"/>
        <v>PJP250136386</v>
      </c>
      <c r="E122" s="53">
        <f t="shared" si="27"/>
        <v>596421452214</v>
      </c>
      <c r="F122" s="53">
        <f t="shared" si="28"/>
        <v>2256355</v>
      </c>
      <c r="G122" s="53" t="str">
        <f t="shared" si="29"/>
        <v>SWCORP (TEAMHT)</v>
      </c>
      <c r="H122" s="55" t="str">
        <f t="shared" si="30"/>
        <v>김진수</v>
      </c>
      <c r="I122" s="53">
        <f t="shared" si="31"/>
        <v>11158</v>
      </c>
      <c r="J122" s="72">
        <f t="shared" si="32"/>
        <v>0</v>
      </c>
      <c r="K122" s="114">
        <f t="shared" si="33"/>
        <v>1</v>
      </c>
      <c r="L122" s="115">
        <f t="shared" si="34"/>
        <v>0.4</v>
      </c>
      <c r="M122" s="115">
        <f t="shared" si="35"/>
        <v>2</v>
      </c>
      <c r="N122" s="56">
        <f t="shared" si="36"/>
        <v>2</v>
      </c>
      <c r="O122" s="53" t="str">
        <f t="shared" si="37"/>
        <v>일반(목록배제,Normal-Manifest Exception)</v>
      </c>
      <c r="P122" s="100">
        <f t="shared" si="38"/>
        <v>6.19</v>
      </c>
      <c r="Q122" s="63" t="str">
        <f t="shared" si="39"/>
        <v>RS706</v>
      </c>
      <c r="R122" s="63" t="str">
        <f t="shared" si="40"/>
        <v>AIR SEOUL</v>
      </c>
      <c r="S122" s="54">
        <f t="shared" si="41"/>
        <v>45903</v>
      </c>
      <c r="T122" s="94">
        <f t="shared" si="42"/>
        <v>850</v>
      </c>
      <c r="U122" s="98" cm="1">
        <f t="array" ref="U122">IF(OR(ISNUMBER(SEARCH("대신대납",J122)),ISNUMBER(SEARCH("대신 대납",J122))),_xlfn.LET(
  _xlpm.s,J122,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" s="98">
        <f>((K122-1)*2500)/(Summary!$B$23/100)</f>
        <v>0</v>
      </c>
      <c r="W122" s="107">
        <f>IF(OR(ISNUMBER(SEARCH("대신대납",J122)),ISNUMBER(SEARCH("대신 대납",J122)),ISNUMBER(SEARCH("대신착불",J122)),ISNUMBER(SEARCH("대신 착불",J122))), 0,_xlfn.IFNA(_xlfn.IFS(
    AND(N122/K122 &gt; 2, N122/K122 &lt;= 5), 500/(Summary!$B$23/100) * K122,
    AND(N122/K122 &gt; 5, N122/K122 &lt;= 10), 1000/(Summary!$B$23/100) * K122,
    AND(N122/K122 &gt; 10, N122/K122 &lt;= 20), 3000/(Summary!$B$23/100) * K122,
    AND(N122/K122 &gt; 20, N122/K122 &lt;= 25), 11000/(Summary!$B$23/100) * K122,
    AND(N122/K122 &gt; 25, N122/K122 &lt;= 999), 15000/(Summary!$B$23/100) * K122
),0))</f>
        <v>0</v>
      </c>
      <c r="X122" s="99" cm="1">
        <f t="array" ref="X122">_xlfn.IFNA(_xlfn.IFS(AND(P122&gt;=2000, P122&lt;3000), 10000, AND(P122&gt;=3000, P122&lt;4000), 15000, AND(P122&gt;=4000, P122&lt;5000), 20000, AND(P122&gt;=5000), 25000),0)</f>
        <v>0</v>
      </c>
      <c r="Y122" s="64" t="str">
        <f>_xlfn.IFNA(VLOOKUP(D122,OTC!$A:$H,8,0),"")</f>
        <v/>
      </c>
      <c r="Z122" s="102">
        <f t="shared" si="43"/>
        <v>0</v>
      </c>
      <c r="AA122" s="113">
        <f t="shared" si="44"/>
        <v>850</v>
      </c>
      <c r="AB122" s="124">
        <f>IF(OR(ISNUMBER(SEARCH("적하삭제",J122)),ISNUMBER(SEARCH("적하 삭제",J122))),0,AA122*Summary!$B$23/100)</f>
        <v>8009.8050000000003</v>
      </c>
      <c r="AC122" s="65"/>
      <c r="AD122" s="145">
        <v>45903</v>
      </c>
      <c r="AE122" s="139" t="s">
        <v>10</v>
      </c>
      <c r="AF122" s="139">
        <v>82020034394</v>
      </c>
      <c r="AG122" s="139" t="s">
        <v>617</v>
      </c>
      <c r="AH122" s="139" t="s">
        <v>618</v>
      </c>
      <c r="AI122" s="139">
        <v>1032221210</v>
      </c>
      <c r="AJ122" s="139">
        <v>11158</v>
      </c>
      <c r="AK122" s="139"/>
      <c r="AL122" s="140">
        <v>1</v>
      </c>
      <c r="AM122" s="141">
        <v>0.4</v>
      </c>
      <c r="AN122" s="141">
        <v>2</v>
      </c>
      <c r="AO122" s="141">
        <v>2</v>
      </c>
      <c r="AP122" s="139" t="s">
        <v>8</v>
      </c>
      <c r="AQ122" s="141">
        <v>6.19</v>
      </c>
      <c r="AR122" s="139" t="s">
        <v>81</v>
      </c>
      <c r="AS122" s="139" t="s">
        <v>81</v>
      </c>
      <c r="AT122" s="139" t="s">
        <v>81</v>
      </c>
      <c r="AU122" s="139" t="s">
        <v>81</v>
      </c>
      <c r="AV122" s="139" t="s">
        <v>81</v>
      </c>
      <c r="AW122" s="139">
        <v>2256355</v>
      </c>
      <c r="AX122" s="139" t="s">
        <v>121</v>
      </c>
      <c r="AY122" s="139" t="s">
        <v>82</v>
      </c>
      <c r="AZ122" s="139"/>
      <c r="BA122" s="139" t="s">
        <v>83</v>
      </c>
      <c r="BB122" s="157">
        <v>596421452214</v>
      </c>
      <c r="BC122" s="139"/>
      <c r="BD122" s="139" t="s">
        <v>619</v>
      </c>
      <c r="BE122" s="139" t="s">
        <v>88</v>
      </c>
      <c r="BF122" s="139" t="s">
        <v>87</v>
      </c>
      <c r="BG122" s="139" t="s">
        <v>84</v>
      </c>
      <c r="BH122" s="139" t="s">
        <v>85</v>
      </c>
      <c r="BI122" s="139" t="s">
        <v>86</v>
      </c>
      <c r="BJ122" s="139"/>
      <c r="BK122" s="139" t="s">
        <v>116</v>
      </c>
    </row>
    <row r="123" spans="1:63" ht="13.2" customHeight="1" x14ac:dyDescent="0.2">
      <c r="A123" s="54">
        <f t="shared" si="23"/>
        <v>45904</v>
      </c>
      <c r="B123" s="54" t="str">
        <f t="shared" si="24"/>
        <v>NRT</v>
      </c>
      <c r="C123" s="53">
        <f t="shared" si="25"/>
        <v>82020038056</v>
      </c>
      <c r="D123" s="55" t="str">
        <f t="shared" si="26"/>
        <v>PJP250136246</v>
      </c>
      <c r="E123" s="53">
        <f t="shared" si="27"/>
        <v>596421451643</v>
      </c>
      <c r="F123" s="53">
        <f t="shared" si="28"/>
        <v>2256355</v>
      </c>
      <c r="G123" s="53" t="str">
        <f t="shared" si="29"/>
        <v>SWCORP (TEAMHT)</v>
      </c>
      <c r="H123" s="55" t="str">
        <f t="shared" si="30"/>
        <v>김준성</v>
      </c>
      <c r="I123" s="53">
        <f t="shared" si="31"/>
        <v>7431</v>
      </c>
      <c r="J123" s="72">
        <f t="shared" si="32"/>
        <v>0</v>
      </c>
      <c r="K123" s="114">
        <f t="shared" si="33"/>
        <v>1</v>
      </c>
      <c r="L123" s="115">
        <f t="shared" si="34"/>
        <v>2.35</v>
      </c>
      <c r="M123" s="115">
        <f t="shared" si="35"/>
        <v>3.6</v>
      </c>
      <c r="N123" s="56">
        <f t="shared" si="36"/>
        <v>3.6</v>
      </c>
      <c r="O123" s="53" t="str">
        <f t="shared" si="37"/>
        <v>일반(목록배제,Normal-Manifest Exception)</v>
      </c>
      <c r="P123" s="100">
        <f t="shared" si="38"/>
        <v>19.100000000000001</v>
      </c>
      <c r="Q123" s="63" t="str">
        <f t="shared" si="39"/>
        <v>RS702</v>
      </c>
      <c r="R123" s="63" t="str">
        <f t="shared" si="40"/>
        <v>AIR SEOUL</v>
      </c>
      <c r="S123" s="54">
        <f t="shared" si="41"/>
        <v>45904</v>
      </c>
      <c r="T123" s="94">
        <f t="shared" si="42"/>
        <v>1154</v>
      </c>
      <c r="U123" s="98" cm="1">
        <f t="array" ref="U123">IF(OR(ISNUMBER(SEARCH("대신대납",J123)),ISNUMBER(SEARCH("대신 대납",J123))),_xlfn.LET(
  _xlpm.s,J123,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" s="98">
        <f>((K123-1)*2500)/(Summary!$B$23/100)</f>
        <v>0</v>
      </c>
      <c r="W123" s="107">
        <f>IF(OR(ISNUMBER(SEARCH("대신대납",J123)),ISNUMBER(SEARCH("대신 대납",J123)),ISNUMBER(SEARCH("대신착불",J123)),ISNUMBER(SEARCH("대신 착불",J123))), 0,_xlfn.IFNA(_xlfn.IFS(
    AND(N123/K123 &gt; 2, N123/K123 &lt;= 5), 500/(Summary!$B$23/100) * K123,
    AND(N123/K123 &gt; 5, N123/K123 &lt;= 10), 1000/(Summary!$B$23/100) * K123,
    AND(N123/K123 &gt; 10, N123/K123 &lt;= 20), 3000/(Summary!$B$23/100) * K123,
    AND(N123/K123 &gt; 20, N123/K123 &lt;= 25), 11000/(Summary!$B$23/100) * K123,
    AND(N123/K123 &gt; 25, N123/K123 &lt;= 999), 15000/(Summary!$B$23/100) * K123
),0))</f>
        <v>53.059968376258844</v>
      </c>
      <c r="X123" s="99" cm="1">
        <f t="array" ref="X123">_xlfn.IFNA(_xlfn.IFS(AND(P123&gt;=2000, P123&lt;3000), 10000, AND(P123&gt;=3000, P123&lt;4000), 15000, AND(P123&gt;=4000, P123&lt;5000), 20000, AND(P123&gt;=5000), 25000),0)</f>
        <v>0</v>
      </c>
      <c r="Y123" s="64" t="str">
        <f>_xlfn.IFNA(VLOOKUP(D123,OTC!$A:$H,8,0),"")</f>
        <v/>
      </c>
      <c r="Z123" s="102">
        <f t="shared" si="43"/>
        <v>53</v>
      </c>
      <c r="AA123" s="113">
        <f t="shared" si="44"/>
        <v>1207</v>
      </c>
      <c r="AB123" s="124">
        <f>IF(OR(ISNUMBER(SEARCH("적하삭제",J123)),ISNUMBER(SEARCH("적하 삭제",J123))),0,AA123*Summary!$B$23/100)</f>
        <v>11373.9231</v>
      </c>
      <c r="AC123" s="65"/>
      <c r="AD123" s="145">
        <v>45904</v>
      </c>
      <c r="AE123" s="139" t="s">
        <v>10</v>
      </c>
      <c r="AF123" s="139">
        <v>82020038056</v>
      </c>
      <c r="AG123" s="139" t="s">
        <v>620</v>
      </c>
      <c r="AH123" s="139" t="s">
        <v>621</v>
      </c>
      <c r="AI123" s="139">
        <v>1063093172</v>
      </c>
      <c r="AJ123" s="139">
        <v>7431</v>
      </c>
      <c r="AK123" s="139"/>
      <c r="AL123" s="140">
        <v>1</v>
      </c>
      <c r="AM123" s="141">
        <v>2.35</v>
      </c>
      <c r="AN123" s="141">
        <v>3.6</v>
      </c>
      <c r="AO123" s="141">
        <v>3.6</v>
      </c>
      <c r="AP123" s="139" t="s">
        <v>8</v>
      </c>
      <c r="AQ123" s="141">
        <v>19.100000000000001</v>
      </c>
      <c r="AR123" s="139" t="s">
        <v>81</v>
      </c>
      <c r="AS123" s="139" t="s">
        <v>81</v>
      </c>
      <c r="AT123" s="139" t="s">
        <v>81</v>
      </c>
      <c r="AU123" s="139" t="s">
        <v>81</v>
      </c>
      <c r="AV123" s="139" t="s">
        <v>81</v>
      </c>
      <c r="AW123" s="139">
        <v>2256355</v>
      </c>
      <c r="AX123" s="139" t="s">
        <v>121</v>
      </c>
      <c r="AY123" s="139" t="s">
        <v>82</v>
      </c>
      <c r="AZ123" s="139"/>
      <c r="BA123" s="139" t="s">
        <v>83</v>
      </c>
      <c r="BB123" s="157">
        <v>596421451643</v>
      </c>
      <c r="BC123" s="139"/>
      <c r="BD123" s="139" t="s">
        <v>622</v>
      </c>
      <c r="BE123" s="139" t="s">
        <v>119</v>
      </c>
      <c r="BF123" s="139" t="s">
        <v>87</v>
      </c>
      <c r="BG123" s="139" t="s">
        <v>84</v>
      </c>
      <c r="BH123" s="139" t="s">
        <v>85</v>
      </c>
      <c r="BI123" s="139" t="s">
        <v>86</v>
      </c>
      <c r="BJ123" s="139"/>
      <c r="BK123" s="139" t="s">
        <v>116</v>
      </c>
    </row>
    <row r="124" spans="1:63" ht="13.2" customHeight="1" x14ac:dyDescent="0.2">
      <c r="A124" s="54">
        <f t="shared" si="23"/>
        <v>45904</v>
      </c>
      <c r="B124" s="54" t="str">
        <f t="shared" si="24"/>
        <v>NRT</v>
      </c>
      <c r="C124" s="53">
        <f t="shared" si="25"/>
        <v>82020038056</v>
      </c>
      <c r="D124" s="55" t="str">
        <f t="shared" si="26"/>
        <v>PJP250138991</v>
      </c>
      <c r="E124" s="53">
        <f t="shared" si="27"/>
        <v>596421461222</v>
      </c>
      <c r="F124" s="53">
        <f t="shared" si="28"/>
        <v>2256355</v>
      </c>
      <c r="G124" s="53" t="str">
        <f t="shared" si="29"/>
        <v>SWCORP (TEAMHT)</v>
      </c>
      <c r="H124" s="55" t="str">
        <f t="shared" si="30"/>
        <v>김명선</v>
      </c>
      <c r="I124" s="53">
        <f t="shared" si="31"/>
        <v>8010</v>
      </c>
      <c r="J124" s="72">
        <f t="shared" si="32"/>
        <v>0</v>
      </c>
      <c r="K124" s="114">
        <f t="shared" si="33"/>
        <v>1</v>
      </c>
      <c r="L124" s="115">
        <f t="shared" si="34"/>
        <v>1.65</v>
      </c>
      <c r="M124" s="115">
        <f t="shared" si="35"/>
        <v>6.3</v>
      </c>
      <c r="N124" s="56">
        <f t="shared" si="36"/>
        <v>6.3000000000000007</v>
      </c>
      <c r="O124" s="53" t="str">
        <f t="shared" si="37"/>
        <v>일반(목록배제,Normal-Manifest Exception)</v>
      </c>
      <c r="P124" s="100">
        <f t="shared" si="38"/>
        <v>8.93</v>
      </c>
      <c r="Q124" s="63" t="str">
        <f t="shared" si="39"/>
        <v>RS702</v>
      </c>
      <c r="R124" s="63" t="str">
        <f t="shared" si="40"/>
        <v>AIR SEOUL</v>
      </c>
      <c r="S124" s="54">
        <f t="shared" si="41"/>
        <v>45904</v>
      </c>
      <c r="T124" s="94">
        <f t="shared" si="42"/>
        <v>1667</v>
      </c>
      <c r="U124" s="98" cm="1">
        <f t="array" ref="U124">IF(OR(ISNUMBER(SEARCH("대신대납",J124)),ISNUMBER(SEARCH("대신 대납",J124))),_xlfn.LET(
  _xlpm.s,J124,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" s="98">
        <f>((K124-1)*2500)/(Summary!$B$23/100)</f>
        <v>0</v>
      </c>
      <c r="W124" s="107">
        <f>IF(OR(ISNUMBER(SEARCH("대신대납",J124)),ISNUMBER(SEARCH("대신 대납",J124)),ISNUMBER(SEARCH("대신착불",J124)),ISNUMBER(SEARCH("대신 착불",J124))), 0,_xlfn.IFNA(_xlfn.IFS(
    AND(N124/K124 &gt; 2, N124/K124 &lt;= 5), 500/(Summary!$B$23/100) * K124,
    AND(N124/K124 &gt; 5, N124/K124 &lt;= 10), 1000/(Summary!$B$23/100) * K124,
    AND(N124/K124 &gt; 10, N124/K124 &lt;= 20), 3000/(Summary!$B$23/100) * K124,
    AND(N124/K124 &gt; 20, N124/K124 &lt;= 25), 11000/(Summary!$B$23/100) * K124,
    AND(N124/K124 &gt; 25, N124/K124 &lt;= 999), 15000/(Summary!$B$23/100) * K124
),0))</f>
        <v>106.11993675251769</v>
      </c>
      <c r="X124" s="99" cm="1">
        <f t="array" ref="X124">_xlfn.IFNA(_xlfn.IFS(AND(P124&gt;=2000, P124&lt;3000), 10000, AND(P124&gt;=3000, P124&lt;4000), 15000, AND(P124&gt;=4000, P124&lt;5000), 20000, AND(P124&gt;=5000), 25000),0)</f>
        <v>0</v>
      </c>
      <c r="Y124" s="64" t="str">
        <f>_xlfn.IFNA(VLOOKUP(D124,OTC!$A:$H,8,0),"")</f>
        <v/>
      </c>
      <c r="Z124" s="102">
        <f t="shared" si="43"/>
        <v>106</v>
      </c>
      <c r="AA124" s="113">
        <f t="shared" si="44"/>
        <v>1773</v>
      </c>
      <c r="AB124" s="124">
        <f>IF(OR(ISNUMBER(SEARCH("적하삭제",J124)),ISNUMBER(SEARCH("적하 삭제",J124))),0,AA124*Summary!$B$23/100)</f>
        <v>16707.510900000001</v>
      </c>
      <c r="AC124" s="65"/>
      <c r="AD124" s="145">
        <v>45904</v>
      </c>
      <c r="AE124" s="139" t="s">
        <v>10</v>
      </c>
      <c r="AF124" s="139">
        <v>82020038056</v>
      </c>
      <c r="AG124" s="139" t="s">
        <v>623</v>
      </c>
      <c r="AH124" s="139" t="s">
        <v>624</v>
      </c>
      <c r="AI124" s="139">
        <v>1032149686</v>
      </c>
      <c r="AJ124" s="139">
        <v>8010</v>
      </c>
      <c r="AK124" s="139"/>
      <c r="AL124" s="140">
        <v>1</v>
      </c>
      <c r="AM124" s="141">
        <v>1.65</v>
      </c>
      <c r="AN124" s="141">
        <v>6.3</v>
      </c>
      <c r="AO124" s="141">
        <v>6.5</v>
      </c>
      <c r="AP124" s="139" t="s">
        <v>8</v>
      </c>
      <c r="AQ124" s="141">
        <v>8.93</v>
      </c>
      <c r="AR124" s="139" t="s">
        <v>81</v>
      </c>
      <c r="AS124" s="139" t="s">
        <v>81</v>
      </c>
      <c r="AT124" s="139" t="s">
        <v>81</v>
      </c>
      <c r="AU124" s="139" t="s">
        <v>81</v>
      </c>
      <c r="AV124" s="139" t="s">
        <v>81</v>
      </c>
      <c r="AW124" s="139">
        <v>2256355</v>
      </c>
      <c r="AX124" s="139" t="s">
        <v>121</v>
      </c>
      <c r="AY124" s="139" t="s">
        <v>82</v>
      </c>
      <c r="AZ124" s="139"/>
      <c r="BA124" s="139" t="s">
        <v>83</v>
      </c>
      <c r="BB124" s="157">
        <v>596421461222</v>
      </c>
      <c r="BC124" s="139"/>
      <c r="BD124" s="139" t="s">
        <v>625</v>
      </c>
      <c r="BE124" s="139" t="s">
        <v>119</v>
      </c>
      <c r="BF124" s="139" t="s">
        <v>87</v>
      </c>
      <c r="BG124" s="139" t="s">
        <v>84</v>
      </c>
      <c r="BH124" s="139" t="s">
        <v>85</v>
      </c>
      <c r="BI124" s="139" t="s">
        <v>86</v>
      </c>
      <c r="BJ124" s="139"/>
      <c r="BK124" s="139" t="s">
        <v>116</v>
      </c>
    </row>
    <row r="125" spans="1:63" ht="13.2" customHeight="1" x14ac:dyDescent="0.2">
      <c r="A125" s="54">
        <f t="shared" si="23"/>
        <v>45904</v>
      </c>
      <c r="B125" s="54" t="str">
        <f t="shared" si="24"/>
        <v>NRT</v>
      </c>
      <c r="C125" s="53">
        <f t="shared" si="25"/>
        <v>82020038056</v>
      </c>
      <c r="D125" s="55" t="str">
        <f t="shared" si="26"/>
        <v>PJP250139027</v>
      </c>
      <c r="E125" s="53">
        <f t="shared" si="27"/>
        <v>596421461583</v>
      </c>
      <c r="F125" s="53">
        <f t="shared" si="28"/>
        <v>2256355</v>
      </c>
      <c r="G125" s="53" t="str">
        <f t="shared" si="29"/>
        <v>SWCORP (TEAMHT)</v>
      </c>
      <c r="H125" s="55" t="str">
        <f t="shared" si="30"/>
        <v>박민아</v>
      </c>
      <c r="I125" s="53">
        <f t="shared" si="31"/>
        <v>22188</v>
      </c>
      <c r="J125" s="72">
        <f t="shared" si="32"/>
        <v>0</v>
      </c>
      <c r="K125" s="114">
        <f t="shared" si="33"/>
        <v>1</v>
      </c>
      <c r="L125" s="115">
        <f t="shared" si="34"/>
        <v>1.75</v>
      </c>
      <c r="M125" s="115">
        <f t="shared" si="35"/>
        <v>3.4</v>
      </c>
      <c r="N125" s="56">
        <f t="shared" si="36"/>
        <v>3.4000000000000004</v>
      </c>
      <c r="O125" s="53" t="str">
        <f t="shared" si="37"/>
        <v>일반(목록배제,Normal-Manifest Exception)</v>
      </c>
      <c r="P125" s="100">
        <f t="shared" si="38"/>
        <v>21.47</v>
      </c>
      <c r="Q125" s="63" t="str">
        <f t="shared" si="39"/>
        <v>RS702</v>
      </c>
      <c r="R125" s="63" t="str">
        <f t="shared" si="40"/>
        <v>AIR SEOUL</v>
      </c>
      <c r="S125" s="54">
        <f t="shared" si="41"/>
        <v>45904</v>
      </c>
      <c r="T125" s="94">
        <f t="shared" si="42"/>
        <v>1116</v>
      </c>
      <c r="U125" s="98" cm="1">
        <f t="array" ref="U125">IF(OR(ISNUMBER(SEARCH("대신대납",J125)),ISNUMBER(SEARCH("대신 대납",J125))),_xlfn.LET(
  _xlpm.s,J125,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" s="98">
        <f>((K125-1)*2500)/(Summary!$B$23/100)</f>
        <v>0</v>
      </c>
      <c r="W125" s="107">
        <f>IF(OR(ISNUMBER(SEARCH("대신대납",J125)),ISNUMBER(SEARCH("대신 대납",J125)),ISNUMBER(SEARCH("대신착불",J125)),ISNUMBER(SEARCH("대신 착불",J125))), 0,_xlfn.IFNA(_xlfn.IFS(
    AND(N125/K125 &gt; 2, N125/K125 &lt;= 5), 500/(Summary!$B$23/100) * K125,
    AND(N125/K125 &gt; 5, N125/K125 &lt;= 10), 1000/(Summary!$B$23/100) * K125,
    AND(N125/K125 &gt; 10, N125/K125 &lt;= 20), 3000/(Summary!$B$23/100) * K125,
    AND(N125/K125 &gt; 20, N125/K125 &lt;= 25), 11000/(Summary!$B$23/100) * K125,
    AND(N125/K125 &gt; 25, N125/K125 &lt;= 999), 15000/(Summary!$B$23/100) * K125
),0))</f>
        <v>53.059968376258844</v>
      </c>
      <c r="X125" s="99" cm="1">
        <f t="array" ref="X125">_xlfn.IFNA(_xlfn.IFS(AND(P125&gt;=2000, P125&lt;3000), 10000, AND(P125&gt;=3000, P125&lt;4000), 15000, AND(P125&gt;=4000, P125&lt;5000), 20000, AND(P125&gt;=5000), 25000),0)</f>
        <v>0</v>
      </c>
      <c r="Y125" s="64" t="str">
        <f>_xlfn.IFNA(VLOOKUP(D125,OTC!$A:$H,8,0),"")</f>
        <v/>
      </c>
      <c r="Z125" s="102">
        <f t="shared" si="43"/>
        <v>53</v>
      </c>
      <c r="AA125" s="113">
        <f t="shared" si="44"/>
        <v>1169</v>
      </c>
      <c r="AB125" s="124">
        <f>IF(OR(ISNUMBER(SEARCH("적하삭제",J125)),ISNUMBER(SEARCH("적하 삭제",J125))),0,AA125*Summary!$B$23/100)</f>
        <v>11015.8377</v>
      </c>
      <c r="AC125" s="65"/>
      <c r="AD125" s="145">
        <v>45904</v>
      </c>
      <c r="AE125" s="139" t="s">
        <v>10</v>
      </c>
      <c r="AF125" s="139">
        <v>82020038056</v>
      </c>
      <c r="AG125" s="139" t="s">
        <v>626</v>
      </c>
      <c r="AH125" s="139" t="s">
        <v>627</v>
      </c>
      <c r="AI125" s="139">
        <v>1056693069</v>
      </c>
      <c r="AJ125" s="139">
        <v>22188</v>
      </c>
      <c r="AK125" s="139"/>
      <c r="AL125" s="140">
        <v>1</v>
      </c>
      <c r="AM125" s="141">
        <v>1.75</v>
      </c>
      <c r="AN125" s="141">
        <v>3.4</v>
      </c>
      <c r="AO125" s="141">
        <v>3.4</v>
      </c>
      <c r="AP125" s="139" t="s">
        <v>8</v>
      </c>
      <c r="AQ125" s="141">
        <v>21.47</v>
      </c>
      <c r="AR125" s="139" t="s">
        <v>81</v>
      </c>
      <c r="AS125" s="139" t="s">
        <v>81</v>
      </c>
      <c r="AT125" s="139" t="s">
        <v>81</v>
      </c>
      <c r="AU125" s="139" t="s">
        <v>81</v>
      </c>
      <c r="AV125" s="139" t="s">
        <v>81</v>
      </c>
      <c r="AW125" s="139">
        <v>2256355</v>
      </c>
      <c r="AX125" s="139" t="s">
        <v>121</v>
      </c>
      <c r="AY125" s="139" t="s">
        <v>82</v>
      </c>
      <c r="AZ125" s="139"/>
      <c r="BA125" s="139" t="s">
        <v>83</v>
      </c>
      <c r="BB125" s="157">
        <v>596421461583</v>
      </c>
      <c r="BC125" s="139"/>
      <c r="BD125" s="139" t="s">
        <v>628</v>
      </c>
      <c r="BE125" s="139" t="s">
        <v>119</v>
      </c>
      <c r="BF125" s="139" t="s">
        <v>87</v>
      </c>
      <c r="BG125" s="139" t="s">
        <v>84</v>
      </c>
      <c r="BH125" s="139" t="s">
        <v>85</v>
      </c>
      <c r="BI125" s="139" t="s">
        <v>86</v>
      </c>
      <c r="BJ125" s="139"/>
      <c r="BK125" s="139" t="s">
        <v>116</v>
      </c>
    </row>
    <row r="126" spans="1:63" ht="13.2" customHeight="1" x14ac:dyDescent="0.2">
      <c r="A126" s="54">
        <f t="shared" si="23"/>
        <v>45904</v>
      </c>
      <c r="B126" s="54" t="str">
        <f t="shared" si="24"/>
        <v>NRT</v>
      </c>
      <c r="C126" s="53">
        <f t="shared" si="25"/>
        <v>82020038056</v>
      </c>
      <c r="D126" s="55" t="str">
        <f t="shared" si="26"/>
        <v>PJP250138486</v>
      </c>
      <c r="E126" s="53">
        <f t="shared" si="27"/>
        <v>596421459645</v>
      </c>
      <c r="F126" s="53">
        <f t="shared" si="28"/>
        <v>2256355</v>
      </c>
      <c r="G126" s="53" t="str">
        <f t="shared" si="29"/>
        <v>SWCORP (TEAMHT)</v>
      </c>
      <c r="H126" s="55" t="str">
        <f t="shared" si="30"/>
        <v>백경민</v>
      </c>
      <c r="I126" s="53">
        <f t="shared" si="31"/>
        <v>33430</v>
      </c>
      <c r="J126" s="72">
        <f t="shared" si="32"/>
        <v>0</v>
      </c>
      <c r="K126" s="114">
        <f t="shared" si="33"/>
        <v>1</v>
      </c>
      <c r="L126" s="115">
        <f t="shared" si="34"/>
        <v>0.6</v>
      </c>
      <c r="M126" s="115">
        <f t="shared" si="35"/>
        <v>2</v>
      </c>
      <c r="N126" s="56">
        <f t="shared" si="36"/>
        <v>2</v>
      </c>
      <c r="O126" s="53" t="str">
        <f t="shared" si="37"/>
        <v>일반(목록배제,Normal-Manifest Exception)</v>
      </c>
      <c r="P126" s="100">
        <f t="shared" si="38"/>
        <v>9.0299999999999994</v>
      </c>
      <c r="Q126" s="63" t="str">
        <f t="shared" si="39"/>
        <v>RS702</v>
      </c>
      <c r="R126" s="63" t="str">
        <f t="shared" si="40"/>
        <v>AIR SEOUL</v>
      </c>
      <c r="S126" s="54">
        <f t="shared" si="41"/>
        <v>45904</v>
      </c>
      <c r="T126" s="94">
        <f t="shared" si="42"/>
        <v>850</v>
      </c>
      <c r="U126" s="98" cm="1">
        <f t="array" ref="U126">IF(OR(ISNUMBER(SEARCH("대신대납",J126)),ISNUMBER(SEARCH("대신 대납",J126))),_xlfn.LET(
  _xlpm.s,J126,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" s="98">
        <f>((K126-1)*2500)/(Summary!$B$23/100)</f>
        <v>0</v>
      </c>
      <c r="W126" s="107">
        <f>IF(OR(ISNUMBER(SEARCH("대신대납",J126)),ISNUMBER(SEARCH("대신 대납",J126)),ISNUMBER(SEARCH("대신착불",J126)),ISNUMBER(SEARCH("대신 착불",J126))), 0,_xlfn.IFNA(_xlfn.IFS(
    AND(N126/K126 &gt; 2, N126/K126 &lt;= 5), 500/(Summary!$B$23/100) * K126,
    AND(N126/K126 &gt; 5, N126/K126 &lt;= 10), 1000/(Summary!$B$23/100) * K126,
    AND(N126/K126 &gt; 10, N126/K126 &lt;= 20), 3000/(Summary!$B$23/100) * K126,
    AND(N126/K126 &gt; 20, N126/K126 &lt;= 25), 11000/(Summary!$B$23/100) * K126,
    AND(N126/K126 &gt; 25, N126/K126 &lt;= 999), 15000/(Summary!$B$23/100) * K126
),0))</f>
        <v>0</v>
      </c>
      <c r="X126" s="99" cm="1">
        <f t="array" ref="X126">_xlfn.IFNA(_xlfn.IFS(AND(P126&gt;=2000, P126&lt;3000), 10000, AND(P126&gt;=3000, P126&lt;4000), 15000, AND(P126&gt;=4000, P126&lt;5000), 20000, AND(P126&gt;=5000), 25000),0)</f>
        <v>0</v>
      </c>
      <c r="Y126" s="64" t="str">
        <f>_xlfn.IFNA(VLOOKUP(D126,OTC!$A:$H,8,0),"")</f>
        <v/>
      </c>
      <c r="Z126" s="102">
        <f t="shared" si="43"/>
        <v>0</v>
      </c>
      <c r="AA126" s="113">
        <f t="shared" si="44"/>
        <v>850</v>
      </c>
      <c r="AB126" s="124">
        <f>IF(OR(ISNUMBER(SEARCH("적하삭제",J126)),ISNUMBER(SEARCH("적하 삭제",J126))),0,AA126*Summary!$B$23/100)</f>
        <v>8009.8050000000003</v>
      </c>
      <c r="AC126" s="65"/>
      <c r="AD126" s="145">
        <v>45904</v>
      </c>
      <c r="AE126" s="139" t="s">
        <v>10</v>
      </c>
      <c r="AF126" s="139">
        <v>82020038056</v>
      </c>
      <c r="AG126" s="139" t="s">
        <v>629</v>
      </c>
      <c r="AH126" s="139" t="s">
        <v>630</v>
      </c>
      <c r="AI126" s="139">
        <v>1064836890</v>
      </c>
      <c r="AJ126" s="139">
        <v>33430</v>
      </c>
      <c r="AK126" s="139"/>
      <c r="AL126" s="140">
        <v>1</v>
      </c>
      <c r="AM126" s="141">
        <v>0.6</v>
      </c>
      <c r="AN126" s="141">
        <v>2</v>
      </c>
      <c r="AO126" s="141">
        <v>2</v>
      </c>
      <c r="AP126" s="139" t="s">
        <v>8</v>
      </c>
      <c r="AQ126" s="141">
        <v>9.0299999999999994</v>
      </c>
      <c r="AR126" s="139" t="s">
        <v>81</v>
      </c>
      <c r="AS126" s="139" t="s">
        <v>81</v>
      </c>
      <c r="AT126" s="139" t="s">
        <v>81</v>
      </c>
      <c r="AU126" s="139" t="s">
        <v>81</v>
      </c>
      <c r="AV126" s="139" t="s">
        <v>81</v>
      </c>
      <c r="AW126" s="139">
        <v>2256355</v>
      </c>
      <c r="AX126" s="139" t="s">
        <v>121</v>
      </c>
      <c r="AY126" s="139" t="s">
        <v>82</v>
      </c>
      <c r="AZ126" s="139"/>
      <c r="BA126" s="139" t="s">
        <v>83</v>
      </c>
      <c r="BB126" s="157">
        <v>596421459645</v>
      </c>
      <c r="BC126" s="139"/>
      <c r="BD126" s="139" t="s">
        <v>631</v>
      </c>
      <c r="BE126" s="139" t="s">
        <v>119</v>
      </c>
      <c r="BF126" s="139" t="s">
        <v>87</v>
      </c>
      <c r="BG126" s="139" t="s">
        <v>84</v>
      </c>
      <c r="BH126" s="139" t="s">
        <v>85</v>
      </c>
      <c r="BI126" s="139" t="s">
        <v>86</v>
      </c>
      <c r="BJ126" s="139"/>
      <c r="BK126" s="139" t="s">
        <v>116</v>
      </c>
    </row>
    <row r="127" spans="1:63" ht="13.2" customHeight="1" x14ac:dyDescent="0.2">
      <c r="A127" s="54">
        <f t="shared" si="23"/>
        <v>45904</v>
      </c>
      <c r="B127" s="54" t="str">
        <f t="shared" si="24"/>
        <v>NRT</v>
      </c>
      <c r="C127" s="53">
        <f t="shared" si="25"/>
        <v>82020038056</v>
      </c>
      <c r="D127" s="55" t="str">
        <f t="shared" si="26"/>
        <v>PJP250138487</v>
      </c>
      <c r="E127" s="53">
        <f t="shared" si="27"/>
        <v>596421459656</v>
      </c>
      <c r="F127" s="53">
        <f t="shared" si="28"/>
        <v>2256355</v>
      </c>
      <c r="G127" s="53" t="str">
        <f t="shared" si="29"/>
        <v>SWCORP (TEAMHT)</v>
      </c>
      <c r="H127" s="55" t="str">
        <f t="shared" si="30"/>
        <v>박충식</v>
      </c>
      <c r="I127" s="53">
        <f t="shared" si="31"/>
        <v>14040</v>
      </c>
      <c r="J127" s="72">
        <f t="shared" si="32"/>
        <v>0</v>
      </c>
      <c r="K127" s="114">
        <f t="shared" si="33"/>
        <v>1</v>
      </c>
      <c r="L127" s="115">
        <f t="shared" si="34"/>
        <v>2.2999999999999998</v>
      </c>
      <c r="M127" s="115">
        <f t="shared" si="35"/>
        <v>3.4</v>
      </c>
      <c r="N127" s="56">
        <f t="shared" si="36"/>
        <v>3.4000000000000004</v>
      </c>
      <c r="O127" s="53" t="str">
        <f t="shared" si="37"/>
        <v>일반(목록배제,Normal-Manifest Exception)</v>
      </c>
      <c r="P127" s="100">
        <f t="shared" si="38"/>
        <v>11.8</v>
      </c>
      <c r="Q127" s="63" t="str">
        <f t="shared" si="39"/>
        <v>RS702</v>
      </c>
      <c r="R127" s="63" t="str">
        <f t="shared" si="40"/>
        <v>AIR SEOUL</v>
      </c>
      <c r="S127" s="54">
        <f t="shared" si="41"/>
        <v>45904</v>
      </c>
      <c r="T127" s="94">
        <f t="shared" si="42"/>
        <v>1116</v>
      </c>
      <c r="U127" s="98" cm="1">
        <f t="array" ref="U127">IF(OR(ISNUMBER(SEARCH("대신대납",J127)),ISNUMBER(SEARCH("대신 대납",J127))),_xlfn.LET(
  _xlpm.s,J127,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" s="98">
        <f>((K127-1)*2500)/(Summary!$B$23/100)</f>
        <v>0</v>
      </c>
      <c r="W127" s="107">
        <f>IF(OR(ISNUMBER(SEARCH("대신대납",J127)),ISNUMBER(SEARCH("대신 대납",J127)),ISNUMBER(SEARCH("대신착불",J127)),ISNUMBER(SEARCH("대신 착불",J127))), 0,_xlfn.IFNA(_xlfn.IFS(
    AND(N127/K127 &gt; 2, N127/K127 &lt;= 5), 500/(Summary!$B$23/100) * K127,
    AND(N127/K127 &gt; 5, N127/K127 &lt;= 10), 1000/(Summary!$B$23/100) * K127,
    AND(N127/K127 &gt; 10, N127/K127 &lt;= 20), 3000/(Summary!$B$23/100) * K127,
    AND(N127/K127 &gt; 20, N127/K127 &lt;= 25), 11000/(Summary!$B$23/100) * K127,
    AND(N127/K127 &gt; 25, N127/K127 &lt;= 999), 15000/(Summary!$B$23/100) * K127
),0))</f>
        <v>53.059968376258844</v>
      </c>
      <c r="X127" s="99" cm="1">
        <f t="array" ref="X127">_xlfn.IFNA(_xlfn.IFS(AND(P127&gt;=2000, P127&lt;3000), 10000, AND(P127&gt;=3000, P127&lt;4000), 15000, AND(P127&gt;=4000, P127&lt;5000), 20000, AND(P127&gt;=5000), 25000),0)</f>
        <v>0</v>
      </c>
      <c r="Y127" s="64" t="str">
        <f>_xlfn.IFNA(VLOOKUP(D127,OTC!$A:$H,8,0),"")</f>
        <v/>
      </c>
      <c r="Z127" s="102">
        <f t="shared" si="43"/>
        <v>53</v>
      </c>
      <c r="AA127" s="113">
        <f t="shared" si="44"/>
        <v>1169</v>
      </c>
      <c r="AB127" s="124">
        <f>IF(OR(ISNUMBER(SEARCH("적하삭제",J127)),ISNUMBER(SEARCH("적하 삭제",J127))),0,AA127*Summary!$B$23/100)</f>
        <v>11015.8377</v>
      </c>
      <c r="AC127" s="65"/>
      <c r="AD127" s="145">
        <v>45904</v>
      </c>
      <c r="AE127" s="139" t="s">
        <v>10</v>
      </c>
      <c r="AF127" s="139">
        <v>82020038056</v>
      </c>
      <c r="AG127" s="139" t="s">
        <v>632</v>
      </c>
      <c r="AH127" s="139" t="s">
        <v>633</v>
      </c>
      <c r="AI127" s="139">
        <v>1032926604</v>
      </c>
      <c r="AJ127" s="139">
        <v>14040</v>
      </c>
      <c r="AK127" s="139"/>
      <c r="AL127" s="140">
        <v>1</v>
      </c>
      <c r="AM127" s="141">
        <v>2.2999999999999998</v>
      </c>
      <c r="AN127" s="141">
        <v>3.4</v>
      </c>
      <c r="AO127" s="141">
        <v>3.4</v>
      </c>
      <c r="AP127" s="139" t="s">
        <v>8</v>
      </c>
      <c r="AQ127" s="141">
        <v>11.8</v>
      </c>
      <c r="AR127" s="139" t="s">
        <v>81</v>
      </c>
      <c r="AS127" s="139" t="s">
        <v>81</v>
      </c>
      <c r="AT127" s="139" t="s">
        <v>81</v>
      </c>
      <c r="AU127" s="139" t="s">
        <v>81</v>
      </c>
      <c r="AV127" s="139" t="s">
        <v>81</v>
      </c>
      <c r="AW127" s="139">
        <v>2256355</v>
      </c>
      <c r="AX127" s="139" t="s">
        <v>121</v>
      </c>
      <c r="AY127" s="139" t="s">
        <v>82</v>
      </c>
      <c r="AZ127" s="139"/>
      <c r="BA127" s="139" t="s">
        <v>83</v>
      </c>
      <c r="BB127" s="157">
        <v>596421459656</v>
      </c>
      <c r="BC127" s="139"/>
      <c r="BD127" s="139" t="s">
        <v>634</v>
      </c>
      <c r="BE127" s="139" t="s">
        <v>119</v>
      </c>
      <c r="BF127" s="139" t="s">
        <v>87</v>
      </c>
      <c r="BG127" s="139" t="s">
        <v>84</v>
      </c>
      <c r="BH127" s="139" t="s">
        <v>85</v>
      </c>
      <c r="BI127" s="139" t="s">
        <v>86</v>
      </c>
      <c r="BJ127" s="139"/>
      <c r="BK127" s="139" t="s">
        <v>116</v>
      </c>
    </row>
    <row r="128" spans="1:63" ht="13.2" customHeight="1" x14ac:dyDescent="0.2">
      <c r="A128" s="54">
        <f t="shared" si="23"/>
        <v>45904</v>
      </c>
      <c r="B128" s="54" t="str">
        <f t="shared" si="24"/>
        <v>NRT</v>
      </c>
      <c r="C128" s="53">
        <f t="shared" si="25"/>
        <v>82020038056</v>
      </c>
      <c r="D128" s="55" t="str">
        <f t="shared" si="26"/>
        <v>PJP250138488</v>
      </c>
      <c r="E128" s="53">
        <f t="shared" si="27"/>
        <v>596421459660</v>
      </c>
      <c r="F128" s="53">
        <f t="shared" si="28"/>
        <v>2256355</v>
      </c>
      <c r="G128" s="53" t="str">
        <f t="shared" si="29"/>
        <v>SWCORP (TEAMHT)</v>
      </c>
      <c r="H128" s="55" t="str">
        <f t="shared" si="30"/>
        <v>전지혜</v>
      </c>
      <c r="I128" s="53">
        <f t="shared" si="31"/>
        <v>63513</v>
      </c>
      <c r="J128" s="72">
        <f t="shared" si="32"/>
        <v>0</v>
      </c>
      <c r="K128" s="114">
        <f t="shared" si="33"/>
        <v>1</v>
      </c>
      <c r="L128" s="115">
        <f t="shared" si="34"/>
        <v>1.2</v>
      </c>
      <c r="M128" s="115">
        <f t="shared" si="35"/>
        <v>2.1</v>
      </c>
      <c r="N128" s="56">
        <f t="shared" si="36"/>
        <v>2.1</v>
      </c>
      <c r="O128" s="53" t="str">
        <f t="shared" si="37"/>
        <v>일반(목록배제,Normal-Manifest Exception)</v>
      </c>
      <c r="P128" s="100">
        <f t="shared" si="38"/>
        <v>12.94</v>
      </c>
      <c r="Q128" s="63" t="str">
        <f t="shared" si="39"/>
        <v>RS702</v>
      </c>
      <c r="R128" s="63" t="str">
        <f t="shared" si="40"/>
        <v>AIR SEOUL</v>
      </c>
      <c r="S128" s="54">
        <f t="shared" si="41"/>
        <v>45904</v>
      </c>
      <c r="T128" s="94">
        <f t="shared" si="42"/>
        <v>869</v>
      </c>
      <c r="U128" s="98" cm="1">
        <f t="array" ref="U128">IF(OR(ISNUMBER(SEARCH("대신대납",J128)),ISNUMBER(SEARCH("대신 대납",J128))),_xlfn.LET(
  _xlpm.s,J128,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" s="98">
        <f>((K128-1)*2500)/(Summary!$B$23/100)</f>
        <v>0</v>
      </c>
      <c r="W128" s="107">
        <f>IF(OR(ISNUMBER(SEARCH("대신대납",J128)),ISNUMBER(SEARCH("대신 대납",J128)),ISNUMBER(SEARCH("대신착불",J128)),ISNUMBER(SEARCH("대신 착불",J128))), 0,_xlfn.IFNA(_xlfn.IFS(
    AND(N128/K128 &gt; 2, N128/K128 &lt;= 5), 500/(Summary!$B$23/100) * K128,
    AND(N128/K128 &gt; 5, N128/K128 &lt;= 10), 1000/(Summary!$B$23/100) * K128,
    AND(N128/K128 &gt; 10, N128/K128 &lt;= 20), 3000/(Summary!$B$23/100) * K128,
    AND(N128/K128 &gt; 20, N128/K128 &lt;= 25), 11000/(Summary!$B$23/100) * K128,
    AND(N128/K128 &gt; 25, N128/K128 &lt;= 999), 15000/(Summary!$B$23/100) * K128
),0))</f>
        <v>53.059968376258844</v>
      </c>
      <c r="X128" s="99" cm="1">
        <f t="array" ref="X128">_xlfn.IFNA(_xlfn.IFS(AND(P128&gt;=2000, P128&lt;3000), 10000, AND(P128&gt;=3000, P128&lt;4000), 15000, AND(P128&gt;=4000, P128&lt;5000), 20000, AND(P128&gt;=5000), 25000),0)</f>
        <v>0</v>
      </c>
      <c r="Y128" s="64" t="str">
        <f>_xlfn.IFNA(VLOOKUP(D128,OTC!$A:$H,8,0),"")</f>
        <v/>
      </c>
      <c r="Z128" s="102">
        <f t="shared" si="43"/>
        <v>53</v>
      </c>
      <c r="AA128" s="113">
        <f t="shared" si="44"/>
        <v>922</v>
      </c>
      <c r="AB128" s="124">
        <f>IF(OR(ISNUMBER(SEARCH("적하삭제",J128)),ISNUMBER(SEARCH("적하 삭제",J128))),0,AA128*Summary!$B$23/100)</f>
        <v>8688.2826000000005</v>
      </c>
      <c r="AC128" s="65"/>
      <c r="AD128" s="145">
        <v>45904</v>
      </c>
      <c r="AE128" s="139" t="s">
        <v>10</v>
      </c>
      <c r="AF128" s="139">
        <v>82020038056</v>
      </c>
      <c r="AG128" s="139" t="s">
        <v>635</v>
      </c>
      <c r="AH128" s="139" t="s">
        <v>636</v>
      </c>
      <c r="AI128" s="139">
        <v>1024089728</v>
      </c>
      <c r="AJ128" s="139">
        <v>63513</v>
      </c>
      <c r="AK128" s="139"/>
      <c r="AL128" s="140">
        <v>1</v>
      </c>
      <c r="AM128" s="141">
        <v>1.2</v>
      </c>
      <c r="AN128" s="141">
        <v>2.1</v>
      </c>
      <c r="AO128" s="141">
        <v>2.1</v>
      </c>
      <c r="AP128" s="139" t="s">
        <v>8</v>
      </c>
      <c r="AQ128" s="141">
        <v>12.94</v>
      </c>
      <c r="AR128" s="139" t="s">
        <v>81</v>
      </c>
      <c r="AS128" s="139" t="s">
        <v>81</v>
      </c>
      <c r="AT128" s="139" t="s">
        <v>81</v>
      </c>
      <c r="AU128" s="139" t="s">
        <v>81</v>
      </c>
      <c r="AV128" s="139" t="s">
        <v>81</v>
      </c>
      <c r="AW128" s="139">
        <v>2256355</v>
      </c>
      <c r="AX128" s="139" t="s">
        <v>121</v>
      </c>
      <c r="AY128" s="139" t="s">
        <v>82</v>
      </c>
      <c r="AZ128" s="139"/>
      <c r="BA128" s="139" t="s">
        <v>83</v>
      </c>
      <c r="BB128" s="157">
        <v>596421459660</v>
      </c>
      <c r="BC128" s="139"/>
      <c r="BD128" s="139" t="s">
        <v>637</v>
      </c>
      <c r="BE128" s="139" t="s">
        <v>119</v>
      </c>
      <c r="BF128" s="139" t="s">
        <v>87</v>
      </c>
      <c r="BG128" s="139" t="s">
        <v>84</v>
      </c>
      <c r="BH128" s="139" t="s">
        <v>85</v>
      </c>
      <c r="BI128" s="139" t="s">
        <v>86</v>
      </c>
      <c r="BJ128" s="139"/>
      <c r="BK128" s="139" t="s">
        <v>116</v>
      </c>
    </row>
    <row r="129" spans="1:63" ht="13.2" customHeight="1" x14ac:dyDescent="0.2">
      <c r="A129" s="54">
        <f t="shared" si="23"/>
        <v>45904</v>
      </c>
      <c r="B129" s="54" t="str">
        <f t="shared" si="24"/>
        <v>NRT</v>
      </c>
      <c r="C129" s="53">
        <f t="shared" si="25"/>
        <v>82020038056</v>
      </c>
      <c r="D129" s="55" t="str">
        <f t="shared" si="26"/>
        <v>PJP250138998</v>
      </c>
      <c r="E129" s="53">
        <f t="shared" si="27"/>
        <v>596421461292</v>
      </c>
      <c r="F129" s="53">
        <f t="shared" si="28"/>
        <v>2256355</v>
      </c>
      <c r="G129" s="53" t="str">
        <f t="shared" si="29"/>
        <v>SWCORP (TEAMHT)</v>
      </c>
      <c r="H129" s="55" t="str">
        <f t="shared" si="30"/>
        <v>조은교</v>
      </c>
      <c r="I129" s="53">
        <f t="shared" si="31"/>
        <v>17047</v>
      </c>
      <c r="J129" s="72">
        <f t="shared" si="32"/>
        <v>0</v>
      </c>
      <c r="K129" s="114">
        <f t="shared" si="33"/>
        <v>1</v>
      </c>
      <c r="L129" s="115">
        <f t="shared" si="34"/>
        <v>0.5</v>
      </c>
      <c r="M129" s="115">
        <f t="shared" si="35"/>
        <v>2</v>
      </c>
      <c r="N129" s="56">
        <f t="shared" si="36"/>
        <v>2</v>
      </c>
      <c r="O129" s="53" t="str">
        <f t="shared" si="37"/>
        <v>목록(Manifest)</v>
      </c>
      <c r="P129" s="100">
        <f t="shared" si="38"/>
        <v>5.48</v>
      </c>
      <c r="Q129" s="63" t="str">
        <f t="shared" si="39"/>
        <v>RS702</v>
      </c>
      <c r="R129" s="63" t="str">
        <f t="shared" si="40"/>
        <v>AIR SEOUL</v>
      </c>
      <c r="S129" s="54">
        <f t="shared" si="41"/>
        <v>45904</v>
      </c>
      <c r="T129" s="94">
        <f t="shared" si="42"/>
        <v>850</v>
      </c>
      <c r="U129" s="98" cm="1">
        <f t="array" ref="U129">IF(OR(ISNUMBER(SEARCH("대신대납",J129)),ISNUMBER(SEARCH("대신 대납",J129))),_xlfn.LET(
  _xlpm.s,J129,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" s="98">
        <f>((K129-1)*2500)/(Summary!$B$23/100)</f>
        <v>0</v>
      </c>
      <c r="W129" s="107">
        <f>IF(OR(ISNUMBER(SEARCH("대신대납",J129)),ISNUMBER(SEARCH("대신 대납",J129)),ISNUMBER(SEARCH("대신착불",J129)),ISNUMBER(SEARCH("대신 착불",J129))), 0,_xlfn.IFNA(_xlfn.IFS(
    AND(N129/K129 &gt; 2, N129/K129 &lt;= 5), 500/(Summary!$B$23/100) * K129,
    AND(N129/K129 &gt; 5, N129/K129 &lt;= 10), 1000/(Summary!$B$23/100) * K129,
    AND(N129/K129 &gt; 10, N129/K129 &lt;= 20), 3000/(Summary!$B$23/100) * K129,
    AND(N129/K129 &gt; 20, N129/K129 &lt;= 25), 11000/(Summary!$B$23/100) * K129,
    AND(N129/K129 &gt; 25, N129/K129 &lt;= 999), 15000/(Summary!$B$23/100) * K129
),0))</f>
        <v>0</v>
      </c>
      <c r="X129" s="99" cm="1">
        <f t="array" ref="X129">_xlfn.IFNA(_xlfn.IFS(AND(P129&gt;=2000, P129&lt;3000), 10000, AND(P129&gt;=3000, P129&lt;4000), 15000, AND(P129&gt;=4000, P129&lt;5000), 20000, AND(P129&gt;=5000), 25000),0)</f>
        <v>0</v>
      </c>
      <c r="Y129" s="64" t="str">
        <f>_xlfn.IFNA(VLOOKUP(D129,OTC!$A:$H,8,0),"")</f>
        <v/>
      </c>
      <c r="Z129" s="102">
        <f t="shared" si="43"/>
        <v>0</v>
      </c>
      <c r="AA129" s="113">
        <f t="shared" si="44"/>
        <v>850</v>
      </c>
      <c r="AB129" s="124">
        <f>IF(OR(ISNUMBER(SEARCH("적하삭제",J129)),ISNUMBER(SEARCH("적하 삭제",J129))),0,AA129*Summary!$B$23/100)</f>
        <v>8009.8050000000003</v>
      </c>
      <c r="AC129" s="65"/>
      <c r="AD129" s="145">
        <v>45904</v>
      </c>
      <c r="AE129" s="139" t="s">
        <v>10</v>
      </c>
      <c r="AF129" s="139">
        <v>82020038056</v>
      </c>
      <c r="AG129" s="139" t="s">
        <v>638</v>
      </c>
      <c r="AH129" s="139" t="s">
        <v>639</v>
      </c>
      <c r="AI129" s="139">
        <v>1047236137</v>
      </c>
      <c r="AJ129" s="139">
        <v>17047</v>
      </c>
      <c r="AK129" s="139"/>
      <c r="AL129" s="140">
        <v>1</v>
      </c>
      <c r="AM129" s="141">
        <v>0.5</v>
      </c>
      <c r="AN129" s="141">
        <v>2</v>
      </c>
      <c r="AO129" s="141">
        <v>2</v>
      </c>
      <c r="AP129" s="139" t="s">
        <v>7</v>
      </c>
      <c r="AQ129" s="141">
        <v>5.48</v>
      </c>
      <c r="AR129" s="139" t="s">
        <v>81</v>
      </c>
      <c r="AS129" s="139" t="s">
        <v>81</v>
      </c>
      <c r="AT129" s="139" t="s">
        <v>81</v>
      </c>
      <c r="AU129" s="139" t="s">
        <v>81</v>
      </c>
      <c r="AV129" s="139" t="s">
        <v>81</v>
      </c>
      <c r="AW129" s="139">
        <v>2256355</v>
      </c>
      <c r="AX129" s="139" t="s">
        <v>121</v>
      </c>
      <c r="AY129" s="139" t="s">
        <v>82</v>
      </c>
      <c r="AZ129" s="139"/>
      <c r="BA129" s="139" t="s">
        <v>83</v>
      </c>
      <c r="BB129" s="157">
        <v>596421461292</v>
      </c>
      <c r="BC129" s="139"/>
      <c r="BD129" s="139" t="s">
        <v>640</v>
      </c>
      <c r="BE129" s="139" t="s">
        <v>119</v>
      </c>
      <c r="BF129" s="139" t="s">
        <v>87</v>
      </c>
      <c r="BG129" s="139" t="s">
        <v>84</v>
      </c>
      <c r="BH129" s="139" t="s">
        <v>85</v>
      </c>
      <c r="BI129" s="139" t="s">
        <v>86</v>
      </c>
      <c r="BJ129" s="139"/>
      <c r="BK129" s="139" t="s">
        <v>116</v>
      </c>
    </row>
    <row r="130" spans="1:63" ht="13.2" customHeight="1" x14ac:dyDescent="0.2">
      <c r="A130" s="54">
        <f t="shared" si="23"/>
        <v>45904</v>
      </c>
      <c r="B130" s="54" t="str">
        <f t="shared" si="24"/>
        <v>NRT</v>
      </c>
      <c r="C130" s="53">
        <f t="shared" si="25"/>
        <v>82020038056</v>
      </c>
      <c r="D130" s="55" t="str">
        <f t="shared" si="26"/>
        <v>PJP250139023</v>
      </c>
      <c r="E130" s="53">
        <f t="shared" si="27"/>
        <v>596421461546</v>
      </c>
      <c r="F130" s="53">
        <f t="shared" si="28"/>
        <v>2256355</v>
      </c>
      <c r="G130" s="53" t="str">
        <f t="shared" si="29"/>
        <v>SWCORP (TEAMHT)</v>
      </c>
      <c r="H130" s="55" t="str">
        <f t="shared" si="30"/>
        <v>김슬희</v>
      </c>
      <c r="I130" s="53">
        <f t="shared" si="31"/>
        <v>10339</v>
      </c>
      <c r="J130" s="72">
        <f t="shared" si="32"/>
        <v>0</v>
      </c>
      <c r="K130" s="114">
        <f t="shared" si="33"/>
        <v>1</v>
      </c>
      <c r="L130" s="115">
        <f t="shared" si="34"/>
        <v>0.9</v>
      </c>
      <c r="M130" s="115">
        <f t="shared" si="35"/>
        <v>2.1</v>
      </c>
      <c r="N130" s="56">
        <f t="shared" si="36"/>
        <v>2.1</v>
      </c>
      <c r="O130" s="53" t="str">
        <f t="shared" si="37"/>
        <v>일반(목록배제,Normal-Manifest Exception)</v>
      </c>
      <c r="P130" s="100">
        <f t="shared" si="38"/>
        <v>20.58</v>
      </c>
      <c r="Q130" s="63" t="str">
        <f t="shared" si="39"/>
        <v>RS702</v>
      </c>
      <c r="R130" s="63" t="str">
        <f t="shared" si="40"/>
        <v>AIR SEOUL</v>
      </c>
      <c r="S130" s="54">
        <f t="shared" si="41"/>
        <v>45904</v>
      </c>
      <c r="T130" s="94">
        <f t="shared" si="42"/>
        <v>869</v>
      </c>
      <c r="U130" s="98" cm="1">
        <f t="array" ref="U130">IF(OR(ISNUMBER(SEARCH("대신대납",J130)),ISNUMBER(SEARCH("대신 대납",J130))),_xlfn.LET(
  _xlpm.s,J130,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" s="98">
        <f>((K130-1)*2500)/(Summary!$B$23/100)</f>
        <v>0</v>
      </c>
      <c r="W130" s="107">
        <f>IF(OR(ISNUMBER(SEARCH("대신대납",J130)),ISNUMBER(SEARCH("대신 대납",J130)),ISNUMBER(SEARCH("대신착불",J130)),ISNUMBER(SEARCH("대신 착불",J130))), 0,_xlfn.IFNA(_xlfn.IFS(
    AND(N130/K130 &gt; 2, N130/K130 &lt;= 5), 500/(Summary!$B$23/100) * K130,
    AND(N130/K130 &gt; 5, N130/K130 &lt;= 10), 1000/(Summary!$B$23/100) * K130,
    AND(N130/K130 &gt; 10, N130/K130 &lt;= 20), 3000/(Summary!$B$23/100) * K130,
    AND(N130/K130 &gt; 20, N130/K130 &lt;= 25), 11000/(Summary!$B$23/100) * K130,
    AND(N130/K130 &gt; 25, N130/K130 &lt;= 999), 15000/(Summary!$B$23/100) * K130
),0))</f>
        <v>53.059968376258844</v>
      </c>
      <c r="X130" s="99" cm="1">
        <f t="array" ref="X130">_xlfn.IFNA(_xlfn.IFS(AND(P130&gt;=2000, P130&lt;3000), 10000, AND(P130&gt;=3000, P130&lt;4000), 15000, AND(P130&gt;=4000, P130&lt;5000), 20000, AND(P130&gt;=5000), 25000),0)</f>
        <v>0</v>
      </c>
      <c r="Y130" s="64" t="str">
        <f>_xlfn.IFNA(VLOOKUP(D130,OTC!$A:$H,8,0),"")</f>
        <v/>
      </c>
      <c r="Z130" s="102">
        <f t="shared" si="43"/>
        <v>53</v>
      </c>
      <c r="AA130" s="113">
        <f t="shared" si="44"/>
        <v>922</v>
      </c>
      <c r="AB130" s="124">
        <f>IF(OR(ISNUMBER(SEARCH("적하삭제",J130)),ISNUMBER(SEARCH("적하 삭제",J130))),0,AA130*Summary!$B$23/100)</f>
        <v>8688.2826000000005</v>
      </c>
      <c r="AC130" s="65"/>
      <c r="AD130" s="145">
        <v>45904</v>
      </c>
      <c r="AE130" s="139" t="s">
        <v>10</v>
      </c>
      <c r="AF130" s="139">
        <v>82020038056</v>
      </c>
      <c r="AG130" s="139" t="s">
        <v>641</v>
      </c>
      <c r="AH130" s="139" t="s">
        <v>642</v>
      </c>
      <c r="AI130" s="139">
        <v>1058750423</v>
      </c>
      <c r="AJ130" s="139">
        <v>10339</v>
      </c>
      <c r="AK130" s="139"/>
      <c r="AL130" s="140">
        <v>1</v>
      </c>
      <c r="AM130" s="141">
        <v>0.9</v>
      </c>
      <c r="AN130" s="141">
        <v>2.1</v>
      </c>
      <c r="AO130" s="141">
        <v>2.1</v>
      </c>
      <c r="AP130" s="139" t="s">
        <v>8</v>
      </c>
      <c r="AQ130" s="141">
        <v>20.58</v>
      </c>
      <c r="AR130" s="139" t="s">
        <v>81</v>
      </c>
      <c r="AS130" s="139" t="s">
        <v>81</v>
      </c>
      <c r="AT130" s="139" t="s">
        <v>81</v>
      </c>
      <c r="AU130" s="139" t="s">
        <v>81</v>
      </c>
      <c r="AV130" s="139" t="s">
        <v>81</v>
      </c>
      <c r="AW130" s="139">
        <v>2256355</v>
      </c>
      <c r="AX130" s="139" t="s">
        <v>121</v>
      </c>
      <c r="AY130" s="139" t="s">
        <v>82</v>
      </c>
      <c r="AZ130" s="139"/>
      <c r="BA130" s="139" t="s">
        <v>83</v>
      </c>
      <c r="BB130" s="157">
        <v>596421461546</v>
      </c>
      <c r="BC130" s="139"/>
      <c r="BD130" s="139" t="s">
        <v>643</v>
      </c>
      <c r="BE130" s="139" t="s">
        <v>119</v>
      </c>
      <c r="BF130" s="139" t="s">
        <v>87</v>
      </c>
      <c r="BG130" s="139" t="s">
        <v>84</v>
      </c>
      <c r="BH130" s="139" t="s">
        <v>85</v>
      </c>
      <c r="BI130" s="139" t="s">
        <v>86</v>
      </c>
      <c r="BJ130" s="139"/>
      <c r="BK130" s="139" t="s">
        <v>116</v>
      </c>
    </row>
    <row r="131" spans="1:63" ht="13.2" customHeight="1" x14ac:dyDescent="0.2">
      <c r="A131" s="54">
        <f t="shared" si="23"/>
        <v>45904</v>
      </c>
      <c r="B131" s="54" t="str">
        <f t="shared" si="24"/>
        <v>NRT</v>
      </c>
      <c r="C131" s="53">
        <f t="shared" si="25"/>
        <v>82020038056</v>
      </c>
      <c r="D131" s="55" t="str">
        <f t="shared" si="26"/>
        <v>PJP250139011</v>
      </c>
      <c r="E131" s="53">
        <f t="shared" si="27"/>
        <v>596421461421</v>
      </c>
      <c r="F131" s="53">
        <f t="shared" si="28"/>
        <v>2256355</v>
      </c>
      <c r="G131" s="53" t="str">
        <f t="shared" si="29"/>
        <v>SWCORP (TEAMHT)</v>
      </c>
      <c r="H131" s="55" t="str">
        <f t="shared" si="30"/>
        <v>노형민</v>
      </c>
      <c r="I131" s="53">
        <f t="shared" si="31"/>
        <v>57931</v>
      </c>
      <c r="J131" s="72">
        <f t="shared" si="32"/>
        <v>0</v>
      </c>
      <c r="K131" s="114">
        <f t="shared" si="33"/>
        <v>1</v>
      </c>
      <c r="L131" s="115">
        <f t="shared" si="34"/>
        <v>0.9</v>
      </c>
      <c r="M131" s="115">
        <f t="shared" si="35"/>
        <v>2</v>
      </c>
      <c r="N131" s="56">
        <f t="shared" si="36"/>
        <v>2</v>
      </c>
      <c r="O131" s="53" t="str">
        <f t="shared" si="37"/>
        <v>일반(목록배제,Normal-Manifest Exception)</v>
      </c>
      <c r="P131" s="100">
        <f t="shared" si="38"/>
        <v>17.489999999999998</v>
      </c>
      <c r="Q131" s="63" t="str">
        <f t="shared" si="39"/>
        <v>RS702</v>
      </c>
      <c r="R131" s="63" t="str">
        <f t="shared" si="40"/>
        <v>AIR SEOUL</v>
      </c>
      <c r="S131" s="54">
        <f t="shared" si="41"/>
        <v>45904</v>
      </c>
      <c r="T131" s="94">
        <f t="shared" si="42"/>
        <v>850</v>
      </c>
      <c r="U131" s="98" cm="1">
        <f t="array" ref="U131">IF(OR(ISNUMBER(SEARCH("대신대납",J131)),ISNUMBER(SEARCH("대신 대납",J131))),_xlfn.LET(
  _xlpm.s,J131,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" s="98">
        <f>((K131-1)*2500)/(Summary!$B$23/100)</f>
        <v>0</v>
      </c>
      <c r="W131" s="107">
        <f>IF(OR(ISNUMBER(SEARCH("대신대납",J131)),ISNUMBER(SEARCH("대신 대납",J131)),ISNUMBER(SEARCH("대신착불",J131)),ISNUMBER(SEARCH("대신 착불",J131))), 0,_xlfn.IFNA(_xlfn.IFS(
    AND(N131/K131 &gt; 2, N131/K131 &lt;= 5), 500/(Summary!$B$23/100) * K131,
    AND(N131/K131 &gt; 5, N131/K131 &lt;= 10), 1000/(Summary!$B$23/100) * K131,
    AND(N131/K131 &gt; 10, N131/K131 &lt;= 20), 3000/(Summary!$B$23/100) * K131,
    AND(N131/K131 &gt; 20, N131/K131 &lt;= 25), 11000/(Summary!$B$23/100) * K131,
    AND(N131/K131 &gt; 25, N131/K131 &lt;= 999), 15000/(Summary!$B$23/100) * K131
),0))</f>
        <v>0</v>
      </c>
      <c r="X131" s="99" cm="1">
        <f t="array" ref="X131">_xlfn.IFNA(_xlfn.IFS(AND(P131&gt;=2000, P131&lt;3000), 10000, AND(P131&gt;=3000, P131&lt;4000), 15000, AND(P131&gt;=4000, P131&lt;5000), 20000, AND(P131&gt;=5000), 25000),0)</f>
        <v>0</v>
      </c>
      <c r="Y131" s="64" t="str">
        <f>_xlfn.IFNA(VLOOKUP(D131,OTC!$A:$H,8,0),"")</f>
        <v/>
      </c>
      <c r="Z131" s="102">
        <f t="shared" si="43"/>
        <v>0</v>
      </c>
      <c r="AA131" s="113">
        <f t="shared" si="44"/>
        <v>850</v>
      </c>
      <c r="AB131" s="124">
        <f>IF(OR(ISNUMBER(SEARCH("적하삭제",J131)),ISNUMBER(SEARCH("적하 삭제",J131))),0,AA131*Summary!$B$23/100)</f>
        <v>8009.8050000000003</v>
      </c>
      <c r="AC131" s="65"/>
      <c r="AD131" s="145">
        <v>45904</v>
      </c>
      <c r="AE131" s="139" t="s">
        <v>10</v>
      </c>
      <c r="AF131" s="139">
        <v>82020038056</v>
      </c>
      <c r="AG131" s="139" t="s">
        <v>644</v>
      </c>
      <c r="AH131" s="139" t="s">
        <v>645</v>
      </c>
      <c r="AI131" s="139">
        <v>1086205984</v>
      </c>
      <c r="AJ131" s="139">
        <v>57931</v>
      </c>
      <c r="AK131" s="139"/>
      <c r="AL131" s="140">
        <v>1</v>
      </c>
      <c r="AM131" s="141">
        <v>0.9</v>
      </c>
      <c r="AN131" s="141">
        <v>2</v>
      </c>
      <c r="AO131" s="141">
        <v>2</v>
      </c>
      <c r="AP131" s="139" t="s">
        <v>8</v>
      </c>
      <c r="AQ131" s="141">
        <v>17.489999999999998</v>
      </c>
      <c r="AR131" s="139" t="s">
        <v>81</v>
      </c>
      <c r="AS131" s="139" t="s">
        <v>81</v>
      </c>
      <c r="AT131" s="139" t="s">
        <v>81</v>
      </c>
      <c r="AU131" s="139" t="s">
        <v>81</v>
      </c>
      <c r="AV131" s="139" t="s">
        <v>81</v>
      </c>
      <c r="AW131" s="139">
        <v>2256355</v>
      </c>
      <c r="AX131" s="139" t="s">
        <v>121</v>
      </c>
      <c r="AY131" s="139" t="s">
        <v>82</v>
      </c>
      <c r="AZ131" s="139"/>
      <c r="BA131" s="139" t="s">
        <v>83</v>
      </c>
      <c r="BB131" s="157">
        <v>596421461421</v>
      </c>
      <c r="BC131" s="139"/>
      <c r="BD131" s="139" t="s">
        <v>646</v>
      </c>
      <c r="BE131" s="139" t="s">
        <v>119</v>
      </c>
      <c r="BF131" s="139" t="s">
        <v>87</v>
      </c>
      <c r="BG131" s="139" t="s">
        <v>84</v>
      </c>
      <c r="BH131" s="139" t="s">
        <v>85</v>
      </c>
      <c r="BI131" s="139" t="s">
        <v>86</v>
      </c>
      <c r="BJ131" s="139"/>
      <c r="BK131" s="139" t="s">
        <v>116</v>
      </c>
    </row>
    <row r="132" spans="1:63" ht="13.2" customHeight="1" x14ac:dyDescent="0.2">
      <c r="A132" s="54">
        <f t="shared" si="23"/>
        <v>45904</v>
      </c>
      <c r="B132" s="54" t="str">
        <f t="shared" si="24"/>
        <v>NRT</v>
      </c>
      <c r="C132" s="53">
        <f t="shared" si="25"/>
        <v>82020038056</v>
      </c>
      <c r="D132" s="55" t="str">
        <f t="shared" si="26"/>
        <v>PJP250138489</v>
      </c>
      <c r="E132" s="53">
        <f t="shared" si="27"/>
        <v>596421459671</v>
      </c>
      <c r="F132" s="53">
        <f t="shared" si="28"/>
        <v>2256355</v>
      </c>
      <c r="G132" s="53" t="str">
        <f t="shared" si="29"/>
        <v>SWCORP (TEAMHT)</v>
      </c>
      <c r="H132" s="55" t="str">
        <f t="shared" si="30"/>
        <v>강예원</v>
      </c>
      <c r="I132" s="53">
        <f t="shared" si="31"/>
        <v>48568</v>
      </c>
      <c r="J132" s="72">
        <f t="shared" si="32"/>
        <v>0</v>
      </c>
      <c r="K132" s="114">
        <f t="shared" si="33"/>
        <v>1</v>
      </c>
      <c r="L132" s="115">
        <f t="shared" si="34"/>
        <v>0.6</v>
      </c>
      <c r="M132" s="115">
        <f t="shared" si="35"/>
        <v>2</v>
      </c>
      <c r="N132" s="56">
        <f t="shared" si="36"/>
        <v>2</v>
      </c>
      <c r="O132" s="53" t="str">
        <f t="shared" si="37"/>
        <v>일반(목록배제,Normal-Manifest Exception)</v>
      </c>
      <c r="P132" s="100">
        <f t="shared" si="38"/>
        <v>3.9</v>
      </c>
      <c r="Q132" s="63" t="str">
        <f t="shared" si="39"/>
        <v>RS702</v>
      </c>
      <c r="R132" s="63" t="str">
        <f t="shared" si="40"/>
        <v>AIR SEOUL</v>
      </c>
      <c r="S132" s="54">
        <f t="shared" si="41"/>
        <v>45904</v>
      </c>
      <c r="T132" s="94">
        <f t="shared" si="42"/>
        <v>850</v>
      </c>
      <c r="U132" s="98" cm="1">
        <f t="array" ref="U132">IF(OR(ISNUMBER(SEARCH("대신대납",J132)),ISNUMBER(SEARCH("대신 대납",J132))),_xlfn.LET(
  _xlpm.s,J132,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" s="98">
        <f>((K132-1)*2500)/(Summary!$B$23/100)</f>
        <v>0</v>
      </c>
      <c r="W132" s="107">
        <f>IF(OR(ISNUMBER(SEARCH("대신대납",J132)),ISNUMBER(SEARCH("대신 대납",J132)),ISNUMBER(SEARCH("대신착불",J132)),ISNUMBER(SEARCH("대신 착불",J132))), 0,_xlfn.IFNA(_xlfn.IFS(
    AND(N132/K132 &gt; 2, N132/K132 &lt;= 5), 500/(Summary!$B$23/100) * K132,
    AND(N132/K132 &gt; 5, N132/K132 &lt;= 10), 1000/(Summary!$B$23/100) * K132,
    AND(N132/K132 &gt; 10, N132/K132 &lt;= 20), 3000/(Summary!$B$23/100) * K132,
    AND(N132/K132 &gt; 20, N132/K132 &lt;= 25), 11000/(Summary!$B$23/100) * K132,
    AND(N132/K132 &gt; 25, N132/K132 &lt;= 999), 15000/(Summary!$B$23/100) * K132
),0))</f>
        <v>0</v>
      </c>
      <c r="X132" s="99" cm="1">
        <f t="array" ref="X132">_xlfn.IFNA(_xlfn.IFS(AND(P132&gt;=2000, P132&lt;3000), 10000, AND(P132&gt;=3000, P132&lt;4000), 15000, AND(P132&gt;=4000, P132&lt;5000), 20000, AND(P132&gt;=5000), 25000),0)</f>
        <v>0</v>
      </c>
      <c r="Y132" s="64" t="str">
        <f>_xlfn.IFNA(VLOOKUP(D132,OTC!$A:$H,8,0),"")</f>
        <v/>
      </c>
      <c r="Z132" s="102">
        <f t="shared" si="43"/>
        <v>0</v>
      </c>
      <c r="AA132" s="113">
        <f t="shared" si="44"/>
        <v>850</v>
      </c>
      <c r="AB132" s="124">
        <f>IF(OR(ISNUMBER(SEARCH("적하삭제",J132)),ISNUMBER(SEARCH("적하 삭제",J132))),0,AA132*Summary!$B$23/100)</f>
        <v>8009.8050000000003</v>
      </c>
      <c r="AC132" s="65"/>
      <c r="AD132" s="145">
        <v>45904</v>
      </c>
      <c r="AE132" s="139" t="s">
        <v>10</v>
      </c>
      <c r="AF132" s="139">
        <v>82020038056</v>
      </c>
      <c r="AG132" s="139" t="s">
        <v>647</v>
      </c>
      <c r="AH132" s="139" t="s">
        <v>264</v>
      </c>
      <c r="AI132" s="139">
        <v>1033163559</v>
      </c>
      <c r="AJ132" s="139">
        <v>48568</v>
      </c>
      <c r="AK132" s="139"/>
      <c r="AL132" s="140">
        <v>1</v>
      </c>
      <c r="AM132" s="141">
        <v>0.6</v>
      </c>
      <c r="AN132" s="141">
        <v>2</v>
      </c>
      <c r="AO132" s="141">
        <v>2</v>
      </c>
      <c r="AP132" s="139" t="s">
        <v>8</v>
      </c>
      <c r="AQ132" s="141">
        <v>3.9</v>
      </c>
      <c r="AR132" s="139" t="s">
        <v>81</v>
      </c>
      <c r="AS132" s="139" t="s">
        <v>81</v>
      </c>
      <c r="AT132" s="139" t="s">
        <v>81</v>
      </c>
      <c r="AU132" s="139" t="s">
        <v>81</v>
      </c>
      <c r="AV132" s="139" t="s">
        <v>81</v>
      </c>
      <c r="AW132" s="139">
        <v>2256355</v>
      </c>
      <c r="AX132" s="139" t="s">
        <v>121</v>
      </c>
      <c r="AY132" s="139" t="s">
        <v>82</v>
      </c>
      <c r="AZ132" s="139"/>
      <c r="BA132" s="139" t="s">
        <v>83</v>
      </c>
      <c r="BB132" s="157">
        <v>596421459671</v>
      </c>
      <c r="BC132" s="139"/>
      <c r="BD132" s="139" t="s">
        <v>648</v>
      </c>
      <c r="BE132" s="139" t="s">
        <v>119</v>
      </c>
      <c r="BF132" s="139" t="s">
        <v>87</v>
      </c>
      <c r="BG132" s="139" t="s">
        <v>84</v>
      </c>
      <c r="BH132" s="139" t="s">
        <v>85</v>
      </c>
      <c r="BI132" s="139" t="s">
        <v>86</v>
      </c>
      <c r="BJ132" s="139"/>
      <c r="BK132" s="139" t="s">
        <v>116</v>
      </c>
    </row>
    <row r="133" spans="1:63" ht="13.2" customHeight="1" x14ac:dyDescent="0.2">
      <c r="A133" s="54">
        <f t="shared" si="23"/>
        <v>45904</v>
      </c>
      <c r="B133" s="54" t="str">
        <f t="shared" si="24"/>
        <v>NRT</v>
      </c>
      <c r="C133" s="53">
        <f t="shared" si="25"/>
        <v>82020038056</v>
      </c>
      <c r="D133" s="55" t="str">
        <f t="shared" si="26"/>
        <v>PJP250139008</v>
      </c>
      <c r="E133" s="53">
        <f t="shared" si="27"/>
        <v>596421461395</v>
      </c>
      <c r="F133" s="53">
        <f t="shared" si="28"/>
        <v>2256355</v>
      </c>
      <c r="G133" s="53" t="str">
        <f t="shared" si="29"/>
        <v>SWCORP (TEAMHT)</v>
      </c>
      <c r="H133" s="55" t="str">
        <f t="shared" si="30"/>
        <v>정은혜</v>
      </c>
      <c r="I133" s="53">
        <f t="shared" si="31"/>
        <v>4759</v>
      </c>
      <c r="J133" s="72">
        <f t="shared" si="32"/>
        <v>0</v>
      </c>
      <c r="K133" s="114">
        <f t="shared" si="33"/>
        <v>1</v>
      </c>
      <c r="L133" s="115">
        <f t="shared" si="34"/>
        <v>0.65</v>
      </c>
      <c r="M133" s="115">
        <f t="shared" si="35"/>
        <v>2.1</v>
      </c>
      <c r="N133" s="56">
        <f t="shared" si="36"/>
        <v>2.1</v>
      </c>
      <c r="O133" s="53" t="str">
        <f t="shared" si="37"/>
        <v>일반(목록배제,Normal-Manifest Exception)</v>
      </c>
      <c r="P133" s="100">
        <f t="shared" si="38"/>
        <v>9.02</v>
      </c>
      <c r="Q133" s="63" t="str">
        <f t="shared" si="39"/>
        <v>RS702</v>
      </c>
      <c r="R133" s="63" t="str">
        <f t="shared" si="40"/>
        <v>AIR SEOUL</v>
      </c>
      <c r="S133" s="54">
        <f t="shared" si="41"/>
        <v>45904</v>
      </c>
      <c r="T133" s="94">
        <f t="shared" si="42"/>
        <v>869</v>
      </c>
      <c r="U133" s="98" cm="1">
        <f t="array" ref="U133">IF(OR(ISNUMBER(SEARCH("대신대납",J133)),ISNUMBER(SEARCH("대신 대납",J133))),_xlfn.LET(
  _xlpm.s,J133,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" s="98">
        <f>((K133-1)*2500)/(Summary!$B$23/100)</f>
        <v>0</v>
      </c>
      <c r="W133" s="107">
        <f>IF(OR(ISNUMBER(SEARCH("대신대납",J133)),ISNUMBER(SEARCH("대신 대납",J133)),ISNUMBER(SEARCH("대신착불",J133)),ISNUMBER(SEARCH("대신 착불",J133))), 0,_xlfn.IFNA(_xlfn.IFS(
    AND(N133/K133 &gt; 2, N133/K133 &lt;= 5), 500/(Summary!$B$23/100) * K133,
    AND(N133/K133 &gt; 5, N133/K133 &lt;= 10), 1000/(Summary!$B$23/100) * K133,
    AND(N133/K133 &gt; 10, N133/K133 &lt;= 20), 3000/(Summary!$B$23/100) * K133,
    AND(N133/K133 &gt; 20, N133/K133 &lt;= 25), 11000/(Summary!$B$23/100) * K133,
    AND(N133/K133 &gt; 25, N133/K133 &lt;= 999), 15000/(Summary!$B$23/100) * K133
),0))</f>
        <v>53.059968376258844</v>
      </c>
      <c r="X133" s="99" cm="1">
        <f t="array" ref="X133">_xlfn.IFNA(_xlfn.IFS(AND(P133&gt;=2000, P133&lt;3000), 10000, AND(P133&gt;=3000, P133&lt;4000), 15000, AND(P133&gt;=4000, P133&lt;5000), 20000, AND(P133&gt;=5000), 25000),0)</f>
        <v>0</v>
      </c>
      <c r="Y133" s="64" t="str">
        <f>_xlfn.IFNA(VLOOKUP(D133,OTC!$A:$H,8,0),"")</f>
        <v/>
      </c>
      <c r="Z133" s="102">
        <f t="shared" si="43"/>
        <v>53</v>
      </c>
      <c r="AA133" s="113">
        <f t="shared" si="44"/>
        <v>922</v>
      </c>
      <c r="AB133" s="124">
        <f>IF(OR(ISNUMBER(SEARCH("적하삭제",J133)),ISNUMBER(SEARCH("적하 삭제",J133))),0,AA133*Summary!$B$23/100)</f>
        <v>8688.2826000000005</v>
      </c>
      <c r="AC133" s="65"/>
      <c r="AD133" s="145">
        <v>45904</v>
      </c>
      <c r="AE133" s="139" t="s">
        <v>10</v>
      </c>
      <c r="AF133" s="139">
        <v>82020038056</v>
      </c>
      <c r="AG133" s="139" t="s">
        <v>649</v>
      </c>
      <c r="AH133" s="139" t="s">
        <v>650</v>
      </c>
      <c r="AI133" s="139">
        <v>1083910430</v>
      </c>
      <c r="AJ133" s="139">
        <v>4759</v>
      </c>
      <c r="AK133" s="139"/>
      <c r="AL133" s="140">
        <v>1</v>
      </c>
      <c r="AM133" s="141">
        <v>0.65</v>
      </c>
      <c r="AN133" s="141">
        <v>2.1</v>
      </c>
      <c r="AO133" s="141">
        <v>2.1</v>
      </c>
      <c r="AP133" s="139" t="s">
        <v>8</v>
      </c>
      <c r="AQ133" s="141">
        <v>9.02</v>
      </c>
      <c r="AR133" s="139" t="s">
        <v>81</v>
      </c>
      <c r="AS133" s="139" t="s">
        <v>81</v>
      </c>
      <c r="AT133" s="139" t="s">
        <v>81</v>
      </c>
      <c r="AU133" s="139" t="s">
        <v>81</v>
      </c>
      <c r="AV133" s="139" t="s">
        <v>81</v>
      </c>
      <c r="AW133" s="139">
        <v>2256355</v>
      </c>
      <c r="AX133" s="139" t="s">
        <v>121</v>
      </c>
      <c r="AY133" s="139" t="s">
        <v>82</v>
      </c>
      <c r="AZ133" s="139"/>
      <c r="BA133" s="139" t="s">
        <v>83</v>
      </c>
      <c r="BB133" s="157">
        <v>596421461395</v>
      </c>
      <c r="BC133" s="139"/>
      <c r="BD133" s="139" t="s">
        <v>651</v>
      </c>
      <c r="BE133" s="139" t="s">
        <v>119</v>
      </c>
      <c r="BF133" s="139" t="s">
        <v>87</v>
      </c>
      <c r="BG133" s="139" t="s">
        <v>84</v>
      </c>
      <c r="BH133" s="139" t="s">
        <v>85</v>
      </c>
      <c r="BI133" s="139" t="s">
        <v>86</v>
      </c>
      <c r="BJ133" s="139"/>
      <c r="BK133" s="139" t="s">
        <v>116</v>
      </c>
    </row>
    <row r="134" spans="1:63" ht="13.2" customHeight="1" x14ac:dyDescent="0.2">
      <c r="A134" s="54">
        <f t="shared" si="23"/>
        <v>45904</v>
      </c>
      <c r="B134" s="54" t="str">
        <f t="shared" si="24"/>
        <v>NRT</v>
      </c>
      <c r="C134" s="53">
        <f t="shared" si="25"/>
        <v>82020038056</v>
      </c>
      <c r="D134" s="55" t="str">
        <f t="shared" si="26"/>
        <v>PJP250138214</v>
      </c>
      <c r="E134" s="53">
        <f t="shared" si="27"/>
        <v>596421458702</v>
      </c>
      <c r="F134" s="53">
        <f t="shared" si="28"/>
        <v>2256355</v>
      </c>
      <c r="G134" s="53" t="str">
        <f t="shared" si="29"/>
        <v>SWCORP (TEAMHT)</v>
      </c>
      <c r="H134" s="55" t="str">
        <f t="shared" si="30"/>
        <v>박상철</v>
      </c>
      <c r="I134" s="53">
        <f t="shared" si="31"/>
        <v>62055</v>
      </c>
      <c r="J134" s="72">
        <f t="shared" si="32"/>
        <v>0</v>
      </c>
      <c r="K134" s="114">
        <f t="shared" si="33"/>
        <v>1</v>
      </c>
      <c r="L134" s="115">
        <f t="shared" si="34"/>
        <v>1.85</v>
      </c>
      <c r="M134" s="115">
        <f t="shared" si="35"/>
        <v>2.4</v>
      </c>
      <c r="N134" s="56">
        <f t="shared" si="36"/>
        <v>2.4000000000000004</v>
      </c>
      <c r="O134" s="53" t="str">
        <f t="shared" si="37"/>
        <v>일반(목록배제,Normal-Manifest Exception)</v>
      </c>
      <c r="P134" s="100">
        <f t="shared" si="38"/>
        <v>6.15</v>
      </c>
      <c r="Q134" s="63" t="str">
        <f t="shared" si="39"/>
        <v>RS702</v>
      </c>
      <c r="R134" s="63" t="str">
        <f t="shared" si="40"/>
        <v>AIR SEOUL</v>
      </c>
      <c r="S134" s="54">
        <f t="shared" si="41"/>
        <v>45904</v>
      </c>
      <c r="T134" s="94">
        <f t="shared" si="42"/>
        <v>926</v>
      </c>
      <c r="U134" s="98" cm="1">
        <f t="array" ref="U134">IF(OR(ISNUMBER(SEARCH("대신대납",J134)),ISNUMBER(SEARCH("대신 대납",J134))),_xlfn.LET(
  _xlpm.s,J134,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" s="98">
        <f>((K134-1)*2500)/(Summary!$B$23/100)</f>
        <v>0</v>
      </c>
      <c r="W134" s="107">
        <f>IF(OR(ISNUMBER(SEARCH("대신대납",J134)),ISNUMBER(SEARCH("대신 대납",J134)),ISNUMBER(SEARCH("대신착불",J134)),ISNUMBER(SEARCH("대신 착불",J134))), 0,_xlfn.IFNA(_xlfn.IFS(
    AND(N134/K134 &gt; 2, N134/K134 &lt;= 5), 500/(Summary!$B$23/100) * K134,
    AND(N134/K134 &gt; 5, N134/K134 &lt;= 10), 1000/(Summary!$B$23/100) * K134,
    AND(N134/K134 &gt; 10, N134/K134 &lt;= 20), 3000/(Summary!$B$23/100) * K134,
    AND(N134/K134 &gt; 20, N134/K134 &lt;= 25), 11000/(Summary!$B$23/100) * K134,
    AND(N134/K134 &gt; 25, N134/K134 &lt;= 999), 15000/(Summary!$B$23/100) * K134
),0))</f>
        <v>53.059968376258844</v>
      </c>
      <c r="X134" s="99" cm="1">
        <f t="array" ref="X134">_xlfn.IFNA(_xlfn.IFS(AND(P134&gt;=2000, P134&lt;3000), 10000, AND(P134&gt;=3000, P134&lt;4000), 15000, AND(P134&gt;=4000, P134&lt;5000), 20000, AND(P134&gt;=5000), 25000),0)</f>
        <v>0</v>
      </c>
      <c r="Y134" s="64" t="str">
        <f>_xlfn.IFNA(VLOOKUP(D134,OTC!$A:$H,8,0),"")</f>
        <v/>
      </c>
      <c r="Z134" s="102">
        <f t="shared" si="43"/>
        <v>53</v>
      </c>
      <c r="AA134" s="113">
        <f t="shared" si="44"/>
        <v>979</v>
      </c>
      <c r="AB134" s="124">
        <f>IF(OR(ISNUMBER(SEARCH("적하삭제",J134)),ISNUMBER(SEARCH("적하 삭제",J134))),0,AA134*Summary!$B$23/100)</f>
        <v>9225.4107000000004</v>
      </c>
      <c r="AC134" s="65"/>
      <c r="AD134" s="145">
        <v>45904</v>
      </c>
      <c r="AE134" s="139" t="s">
        <v>10</v>
      </c>
      <c r="AF134" s="139">
        <v>82020038056</v>
      </c>
      <c r="AG134" s="139" t="s">
        <v>652</v>
      </c>
      <c r="AH134" s="139" t="s">
        <v>653</v>
      </c>
      <c r="AI134" s="139">
        <v>1046866842</v>
      </c>
      <c r="AJ134" s="139">
        <v>62055</v>
      </c>
      <c r="AK134" s="139"/>
      <c r="AL134" s="140">
        <v>1</v>
      </c>
      <c r="AM134" s="141">
        <v>1.85</v>
      </c>
      <c r="AN134" s="141">
        <v>2.4</v>
      </c>
      <c r="AO134" s="141">
        <v>2.4</v>
      </c>
      <c r="AP134" s="139" t="s">
        <v>8</v>
      </c>
      <c r="AQ134" s="141">
        <v>6.15</v>
      </c>
      <c r="AR134" s="139" t="s">
        <v>81</v>
      </c>
      <c r="AS134" s="139" t="s">
        <v>81</v>
      </c>
      <c r="AT134" s="139" t="s">
        <v>81</v>
      </c>
      <c r="AU134" s="139" t="s">
        <v>81</v>
      </c>
      <c r="AV134" s="139" t="s">
        <v>81</v>
      </c>
      <c r="AW134" s="139">
        <v>2256355</v>
      </c>
      <c r="AX134" s="139" t="s">
        <v>121</v>
      </c>
      <c r="AY134" s="139" t="s">
        <v>82</v>
      </c>
      <c r="AZ134" s="139"/>
      <c r="BA134" s="139" t="s">
        <v>83</v>
      </c>
      <c r="BB134" s="157">
        <v>596421458702</v>
      </c>
      <c r="BC134" s="139"/>
      <c r="BD134" s="139" t="s">
        <v>654</v>
      </c>
      <c r="BE134" s="139" t="s">
        <v>119</v>
      </c>
      <c r="BF134" s="139" t="s">
        <v>87</v>
      </c>
      <c r="BG134" s="139" t="s">
        <v>84</v>
      </c>
      <c r="BH134" s="139" t="s">
        <v>85</v>
      </c>
      <c r="BI134" s="139" t="s">
        <v>86</v>
      </c>
      <c r="BJ134" s="139"/>
      <c r="BK134" s="139" t="s">
        <v>116</v>
      </c>
    </row>
    <row r="135" spans="1:63" ht="13.2" customHeight="1" x14ac:dyDescent="0.2">
      <c r="A135" s="54">
        <f t="shared" ref="A135:A198" si="45">AD135</f>
        <v>45904</v>
      </c>
      <c r="B135" s="54" t="str">
        <f t="shared" ref="B135:B198" si="46">AE135</f>
        <v>NRT</v>
      </c>
      <c r="C135" s="53">
        <f t="shared" ref="C135:C198" si="47">AF135</f>
        <v>82020038056</v>
      </c>
      <c r="D135" s="55" t="str">
        <f t="shared" ref="D135:D198" si="48">AG135</f>
        <v>PJP250138207</v>
      </c>
      <c r="E135" s="53">
        <f t="shared" ref="E135:E198" si="49">BB135</f>
        <v>596421458632</v>
      </c>
      <c r="F135" s="53">
        <f t="shared" ref="F135:F198" si="50">AW135</f>
        <v>2256355</v>
      </c>
      <c r="G135" s="53" t="str">
        <f t="shared" ref="G135:G198" si="51">AX135</f>
        <v>SWCORP (TEAMHT)</v>
      </c>
      <c r="H135" s="55" t="str">
        <f t="shared" ref="H135:H198" si="52">AH135</f>
        <v>오세준</v>
      </c>
      <c r="I135" s="53">
        <f t="shared" ref="I135:I198" si="53">AJ135</f>
        <v>24239</v>
      </c>
      <c r="J135" s="72">
        <f t="shared" ref="J135:J198" si="54">AK135</f>
        <v>0</v>
      </c>
      <c r="K135" s="114">
        <f t="shared" ref="K135:K198" si="55">AL135</f>
        <v>1</v>
      </c>
      <c r="L135" s="115">
        <f t="shared" ref="L135:L198" si="56">AM135</f>
        <v>3.05</v>
      </c>
      <c r="M135" s="115">
        <f t="shared" ref="M135:M198" si="57">AN135</f>
        <v>5.8</v>
      </c>
      <c r="N135" s="56">
        <f t="shared" ref="N135:N198" si="58">CEILING(IF(L135&gt;M135,L135,M135),$D$2)</f>
        <v>5.8000000000000007</v>
      </c>
      <c r="O135" s="53" t="str">
        <f t="shared" ref="O135:O198" si="59">AP135</f>
        <v>일반(목록배제,Normal-Manifest Exception)</v>
      </c>
      <c r="P135" s="100">
        <f t="shared" ref="P135:P198" si="60">AQ135</f>
        <v>32.15</v>
      </c>
      <c r="Q135" s="63" t="str">
        <f t="shared" ref="Q135:Q198" si="61">BE135</f>
        <v>RS702</v>
      </c>
      <c r="R135" s="63" t="str">
        <f t="shared" ref="R135:R198" si="62">BF135</f>
        <v>AIR SEOUL</v>
      </c>
      <c r="S135" s="54">
        <f t="shared" ref="S135:S198" si="63">DATE(YEAR(A135),MONTH(A135),DAY(A135))</f>
        <v>45904</v>
      </c>
      <c r="T135" s="94">
        <f t="shared" ref="T135:T198" si="64">IF(N135&gt;0.5,CEILING($B$2+(N135-0.5)*$C$2,1),$B$2)-30</f>
        <v>1572</v>
      </c>
      <c r="U135" s="98" cm="1">
        <f t="array" ref="U135">IF(OR(ISNUMBER(SEARCH("대신대납",J135)),ISNUMBER(SEARCH("대신 대납",J135))),_xlfn.LET(
  _xlpm.s,J135,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" s="98">
        <f>((K135-1)*2500)/(Summary!$B$23/100)</f>
        <v>0</v>
      </c>
      <c r="W135" s="107">
        <f>IF(OR(ISNUMBER(SEARCH("대신대납",J135)),ISNUMBER(SEARCH("대신 대납",J135)),ISNUMBER(SEARCH("대신착불",J135)),ISNUMBER(SEARCH("대신 착불",J135))), 0,_xlfn.IFNA(_xlfn.IFS(
    AND(N135/K135 &gt; 2, N135/K135 &lt;= 5), 500/(Summary!$B$23/100) * K135,
    AND(N135/K135 &gt; 5, N135/K135 &lt;= 10), 1000/(Summary!$B$23/100) * K135,
    AND(N135/K135 &gt; 10, N135/K135 &lt;= 20), 3000/(Summary!$B$23/100) * K135,
    AND(N135/K135 &gt; 20, N135/K135 &lt;= 25), 11000/(Summary!$B$23/100) * K135,
    AND(N135/K135 &gt; 25, N135/K135 &lt;= 999), 15000/(Summary!$B$23/100) * K135
),0))</f>
        <v>106.11993675251769</v>
      </c>
      <c r="X135" s="99" cm="1">
        <f t="array" ref="X135">_xlfn.IFNA(_xlfn.IFS(AND(P135&gt;=2000, P135&lt;3000), 10000, AND(P135&gt;=3000, P135&lt;4000), 15000, AND(P135&gt;=4000, P135&lt;5000), 20000, AND(P135&gt;=5000), 25000),0)</f>
        <v>0</v>
      </c>
      <c r="Y135" s="64" t="str">
        <f>_xlfn.IFNA(VLOOKUP(D135,OTC!$A:$H,8,0),"")</f>
        <v/>
      </c>
      <c r="Z135" s="102">
        <f t="shared" ref="Z135:Z198" si="65">ROUND(SUM(U135:Y135),0)</f>
        <v>106</v>
      </c>
      <c r="AA135" s="113">
        <f t="shared" ref="AA135:AA198" si="66">SUM(Z135,T135)</f>
        <v>1678</v>
      </c>
      <c r="AB135" s="124">
        <f>IF(OR(ISNUMBER(SEARCH("적하삭제",J135)),ISNUMBER(SEARCH("적하 삭제",J135))),0,AA135*Summary!$B$23/100)</f>
        <v>15812.297399999999</v>
      </c>
      <c r="AC135" s="65"/>
      <c r="AD135" s="145">
        <v>45904</v>
      </c>
      <c r="AE135" s="139" t="s">
        <v>10</v>
      </c>
      <c r="AF135" s="139">
        <v>82020038056</v>
      </c>
      <c r="AG135" s="139" t="s">
        <v>655</v>
      </c>
      <c r="AH135" s="139" t="s">
        <v>656</v>
      </c>
      <c r="AI135" s="139">
        <v>1029703205</v>
      </c>
      <c r="AJ135" s="139">
        <v>24239</v>
      </c>
      <c r="AK135" s="139"/>
      <c r="AL135" s="140">
        <v>1</v>
      </c>
      <c r="AM135" s="141">
        <v>3.05</v>
      </c>
      <c r="AN135" s="141">
        <v>5.8</v>
      </c>
      <c r="AO135" s="141">
        <v>6</v>
      </c>
      <c r="AP135" s="139" t="s">
        <v>8</v>
      </c>
      <c r="AQ135" s="141">
        <v>32.15</v>
      </c>
      <c r="AR135" s="139" t="s">
        <v>81</v>
      </c>
      <c r="AS135" s="139" t="s">
        <v>81</v>
      </c>
      <c r="AT135" s="139" t="s">
        <v>81</v>
      </c>
      <c r="AU135" s="139" t="s">
        <v>81</v>
      </c>
      <c r="AV135" s="139" t="s">
        <v>81</v>
      </c>
      <c r="AW135" s="139">
        <v>2256355</v>
      </c>
      <c r="AX135" s="139" t="s">
        <v>121</v>
      </c>
      <c r="AY135" s="139" t="s">
        <v>82</v>
      </c>
      <c r="AZ135" s="139"/>
      <c r="BA135" s="139" t="s">
        <v>83</v>
      </c>
      <c r="BB135" s="157">
        <v>596421458632</v>
      </c>
      <c r="BC135" s="139"/>
      <c r="BD135" s="139" t="s">
        <v>657</v>
      </c>
      <c r="BE135" s="139" t="s">
        <v>119</v>
      </c>
      <c r="BF135" s="139" t="s">
        <v>87</v>
      </c>
      <c r="BG135" s="139" t="s">
        <v>84</v>
      </c>
      <c r="BH135" s="139" t="s">
        <v>85</v>
      </c>
      <c r="BI135" s="139" t="s">
        <v>86</v>
      </c>
      <c r="BJ135" s="139"/>
      <c r="BK135" s="139" t="s">
        <v>116</v>
      </c>
    </row>
    <row r="136" spans="1:63" ht="13.2" customHeight="1" x14ac:dyDescent="0.2">
      <c r="A136" s="54">
        <f t="shared" si="45"/>
        <v>45904</v>
      </c>
      <c r="B136" s="54" t="str">
        <f t="shared" si="46"/>
        <v>NRT</v>
      </c>
      <c r="C136" s="53">
        <f t="shared" si="47"/>
        <v>82020038056</v>
      </c>
      <c r="D136" s="55" t="str">
        <f t="shared" si="48"/>
        <v>PJP250138187</v>
      </c>
      <c r="E136" s="53">
        <f t="shared" si="49"/>
        <v>596421458433</v>
      </c>
      <c r="F136" s="53">
        <f t="shared" si="50"/>
        <v>2256355</v>
      </c>
      <c r="G136" s="53" t="str">
        <f t="shared" si="51"/>
        <v>SWCORP (TEAMHT)</v>
      </c>
      <c r="H136" s="55" t="str">
        <f t="shared" si="52"/>
        <v>송선미</v>
      </c>
      <c r="I136" s="53">
        <f t="shared" si="53"/>
        <v>52562</v>
      </c>
      <c r="J136" s="72">
        <f t="shared" si="54"/>
        <v>0</v>
      </c>
      <c r="K136" s="114">
        <f t="shared" si="55"/>
        <v>1</v>
      </c>
      <c r="L136" s="115">
        <f t="shared" si="56"/>
        <v>4.1500000000000004</v>
      </c>
      <c r="M136" s="115">
        <f t="shared" si="57"/>
        <v>3.6</v>
      </c>
      <c r="N136" s="56">
        <f t="shared" si="58"/>
        <v>4.2</v>
      </c>
      <c r="O136" s="53" t="str">
        <f t="shared" si="59"/>
        <v>일반(목록배제,Normal-Manifest Exception)</v>
      </c>
      <c r="P136" s="100">
        <f t="shared" si="60"/>
        <v>7.75</v>
      </c>
      <c r="Q136" s="63" t="str">
        <f t="shared" si="61"/>
        <v>RS702</v>
      </c>
      <c r="R136" s="63" t="str">
        <f t="shared" si="62"/>
        <v>AIR SEOUL</v>
      </c>
      <c r="S136" s="54">
        <f t="shared" si="63"/>
        <v>45904</v>
      </c>
      <c r="T136" s="94">
        <f t="shared" si="64"/>
        <v>1268</v>
      </c>
      <c r="U136" s="98" cm="1">
        <f t="array" ref="U136">IF(OR(ISNUMBER(SEARCH("대신대납",J136)),ISNUMBER(SEARCH("대신 대납",J136))),_xlfn.LET(
  _xlpm.s,J136,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" s="98">
        <f>((K136-1)*2500)/(Summary!$B$23/100)</f>
        <v>0</v>
      </c>
      <c r="W136" s="107">
        <f>IF(OR(ISNUMBER(SEARCH("대신대납",J136)),ISNUMBER(SEARCH("대신 대납",J136)),ISNUMBER(SEARCH("대신착불",J136)),ISNUMBER(SEARCH("대신 착불",J136))), 0,_xlfn.IFNA(_xlfn.IFS(
    AND(N136/K136 &gt; 2, N136/K136 &lt;= 5), 500/(Summary!$B$23/100) * K136,
    AND(N136/K136 &gt; 5, N136/K136 &lt;= 10), 1000/(Summary!$B$23/100) * K136,
    AND(N136/K136 &gt; 10, N136/K136 &lt;= 20), 3000/(Summary!$B$23/100) * K136,
    AND(N136/K136 &gt; 20, N136/K136 &lt;= 25), 11000/(Summary!$B$23/100) * K136,
    AND(N136/K136 &gt; 25, N136/K136 &lt;= 999), 15000/(Summary!$B$23/100) * K136
),0))</f>
        <v>53.059968376258844</v>
      </c>
      <c r="X136" s="99" cm="1">
        <f t="array" ref="X136">_xlfn.IFNA(_xlfn.IFS(AND(P136&gt;=2000, P136&lt;3000), 10000, AND(P136&gt;=3000, P136&lt;4000), 15000, AND(P136&gt;=4000, P136&lt;5000), 20000, AND(P136&gt;=5000), 25000),0)</f>
        <v>0</v>
      </c>
      <c r="Y136" s="64" t="str">
        <f>_xlfn.IFNA(VLOOKUP(D136,OTC!$A:$H,8,0),"")</f>
        <v/>
      </c>
      <c r="Z136" s="102">
        <f t="shared" si="65"/>
        <v>53</v>
      </c>
      <c r="AA136" s="113">
        <f t="shared" si="66"/>
        <v>1321</v>
      </c>
      <c r="AB136" s="124">
        <f>IF(OR(ISNUMBER(SEARCH("적하삭제",J136)),ISNUMBER(SEARCH("적하 삭제",J136))),0,AA136*Summary!$B$23/100)</f>
        <v>12448.179300000002</v>
      </c>
      <c r="AC136" s="65"/>
      <c r="AD136" s="145">
        <v>45904</v>
      </c>
      <c r="AE136" s="139" t="s">
        <v>10</v>
      </c>
      <c r="AF136" s="139">
        <v>82020038056</v>
      </c>
      <c r="AG136" s="139" t="s">
        <v>658</v>
      </c>
      <c r="AH136" s="139" t="s">
        <v>659</v>
      </c>
      <c r="AI136" s="139">
        <v>1029073743</v>
      </c>
      <c r="AJ136" s="139">
        <v>52562</v>
      </c>
      <c r="AK136" s="139"/>
      <c r="AL136" s="140">
        <v>1</v>
      </c>
      <c r="AM136" s="141">
        <v>4.1500000000000004</v>
      </c>
      <c r="AN136" s="141">
        <v>3.6</v>
      </c>
      <c r="AO136" s="141">
        <v>4.2</v>
      </c>
      <c r="AP136" s="139" t="s">
        <v>8</v>
      </c>
      <c r="AQ136" s="141">
        <v>7.75</v>
      </c>
      <c r="AR136" s="139" t="s">
        <v>81</v>
      </c>
      <c r="AS136" s="139" t="s">
        <v>81</v>
      </c>
      <c r="AT136" s="139" t="s">
        <v>81</v>
      </c>
      <c r="AU136" s="139" t="s">
        <v>81</v>
      </c>
      <c r="AV136" s="139" t="s">
        <v>81</v>
      </c>
      <c r="AW136" s="139">
        <v>2256355</v>
      </c>
      <c r="AX136" s="139" t="s">
        <v>121</v>
      </c>
      <c r="AY136" s="139" t="s">
        <v>82</v>
      </c>
      <c r="AZ136" s="139"/>
      <c r="BA136" s="139" t="s">
        <v>83</v>
      </c>
      <c r="BB136" s="157">
        <v>596421458433</v>
      </c>
      <c r="BC136" s="139"/>
      <c r="BD136" s="139" t="s">
        <v>660</v>
      </c>
      <c r="BE136" s="139" t="s">
        <v>119</v>
      </c>
      <c r="BF136" s="139" t="s">
        <v>87</v>
      </c>
      <c r="BG136" s="139" t="s">
        <v>84</v>
      </c>
      <c r="BH136" s="139" t="s">
        <v>85</v>
      </c>
      <c r="BI136" s="139" t="s">
        <v>86</v>
      </c>
      <c r="BJ136" s="139"/>
      <c r="BK136" s="139" t="s">
        <v>116</v>
      </c>
    </row>
    <row r="137" spans="1:63" ht="13.2" customHeight="1" x14ac:dyDescent="0.2">
      <c r="A137" s="54">
        <f t="shared" si="45"/>
        <v>45904</v>
      </c>
      <c r="B137" s="54" t="str">
        <f t="shared" si="46"/>
        <v>NRT</v>
      </c>
      <c r="C137" s="53">
        <f t="shared" si="47"/>
        <v>82020038056</v>
      </c>
      <c r="D137" s="55" t="str">
        <f t="shared" si="48"/>
        <v>PJP250138193</v>
      </c>
      <c r="E137" s="53">
        <f t="shared" si="49"/>
        <v>596421458492</v>
      </c>
      <c r="F137" s="53">
        <f t="shared" si="50"/>
        <v>2256355</v>
      </c>
      <c r="G137" s="53" t="str">
        <f t="shared" si="51"/>
        <v>SWCORP (TEAMHT)</v>
      </c>
      <c r="H137" s="55" t="str">
        <f t="shared" si="52"/>
        <v>조정윤</v>
      </c>
      <c r="I137" s="53">
        <f t="shared" si="53"/>
        <v>53238</v>
      </c>
      <c r="J137" s="72">
        <f t="shared" si="54"/>
        <v>0</v>
      </c>
      <c r="K137" s="114">
        <f t="shared" si="55"/>
        <v>1</v>
      </c>
      <c r="L137" s="115">
        <f t="shared" si="56"/>
        <v>9.8000000000000007</v>
      </c>
      <c r="M137" s="115">
        <f t="shared" si="57"/>
        <v>6.2</v>
      </c>
      <c r="N137" s="56">
        <f t="shared" si="58"/>
        <v>9.8000000000000007</v>
      </c>
      <c r="O137" s="53" t="str">
        <f t="shared" si="59"/>
        <v>일반(목록배제,Normal-Manifest Exception)</v>
      </c>
      <c r="P137" s="100">
        <f t="shared" si="60"/>
        <v>16.82</v>
      </c>
      <c r="Q137" s="63" t="str">
        <f t="shared" si="61"/>
        <v>RS702</v>
      </c>
      <c r="R137" s="63" t="str">
        <f t="shared" si="62"/>
        <v>AIR SEOUL</v>
      </c>
      <c r="S137" s="54">
        <f t="shared" si="63"/>
        <v>45904</v>
      </c>
      <c r="T137" s="94">
        <f t="shared" si="64"/>
        <v>2332</v>
      </c>
      <c r="U137" s="98" cm="1">
        <f t="array" ref="U137">IF(OR(ISNUMBER(SEARCH("대신대납",J137)),ISNUMBER(SEARCH("대신 대납",J137))),_xlfn.LET(
  _xlpm.s,J137,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7" s="98">
        <f>((K137-1)*2500)/(Summary!$B$23/100)</f>
        <v>0</v>
      </c>
      <c r="W137" s="107">
        <f>IF(OR(ISNUMBER(SEARCH("대신대납",J137)),ISNUMBER(SEARCH("대신 대납",J137)),ISNUMBER(SEARCH("대신착불",J137)),ISNUMBER(SEARCH("대신 착불",J137))), 0,_xlfn.IFNA(_xlfn.IFS(
    AND(N137/K137 &gt; 2, N137/K137 &lt;= 5), 500/(Summary!$B$23/100) * K137,
    AND(N137/K137 &gt; 5, N137/K137 &lt;= 10), 1000/(Summary!$B$23/100) * K137,
    AND(N137/K137 &gt; 10, N137/K137 &lt;= 20), 3000/(Summary!$B$23/100) * K137,
    AND(N137/K137 &gt; 20, N137/K137 &lt;= 25), 11000/(Summary!$B$23/100) * K137,
    AND(N137/K137 &gt; 25, N137/K137 &lt;= 999), 15000/(Summary!$B$23/100) * K137
),0))</f>
        <v>106.11993675251769</v>
      </c>
      <c r="X137" s="99" cm="1">
        <f t="array" ref="X137">_xlfn.IFNA(_xlfn.IFS(AND(P137&gt;=2000, P137&lt;3000), 10000, AND(P137&gt;=3000, P137&lt;4000), 15000, AND(P137&gt;=4000, P137&lt;5000), 20000, AND(P137&gt;=5000), 25000),0)</f>
        <v>0</v>
      </c>
      <c r="Y137" s="64" t="str">
        <f>_xlfn.IFNA(VLOOKUP(D137,OTC!$A:$H,8,0),"")</f>
        <v/>
      </c>
      <c r="Z137" s="102">
        <f t="shared" si="65"/>
        <v>106</v>
      </c>
      <c r="AA137" s="113">
        <f t="shared" si="66"/>
        <v>2438</v>
      </c>
      <c r="AB137" s="124">
        <f>IF(OR(ISNUMBER(SEARCH("적하삭제",J137)),ISNUMBER(SEARCH("적하 삭제",J137))),0,AA137*Summary!$B$23/100)</f>
        <v>22974.005400000002</v>
      </c>
      <c r="AC137" s="65"/>
      <c r="AD137" s="145">
        <v>45904</v>
      </c>
      <c r="AE137" s="139" t="s">
        <v>10</v>
      </c>
      <c r="AF137" s="139">
        <v>82020038056</v>
      </c>
      <c r="AG137" s="139" t="s">
        <v>661</v>
      </c>
      <c r="AH137" s="139" t="s">
        <v>662</v>
      </c>
      <c r="AI137" s="139">
        <v>1092170933</v>
      </c>
      <c r="AJ137" s="139">
        <v>53238</v>
      </c>
      <c r="AK137" s="139"/>
      <c r="AL137" s="140">
        <v>1</v>
      </c>
      <c r="AM137" s="141">
        <v>9.8000000000000007</v>
      </c>
      <c r="AN137" s="141">
        <v>6.2</v>
      </c>
      <c r="AO137" s="141">
        <v>10</v>
      </c>
      <c r="AP137" s="139" t="s">
        <v>8</v>
      </c>
      <c r="AQ137" s="141">
        <v>16.82</v>
      </c>
      <c r="AR137" s="139" t="s">
        <v>81</v>
      </c>
      <c r="AS137" s="139" t="s">
        <v>81</v>
      </c>
      <c r="AT137" s="139" t="s">
        <v>81</v>
      </c>
      <c r="AU137" s="139" t="s">
        <v>81</v>
      </c>
      <c r="AV137" s="139" t="s">
        <v>81</v>
      </c>
      <c r="AW137" s="139">
        <v>2256355</v>
      </c>
      <c r="AX137" s="139" t="s">
        <v>121</v>
      </c>
      <c r="AY137" s="139" t="s">
        <v>82</v>
      </c>
      <c r="AZ137" s="139"/>
      <c r="BA137" s="139" t="s">
        <v>83</v>
      </c>
      <c r="BB137" s="157">
        <v>596421458492</v>
      </c>
      <c r="BC137" s="139"/>
      <c r="BD137" s="139" t="s">
        <v>663</v>
      </c>
      <c r="BE137" s="139" t="s">
        <v>119</v>
      </c>
      <c r="BF137" s="139" t="s">
        <v>87</v>
      </c>
      <c r="BG137" s="139" t="s">
        <v>84</v>
      </c>
      <c r="BH137" s="139" t="s">
        <v>85</v>
      </c>
      <c r="BI137" s="139" t="s">
        <v>86</v>
      </c>
      <c r="BJ137" s="139"/>
      <c r="BK137" s="139" t="s">
        <v>116</v>
      </c>
    </row>
    <row r="138" spans="1:63" ht="13.2" customHeight="1" x14ac:dyDescent="0.2">
      <c r="A138" s="54">
        <f t="shared" si="45"/>
        <v>45904</v>
      </c>
      <c r="B138" s="54" t="str">
        <f t="shared" si="46"/>
        <v>NRT</v>
      </c>
      <c r="C138" s="53">
        <f t="shared" si="47"/>
        <v>82020038056</v>
      </c>
      <c r="D138" s="55" t="str">
        <f t="shared" si="48"/>
        <v>PJP250138203</v>
      </c>
      <c r="E138" s="53">
        <f t="shared" si="49"/>
        <v>596421458595</v>
      </c>
      <c r="F138" s="53">
        <f t="shared" si="50"/>
        <v>2256355</v>
      </c>
      <c r="G138" s="53" t="str">
        <f t="shared" si="51"/>
        <v>SWCORP (TEAMHT)</v>
      </c>
      <c r="H138" s="55" t="str">
        <f t="shared" si="52"/>
        <v>김승태</v>
      </c>
      <c r="I138" s="53">
        <f t="shared" si="53"/>
        <v>41502</v>
      </c>
      <c r="J138" s="72">
        <f t="shared" si="54"/>
        <v>0</v>
      </c>
      <c r="K138" s="114">
        <f t="shared" si="55"/>
        <v>1</v>
      </c>
      <c r="L138" s="115">
        <f t="shared" si="56"/>
        <v>1.05</v>
      </c>
      <c r="M138" s="115">
        <f t="shared" si="57"/>
        <v>2</v>
      </c>
      <c r="N138" s="56">
        <f t="shared" si="58"/>
        <v>2</v>
      </c>
      <c r="O138" s="53" t="str">
        <f t="shared" si="59"/>
        <v>일반(목록배제,Normal-Manifest Exception)</v>
      </c>
      <c r="P138" s="100">
        <f t="shared" si="60"/>
        <v>8.19</v>
      </c>
      <c r="Q138" s="63" t="str">
        <f t="shared" si="61"/>
        <v>RS702</v>
      </c>
      <c r="R138" s="63" t="str">
        <f t="shared" si="62"/>
        <v>AIR SEOUL</v>
      </c>
      <c r="S138" s="54">
        <f t="shared" si="63"/>
        <v>45904</v>
      </c>
      <c r="T138" s="94">
        <f t="shared" si="64"/>
        <v>850</v>
      </c>
      <c r="U138" s="98" cm="1">
        <f t="array" ref="U138">IF(OR(ISNUMBER(SEARCH("대신대납",J138)),ISNUMBER(SEARCH("대신 대납",J138))),_xlfn.LET(
  _xlpm.s,J138,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8" s="98">
        <f>((K138-1)*2500)/(Summary!$B$23/100)</f>
        <v>0</v>
      </c>
      <c r="W138" s="107">
        <f>IF(OR(ISNUMBER(SEARCH("대신대납",J138)),ISNUMBER(SEARCH("대신 대납",J138)),ISNUMBER(SEARCH("대신착불",J138)),ISNUMBER(SEARCH("대신 착불",J138))), 0,_xlfn.IFNA(_xlfn.IFS(
    AND(N138/K138 &gt; 2, N138/K138 &lt;= 5), 500/(Summary!$B$23/100) * K138,
    AND(N138/K138 &gt; 5, N138/K138 &lt;= 10), 1000/(Summary!$B$23/100) * K138,
    AND(N138/K138 &gt; 10, N138/K138 &lt;= 20), 3000/(Summary!$B$23/100) * K138,
    AND(N138/K138 &gt; 20, N138/K138 &lt;= 25), 11000/(Summary!$B$23/100) * K138,
    AND(N138/K138 &gt; 25, N138/K138 &lt;= 999), 15000/(Summary!$B$23/100) * K138
),0))</f>
        <v>0</v>
      </c>
      <c r="X138" s="99" cm="1">
        <f t="array" ref="X138">_xlfn.IFNA(_xlfn.IFS(AND(P138&gt;=2000, P138&lt;3000), 10000, AND(P138&gt;=3000, P138&lt;4000), 15000, AND(P138&gt;=4000, P138&lt;5000), 20000, AND(P138&gt;=5000), 25000),0)</f>
        <v>0</v>
      </c>
      <c r="Y138" s="64" t="str">
        <f>_xlfn.IFNA(VLOOKUP(D138,OTC!$A:$H,8,0),"")</f>
        <v/>
      </c>
      <c r="Z138" s="102">
        <f t="shared" si="65"/>
        <v>0</v>
      </c>
      <c r="AA138" s="113">
        <f t="shared" si="66"/>
        <v>850</v>
      </c>
      <c r="AB138" s="124">
        <f>IF(OR(ISNUMBER(SEARCH("적하삭제",J138)),ISNUMBER(SEARCH("적하 삭제",J138))),0,AA138*Summary!$B$23/100)</f>
        <v>8009.8050000000003</v>
      </c>
      <c r="AC138" s="65"/>
      <c r="AD138" s="145">
        <v>45904</v>
      </c>
      <c r="AE138" s="139" t="s">
        <v>10</v>
      </c>
      <c r="AF138" s="139">
        <v>82020038056</v>
      </c>
      <c r="AG138" s="139" t="s">
        <v>664</v>
      </c>
      <c r="AH138" s="139" t="s">
        <v>665</v>
      </c>
      <c r="AI138" s="139">
        <v>1076223388</v>
      </c>
      <c r="AJ138" s="139">
        <v>41502</v>
      </c>
      <c r="AK138" s="139"/>
      <c r="AL138" s="140">
        <v>1</v>
      </c>
      <c r="AM138" s="141">
        <v>1.05</v>
      </c>
      <c r="AN138" s="141">
        <v>2</v>
      </c>
      <c r="AO138" s="141">
        <v>2</v>
      </c>
      <c r="AP138" s="139" t="s">
        <v>8</v>
      </c>
      <c r="AQ138" s="141">
        <v>8.19</v>
      </c>
      <c r="AR138" s="139" t="s">
        <v>81</v>
      </c>
      <c r="AS138" s="139" t="s">
        <v>81</v>
      </c>
      <c r="AT138" s="139" t="s">
        <v>81</v>
      </c>
      <c r="AU138" s="139" t="s">
        <v>81</v>
      </c>
      <c r="AV138" s="139" t="s">
        <v>81</v>
      </c>
      <c r="AW138" s="139">
        <v>2256355</v>
      </c>
      <c r="AX138" s="139" t="s">
        <v>121</v>
      </c>
      <c r="AY138" s="139" t="s">
        <v>82</v>
      </c>
      <c r="AZ138" s="139"/>
      <c r="BA138" s="139" t="s">
        <v>83</v>
      </c>
      <c r="BB138" s="157">
        <v>596421458595</v>
      </c>
      <c r="BC138" s="139"/>
      <c r="BD138" s="139" t="s">
        <v>666</v>
      </c>
      <c r="BE138" s="139" t="s">
        <v>119</v>
      </c>
      <c r="BF138" s="139" t="s">
        <v>87</v>
      </c>
      <c r="BG138" s="139" t="s">
        <v>84</v>
      </c>
      <c r="BH138" s="139" t="s">
        <v>85</v>
      </c>
      <c r="BI138" s="139" t="s">
        <v>86</v>
      </c>
      <c r="BJ138" s="139"/>
      <c r="BK138" s="139" t="s">
        <v>116</v>
      </c>
    </row>
    <row r="139" spans="1:63" ht="13.2" customHeight="1" x14ac:dyDescent="0.2">
      <c r="A139" s="54">
        <f t="shared" si="45"/>
        <v>45904</v>
      </c>
      <c r="B139" s="54" t="str">
        <f t="shared" si="46"/>
        <v>NRT</v>
      </c>
      <c r="C139" s="53">
        <f t="shared" si="47"/>
        <v>82020038056</v>
      </c>
      <c r="D139" s="55" t="str">
        <f t="shared" si="48"/>
        <v>PJP250138208</v>
      </c>
      <c r="E139" s="53">
        <f t="shared" si="49"/>
        <v>596421458643</v>
      </c>
      <c r="F139" s="53">
        <f t="shared" si="50"/>
        <v>2256355</v>
      </c>
      <c r="G139" s="53" t="str">
        <f t="shared" si="51"/>
        <v>SWCORP (TEAMHT)</v>
      </c>
      <c r="H139" s="55" t="str">
        <f t="shared" si="52"/>
        <v>조지현</v>
      </c>
      <c r="I139" s="53">
        <f t="shared" si="53"/>
        <v>16108</v>
      </c>
      <c r="J139" s="72">
        <f t="shared" si="54"/>
        <v>0</v>
      </c>
      <c r="K139" s="114">
        <f t="shared" si="55"/>
        <v>1</v>
      </c>
      <c r="L139" s="115">
        <f t="shared" si="56"/>
        <v>3.35</v>
      </c>
      <c r="M139" s="115">
        <f t="shared" si="57"/>
        <v>2.1</v>
      </c>
      <c r="N139" s="56">
        <f t="shared" si="58"/>
        <v>3.4000000000000004</v>
      </c>
      <c r="O139" s="53" t="str">
        <f t="shared" si="59"/>
        <v>일반(목록배제,Normal-Manifest Exception)</v>
      </c>
      <c r="P139" s="100">
        <f t="shared" si="60"/>
        <v>6.59</v>
      </c>
      <c r="Q139" s="63" t="str">
        <f t="shared" si="61"/>
        <v>RS702</v>
      </c>
      <c r="R139" s="63" t="str">
        <f t="shared" si="62"/>
        <v>AIR SEOUL</v>
      </c>
      <c r="S139" s="54">
        <f t="shared" si="63"/>
        <v>45904</v>
      </c>
      <c r="T139" s="94">
        <f t="shared" si="64"/>
        <v>1116</v>
      </c>
      <c r="U139" s="98" cm="1">
        <f t="array" ref="U139">IF(OR(ISNUMBER(SEARCH("대신대납",J139)),ISNUMBER(SEARCH("대신 대납",J139))),_xlfn.LET(
  _xlpm.s,J139,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9" s="98">
        <f>((K139-1)*2500)/(Summary!$B$23/100)</f>
        <v>0</v>
      </c>
      <c r="W139" s="107">
        <f>IF(OR(ISNUMBER(SEARCH("대신대납",J139)),ISNUMBER(SEARCH("대신 대납",J139)),ISNUMBER(SEARCH("대신착불",J139)),ISNUMBER(SEARCH("대신 착불",J139))), 0,_xlfn.IFNA(_xlfn.IFS(
    AND(N139/K139 &gt; 2, N139/K139 &lt;= 5), 500/(Summary!$B$23/100) * K139,
    AND(N139/K139 &gt; 5, N139/K139 &lt;= 10), 1000/(Summary!$B$23/100) * K139,
    AND(N139/K139 &gt; 10, N139/K139 &lt;= 20), 3000/(Summary!$B$23/100) * K139,
    AND(N139/K139 &gt; 20, N139/K139 &lt;= 25), 11000/(Summary!$B$23/100) * K139,
    AND(N139/K139 &gt; 25, N139/K139 &lt;= 999), 15000/(Summary!$B$23/100) * K139
),0))</f>
        <v>53.059968376258844</v>
      </c>
      <c r="X139" s="99" cm="1">
        <f t="array" ref="X139">_xlfn.IFNA(_xlfn.IFS(AND(P139&gt;=2000, P139&lt;3000), 10000, AND(P139&gt;=3000, P139&lt;4000), 15000, AND(P139&gt;=4000, P139&lt;5000), 20000, AND(P139&gt;=5000), 25000),0)</f>
        <v>0</v>
      </c>
      <c r="Y139" s="64" t="str">
        <f>_xlfn.IFNA(VLOOKUP(D139,OTC!$A:$H,8,0),"")</f>
        <v/>
      </c>
      <c r="Z139" s="102">
        <f t="shared" si="65"/>
        <v>53</v>
      </c>
      <c r="AA139" s="113">
        <f t="shared" si="66"/>
        <v>1169</v>
      </c>
      <c r="AB139" s="124">
        <f>IF(OR(ISNUMBER(SEARCH("적하삭제",J139)),ISNUMBER(SEARCH("적하 삭제",J139))),0,AA139*Summary!$B$23/100)</f>
        <v>11015.8377</v>
      </c>
      <c r="AC139" s="65"/>
      <c r="AD139" s="145">
        <v>45904</v>
      </c>
      <c r="AE139" s="139" t="s">
        <v>10</v>
      </c>
      <c r="AF139" s="139">
        <v>82020038056</v>
      </c>
      <c r="AG139" s="139" t="s">
        <v>667</v>
      </c>
      <c r="AH139" s="139" t="s">
        <v>668</v>
      </c>
      <c r="AI139" s="139">
        <v>1033605591</v>
      </c>
      <c r="AJ139" s="139">
        <v>16108</v>
      </c>
      <c r="AK139" s="139"/>
      <c r="AL139" s="140">
        <v>1</v>
      </c>
      <c r="AM139" s="141">
        <v>3.35</v>
      </c>
      <c r="AN139" s="141">
        <v>2.1</v>
      </c>
      <c r="AO139" s="141">
        <v>3.4</v>
      </c>
      <c r="AP139" s="139" t="s">
        <v>8</v>
      </c>
      <c r="AQ139" s="141">
        <v>6.59</v>
      </c>
      <c r="AR139" s="139" t="s">
        <v>81</v>
      </c>
      <c r="AS139" s="139" t="s">
        <v>81</v>
      </c>
      <c r="AT139" s="139" t="s">
        <v>81</v>
      </c>
      <c r="AU139" s="139" t="s">
        <v>81</v>
      </c>
      <c r="AV139" s="139" t="s">
        <v>81</v>
      </c>
      <c r="AW139" s="139">
        <v>2256355</v>
      </c>
      <c r="AX139" s="139" t="s">
        <v>121</v>
      </c>
      <c r="AY139" s="139" t="s">
        <v>82</v>
      </c>
      <c r="AZ139" s="139"/>
      <c r="BA139" s="139" t="s">
        <v>83</v>
      </c>
      <c r="BB139" s="157">
        <v>596421458643</v>
      </c>
      <c r="BC139" s="139"/>
      <c r="BD139" s="139" t="s">
        <v>669</v>
      </c>
      <c r="BE139" s="139" t="s">
        <v>119</v>
      </c>
      <c r="BF139" s="139" t="s">
        <v>87</v>
      </c>
      <c r="BG139" s="139" t="s">
        <v>84</v>
      </c>
      <c r="BH139" s="139" t="s">
        <v>85</v>
      </c>
      <c r="BI139" s="139" t="s">
        <v>86</v>
      </c>
      <c r="BJ139" s="139"/>
      <c r="BK139" s="139" t="s">
        <v>116</v>
      </c>
    </row>
    <row r="140" spans="1:63" ht="13.2" customHeight="1" x14ac:dyDescent="0.2">
      <c r="A140" s="54">
        <f t="shared" si="45"/>
        <v>45904</v>
      </c>
      <c r="B140" s="54" t="str">
        <f t="shared" si="46"/>
        <v>NRT</v>
      </c>
      <c r="C140" s="53">
        <f t="shared" si="47"/>
        <v>82020038056</v>
      </c>
      <c r="D140" s="55" t="str">
        <f t="shared" si="48"/>
        <v>PJP250138195</v>
      </c>
      <c r="E140" s="53">
        <f t="shared" si="49"/>
        <v>596421458514</v>
      </c>
      <c r="F140" s="53">
        <f t="shared" si="50"/>
        <v>2256355</v>
      </c>
      <c r="G140" s="53" t="str">
        <f t="shared" si="51"/>
        <v>SWCORP (TEAMHT)</v>
      </c>
      <c r="H140" s="55" t="str">
        <f t="shared" si="52"/>
        <v>김혜인</v>
      </c>
      <c r="I140" s="53">
        <f t="shared" si="53"/>
        <v>47557</v>
      </c>
      <c r="J140" s="72">
        <f t="shared" si="54"/>
        <v>0</v>
      </c>
      <c r="K140" s="114">
        <f t="shared" si="55"/>
        <v>1</v>
      </c>
      <c r="L140" s="115">
        <f t="shared" si="56"/>
        <v>2.75</v>
      </c>
      <c r="M140" s="115">
        <f t="shared" si="57"/>
        <v>4.3</v>
      </c>
      <c r="N140" s="56">
        <f t="shared" si="58"/>
        <v>4.3</v>
      </c>
      <c r="O140" s="53" t="str">
        <f t="shared" si="59"/>
        <v>일반(목록배제,Normal-Manifest Exception)</v>
      </c>
      <c r="P140" s="100">
        <f t="shared" si="60"/>
        <v>26.35</v>
      </c>
      <c r="Q140" s="63" t="str">
        <f t="shared" si="61"/>
        <v>RS702</v>
      </c>
      <c r="R140" s="63" t="str">
        <f t="shared" si="62"/>
        <v>AIR SEOUL</v>
      </c>
      <c r="S140" s="54">
        <f t="shared" si="63"/>
        <v>45904</v>
      </c>
      <c r="T140" s="94">
        <f t="shared" si="64"/>
        <v>1287</v>
      </c>
      <c r="U140" s="98" cm="1">
        <f t="array" ref="U140">IF(OR(ISNUMBER(SEARCH("대신대납",J140)),ISNUMBER(SEARCH("대신 대납",J140))),_xlfn.LET(
  _xlpm.s,J140,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0" s="98">
        <f>((K140-1)*2500)/(Summary!$B$23/100)</f>
        <v>0</v>
      </c>
      <c r="W140" s="107">
        <f>IF(OR(ISNUMBER(SEARCH("대신대납",J140)),ISNUMBER(SEARCH("대신 대납",J140)),ISNUMBER(SEARCH("대신착불",J140)),ISNUMBER(SEARCH("대신 착불",J140))), 0,_xlfn.IFNA(_xlfn.IFS(
    AND(N140/K140 &gt; 2, N140/K140 &lt;= 5), 500/(Summary!$B$23/100) * K140,
    AND(N140/K140 &gt; 5, N140/K140 &lt;= 10), 1000/(Summary!$B$23/100) * K140,
    AND(N140/K140 &gt; 10, N140/K140 &lt;= 20), 3000/(Summary!$B$23/100) * K140,
    AND(N140/K140 &gt; 20, N140/K140 &lt;= 25), 11000/(Summary!$B$23/100) * K140,
    AND(N140/K140 &gt; 25, N140/K140 &lt;= 999), 15000/(Summary!$B$23/100) * K140
),0))</f>
        <v>53.059968376258844</v>
      </c>
      <c r="X140" s="99" cm="1">
        <f t="array" ref="X140">_xlfn.IFNA(_xlfn.IFS(AND(P140&gt;=2000, P140&lt;3000), 10000, AND(P140&gt;=3000, P140&lt;4000), 15000, AND(P140&gt;=4000, P140&lt;5000), 20000, AND(P140&gt;=5000), 25000),0)</f>
        <v>0</v>
      </c>
      <c r="Y140" s="64" t="str">
        <f>_xlfn.IFNA(VLOOKUP(D140,OTC!$A:$H,8,0),"")</f>
        <v/>
      </c>
      <c r="Z140" s="102">
        <f t="shared" si="65"/>
        <v>53</v>
      </c>
      <c r="AA140" s="113">
        <f t="shared" si="66"/>
        <v>1340</v>
      </c>
      <c r="AB140" s="124">
        <f>IF(OR(ISNUMBER(SEARCH("적하삭제",J140)),ISNUMBER(SEARCH("적하 삭제",J140))),0,AA140*Summary!$B$23/100)</f>
        <v>12627.222</v>
      </c>
      <c r="AC140" s="65"/>
      <c r="AD140" s="145">
        <v>45904</v>
      </c>
      <c r="AE140" s="139" t="s">
        <v>10</v>
      </c>
      <c r="AF140" s="139">
        <v>82020038056</v>
      </c>
      <c r="AG140" s="139" t="s">
        <v>670</v>
      </c>
      <c r="AH140" s="139" t="s">
        <v>671</v>
      </c>
      <c r="AI140" s="139">
        <v>1051022101</v>
      </c>
      <c r="AJ140" s="139">
        <v>47557</v>
      </c>
      <c r="AK140" s="139"/>
      <c r="AL140" s="140">
        <v>1</v>
      </c>
      <c r="AM140" s="141">
        <v>2.75</v>
      </c>
      <c r="AN140" s="141">
        <v>4.3</v>
      </c>
      <c r="AO140" s="141">
        <v>4.3</v>
      </c>
      <c r="AP140" s="139" t="s">
        <v>8</v>
      </c>
      <c r="AQ140" s="141">
        <v>26.35</v>
      </c>
      <c r="AR140" s="139" t="s">
        <v>81</v>
      </c>
      <c r="AS140" s="139" t="s">
        <v>81</v>
      </c>
      <c r="AT140" s="139" t="s">
        <v>81</v>
      </c>
      <c r="AU140" s="139" t="s">
        <v>81</v>
      </c>
      <c r="AV140" s="139" t="s">
        <v>81</v>
      </c>
      <c r="AW140" s="139">
        <v>2256355</v>
      </c>
      <c r="AX140" s="139" t="s">
        <v>121</v>
      </c>
      <c r="AY140" s="139" t="s">
        <v>82</v>
      </c>
      <c r="AZ140" s="139"/>
      <c r="BA140" s="139" t="s">
        <v>83</v>
      </c>
      <c r="BB140" s="157">
        <v>596421458514</v>
      </c>
      <c r="BC140" s="139"/>
      <c r="BD140" s="139" t="s">
        <v>672</v>
      </c>
      <c r="BE140" s="139" t="s">
        <v>119</v>
      </c>
      <c r="BF140" s="139" t="s">
        <v>87</v>
      </c>
      <c r="BG140" s="139" t="s">
        <v>84</v>
      </c>
      <c r="BH140" s="139" t="s">
        <v>85</v>
      </c>
      <c r="BI140" s="139" t="s">
        <v>86</v>
      </c>
      <c r="BJ140" s="139"/>
      <c r="BK140" s="139" t="s">
        <v>116</v>
      </c>
    </row>
    <row r="141" spans="1:63" ht="13.2" customHeight="1" x14ac:dyDescent="0.2">
      <c r="A141" s="54">
        <f t="shared" si="45"/>
        <v>45904</v>
      </c>
      <c r="B141" s="54" t="str">
        <f t="shared" si="46"/>
        <v>NRT</v>
      </c>
      <c r="C141" s="53">
        <f t="shared" si="47"/>
        <v>82020038056</v>
      </c>
      <c r="D141" s="55" t="str">
        <f t="shared" si="48"/>
        <v>PJP250138210</v>
      </c>
      <c r="E141" s="53">
        <f t="shared" si="49"/>
        <v>596421458665</v>
      </c>
      <c r="F141" s="53">
        <f t="shared" si="50"/>
        <v>2256355</v>
      </c>
      <c r="G141" s="53" t="str">
        <f t="shared" si="51"/>
        <v>SWCORP (TEAMHT)</v>
      </c>
      <c r="H141" s="55" t="str">
        <f t="shared" si="52"/>
        <v>이지현</v>
      </c>
      <c r="I141" s="53">
        <f t="shared" si="53"/>
        <v>30098</v>
      </c>
      <c r="J141" s="72">
        <f t="shared" si="54"/>
        <v>0</v>
      </c>
      <c r="K141" s="114">
        <f t="shared" si="55"/>
        <v>1</v>
      </c>
      <c r="L141" s="115">
        <f t="shared" si="56"/>
        <v>1.2</v>
      </c>
      <c r="M141" s="115">
        <f t="shared" si="57"/>
        <v>3.4</v>
      </c>
      <c r="N141" s="56">
        <f t="shared" si="58"/>
        <v>3.4000000000000004</v>
      </c>
      <c r="O141" s="53" t="str">
        <f t="shared" si="59"/>
        <v>일반(목록배제,Normal-Manifest Exception)</v>
      </c>
      <c r="P141" s="100">
        <f t="shared" si="60"/>
        <v>9.1999999999999993</v>
      </c>
      <c r="Q141" s="63" t="str">
        <f t="shared" si="61"/>
        <v>RS702</v>
      </c>
      <c r="R141" s="63" t="str">
        <f t="shared" si="62"/>
        <v>AIR SEOUL</v>
      </c>
      <c r="S141" s="54">
        <f t="shared" si="63"/>
        <v>45904</v>
      </c>
      <c r="T141" s="94">
        <f t="shared" si="64"/>
        <v>1116</v>
      </c>
      <c r="U141" s="98" cm="1">
        <f t="array" ref="U141">IF(OR(ISNUMBER(SEARCH("대신대납",J141)),ISNUMBER(SEARCH("대신 대납",J141))),_xlfn.LET(
  _xlpm.s,J141,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1" s="98">
        <f>((K141-1)*2500)/(Summary!$B$23/100)</f>
        <v>0</v>
      </c>
      <c r="W141" s="107">
        <f>IF(OR(ISNUMBER(SEARCH("대신대납",J141)),ISNUMBER(SEARCH("대신 대납",J141)),ISNUMBER(SEARCH("대신착불",J141)),ISNUMBER(SEARCH("대신 착불",J141))), 0,_xlfn.IFNA(_xlfn.IFS(
    AND(N141/K141 &gt; 2, N141/K141 &lt;= 5), 500/(Summary!$B$23/100) * K141,
    AND(N141/K141 &gt; 5, N141/K141 &lt;= 10), 1000/(Summary!$B$23/100) * K141,
    AND(N141/K141 &gt; 10, N141/K141 &lt;= 20), 3000/(Summary!$B$23/100) * K141,
    AND(N141/K141 &gt; 20, N141/K141 &lt;= 25), 11000/(Summary!$B$23/100) * K141,
    AND(N141/K141 &gt; 25, N141/K141 &lt;= 999), 15000/(Summary!$B$23/100) * K141
),0))</f>
        <v>53.059968376258844</v>
      </c>
      <c r="X141" s="99" cm="1">
        <f t="array" ref="X141">_xlfn.IFNA(_xlfn.IFS(AND(P141&gt;=2000, P141&lt;3000), 10000, AND(P141&gt;=3000, P141&lt;4000), 15000, AND(P141&gt;=4000, P141&lt;5000), 20000, AND(P141&gt;=5000), 25000),0)</f>
        <v>0</v>
      </c>
      <c r="Y141" s="64" t="str">
        <f>_xlfn.IFNA(VLOOKUP(D141,OTC!$A:$H,8,0),"")</f>
        <v/>
      </c>
      <c r="Z141" s="102">
        <f t="shared" si="65"/>
        <v>53</v>
      </c>
      <c r="AA141" s="113">
        <f t="shared" si="66"/>
        <v>1169</v>
      </c>
      <c r="AB141" s="124">
        <f>IF(OR(ISNUMBER(SEARCH("적하삭제",J141)),ISNUMBER(SEARCH("적하 삭제",J141))),0,AA141*Summary!$B$23/100)</f>
        <v>11015.8377</v>
      </c>
      <c r="AC141" s="65"/>
      <c r="AD141" s="145">
        <v>45904</v>
      </c>
      <c r="AE141" s="139" t="s">
        <v>10</v>
      </c>
      <c r="AF141" s="139">
        <v>82020038056</v>
      </c>
      <c r="AG141" s="139" t="s">
        <v>673</v>
      </c>
      <c r="AH141" s="139" t="s">
        <v>674</v>
      </c>
      <c r="AI141" s="139">
        <v>1030661239</v>
      </c>
      <c r="AJ141" s="139">
        <v>30098</v>
      </c>
      <c r="AK141" s="139"/>
      <c r="AL141" s="140">
        <v>1</v>
      </c>
      <c r="AM141" s="141">
        <v>1.2</v>
      </c>
      <c r="AN141" s="141">
        <v>3.4</v>
      </c>
      <c r="AO141" s="141">
        <v>3.4</v>
      </c>
      <c r="AP141" s="139" t="s">
        <v>8</v>
      </c>
      <c r="AQ141" s="141">
        <v>9.1999999999999993</v>
      </c>
      <c r="AR141" s="139" t="s">
        <v>81</v>
      </c>
      <c r="AS141" s="139" t="s">
        <v>81</v>
      </c>
      <c r="AT141" s="139" t="s">
        <v>81</v>
      </c>
      <c r="AU141" s="139" t="s">
        <v>81</v>
      </c>
      <c r="AV141" s="139" t="s">
        <v>81</v>
      </c>
      <c r="AW141" s="139">
        <v>2256355</v>
      </c>
      <c r="AX141" s="139" t="s">
        <v>121</v>
      </c>
      <c r="AY141" s="139" t="s">
        <v>82</v>
      </c>
      <c r="AZ141" s="139"/>
      <c r="BA141" s="139" t="s">
        <v>83</v>
      </c>
      <c r="BB141" s="157">
        <v>596421458665</v>
      </c>
      <c r="BC141" s="139"/>
      <c r="BD141" s="139" t="s">
        <v>675</v>
      </c>
      <c r="BE141" s="139" t="s">
        <v>119</v>
      </c>
      <c r="BF141" s="139" t="s">
        <v>87</v>
      </c>
      <c r="BG141" s="139" t="s">
        <v>84</v>
      </c>
      <c r="BH141" s="139" t="s">
        <v>85</v>
      </c>
      <c r="BI141" s="139" t="s">
        <v>86</v>
      </c>
      <c r="BJ141" s="139"/>
      <c r="BK141" s="139" t="s">
        <v>116</v>
      </c>
    </row>
    <row r="142" spans="1:63" ht="13.2" customHeight="1" x14ac:dyDescent="0.2">
      <c r="A142" s="54">
        <f t="shared" si="45"/>
        <v>45904</v>
      </c>
      <c r="B142" s="54" t="str">
        <f t="shared" si="46"/>
        <v>NRT</v>
      </c>
      <c r="C142" s="53">
        <f t="shared" si="47"/>
        <v>82020038056</v>
      </c>
      <c r="D142" s="55" t="str">
        <f t="shared" si="48"/>
        <v>PJP250138234</v>
      </c>
      <c r="E142" s="53">
        <f t="shared" si="49"/>
        <v>596421458901</v>
      </c>
      <c r="F142" s="53">
        <f t="shared" si="50"/>
        <v>2256355</v>
      </c>
      <c r="G142" s="53" t="str">
        <f t="shared" si="51"/>
        <v>SWCORP (TEAMHT)</v>
      </c>
      <c r="H142" s="55" t="str">
        <f t="shared" si="52"/>
        <v>문재민</v>
      </c>
      <c r="I142" s="53">
        <f t="shared" si="53"/>
        <v>52860</v>
      </c>
      <c r="J142" s="72">
        <f t="shared" si="54"/>
        <v>0</v>
      </c>
      <c r="K142" s="114">
        <f t="shared" si="55"/>
        <v>1</v>
      </c>
      <c r="L142" s="115">
        <f t="shared" si="56"/>
        <v>0.9</v>
      </c>
      <c r="M142" s="115">
        <f t="shared" si="57"/>
        <v>2</v>
      </c>
      <c r="N142" s="56">
        <f t="shared" si="58"/>
        <v>2</v>
      </c>
      <c r="O142" s="53" t="str">
        <f t="shared" si="59"/>
        <v>일반(목록배제,Normal-Manifest Exception)</v>
      </c>
      <c r="P142" s="100">
        <f t="shared" si="60"/>
        <v>6.67</v>
      </c>
      <c r="Q142" s="63" t="str">
        <f t="shared" si="61"/>
        <v>RS702</v>
      </c>
      <c r="R142" s="63" t="str">
        <f t="shared" si="62"/>
        <v>AIR SEOUL</v>
      </c>
      <c r="S142" s="54">
        <f t="shared" si="63"/>
        <v>45904</v>
      </c>
      <c r="T142" s="94">
        <f t="shared" si="64"/>
        <v>850</v>
      </c>
      <c r="U142" s="98" cm="1">
        <f t="array" ref="U142">IF(OR(ISNUMBER(SEARCH("대신대납",J142)),ISNUMBER(SEARCH("대신 대납",J142))),_xlfn.LET(
  _xlpm.s,J142,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2" s="98">
        <f>((K142-1)*2500)/(Summary!$B$23/100)</f>
        <v>0</v>
      </c>
      <c r="W142" s="107">
        <f>IF(OR(ISNUMBER(SEARCH("대신대납",J142)),ISNUMBER(SEARCH("대신 대납",J142)),ISNUMBER(SEARCH("대신착불",J142)),ISNUMBER(SEARCH("대신 착불",J142))), 0,_xlfn.IFNA(_xlfn.IFS(
    AND(N142/K142 &gt; 2, N142/K142 &lt;= 5), 500/(Summary!$B$23/100) * K142,
    AND(N142/K142 &gt; 5, N142/K142 &lt;= 10), 1000/(Summary!$B$23/100) * K142,
    AND(N142/K142 &gt; 10, N142/K142 &lt;= 20), 3000/(Summary!$B$23/100) * K142,
    AND(N142/K142 &gt; 20, N142/K142 &lt;= 25), 11000/(Summary!$B$23/100) * K142,
    AND(N142/K142 &gt; 25, N142/K142 &lt;= 999), 15000/(Summary!$B$23/100) * K142
),0))</f>
        <v>0</v>
      </c>
      <c r="X142" s="99" cm="1">
        <f t="array" ref="X142">_xlfn.IFNA(_xlfn.IFS(AND(P142&gt;=2000, P142&lt;3000), 10000, AND(P142&gt;=3000, P142&lt;4000), 15000, AND(P142&gt;=4000, P142&lt;5000), 20000, AND(P142&gt;=5000), 25000),0)</f>
        <v>0</v>
      </c>
      <c r="Y142" s="64" t="str">
        <f>_xlfn.IFNA(VLOOKUP(D142,OTC!$A:$H,8,0),"")</f>
        <v/>
      </c>
      <c r="Z142" s="102">
        <f t="shared" si="65"/>
        <v>0</v>
      </c>
      <c r="AA142" s="113">
        <f t="shared" si="66"/>
        <v>850</v>
      </c>
      <c r="AB142" s="124">
        <f>IF(OR(ISNUMBER(SEARCH("적하삭제",J142)),ISNUMBER(SEARCH("적하 삭제",J142))),0,AA142*Summary!$B$23/100)</f>
        <v>8009.8050000000003</v>
      </c>
      <c r="AC142" s="65"/>
      <c r="AD142" s="145">
        <v>45904</v>
      </c>
      <c r="AE142" s="139" t="s">
        <v>10</v>
      </c>
      <c r="AF142" s="139">
        <v>82020038056</v>
      </c>
      <c r="AG142" s="139" t="s">
        <v>676</v>
      </c>
      <c r="AH142" s="139" t="s">
        <v>677</v>
      </c>
      <c r="AI142" s="139">
        <v>1053933787</v>
      </c>
      <c r="AJ142" s="139">
        <v>52860</v>
      </c>
      <c r="AK142" s="139"/>
      <c r="AL142" s="140">
        <v>1</v>
      </c>
      <c r="AM142" s="141">
        <v>0.9</v>
      </c>
      <c r="AN142" s="141">
        <v>2</v>
      </c>
      <c r="AO142" s="141">
        <v>2</v>
      </c>
      <c r="AP142" s="139" t="s">
        <v>8</v>
      </c>
      <c r="AQ142" s="141">
        <v>6.67</v>
      </c>
      <c r="AR142" s="139" t="s">
        <v>81</v>
      </c>
      <c r="AS142" s="139" t="s">
        <v>81</v>
      </c>
      <c r="AT142" s="139" t="s">
        <v>81</v>
      </c>
      <c r="AU142" s="139" t="s">
        <v>81</v>
      </c>
      <c r="AV142" s="139" t="s">
        <v>81</v>
      </c>
      <c r="AW142" s="139">
        <v>2256355</v>
      </c>
      <c r="AX142" s="139" t="s">
        <v>121</v>
      </c>
      <c r="AY142" s="139" t="s">
        <v>82</v>
      </c>
      <c r="AZ142" s="139"/>
      <c r="BA142" s="139" t="s">
        <v>83</v>
      </c>
      <c r="BB142" s="157">
        <v>596421458901</v>
      </c>
      <c r="BC142" s="139"/>
      <c r="BD142" s="139" t="s">
        <v>678</v>
      </c>
      <c r="BE142" s="139" t="s">
        <v>119</v>
      </c>
      <c r="BF142" s="139" t="s">
        <v>87</v>
      </c>
      <c r="BG142" s="139" t="s">
        <v>84</v>
      </c>
      <c r="BH142" s="139" t="s">
        <v>85</v>
      </c>
      <c r="BI142" s="139" t="s">
        <v>86</v>
      </c>
      <c r="BJ142" s="139"/>
      <c r="BK142" s="139" t="s">
        <v>116</v>
      </c>
    </row>
    <row r="143" spans="1:63" ht="13.2" customHeight="1" x14ac:dyDescent="0.2">
      <c r="A143" s="54">
        <f t="shared" si="45"/>
        <v>45904</v>
      </c>
      <c r="B143" s="54" t="str">
        <f t="shared" si="46"/>
        <v>NRT</v>
      </c>
      <c r="C143" s="53">
        <f t="shared" si="47"/>
        <v>82020038056</v>
      </c>
      <c r="D143" s="55" t="str">
        <f t="shared" si="48"/>
        <v>PJP250138204</v>
      </c>
      <c r="E143" s="53">
        <f t="shared" si="49"/>
        <v>596421458606</v>
      </c>
      <c r="F143" s="53">
        <f t="shared" si="50"/>
        <v>2256355</v>
      </c>
      <c r="G143" s="53" t="str">
        <f t="shared" si="51"/>
        <v>SWCORP (TEAMHT)</v>
      </c>
      <c r="H143" s="55" t="str">
        <f t="shared" si="52"/>
        <v>주서현</v>
      </c>
      <c r="I143" s="53">
        <f t="shared" si="53"/>
        <v>59724</v>
      </c>
      <c r="J143" s="72">
        <f t="shared" si="54"/>
        <v>0</v>
      </c>
      <c r="K143" s="114">
        <f t="shared" si="55"/>
        <v>1</v>
      </c>
      <c r="L143" s="115">
        <f t="shared" si="56"/>
        <v>1</v>
      </c>
      <c r="M143" s="115">
        <f t="shared" si="57"/>
        <v>2</v>
      </c>
      <c r="N143" s="56">
        <f t="shared" si="58"/>
        <v>2</v>
      </c>
      <c r="O143" s="53" t="str">
        <f t="shared" si="59"/>
        <v>일반(목록배제,Normal-Manifest Exception)</v>
      </c>
      <c r="P143" s="100">
        <f t="shared" si="60"/>
        <v>1.98</v>
      </c>
      <c r="Q143" s="63" t="str">
        <f t="shared" si="61"/>
        <v>RS702</v>
      </c>
      <c r="R143" s="63" t="str">
        <f t="shared" si="62"/>
        <v>AIR SEOUL</v>
      </c>
      <c r="S143" s="54">
        <f t="shared" si="63"/>
        <v>45904</v>
      </c>
      <c r="T143" s="94">
        <f t="shared" si="64"/>
        <v>850</v>
      </c>
      <c r="U143" s="98" cm="1">
        <f t="array" ref="U143">IF(OR(ISNUMBER(SEARCH("대신대납",J143)),ISNUMBER(SEARCH("대신 대납",J143))),_xlfn.LET(
  _xlpm.s,J143,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3" s="98">
        <f>((K143-1)*2500)/(Summary!$B$23/100)</f>
        <v>0</v>
      </c>
      <c r="W143" s="107">
        <f>IF(OR(ISNUMBER(SEARCH("대신대납",J143)),ISNUMBER(SEARCH("대신 대납",J143)),ISNUMBER(SEARCH("대신착불",J143)),ISNUMBER(SEARCH("대신 착불",J143))), 0,_xlfn.IFNA(_xlfn.IFS(
    AND(N143/K143 &gt; 2, N143/K143 &lt;= 5), 500/(Summary!$B$23/100) * K143,
    AND(N143/K143 &gt; 5, N143/K143 &lt;= 10), 1000/(Summary!$B$23/100) * K143,
    AND(N143/K143 &gt; 10, N143/K143 &lt;= 20), 3000/(Summary!$B$23/100) * K143,
    AND(N143/K143 &gt; 20, N143/K143 &lt;= 25), 11000/(Summary!$B$23/100) * K143,
    AND(N143/K143 &gt; 25, N143/K143 &lt;= 999), 15000/(Summary!$B$23/100) * K143
),0))</f>
        <v>0</v>
      </c>
      <c r="X143" s="99" cm="1">
        <f t="array" ref="X143">_xlfn.IFNA(_xlfn.IFS(AND(P143&gt;=2000, P143&lt;3000), 10000, AND(P143&gt;=3000, P143&lt;4000), 15000, AND(P143&gt;=4000, P143&lt;5000), 20000, AND(P143&gt;=5000), 25000),0)</f>
        <v>0</v>
      </c>
      <c r="Y143" s="64" t="str">
        <f>_xlfn.IFNA(VLOOKUP(D143,OTC!$A:$H,8,0),"")</f>
        <v/>
      </c>
      <c r="Z143" s="102">
        <f t="shared" si="65"/>
        <v>0</v>
      </c>
      <c r="AA143" s="113">
        <f t="shared" si="66"/>
        <v>850</v>
      </c>
      <c r="AB143" s="124">
        <f>IF(OR(ISNUMBER(SEARCH("적하삭제",J143)),ISNUMBER(SEARCH("적하 삭제",J143))),0,AA143*Summary!$B$23/100)</f>
        <v>8009.8050000000003</v>
      </c>
      <c r="AC143" s="65"/>
      <c r="AD143" s="145">
        <v>45904</v>
      </c>
      <c r="AE143" s="139" t="s">
        <v>10</v>
      </c>
      <c r="AF143" s="139">
        <v>82020038056</v>
      </c>
      <c r="AG143" s="139" t="s">
        <v>679</v>
      </c>
      <c r="AH143" s="139" t="s">
        <v>680</v>
      </c>
      <c r="AI143" s="139">
        <v>1090482994</v>
      </c>
      <c r="AJ143" s="139">
        <v>59724</v>
      </c>
      <c r="AK143" s="139"/>
      <c r="AL143" s="140">
        <v>1</v>
      </c>
      <c r="AM143" s="141">
        <v>1</v>
      </c>
      <c r="AN143" s="141">
        <v>2</v>
      </c>
      <c r="AO143" s="141">
        <v>2</v>
      </c>
      <c r="AP143" s="139" t="s">
        <v>8</v>
      </c>
      <c r="AQ143" s="141">
        <v>1.98</v>
      </c>
      <c r="AR143" s="139" t="s">
        <v>81</v>
      </c>
      <c r="AS143" s="139" t="s">
        <v>81</v>
      </c>
      <c r="AT143" s="139" t="s">
        <v>81</v>
      </c>
      <c r="AU143" s="139" t="s">
        <v>81</v>
      </c>
      <c r="AV143" s="139" t="s">
        <v>81</v>
      </c>
      <c r="AW143" s="139">
        <v>2256355</v>
      </c>
      <c r="AX143" s="139" t="s">
        <v>121</v>
      </c>
      <c r="AY143" s="139" t="s">
        <v>82</v>
      </c>
      <c r="AZ143" s="139"/>
      <c r="BA143" s="139" t="s">
        <v>83</v>
      </c>
      <c r="BB143" s="157">
        <v>596421458606</v>
      </c>
      <c r="BC143" s="139"/>
      <c r="BD143" s="139" t="s">
        <v>681</v>
      </c>
      <c r="BE143" s="139" t="s">
        <v>119</v>
      </c>
      <c r="BF143" s="139" t="s">
        <v>87</v>
      </c>
      <c r="BG143" s="139" t="s">
        <v>84</v>
      </c>
      <c r="BH143" s="139" t="s">
        <v>85</v>
      </c>
      <c r="BI143" s="139" t="s">
        <v>86</v>
      </c>
      <c r="BJ143" s="139"/>
      <c r="BK143" s="139" t="s">
        <v>116</v>
      </c>
    </row>
    <row r="144" spans="1:63" ht="13.2" customHeight="1" x14ac:dyDescent="0.2">
      <c r="A144" s="54">
        <f t="shared" si="45"/>
        <v>45904</v>
      </c>
      <c r="B144" s="54" t="str">
        <f t="shared" si="46"/>
        <v>NRT</v>
      </c>
      <c r="C144" s="53">
        <f t="shared" si="47"/>
        <v>82020038056</v>
      </c>
      <c r="D144" s="55" t="str">
        <f t="shared" si="48"/>
        <v>PJP250138220</v>
      </c>
      <c r="E144" s="53">
        <f t="shared" si="49"/>
        <v>596421458761</v>
      </c>
      <c r="F144" s="53">
        <f t="shared" si="50"/>
        <v>2256355</v>
      </c>
      <c r="G144" s="53" t="str">
        <f t="shared" si="51"/>
        <v>SWCORP (TEAMHT)</v>
      </c>
      <c r="H144" s="55" t="str">
        <f t="shared" si="52"/>
        <v>정민재</v>
      </c>
      <c r="I144" s="53">
        <f t="shared" si="53"/>
        <v>46534</v>
      </c>
      <c r="J144" s="72">
        <f t="shared" si="54"/>
        <v>0</v>
      </c>
      <c r="K144" s="114">
        <f t="shared" si="55"/>
        <v>1</v>
      </c>
      <c r="L144" s="115">
        <f t="shared" si="56"/>
        <v>0.95</v>
      </c>
      <c r="M144" s="115">
        <f t="shared" si="57"/>
        <v>2</v>
      </c>
      <c r="N144" s="56">
        <f t="shared" si="58"/>
        <v>2</v>
      </c>
      <c r="O144" s="53" t="str">
        <f t="shared" si="59"/>
        <v>일반(목록배제,Normal-Manifest Exception)</v>
      </c>
      <c r="P144" s="100">
        <f t="shared" si="60"/>
        <v>15.75</v>
      </c>
      <c r="Q144" s="63" t="str">
        <f t="shared" si="61"/>
        <v>RS702</v>
      </c>
      <c r="R144" s="63" t="str">
        <f t="shared" si="62"/>
        <v>AIR SEOUL</v>
      </c>
      <c r="S144" s="54">
        <f t="shared" si="63"/>
        <v>45904</v>
      </c>
      <c r="T144" s="94">
        <f t="shared" si="64"/>
        <v>850</v>
      </c>
      <c r="U144" s="98" cm="1">
        <f t="array" ref="U144">IF(OR(ISNUMBER(SEARCH("대신대납",J144)),ISNUMBER(SEARCH("대신 대납",J144))),_xlfn.LET(
  _xlpm.s,J144,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4" s="98">
        <f>((K144-1)*2500)/(Summary!$B$23/100)</f>
        <v>0</v>
      </c>
      <c r="W144" s="107">
        <f>IF(OR(ISNUMBER(SEARCH("대신대납",J144)),ISNUMBER(SEARCH("대신 대납",J144)),ISNUMBER(SEARCH("대신착불",J144)),ISNUMBER(SEARCH("대신 착불",J144))), 0,_xlfn.IFNA(_xlfn.IFS(
    AND(N144/K144 &gt; 2, N144/K144 &lt;= 5), 500/(Summary!$B$23/100) * K144,
    AND(N144/K144 &gt; 5, N144/K144 &lt;= 10), 1000/(Summary!$B$23/100) * K144,
    AND(N144/K144 &gt; 10, N144/K144 &lt;= 20), 3000/(Summary!$B$23/100) * K144,
    AND(N144/K144 &gt; 20, N144/K144 &lt;= 25), 11000/(Summary!$B$23/100) * K144,
    AND(N144/K144 &gt; 25, N144/K144 &lt;= 999), 15000/(Summary!$B$23/100) * K144
),0))</f>
        <v>0</v>
      </c>
      <c r="X144" s="99" cm="1">
        <f t="array" ref="X144">_xlfn.IFNA(_xlfn.IFS(AND(P144&gt;=2000, P144&lt;3000), 10000, AND(P144&gt;=3000, P144&lt;4000), 15000, AND(P144&gt;=4000, P144&lt;5000), 20000, AND(P144&gt;=5000), 25000),0)</f>
        <v>0</v>
      </c>
      <c r="Y144" s="64" t="str">
        <f>_xlfn.IFNA(VLOOKUP(D144,OTC!$A:$H,8,0),"")</f>
        <v/>
      </c>
      <c r="Z144" s="102">
        <f t="shared" si="65"/>
        <v>0</v>
      </c>
      <c r="AA144" s="113">
        <f t="shared" si="66"/>
        <v>850</v>
      </c>
      <c r="AB144" s="124">
        <f>IF(OR(ISNUMBER(SEARCH("적하삭제",J144)),ISNUMBER(SEARCH("적하 삭제",J144))),0,AA144*Summary!$B$23/100)</f>
        <v>8009.8050000000003</v>
      </c>
      <c r="AC144" s="65"/>
      <c r="AD144" s="145">
        <v>45904</v>
      </c>
      <c r="AE144" s="139" t="s">
        <v>10</v>
      </c>
      <c r="AF144" s="139">
        <v>82020038056</v>
      </c>
      <c r="AG144" s="139" t="s">
        <v>682</v>
      </c>
      <c r="AH144" s="139" t="s">
        <v>124</v>
      </c>
      <c r="AI144" s="139">
        <v>1038669181</v>
      </c>
      <c r="AJ144" s="139">
        <v>46534</v>
      </c>
      <c r="AK144" s="139"/>
      <c r="AL144" s="140">
        <v>1</v>
      </c>
      <c r="AM144" s="141">
        <v>0.95</v>
      </c>
      <c r="AN144" s="141">
        <v>2</v>
      </c>
      <c r="AO144" s="141">
        <v>2</v>
      </c>
      <c r="AP144" s="139" t="s">
        <v>8</v>
      </c>
      <c r="AQ144" s="141">
        <v>15.75</v>
      </c>
      <c r="AR144" s="139" t="s">
        <v>81</v>
      </c>
      <c r="AS144" s="139" t="s">
        <v>81</v>
      </c>
      <c r="AT144" s="139" t="s">
        <v>81</v>
      </c>
      <c r="AU144" s="139" t="s">
        <v>81</v>
      </c>
      <c r="AV144" s="139" t="s">
        <v>81</v>
      </c>
      <c r="AW144" s="139">
        <v>2256355</v>
      </c>
      <c r="AX144" s="139" t="s">
        <v>121</v>
      </c>
      <c r="AY144" s="139" t="s">
        <v>82</v>
      </c>
      <c r="AZ144" s="139"/>
      <c r="BA144" s="139" t="s">
        <v>83</v>
      </c>
      <c r="BB144" s="157">
        <v>596421458761</v>
      </c>
      <c r="BC144" s="139"/>
      <c r="BD144" s="139" t="s">
        <v>683</v>
      </c>
      <c r="BE144" s="139" t="s">
        <v>119</v>
      </c>
      <c r="BF144" s="139" t="s">
        <v>87</v>
      </c>
      <c r="BG144" s="139" t="s">
        <v>84</v>
      </c>
      <c r="BH144" s="139" t="s">
        <v>85</v>
      </c>
      <c r="BI144" s="139" t="s">
        <v>86</v>
      </c>
      <c r="BJ144" s="139"/>
      <c r="BK144" s="139" t="s">
        <v>116</v>
      </c>
    </row>
    <row r="145" spans="1:63" ht="13.2" customHeight="1" x14ac:dyDescent="0.2">
      <c r="A145" s="54">
        <f t="shared" si="45"/>
        <v>45904</v>
      </c>
      <c r="B145" s="54" t="str">
        <f t="shared" si="46"/>
        <v>NRT</v>
      </c>
      <c r="C145" s="53">
        <f t="shared" si="47"/>
        <v>82020038056</v>
      </c>
      <c r="D145" s="55" t="str">
        <f t="shared" si="48"/>
        <v>PJP250138227</v>
      </c>
      <c r="E145" s="53">
        <f t="shared" si="49"/>
        <v>596421458831</v>
      </c>
      <c r="F145" s="53">
        <f t="shared" si="50"/>
        <v>2256355</v>
      </c>
      <c r="G145" s="53" t="str">
        <f t="shared" si="51"/>
        <v>SWCORP (TEAMHT)</v>
      </c>
      <c r="H145" s="55" t="str">
        <f t="shared" si="52"/>
        <v>김은정</v>
      </c>
      <c r="I145" s="53">
        <f t="shared" si="53"/>
        <v>8107</v>
      </c>
      <c r="J145" s="72">
        <f t="shared" si="54"/>
        <v>0</v>
      </c>
      <c r="K145" s="114">
        <f t="shared" si="55"/>
        <v>1</v>
      </c>
      <c r="L145" s="115">
        <f t="shared" si="56"/>
        <v>4.05</v>
      </c>
      <c r="M145" s="115">
        <f t="shared" si="57"/>
        <v>8.3000000000000007</v>
      </c>
      <c r="N145" s="56">
        <f t="shared" si="58"/>
        <v>8.3000000000000007</v>
      </c>
      <c r="O145" s="53" t="str">
        <f t="shared" si="59"/>
        <v>일반(목록배제,Normal-Manifest Exception)</v>
      </c>
      <c r="P145" s="100">
        <f t="shared" si="60"/>
        <v>42.57</v>
      </c>
      <c r="Q145" s="63" t="str">
        <f t="shared" si="61"/>
        <v>RS702</v>
      </c>
      <c r="R145" s="63" t="str">
        <f t="shared" si="62"/>
        <v>AIR SEOUL</v>
      </c>
      <c r="S145" s="54">
        <f t="shared" si="63"/>
        <v>45904</v>
      </c>
      <c r="T145" s="94">
        <f t="shared" si="64"/>
        <v>2047</v>
      </c>
      <c r="U145" s="98" cm="1">
        <f t="array" ref="U145">IF(OR(ISNUMBER(SEARCH("대신대납",J145)),ISNUMBER(SEARCH("대신 대납",J145))),_xlfn.LET(
  _xlpm.s,J145,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5" s="98">
        <f>((K145-1)*2500)/(Summary!$B$23/100)</f>
        <v>0</v>
      </c>
      <c r="W145" s="107">
        <f>IF(OR(ISNUMBER(SEARCH("대신대납",J145)),ISNUMBER(SEARCH("대신 대납",J145)),ISNUMBER(SEARCH("대신착불",J145)),ISNUMBER(SEARCH("대신 착불",J145))), 0,_xlfn.IFNA(_xlfn.IFS(
    AND(N145/K145 &gt; 2, N145/K145 &lt;= 5), 500/(Summary!$B$23/100) * K145,
    AND(N145/K145 &gt; 5, N145/K145 &lt;= 10), 1000/(Summary!$B$23/100) * K145,
    AND(N145/K145 &gt; 10, N145/K145 &lt;= 20), 3000/(Summary!$B$23/100) * K145,
    AND(N145/K145 &gt; 20, N145/K145 &lt;= 25), 11000/(Summary!$B$23/100) * K145,
    AND(N145/K145 &gt; 25, N145/K145 &lt;= 999), 15000/(Summary!$B$23/100) * K145
),0))</f>
        <v>106.11993675251769</v>
      </c>
      <c r="X145" s="99" cm="1">
        <f t="array" ref="X145">_xlfn.IFNA(_xlfn.IFS(AND(P145&gt;=2000, P145&lt;3000), 10000, AND(P145&gt;=3000, P145&lt;4000), 15000, AND(P145&gt;=4000, P145&lt;5000), 20000, AND(P145&gt;=5000), 25000),0)</f>
        <v>0</v>
      </c>
      <c r="Y145" s="64" t="str">
        <f>_xlfn.IFNA(VLOOKUP(D145,OTC!$A:$H,8,0),"")</f>
        <v/>
      </c>
      <c r="Z145" s="102">
        <f t="shared" si="65"/>
        <v>106</v>
      </c>
      <c r="AA145" s="113">
        <f t="shared" si="66"/>
        <v>2153</v>
      </c>
      <c r="AB145" s="124">
        <f>IF(OR(ISNUMBER(SEARCH("적하삭제",J145)),ISNUMBER(SEARCH("적하 삭제",J145))),0,AA145*Summary!$B$23/100)</f>
        <v>20288.3649</v>
      </c>
      <c r="AC145" s="65"/>
      <c r="AD145" s="145">
        <v>45904</v>
      </c>
      <c r="AE145" s="139" t="s">
        <v>10</v>
      </c>
      <c r="AF145" s="139">
        <v>82020038056</v>
      </c>
      <c r="AG145" s="139" t="s">
        <v>684</v>
      </c>
      <c r="AH145" s="139" t="s">
        <v>685</v>
      </c>
      <c r="AI145" s="139">
        <v>1090453069</v>
      </c>
      <c r="AJ145" s="139">
        <v>8107</v>
      </c>
      <c r="AK145" s="139"/>
      <c r="AL145" s="140">
        <v>1</v>
      </c>
      <c r="AM145" s="141">
        <v>4.05</v>
      </c>
      <c r="AN145" s="141">
        <v>8.3000000000000007</v>
      </c>
      <c r="AO145" s="141">
        <v>8.5</v>
      </c>
      <c r="AP145" s="139" t="s">
        <v>8</v>
      </c>
      <c r="AQ145" s="141">
        <v>42.57</v>
      </c>
      <c r="AR145" s="139" t="s">
        <v>81</v>
      </c>
      <c r="AS145" s="139" t="s">
        <v>81</v>
      </c>
      <c r="AT145" s="139" t="s">
        <v>81</v>
      </c>
      <c r="AU145" s="139" t="s">
        <v>81</v>
      </c>
      <c r="AV145" s="139" t="s">
        <v>81</v>
      </c>
      <c r="AW145" s="139">
        <v>2256355</v>
      </c>
      <c r="AX145" s="139" t="s">
        <v>121</v>
      </c>
      <c r="AY145" s="139" t="s">
        <v>82</v>
      </c>
      <c r="AZ145" s="139"/>
      <c r="BA145" s="139" t="s">
        <v>83</v>
      </c>
      <c r="BB145" s="157">
        <v>596421458831</v>
      </c>
      <c r="BC145" s="139"/>
      <c r="BD145" s="139" t="s">
        <v>686</v>
      </c>
      <c r="BE145" s="139" t="s">
        <v>119</v>
      </c>
      <c r="BF145" s="139" t="s">
        <v>87</v>
      </c>
      <c r="BG145" s="139" t="s">
        <v>84</v>
      </c>
      <c r="BH145" s="139" t="s">
        <v>85</v>
      </c>
      <c r="BI145" s="139" t="s">
        <v>86</v>
      </c>
      <c r="BJ145" s="139"/>
      <c r="BK145" s="139" t="s">
        <v>116</v>
      </c>
    </row>
    <row r="146" spans="1:63" ht="13.2" customHeight="1" x14ac:dyDescent="0.2">
      <c r="A146" s="54">
        <f t="shared" si="45"/>
        <v>45904</v>
      </c>
      <c r="B146" s="54" t="str">
        <f t="shared" si="46"/>
        <v>NRT</v>
      </c>
      <c r="C146" s="53">
        <f t="shared" si="47"/>
        <v>82020038056</v>
      </c>
      <c r="D146" s="55" t="str">
        <f t="shared" si="48"/>
        <v>PJP250138192</v>
      </c>
      <c r="E146" s="53">
        <f t="shared" si="49"/>
        <v>596421458481</v>
      </c>
      <c r="F146" s="53">
        <f t="shared" si="50"/>
        <v>2256355</v>
      </c>
      <c r="G146" s="53" t="str">
        <f t="shared" si="51"/>
        <v>SWCORP (TEAMHT)</v>
      </c>
      <c r="H146" s="55" t="str">
        <f t="shared" si="52"/>
        <v>최민호</v>
      </c>
      <c r="I146" s="53">
        <f t="shared" si="53"/>
        <v>42829</v>
      </c>
      <c r="J146" s="72">
        <f t="shared" si="54"/>
        <v>0</v>
      </c>
      <c r="K146" s="114">
        <f t="shared" si="55"/>
        <v>1</v>
      </c>
      <c r="L146" s="115">
        <f t="shared" si="56"/>
        <v>2.4500000000000002</v>
      </c>
      <c r="M146" s="115">
        <f t="shared" si="57"/>
        <v>6.3</v>
      </c>
      <c r="N146" s="56">
        <f t="shared" si="58"/>
        <v>6.3000000000000007</v>
      </c>
      <c r="O146" s="53" t="str">
        <f t="shared" si="59"/>
        <v>일반(목록배제,Normal-Manifest Exception)</v>
      </c>
      <c r="P146" s="100">
        <f t="shared" si="60"/>
        <v>23.52</v>
      </c>
      <c r="Q146" s="63" t="str">
        <f t="shared" si="61"/>
        <v>RS702</v>
      </c>
      <c r="R146" s="63" t="str">
        <f t="shared" si="62"/>
        <v>AIR SEOUL</v>
      </c>
      <c r="S146" s="54">
        <f t="shared" si="63"/>
        <v>45904</v>
      </c>
      <c r="T146" s="94">
        <f t="shared" si="64"/>
        <v>1667</v>
      </c>
      <c r="U146" s="98" cm="1">
        <f t="array" ref="U146">IF(OR(ISNUMBER(SEARCH("대신대납",J146)),ISNUMBER(SEARCH("대신 대납",J146))),_xlfn.LET(
  _xlpm.s,J146,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6" s="98">
        <f>((K146-1)*2500)/(Summary!$B$23/100)</f>
        <v>0</v>
      </c>
      <c r="W146" s="107">
        <f>IF(OR(ISNUMBER(SEARCH("대신대납",J146)),ISNUMBER(SEARCH("대신 대납",J146)),ISNUMBER(SEARCH("대신착불",J146)),ISNUMBER(SEARCH("대신 착불",J146))), 0,_xlfn.IFNA(_xlfn.IFS(
    AND(N146/K146 &gt; 2, N146/K146 &lt;= 5), 500/(Summary!$B$23/100) * K146,
    AND(N146/K146 &gt; 5, N146/K146 &lt;= 10), 1000/(Summary!$B$23/100) * K146,
    AND(N146/K146 &gt; 10, N146/K146 &lt;= 20), 3000/(Summary!$B$23/100) * K146,
    AND(N146/K146 &gt; 20, N146/K146 &lt;= 25), 11000/(Summary!$B$23/100) * K146,
    AND(N146/K146 &gt; 25, N146/K146 &lt;= 999), 15000/(Summary!$B$23/100) * K146
),0))</f>
        <v>106.11993675251769</v>
      </c>
      <c r="X146" s="99" cm="1">
        <f t="array" ref="X146">_xlfn.IFNA(_xlfn.IFS(AND(P146&gt;=2000, P146&lt;3000), 10000, AND(P146&gt;=3000, P146&lt;4000), 15000, AND(P146&gt;=4000, P146&lt;5000), 20000, AND(P146&gt;=5000), 25000),0)</f>
        <v>0</v>
      </c>
      <c r="Y146" s="64" t="str">
        <f>_xlfn.IFNA(VLOOKUP(D146,OTC!$A:$H,8,0),"")</f>
        <v/>
      </c>
      <c r="Z146" s="102">
        <f t="shared" si="65"/>
        <v>106</v>
      </c>
      <c r="AA146" s="113">
        <f t="shared" si="66"/>
        <v>1773</v>
      </c>
      <c r="AB146" s="124">
        <f>IF(OR(ISNUMBER(SEARCH("적하삭제",J146)),ISNUMBER(SEARCH("적하 삭제",J146))),0,AA146*Summary!$B$23/100)</f>
        <v>16707.510900000001</v>
      </c>
      <c r="AC146" s="65"/>
      <c r="AD146" s="145">
        <v>45904</v>
      </c>
      <c r="AE146" s="139" t="s">
        <v>10</v>
      </c>
      <c r="AF146" s="139">
        <v>82020038056</v>
      </c>
      <c r="AG146" s="139" t="s">
        <v>687</v>
      </c>
      <c r="AH146" s="139" t="s">
        <v>688</v>
      </c>
      <c r="AI146" s="139">
        <v>1068180850</v>
      </c>
      <c r="AJ146" s="139">
        <v>42829</v>
      </c>
      <c r="AK146" s="139"/>
      <c r="AL146" s="140">
        <v>1</v>
      </c>
      <c r="AM146" s="141">
        <v>2.4500000000000002</v>
      </c>
      <c r="AN146" s="141">
        <v>6.3</v>
      </c>
      <c r="AO146" s="141">
        <v>6.5</v>
      </c>
      <c r="AP146" s="139" t="s">
        <v>8</v>
      </c>
      <c r="AQ146" s="141">
        <v>23.52</v>
      </c>
      <c r="AR146" s="139" t="s">
        <v>81</v>
      </c>
      <c r="AS146" s="139" t="s">
        <v>81</v>
      </c>
      <c r="AT146" s="139" t="s">
        <v>81</v>
      </c>
      <c r="AU146" s="139" t="s">
        <v>81</v>
      </c>
      <c r="AV146" s="139" t="s">
        <v>81</v>
      </c>
      <c r="AW146" s="139">
        <v>2256355</v>
      </c>
      <c r="AX146" s="139" t="s">
        <v>121</v>
      </c>
      <c r="AY146" s="139" t="s">
        <v>82</v>
      </c>
      <c r="AZ146" s="139"/>
      <c r="BA146" s="139" t="s">
        <v>83</v>
      </c>
      <c r="BB146" s="157">
        <v>596421458481</v>
      </c>
      <c r="BC146" s="139"/>
      <c r="BD146" s="139" t="s">
        <v>689</v>
      </c>
      <c r="BE146" s="139" t="s">
        <v>119</v>
      </c>
      <c r="BF146" s="139" t="s">
        <v>87</v>
      </c>
      <c r="BG146" s="139" t="s">
        <v>84</v>
      </c>
      <c r="BH146" s="139" t="s">
        <v>85</v>
      </c>
      <c r="BI146" s="139" t="s">
        <v>86</v>
      </c>
      <c r="BJ146" s="139"/>
      <c r="BK146" s="139" t="s">
        <v>116</v>
      </c>
    </row>
    <row r="147" spans="1:63" ht="13.2" customHeight="1" x14ac:dyDescent="0.2">
      <c r="A147" s="54">
        <f t="shared" si="45"/>
        <v>45904</v>
      </c>
      <c r="B147" s="54" t="str">
        <f t="shared" si="46"/>
        <v>NRT</v>
      </c>
      <c r="C147" s="53">
        <f t="shared" si="47"/>
        <v>82020038056</v>
      </c>
      <c r="D147" s="55" t="str">
        <f t="shared" si="48"/>
        <v>PJP250138378</v>
      </c>
      <c r="E147" s="53">
        <f t="shared" si="49"/>
        <v>596421459203</v>
      </c>
      <c r="F147" s="53">
        <f t="shared" si="50"/>
        <v>2256355</v>
      </c>
      <c r="G147" s="53" t="str">
        <f t="shared" si="51"/>
        <v>SWCORP (TEAMHT)</v>
      </c>
      <c r="H147" s="55" t="str">
        <f t="shared" si="52"/>
        <v>김서연</v>
      </c>
      <c r="I147" s="53">
        <f t="shared" si="53"/>
        <v>63238</v>
      </c>
      <c r="J147" s="72">
        <f t="shared" si="54"/>
        <v>0</v>
      </c>
      <c r="K147" s="114">
        <f t="shared" si="55"/>
        <v>1</v>
      </c>
      <c r="L147" s="115">
        <f t="shared" si="56"/>
        <v>1</v>
      </c>
      <c r="M147" s="115">
        <f t="shared" si="57"/>
        <v>2</v>
      </c>
      <c r="N147" s="56">
        <f t="shared" si="58"/>
        <v>2</v>
      </c>
      <c r="O147" s="53" t="str">
        <f t="shared" si="59"/>
        <v>일반(목록배제,Normal-Manifest Exception)</v>
      </c>
      <c r="P147" s="100">
        <f t="shared" si="60"/>
        <v>10.39</v>
      </c>
      <c r="Q147" s="63" t="str">
        <f t="shared" si="61"/>
        <v>RS702</v>
      </c>
      <c r="R147" s="63" t="str">
        <f t="shared" si="62"/>
        <v>AIR SEOUL</v>
      </c>
      <c r="S147" s="54">
        <f t="shared" si="63"/>
        <v>45904</v>
      </c>
      <c r="T147" s="94">
        <f t="shared" si="64"/>
        <v>850</v>
      </c>
      <c r="U147" s="98" cm="1">
        <f t="array" ref="U147">IF(OR(ISNUMBER(SEARCH("대신대납",J147)),ISNUMBER(SEARCH("대신 대납",J147))),_xlfn.LET(
  _xlpm.s,J147,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7" s="98">
        <f>((K147-1)*2500)/(Summary!$B$23/100)</f>
        <v>0</v>
      </c>
      <c r="W147" s="107">
        <f>IF(OR(ISNUMBER(SEARCH("대신대납",J147)),ISNUMBER(SEARCH("대신 대납",J147)),ISNUMBER(SEARCH("대신착불",J147)),ISNUMBER(SEARCH("대신 착불",J147))), 0,_xlfn.IFNA(_xlfn.IFS(
    AND(N147/K147 &gt; 2, N147/K147 &lt;= 5), 500/(Summary!$B$23/100) * K147,
    AND(N147/K147 &gt; 5, N147/K147 &lt;= 10), 1000/(Summary!$B$23/100) * K147,
    AND(N147/K147 &gt; 10, N147/K147 &lt;= 20), 3000/(Summary!$B$23/100) * K147,
    AND(N147/K147 &gt; 20, N147/K147 &lt;= 25), 11000/(Summary!$B$23/100) * K147,
    AND(N147/K147 &gt; 25, N147/K147 &lt;= 999), 15000/(Summary!$B$23/100) * K147
),0))</f>
        <v>0</v>
      </c>
      <c r="X147" s="99" cm="1">
        <f t="array" ref="X147">_xlfn.IFNA(_xlfn.IFS(AND(P147&gt;=2000, P147&lt;3000), 10000, AND(P147&gt;=3000, P147&lt;4000), 15000, AND(P147&gt;=4000, P147&lt;5000), 20000, AND(P147&gt;=5000), 25000),0)</f>
        <v>0</v>
      </c>
      <c r="Y147" s="64" t="str">
        <f>_xlfn.IFNA(VLOOKUP(D147,OTC!$A:$H,8,0),"")</f>
        <v/>
      </c>
      <c r="Z147" s="102">
        <f t="shared" si="65"/>
        <v>0</v>
      </c>
      <c r="AA147" s="113">
        <f t="shared" si="66"/>
        <v>850</v>
      </c>
      <c r="AB147" s="124">
        <f>IF(OR(ISNUMBER(SEARCH("적하삭제",J147)),ISNUMBER(SEARCH("적하 삭제",J147))),0,AA147*Summary!$B$23/100)</f>
        <v>8009.8050000000003</v>
      </c>
      <c r="AC147" s="65"/>
      <c r="AD147" s="145">
        <v>45904</v>
      </c>
      <c r="AE147" s="139" t="s">
        <v>10</v>
      </c>
      <c r="AF147" s="139">
        <v>82020038056</v>
      </c>
      <c r="AG147" s="139" t="s">
        <v>690</v>
      </c>
      <c r="AH147" s="139" t="s">
        <v>239</v>
      </c>
      <c r="AI147" s="139">
        <v>1093460423</v>
      </c>
      <c r="AJ147" s="139">
        <v>63238</v>
      </c>
      <c r="AK147" s="139"/>
      <c r="AL147" s="140">
        <v>1</v>
      </c>
      <c r="AM147" s="141">
        <v>1</v>
      </c>
      <c r="AN147" s="141">
        <v>2</v>
      </c>
      <c r="AO147" s="141">
        <v>2</v>
      </c>
      <c r="AP147" s="139" t="s">
        <v>8</v>
      </c>
      <c r="AQ147" s="141">
        <v>10.39</v>
      </c>
      <c r="AR147" s="139" t="s">
        <v>81</v>
      </c>
      <c r="AS147" s="139" t="s">
        <v>81</v>
      </c>
      <c r="AT147" s="139" t="s">
        <v>81</v>
      </c>
      <c r="AU147" s="139" t="s">
        <v>81</v>
      </c>
      <c r="AV147" s="139" t="s">
        <v>81</v>
      </c>
      <c r="AW147" s="139">
        <v>2256355</v>
      </c>
      <c r="AX147" s="139" t="s">
        <v>121</v>
      </c>
      <c r="AY147" s="139" t="s">
        <v>82</v>
      </c>
      <c r="AZ147" s="139"/>
      <c r="BA147" s="139" t="s">
        <v>83</v>
      </c>
      <c r="BB147" s="157">
        <v>596421459203</v>
      </c>
      <c r="BC147" s="139"/>
      <c r="BD147" s="139" t="s">
        <v>691</v>
      </c>
      <c r="BE147" s="139" t="s">
        <v>119</v>
      </c>
      <c r="BF147" s="139" t="s">
        <v>87</v>
      </c>
      <c r="BG147" s="139" t="s">
        <v>84</v>
      </c>
      <c r="BH147" s="139" t="s">
        <v>85</v>
      </c>
      <c r="BI147" s="139" t="s">
        <v>86</v>
      </c>
      <c r="BJ147" s="139"/>
      <c r="BK147" s="139" t="s">
        <v>116</v>
      </c>
    </row>
    <row r="148" spans="1:63" ht="13.2" customHeight="1" x14ac:dyDescent="0.2">
      <c r="A148" s="54">
        <f t="shared" si="45"/>
        <v>45904</v>
      </c>
      <c r="B148" s="54" t="str">
        <f t="shared" si="46"/>
        <v>NRT</v>
      </c>
      <c r="C148" s="53">
        <f t="shared" si="47"/>
        <v>82020038056</v>
      </c>
      <c r="D148" s="55" t="str">
        <f t="shared" si="48"/>
        <v>PJP250138379</v>
      </c>
      <c r="E148" s="53">
        <f t="shared" si="49"/>
        <v>596421459214</v>
      </c>
      <c r="F148" s="53">
        <f t="shared" si="50"/>
        <v>2256355</v>
      </c>
      <c r="G148" s="53" t="str">
        <f t="shared" si="51"/>
        <v>SWCORP (TEAMHT)</v>
      </c>
      <c r="H148" s="55" t="str">
        <f t="shared" si="52"/>
        <v>신순영</v>
      </c>
      <c r="I148" s="53">
        <f t="shared" si="53"/>
        <v>4955</v>
      </c>
      <c r="J148" s="72">
        <f t="shared" si="54"/>
        <v>0</v>
      </c>
      <c r="K148" s="114">
        <f t="shared" si="55"/>
        <v>1</v>
      </c>
      <c r="L148" s="115">
        <f t="shared" si="56"/>
        <v>1.65</v>
      </c>
      <c r="M148" s="115">
        <f t="shared" si="57"/>
        <v>2.1</v>
      </c>
      <c r="N148" s="56">
        <f t="shared" si="58"/>
        <v>2.1</v>
      </c>
      <c r="O148" s="53" t="str">
        <f t="shared" si="59"/>
        <v>일반(목록배제,Normal-Manifest Exception)</v>
      </c>
      <c r="P148" s="100">
        <f t="shared" si="60"/>
        <v>6.69</v>
      </c>
      <c r="Q148" s="63" t="str">
        <f t="shared" si="61"/>
        <v>RS702</v>
      </c>
      <c r="R148" s="63" t="str">
        <f t="shared" si="62"/>
        <v>AIR SEOUL</v>
      </c>
      <c r="S148" s="54">
        <f t="shared" si="63"/>
        <v>45904</v>
      </c>
      <c r="T148" s="94">
        <f t="shared" si="64"/>
        <v>869</v>
      </c>
      <c r="U148" s="98" cm="1">
        <f t="array" ref="U148">IF(OR(ISNUMBER(SEARCH("대신대납",J148)),ISNUMBER(SEARCH("대신 대납",J148))),_xlfn.LET(
  _xlpm.s,J148,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8" s="98">
        <f>((K148-1)*2500)/(Summary!$B$23/100)</f>
        <v>0</v>
      </c>
      <c r="W148" s="107">
        <f>IF(OR(ISNUMBER(SEARCH("대신대납",J148)),ISNUMBER(SEARCH("대신 대납",J148)),ISNUMBER(SEARCH("대신착불",J148)),ISNUMBER(SEARCH("대신 착불",J148))), 0,_xlfn.IFNA(_xlfn.IFS(
    AND(N148/K148 &gt; 2, N148/K148 &lt;= 5), 500/(Summary!$B$23/100) * K148,
    AND(N148/K148 &gt; 5, N148/K148 &lt;= 10), 1000/(Summary!$B$23/100) * K148,
    AND(N148/K148 &gt; 10, N148/K148 &lt;= 20), 3000/(Summary!$B$23/100) * K148,
    AND(N148/K148 &gt; 20, N148/K148 &lt;= 25), 11000/(Summary!$B$23/100) * K148,
    AND(N148/K148 &gt; 25, N148/K148 &lt;= 999), 15000/(Summary!$B$23/100) * K148
),0))</f>
        <v>53.059968376258844</v>
      </c>
      <c r="X148" s="99" cm="1">
        <f t="array" ref="X148">_xlfn.IFNA(_xlfn.IFS(AND(P148&gt;=2000, P148&lt;3000), 10000, AND(P148&gt;=3000, P148&lt;4000), 15000, AND(P148&gt;=4000, P148&lt;5000), 20000, AND(P148&gt;=5000), 25000),0)</f>
        <v>0</v>
      </c>
      <c r="Y148" s="64" t="str">
        <f>_xlfn.IFNA(VLOOKUP(D148,OTC!$A:$H,8,0),"")</f>
        <v/>
      </c>
      <c r="Z148" s="102">
        <f t="shared" si="65"/>
        <v>53</v>
      </c>
      <c r="AA148" s="113">
        <f t="shared" si="66"/>
        <v>922</v>
      </c>
      <c r="AB148" s="124">
        <f>IF(OR(ISNUMBER(SEARCH("적하삭제",J148)),ISNUMBER(SEARCH("적하 삭제",J148))),0,AA148*Summary!$B$23/100)</f>
        <v>8688.2826000000005</v>
      </c>
      <c r="AC148" s="65"/>
      <c r="AD148" s="145">
        <v>45904</v>
      </c>
      <c r="AE148" s="139" t="s">
        <v>10</v>
      </c>
      <c r="AF148" s="139">
        <v>82020038056</v>
      </c>
      <c r="AG148" s="139" t="s">
        <v>692</v>
      </c>
      <c r="AH148" s="139" t="s">
        <v>693</v>
      </c>
      <c r="AI148" s="139">
        <v>1087599357</v>
      </c>
      <c r="AJ148" s="139">
        <v>4955</v>
      </c>
      <c r="AK148" s="139"/>
      <c r="AL148" s="140">
        <v>1</v>
      </c>
      <c r="AM148" s="141">
        <v>1.65</v>
      </c>
      <c r="AN148" s="141">
        <v>2.1</v>
      </c>
      <c r="AO148" s="141">
        <v>2.1</v>
      </c>
      <c r="AP148" s="139" t="s">
        <v>8</v>
      </c>
      <c r="AQ148" s="141">
        <v>6.69</v>
      </c>
      <c r="AR148" s="139" t="s">
        <v>81</v>
      </c>
      <c r="AS148" s="139" t="s">
        <v>81</v>
      </c>
      <c r="AT148" s="139" t="s">
        <v>81</v>
      </c>
      <c r="AU148" s="139" t="s">
        <v>81</v>
      </c>
      <c r="AV148" s="139" t="s">
        <v>81</v>
      </c>
      <c r="AW148" s="139">
        <v>2256355</v>
      </c>
      <c r="AX148" s="139" t="s">
        <v>121</v>
      </c>
      <c r="AY148" s="139" t="s">
        <v>82</v>
      </c>
      <c r="AZ148" s="139"/>
      <c r="BA148" s="139" t="s">
        <v>83</v>
      </c>
      <c r="BB148" s="157">
        <v>596421459214</v>
      </c>
      <c r="BC148" s="139"/>
      <c r="BD148" s="139" t="s">
        <v>694</v>
      </c>
      <c r="BE148" s="139" t="s">
        <v>119</v>
      </c>
      <c r="BF148" s="139" t="s">
        <v>87</v>
      </c>
      <c r="BG148" s="139" t="s">
        <v>84</v>
      </c>
      <c r="BH148" s="139" t="s">
        <v>85</v>
      </c>
      <c r="BI148" s="139" t="s">
        <v>86</v>
      </c>
      <c r="BJ148" s="139"/>
      <c r="BK148" s="139" t="s">
        <v>116</v>
      </c>
    </row>
    <row r="149" spans="1:63" ht="13.2" customHeight="1" x14ac:dyDescent="0.2">
      <c r="A149" s="54">
        <f t="shared" si="45"/>
        <v>45904</v>
      </c>
      <c r="B149" s="54" t="str">
        <f t="shared" si="46"/>
        <v>NRT</v>
      </c>
      <c r="C149" s="53">
        <f t="shared" si="47"/>
        <v>82020038056</v>
      </c>
      <c r="D149" s="55" t="str">
        <f t="shared" si="48"/>
        <v>PJP250138222</v>
      </c>
      <c r="E149" s="53">
        <f t="shared" si="49"/>
        <v>596421458783</v>
      </c>
      <c r="F149" s="53">
        <f t="shared" si="50"/>
        <v>2256355</v>
      </c>
      <c r="G149" s="53" t="str">
        <f t="shared" si="51"/>
        <v>SWCORP (TEAMHT)</v>
      </c>
      <c r="H149" s="55" t="str">
        <f t="shared" si="52"/>
        <v>권용범</v>
      </c>
      <c r="I149" s="53">
        <f t="shared" si="53"/>
        <v>6994</v>
      </c>
      <c r="J149" s="72">
        <f t="shared" si="54"/>
        <v>0</v>
      </c>
      <c r="K149" s="114">
        <f t="shared" si="55"/>
        <v>1</v>
      </c>
      <c r="L149" s="115">
        <f t="shared" si="56"/>
        <v>0.75</v>
      </c>
      <c r="M149" s="115">
        <f t="shared" si="57"/>
        <v>2</v>
      </c>
      <c r="N149" s="56">
        <f t="shared" si="58"/>
        <v>2</v>
      </c>
      <c r="O149" s="53" t="str">
        <f t="shared" si="59"/>
        <v>일반(목록배제,Normal-Manifest Exception)</v>
      </c>
      <c r="P149" s="100">
        <f t="shared" si="60"/>
        <v>11.27</v>
      </c>
      <c r="Q149" s="63" t="str">
        <f t="shared" si="61"/>
        <v>RS702</v>
      </c>
      <c r="R149" s="63" t="str">
        <f t="shared" si="62"/>
        <v>AIR SEOUL</v>
      </c>
      <c r="S149" s="54">
        <f t="shared" si="63"/>
        <v>45904</v>
      </c>
      <c r="T149" s="94">
        <f t="shared" si="64"/>
        <v>850</v>
      </c>
      <c r="U149" s="98" cm="1">
        <f t="array" ref="U149">IF(OR(ISNUMBER(SEARCH("대신대납",J149)),ISNUMBER(SEARCH("대신 대납",J149))),_xlfn.LET(
  _xlpm.s,J149,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9" s="98">
        <f>((K149-1)*2500)/(Summary!$B$23/100)</f>
        <v>0</v>
      </c>
      <c r="W149" s="107">
        <f>IF(OR(ISNUMBER(SEARCH("대신대납",J149)),ISNUMBER(SEARCH("대신 대납",J149)),ISNUMBER(SEARCH("대신착불",J149)),ISNUMBER(SEARCH("대신 착불",J149))), 0,_xlfn.IFNA(_xlfn.IFS(
    AND(N149/K149 &gt; 2, N149/K149 &lt;= 5), 500/(Summary!$B$23/100) * K149,
    AND(N149/K149 &gt; 5, N149/K149 &lt;= 10), 1000/(Summary!$B$23/100) * K149,
    AND(N149/K149 &gt; 10, N149/K149 &lt;= 20), 3000/(Summary!$B$23/100) * K149,
    AND(N149/K149 &gt; 20, N149/K149 &lt;= 25), 11000/(Summary!$B$23/100) * K149,
    AND(N149/K149 &gt; 25, N149/K149 &lt;= 999), 15000/(Summary!$B$23/100) * K149
),0))</f>
        <v>0</v>
      </c>
      <c r="X149" s="99" cm="1">
        <f t="array" ref="X149">_xlfn.IFNA(_xlfn.IFS(AND(P149&gt;=2000, P149&lt;3000), 10000, AND(P149&gt;=3000, P149&lt;4000), 15000, AND(P149&gt;=4000, P149&lt;5000), 20000, AND(P149&gt;=5000), 25000),0)</f>
        <v>0</v>
      </c>
      <c r="Y149" s="64" t="str">
        <f>_xlfn.IFNA(VLOOKUP(D149,OTC!$A:$H,8,0),"")</f>
        <v/>
      </c>
      <c r="Z149" s="102">
        <f t="shared" si="65"/>
        <v>0</v>
      </c>
      <c r="AA149" s="113">
        <f t="shared" si="66"/>
        <v>850</v>
      </c>
      <c r="AB149" s="124">
        <f>IF(OR(ISNUMBER(SEARCH("적하삭제",J149)),ISNUMBER(SEARCH("적하 삭제",J149))),0,AA149*Summary!$B$23/100)</f>
        <v>8009.8050000000003</v>
      </c>
      <c r="AC149" s="65"/>
      <c r="AD149" s="145">
        <v>45904</v>
      </c>
      <c r="AE149" s="139" t="s">
        <v>10</v>
      </c>
      <c r="AF149" s="139">
        <v>82020038056</v>
      </c>
      <c r="AG149" s="139" t="s">
        <v>695</v>
      </c>
      <c r="AH149" s="139" t="s">
        <v>696</v>
      </c>
      <c r="AI149" s="139">
        <v>1091856272</v>
      </c>
      <c r="AJ149" s="139">
        <v>6994</v>
      </c>
      <c r="AK149" s="139"/>
      <c r="AL149" s="140">
        <v>1</v>
      </c>
      <c r="AM149" s="141">
        <v>0.75</v>
      </c>
      <c r="AN149" s="141">
        <v>2</v>
      </c>
      <c r="AO149" s="141">
        <v>2</v>
      </c>
      <c r="AP149" s="139" t="s">
        <v>8</v>
      </c>
      <c r="AQ149" s="141">
        <v>11.27</v>
      </c>
      <c r="AR149" s="139" t="s">
        <v>81</v>
      </c>
      <c r="AS149" s="139" t="s">
        <v>81</v>
      </c>
      <c r="AT149" s="139" t="s">
        <v>81</v>
      </c>
      <c r="AU149" s="139" t="s">
        <v>81</v>
      </c>
      <c r="AV149" s="139" t="s">
        <v>81</v>
      </c>
      <c r="AW149" s="139">
        <v>2256355</v>
      </c>
      <c r="AX149" s="139" t="s">
        <v>121</v>
      </c>
      <c r="AY149" s="139" t="s">
        <v>82</v>
      </c>
      <c r="AZ149" s="139"/>
      <c r="BA149" s="139" t="s">
        <v>83</v>
      </c>
      <c r="BB149" s="157">
        <v>596421458783</v>
      </c>
      <c r="BC149" s="139"/>
      <c r="BD149" s="139" t="s">
        <v>697</v>
      </c>
      <c r="BE149" s="139" t="s">
        <v>119</v>
      </c>
      <c r="BF149" s="139" t="s">
        <v>87</v>
      </c>
      <c r="BG149" s="139" t="s">
        <v>84</v>
      </c>
      <c r="BH149" s="139" t="s">
        <v>85</v>
      </c>
      <c r="BI149" s="139" t="s">
        <v>86</v>
      </c>
      <c r="BJ149" s="139"/>
      <c r="BK149" s="139" t="s">
        <v>116</v>
      </c>
    </row>
    <row r="150" spans="1:63" ht="13.2" customHeight="1" x14ac:dyDescent="0.2">
      <c r="A150" s="54">
        <f t="shared" si="45"/>
        <v>45904</v>
      </c>
      <c r="B150" s="54" t="str">
        <f t="shared" si="46"/>
        <v>NRT</v>
      </c>
      <c r="C150" s="53">
        <f t="shared" si="47"/>
        <v>82020038056</v>
      </c>
      <c r="D150" s="55" t="str">
        <f t="shared" si="48"/>
        <v>PJP250138191</v>
      </c>
      <c r="E150" s="53">
        <f t="shared" si="49"/>
        <v>596421458470</v>
      </c>
      <c r="F150" s="53">
        <f t="shared" si="50"/>
        <v>2256355</v>
      </c>
      <c r="G150" s="53" t="str">
        <f t="shared" si="51"/>
        <v>SWCORP (TEAMHT)</v>
      </c>
      <c r="H150" s="55" t="str">
        <f t="shared" si="52"/>
        <v>인재혁</v>
      </c>
      <c r="I150" s="53">
        <f t="shared" si="53"/>
        <v>18478</v>
      </c>
      <c r="J150" s="72">
        <f t="shared" si="54"/>
        <v>0</v>
      </c>
      <c r="K150" s="114">
        <f t="shared" si="55"/>
        <v>1</v>
      </c>
      <c r="L150" s="115">
        <f t="shared" si="56"/>
        <v>2.9</v>
      </c>
      <c r="M150" s="115">
        <f t="shared" si="57"/>
        <v>2</v>
      </c>
      <c r="N150" s="56">
        <f t="shared" si="58"/>
        <v>2.9000000000000004</v>
      </c>
      <c r="O150" s="53" t="str">
        <f t="shared" si="59"/>
        <v>일반(목록배제,Normal-Manifest Exception)</v>
      </c>
      <c r="P150" s="100">
        <f t="shared" si="60"/>
        <v>14.85</v>
      </c>
      <c r="Q150" s="63" t="str">
        <f t="shared" si="61"/>
        <v>RS702</v>
      </c>
      <c r="R150" s="63" t="str">
        <f t="shared" si="62"/>
        <v>AIR SEOUL</v>
      </c>
      <c r="S150" s="54">
        <f t="shared" si="63"/>
        <v>45904</v>
      </c>
      <c r="T150" s="94">
        <f t="shared" si="64"/>
        <v>1021</v>
      </c>
      <c r="U150" s="98" cm="1">
        <f t="array" ref="U150">IF(OR(ISNUMBER(SEARCH("대신대납",J150)),ISNUMBER(SEARCH("대신 대납",J150))),_xlfn.LET(
  _xlpm.s,J150,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0" s="98">
        <f>((K150-1)*2500)/(Summary!$B$23/100)</f>
        <v>0</v>
      </c>
      <c r="W150" s="107">
        <f>IF(OR(ISNUMBER(SEARCH("대신대납",J150)),ISNUMBER(SEARCH("대신 대납",J150)),ISNUMBER(SEARCH("대신착불",J150)),ISNUMBER(SEARCH("대신 착불",J150))), 0,_xlfn.IFNA(_xlfn.IFS(
    AND(N150/K150 &gt; 2, N150/K150 &lt;= 5), 500/(Summary!$B$23/100) * K150,
    AND(N150/K150 &gt; 5, N150/K150 &lt;= 10), 1000/(Summary!$B$23/100) * K150,
    AND(N150/K150 &gt; 10, N150/K150 &lt;= 20), 3000/(Summary!$B$23/100) * K150,
    AND(N150/K150 &gt; 20, N150/K150 &lt;= 25), 11000/(Summary!$B$23/100) * K150,
    AND(N150/K150 &gt; 25, N150/K150 &lt;= 999), 15000/(Summary!$B$23/100) * K150
),0))</f>
        <v>53.059968376258844</v>
      </c>
      <c r="X150" s="99" cm="1">
        <f t="array" ref="X150">_xlfn.IFNA(_xlfn.IFS(AND(P150&gt;=2000, P150&lt;3000), 10000, AND(P150&gt;=3000, P150&lt;4000), 15000, AND(P150&gt;=4000, P150&lt;5000), 20000, AND(P150&gt;=5000), 25000),0)</f>
        <v>0</v>
      </c>
      <c r="Y150" s="64" t="str">
        <f>_xlfn.IFNA(VLOOKUP(D150,OTC!$A:$H,8,0),"")</f>
        <v/>
      </c>
      <c r="Z150" s="102">
        <f t="shared" si="65"/>
        <v>53</v>
      </c>
      <c r="AA150" s="113">
        <f t="shared" si="66"/>
        <v>1074</v>
      </c>
      <c r="AB150" s="124">
        <f>IF(OR(ISNUMBER(SEARCH("적하삭제",J150)),ISNUMBER(SEARCH("적하 삭제",J150))),0,AA150*Summary!$B$23/100)</f>
        <v>10120.6242</v>
      </c>
      <c r="AC150" s="65"/>
      <c r="AD150" s="145">
        <v>45904</v>
      </c>
      <c r="AE150" s="139" t="s">
        <v>10</v>
      </c>
      <c r="AF150" s="139">
        <v>82020038056</v>
      </c>
      <c r="AG150" s="139" t="s">
        <v>698</v>
      </c>
      <c r="AH150" s="139" t="s">
        <v>195</v>
      </c>
      <c r="AI150" s="139">
        <v>1024766737</v>
      </c>
      <c r="AJ150" s="139">
        <v>18478</v>
      </c>
      <c r="AK150" s="139"/>
      <c r="AL150" s="140">
        <v>1</v>
      </c>
      <c r="AM150" s="141">
        <v>2.9</v>
      </c>
      <c r="AN150" s="141">
        <v>2</v>
      </c>
      <c r="AO150" s="141">
        <v>2.9</v>
      </c>
      <c r="AP150" s="139" t="s">
        <v>8</v>
      </c>
      <c r="AQ150" s="141">
        <v>14.85</v>
      </c>
      <c r="AR150" s="139" t="s">
        <v>81</v>
      </c>
      <c r="AS150" s="139" t="s">
        <v>81</v>
      </c>
      <c r="AT150" s="139" t="s">
        <v>81</v>
      </c>
      <c r="AU150" s="139" t="s">
        <v>81</v>
      </c>
      <c r="AV150" s="139" t="s">
        <v>81</v>
      </c>
      <c r="AW150" s="139">
        <v>2256355</v>
      </c>
      <c r="AX150" s="139" t="s">
        <v>121</v>
      </c>
      <c r="AY150" s="139" t="s">
        <v>82</v>
      </c>
      <c r="AZ150" s="139"/>
      <c r="BA150" s="139" t="s">
        <v>83</v>
      </c>
      <c r="BB150" s="157">
        <v>596421458470</v>
      </c>
      <c r="BC150" s="139"/>
      <c r="BD150" s="139" t="s">
        <v>699</v>
      </c>
      <c r="BE150" s="139" t="s">
        <v>119</v>
      </c>
      <c r="BF150" s="139" t="s">
        <v>87</v>
      </c>
      <c r="BG150" s="139" t="s">
        <v>84</v>
      </c>
      <c r="BH150" s="139" t="s">
        <v>85</v>
      </c>
      <c r="BI150" s="139" t="s">
        <v>86</v>
      </c>
      <c r="BJ150" s="139"/>
      <c r="BK150" s="139" t="s">
        <v>116</v>
      </c>
    </row>
    <row r="151" spans="1:63" ht="13.2" customHeight="1" x14ac:dyDescent="0.2">
      <c r="A151" s="54">
        <f t="shared" si="45"/>
        <v>45904</v>
      </c>
      <c r="B151" s="54" t="str">
        <f t="shared" si="46"/>
        <v>NRT</v>
      </c>
      <c r="C151" s="53">
        <f t="shared" si="47"/>
        <v>82020038056</v>
      </c>
      <c r="D151" s="55" t="str">
        <f t="shared" si="48"/>
        <v>PJP250138211</v>
      </c>
      <c r="E151" s="53">
        <f t="shared" si="49"/>
        <v>596421458676</v>
      </c>
      <c r="F151" s="53">
        <f t="shared" si="50"/>
        <v>2256355</v>
      </c>
      <c r="G151" s="53" t="str">
        <f t="shared" si="51"/>
        <v>SWCORP (TEAMHT)</v>
      </c>
      <c r="H151" s="55" t="str">
        <f t="shared" si="52"/>
        <v>김영석</v>
      </c>
      <c r="I151" s="53">
        <f t="shared" si="53"/>
        <v>26235</v>
      </c>
      <c r="J151" s="72">
        <f t="shared" si="54"/>
        <v>0</v>
      </c>
      <c r="K151" s="114">
        <f t="shared" si="55"/>
        <v>1</v>
      </c>
      <c r="L151" s="115">
        <f t="shared" si="56"/>
        <v>4.5</v>
      </c>
      <c r="M151" s="115">
        <f t="shared" si="57"/>
        <v>3.6</v>
      </c>
      <c r="N151" s="56">
        <f t="shared" si="58"/>
        <v>4.5</v>
      </c>
      <c r="O151" s="53" t="str">
        <f t="shared" si="59"/>
        <v>일반(목록배제,Normal-Manifest Exception)</v>
      </c>
      <c r="P151" s="100">
        <f t="shared" si="60"/>
        <v>35.11</v>
      </c>
      <c r="Q151" s="63" t="str">
        <f t="shared" si="61"/>
        <v>RS702</v>
      </c>
      <c r="R151" s="63" t="str">
        <f t="shared" si="62"/>
        <v>AIR SEOUL</v>
      </c>
      <c r="S151" s="54">
        <f t="shared" si="63"/>
        <v>45904</v>
      </c>
      <c r="T151" s="94">
        <f t="shared" si="64"/>
        <v>1325</v>
      </c>
      <c r="U151" s="98" cm="1">
        <f t="array" ref="U151">IF(OR(ISNUMBER(SEARCH("대신대납",J151)),ISNUMBER(SEARCH("대신 대납",J151))),_xlfn.LET(
  _xlpm.s,J151,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1" s="98">
        <f>((K151-1)*2500)/(Summary!$B$23/100)</f>
        <v>0</v>
      </c>
      <c r="W151" s="107">
        <f>IF(OR(ISNUMBER(SEARCH("대신대납",J151)),ISNUMBER(SEARCH("대신 대납",J151)),ISNUMBER(SEARCH("대신착불",J151)),ISNUMBER(SEARCH("대신 착불",J151))), 0,_xlfn.IFNA(_xlfn.IFS(
    AND(N151/K151 &gt; 2, N151/K151 &lt;= 5), 500/(Summary!$B$23/100) * K151,
    AND(N151/K151 &gt; 5, N151/K151 &lt;= 10), 1000/(Summary!$B$23/100) * K151,
    AND(N151/K151 &gt; 10, N151/K151 &lt;= 20), 3000/(Summary!$B$23/100) * K151,
    AND(N151/K151 &gt; 20, N151/K151 &lt;= 25), 11000/(Summary!$B$23/100) * K151,
    AND(N151/K151 &gt; 25, N151/K151 &lt;= 999), 15000/(Summary!$B$23/100) * K151
),0))</f>
        <v>53.059968376258844</v>
      </c>
      <c r="X151" s="99" cm="1">
        <f t="array" ref="X151">_xlfn.IFNA(_xlfn.IFS(AND(P151&gt;=2000, P151&lt;3000), 10000, AND(P151&gt;=3000, P151&lt;4000), 15000, AND(P151&gt;=4000, P151&lt;5000), 20000, AND(P151&gt;=5000), 25000),0)</f>
        <v>0</v>
      </c>
      <c r="Y151" s="64" t="str">
        <f>_xlfn.IFNA(VLOOKUP(D151,OTC!$A:$H,8,0),"")</f>
        <v/>
      </c>
      <c r="Z151" s="102">
        <f t="shared" si="65"/>
        <v>53</v>
      </c>
      <c r="AA151" s="113">
        <f t="shared" si="66"/>
        <v>1378</v>
      </c>
      <c r="AB151" s="124">
        <f>IF(OR(ISNUMBER(SEARCH("적하삭제",J151)),ISNUMBER(SEARCH("적하 삭제",J151))),0,AA151*Summary!$B$23/100)</f>
        <v>12985.3074</v>
      </c>
      <c r="AC151" s="65"/>
      <c r="AD151" s="145">
        <v>45904</v>
      </c>
      <c r="AE151" s="139" t="s">
        <v>10</v>
      </c>
      <c r="AF151" s="139">
        <v>82020038056</v>
      </c>
      <c r="AG151" s="139" t="s">
        <v>700</v>
      </c>
      <c r="AH151" s="139" t="s">
        <v>701</v>
      </c>
      <c r="AI151" s="139">
        <v>1094547337</v>
      </c>
      <c r="AJ151" s="139">
        <v>26235</v>
      </c>
      <c r="AK151" s="139"/>
      <c r="AL151" s="140">
        <v>1</v>
      </c>
      <c r="AM151" s="141">
        <v>4.5</v>
      </c>
      <c r="AN151" s="141">
        <v>3.6</v>
      </c>
      <c r="AO151" s="141">
        <v>4.5</v>
      </c>
      <c r="AP151" s="139" t="s">
        <v>8</v>
      </c>
      <c r="AQ151" s="141">
        <v>35.11</v>
      </c>
      <c r="AR151" s="139" t="s">
        <v>81</v>
      </c>
      <c r="AS151" s="139" t="s">
        <v>81</v>
      </c>
      <c r="AT151" s="139" t="s">
        <v>81</v>
      </c>
      <c r="AU151" s="139" t="s">
        <v>81</v>
      </c>
      <c r="AV151" s="139" t="s">
        <v>81</v>
      </c>
      <c r="AW151" s="139">
        <v>2256355</v>
      </c>
      <c r="AX151" s="139" t="s">
        <v>121</v>
      </c>
      <c r="AY151" s="139" t="s">
        <v>82</v>
      </c>
      <c r="AZ151" s="139"/>
      <c r="BA151" s="139" t="s">
        <v>83</v>
      </c>
      <c r="BB151" s="157">
        <v>596421458676</v>
      </c>
      <c r="BC151" s="139"/>
      <c r="BD151" s="139" t="s">
        <v>702</v>
      </c>
      <c r="BE151" s="139" t="s">
        <v>119</v>
      </c>
      <c r="BF151" s="139" t="s">
        <v>87</v>
      </c>
      <c r="BG151" s="139" t="s">
        <v>84</v>
      </c>
      <c r="BH151" s="139" t="s">
        <v>85</v>
      </c>
      <c r="BI151" s="139" t="s">
        <v>86</v>
      </c>
      <c r="BJ151" s="139"/>
      <c r="BK151" s="139" t="s">
        <v>116</v>
      </c>
    </row>
    <row r="152" spans="1:63" ht="13.2" customHeight="1" x14ac:dyDescent="0.2">
      <c r="A152" s="54">
        <f t="shared" si="45"/>
        <v>45904</v>
      </c>
      <c r="B152" s="54" t="str">
        <f t="shared" si="46"/>
        <v>NRT</v>
      </c>
      <c r="C152" s="53">
        <f t="shared" si="47"/>
        <v>82020038056</v>
      </c>
      <c r="D152" s="55" t="str">
        <f t="shared" si="48"/>
        <v>PJP250138223</v>
      </c>
      <c r="E152" s="53">
        <f t="shared" si="49"/>
        <v>596421458794</v>
      </c>
      <c r="F152" s="53">
        <f t="shared" si="50"/>
        <v>2256355</v>
      </c>
      <c r="G152" s="53" t="str">
        <f t="shared" si="51"/>
        <v>SWCORP (TEAMHT)</v>
      </c>
      <c r="H152" s="55" t="str">
        <f t="shared" si="52"/>
        <v>손가영</v>
      </c>
      <c r="I152" s="53">
        <f t="shared" si="53"/>
        <v>51139</v>
      </c>
      <c r="J152" s="72">
        <f t="shared" si="54"/>
        <v>0</v>
      </c>
      <c r="K152" s="114">
        <f t="shared" si="55"/>
        <v>1</v>
      </c>
      <c r="L152" s="115">
        <f t="shared" si="56"/>
        <v>0.9</v>
      </c>
      <c r="M152" s="115">
        <f t="shared" si="57"/>
        <v>1.9</v>
      </c>
      <c r="N152" s="56">
        <f t="shared" si="58"/>
        <v>1.9000000000000001</v>
      </c>
      <c r="O152" s="53" t="str">
        <f t="shared" si="59"/>
        <v>일반(목록배제,Normal-Manifest Exception)</v>
      </c>
      <c r="P152" s="100">
        <f t="shared" si="60"/>
        <v>9.41</v>
      </c>
      <c r="Q152" s="63" t="str">
        <f t="shared" si="61"/>
        <v>RS702</v>
      </c>
      <c r="R152" s="63" t="str">
        <f t="shared" si="62"/>
        <v>AIR SEOUL</v>
      </c>
      <c r="S152" s="54">
        <f t="shared" si="63"/>
        <v>45904</v>
      </c>
      <c r="T152" s="94">
        <f t="shared" si="64"/>
        <v>831</v>
      </c>
      <c r="U152" s="98" cm="1">
        <f t="array" ref="U152">IF(OR(ISNUMBER(SEARCH("대신대납",J152)),ISNUMBER(SEARCH("대신 대납",J152))),_xlfn.LET(
  _xlpm.s,J152,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2" s="98">
        <f>((K152-1)*2500)/(Summary!$B$23/100)</f>
        <v>0</v>
      </c>
      <c r="W152" s="107">
        <f>IF(OR(ISNUMBER(SEARCH("대신대납",J152)),ISNUMBER(SEARCH("대신 대납",J152)),ISNUMBER(SEARCH("대신착불",J152)),ISNUMBER(SEARCH("대신 착불",J152))), 0,_xlfn.IFNA(_xlfn.IFS(
    AND(N152/K152 &gt; 2, N152/K152 &lt;= 5), 500/(Summary!$B$23/100) * K152,
    AND(N152/K152 &gt; 5, N152/K152 &lt;= 10), 1000/(Summary!$B$23/100) * K152,
    AND(N152/K152 &gt; 10, N152/K152 &lt;= 20), 3000/(Summary!$B$23/100) * K152,
    AND(N152/K152 &gt; 20, N152/K152 &lt;= 25), 11000/(Summary!$B$23/100) * K152,
    AND(N152/K152 &gt; 25, N152/K152 &lt;= 999), 15000/(Summary!$B$23/100) * K152
),0))</f>
        <v>0</v>
      </c>
      <c r="X152" s="99" cm="1">
        <f t="array" ref="X152">_xlfn.IFNA(_xlfn.IFS(AND(P152&gt;=2000, P152&lt;3000), 10000, AND(P152&gt;=3000, P152&lt;4000), 15000, AND(P152&gt;=4000, P152&lt;5000), 20000, AND(P152&gt;=5000), 25000),0)</f>
        <v>0</v>
      </c>
      <c r="Y152" s="64" t="str">
        <f>_xlfn.IFNA(VLOOKUP(D152,OTC!$A:$H,8,0),"")</f>
        <v/>
      </c>
      <c r="Z152" s="102">
        <f t="shared" si="65"/>
        <v>0</v>
      </c>
      <c r="AA152" s="113">
        <f t="shared" si="66"/>
        <v>831</v>
      </c>
      <c r="AB152" s="124">
        <f>IF(OR(ISNUMBER(SEARCH("적하삭제",J152)),ISNUMBER(SEARCH("적하 삭제",J152))),0,AA152*Summary!$B$23/100)</f>
        <v>7830.7622999999994</v>
      </c>
      <c r="AC152" s="65"/>
      <c r="AD152" s="145">
        <v>45904</v>
      </c>
      <c r="AE152" s="139" t="s">
        <v>10</v>
      </c>
      <c r="AF152" s="139">
        <v>82020038056</v>
      </c>
      <c r="AG152" s="139" t="s">
        <v>703</v>
      </c>
      <c r="AH152" s="139" t="s">
        <v>704</v>
      </c>
      <c r="AI152" s="139">
        <v>1086467963</v>
      </c>
      <c r="AJ152" s="139">
        <v>51139</v>
      </c>
      <c r="AK152" s="139"/>
      <c r="AL152" s="140">
        <v>1</v>
      </c>
      <c r="AM152" s="141">
        <v>0.9</v>
      </c>
      <c r="AN152" s="141">
        <v>1.9</v>
      </c>
      <c r="AO152" s="141">
        <v>1.9</v>
      </c>
      <c r="AP152" s="139" t="s">
        <v>8</v>
      </c>
      <c r="AQ152" s="141">
        <v>9.41</v>
      </c>
      <c r="AR152" s="139" t="s">
        <v>81</v>
      </c>
      <c r="AS152" s="139" t="s">
        <v>81</v>
      </c>
      <c r="AT152" s="139" t="s">
        <v>81</v>
      </c>
      <c r="AU152" s="139" t="s">
        <v>81</v>
      </c>
      <c r="AV152" s="139" t="s">
        <v>81</v>
      </c>
      <c r="AW152" s="139">
        <v>2256355</v>
      </c>
      <c r="AX152" s="139" t="s">
        <v>121</v>
      </c>
      <c r="AY152" s="139" t="s">
        <v>82</v>
      </c>
      <c r="AZ152" s="139"/>
      <c r="BA152" s="139" t="s">
        <v>83</v>
      </c>
      <c r="BB152" s="157">
        <v>596421458794</v>
      </c>
      <c r="BC152" s="139"/>
      <c r="BD152" s="139" t="s">
        <v>705</v>
      </c>
      <c r="BE152" s="139" t="s">
        <v>119</v>
      </c>
      <c r="BF152" s="139" t="s">
        <v>87</v>
      </c>
      <c r="BG152" s="139" t="s">
        <v>84</v>
      </c>
      <c r="BH152" s="139" t="s">
        <v>85</v>
      </c>
      <c r="BI152" s="139" t="s">
        <v>86</v>
      </c>
      <c r="BJ152" s="139"/>
      <c r="BK152" s="139" t="s">
        <v>116</v>
      </c>
    </row>
    <row r="153" spans="1:63" ht="13.2" customHeight="1" x14ac:dyDescent="0.2">
      <c r="A153" s="54">
        <f t="shared" si="45"/>
        <v>45904</v>
      </c>
      <c r="B153" s="54" t="str">
        <f t="shared" si="46"/>
        <v>NRT</v>
      </c>
      <c r="C153" s="53">
        <f t="shared" si="47"/>
        <v>82020038056</v>
      </c>
      <c r="D153" s="55" t="str">
        <f t="shared" si="48"/>
        <v>PJP250138188</v>
      </c>
      <c r="E153" s="53">
        <f t="shared" si="49"/>
        <v>596421458444</v>
      </c>
      <c r="F153" s="53">
        <f t="shared" si="50"/>
        <v>2256355</v>
      </c>
      <c r="G153" s="53" t="str">
        <f t="shared" si="51"/>
        <v>SWCORP (TEAMHT)</v>
      </c>
      <c r="H153" s="55" t="str">
        <f t="shared" si="52"/>
        <v>강미경</v>
      </c>
      <c r="I153" s="53">
        <f t="shared" si="53"/>
        <v>7594</v>
      </c>
      <c r="J153" s="72">
        <f t="shared" si="54"/>
        <v>0</v>
      </c>
      <c r="K153" s="114">
        <f t="shared" si="55"/>
        <v>1</v>
      </c>
      <c r="L153" s="115">
        <f t="shared" si="56"/>
        <v>1.05</v>
      </c>
      <c r="M153" s="115">
        <f t="shared" si="57"/>
        <v>2</v>
      </c>
      <c r="N153" s="56">
        <f t="shared" si="58"/>
        <v>2</v>
      </c>
      <c r="O153" s="53" t="str">
        <f t="shared" si="59"/>
        <v>일반(목록배제,Normal-Manifest Exception)</v>
      </c>
      <c r="P153" s="100">
        <f t="shared" si="60"/>
        <v>1.75</v>
      </c>
      <c r="Q153" s="63" t="str">
        <f t="shared" si="61"/>
        <v>RS702</v>
      </c>
      <c r="R153" s="63" t="str">
        <f t="shared" si="62"/>
        <v>AIR SEOUL</v>
      </c>
      <c r="S153" s="54">
        <f t="shared" si="63"/>
        <v>45904</v>
      </c>
      <c r="T153" s="94">
        <f t="shared" si="64"/>
        <v>850</v>
      </c>
      <c r="U153" s="98" cm="1">
        <f t="array" ref="U153">IF(OR(ISNUMBER(SEARCH("대신대납",J153)),ISNUMBER(SEARCH("대신 대납",J153))),_xlfn.LET(
  _xlpm.s,J153,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3" s="98">
        <f>((K153-1)*2500)/(Summary!$B$23/100)</f>
        <v>0</v>
      </c>
      <c r="W153" s="107">
        <f>IF(OR(ISNUMBER(SEARCH("대신대납",J153)),ISNUMBER(SEARCH("대신 대납",J153)),ISNUMBER(SEARCH("대신착불",J153)),ISNUMBER(SEARCH("대신 착불",J153))), 0,_xlfn.IFNA(_xlfn.IFS(
    AND(N153/K153 &gt; 2, N153/K153 &lt;= 5), 500/(Summary!$B$23/100) * K153,
    AND(N153/K153 &gt; 5, N153/K153 &lt;= 10), 1000/(Summary!$B$23/100) * K153,
    AND(N153/K153 &gt; 10, N153/K153 &lt;= 20), 3000/(Summary!$B$23/100) * K153,
    AND(N153/K153 &gt; 20, N153/K153 &lt;= 25), 11000/(Summary!$B$23/100) * K153,
    AND(N153/K153 &gt; 25, N153/K153 &lt;= 999), 15000/(Summary!$B$23/100) * K153
),0))</f>
        <v>0</v>
      </c>
      <c r="X153" s="99" cm="1">
        <f t="array" ref="X153">_xlfn.IFNA(_xlfn.IFS(AND(P153&gt;=2000, P153&lt;3000), 10000, AND(P153&gt;=3000, P153&lt;4000), 15000, AND(P153&gt;=4000, P153&lt;5000), 20000, AND(P153&gt;=5000), 25000),0)</f>
        <v>0</v>
      </c>
      <c r="Y153" s="64" t="str">
        <f>_xlfn.IFNA(VLOOKUP(D153,OTC!$A:$H,8,0),"")</f>
        <v/>
      </c>
      <c r="Z153" s="102">
        <f t="shared" si="65"/>
        <v>0</v>
      </c>
      <c r="AA153" s="113">
        <f t="shared" si="66"/>
        <v>850</v>
      </c>
      <c r="AB153" s="124">
        <f>IF(OR(ISNUMBER(SEARCH("적하삭제",J153)),ISNUMBER(SEARCH("적하 삭제",J153))),0,AA153*Summary!$B$23/100)</f>
        <v>8009.8050000000003</v>
      </c>
      <c r="AC153" s="65"/>
      <c r="AD153" s="145">
        <v>45904</v>
      </c>
      <c r="AE153" s="139" t="s">
        <v>10</v>
      </c>
      <c r="AF153" s="139">
        <v>82020038056</v>
      </c>
      <c r="AG153" s="139" t="s">
        <v>706</v>
      </c>
      <c r="AH153" s="139" t="s">
        <v>177</v>
      </c>
      <c r="AI153" s="139">
        <v>1088753785</v>
      </c>
      <c r="AJ153" s="139">
        <v>7594</v>
      </c>
      <c r="AK153" s="139"/>
      <c r="AL153" s="140">
        <v>1</v>
      </c>
      <c r="AM153" s="141">
        <v>1.05</v>
      </c>
      <c r="AN153" s="141">
        <v>2</v>
      </c>
      <c r="AO153" s="141">
        <v>2</v>
      </c>
      <c r="AP153" s="139" t="s">
        <v>8</v>
      </c>
      <c r="AQ153" s="141">
        <v>1.75</v>
      </c>
      <c r="AR153" s="139" t="s">
        <v>81</v>
      </c>
      <c r="AS153" s="139" t="s">
        <v>81</v>
      </c>
      <c r="AT153" s="139" t="s">
        <v>81</v>
      </c>
      <c r="AU153" s="139" t="s">
        <v>81</v>
      </c>
      <c r="AV153" s="139" t="s">
        <v>81</v>
      </c>
      <c r="AW153" s="139">
        <v>2256355</v>
      </c>
      <c r="AX153" s="139" t="s">
        <v>121</v>
      </c>
      <c r="AY153" s="139" t="s">
        <v>82</v>
      </c>
      <c r="AZ153" s="139"/>
      <c r="BA153" s="139" t="s">
        <v>83</v>
      </c>
      <c r="BB153" s="157">
        <v>596421458444</v>
      </c>
      <c r="BC153" s="139"/>
      <c r="BD153" s="139" t="s">
        <v>707</v>
      </c>
      <c r="BE153" s="139" t="s">
        <v>119</v>
      </c>
      <c r="BF153" s="139" t="s">
        <v>87</v>
      </c>
      <c r="BG153" s="139" t="s">
        <v>84</v>
      </c>
      <c r="BH153" s="139" t="s">
        <v>85</v>
      </c>
      <c r="BI153" s="139" t="s">
        <v>86</v>
      </c>
      <c r="BJ153" s="139"/>
      <c r="BK153" s="139" t="s">
        <v>116</v>
      </c>
    </row>
    <row r="154" spans="1:63" ht="13.2" customHeight="1" x14ac:dyDescent="0.2">
      <c r="A154" s="54">
        <f t="shared" si="45"/>
        <v>45904</v>
      </c>
      <c r="B154" s="54" t="str">
        <f t="shared" si="46"/>
        <v>NRT</v>
      </c>
      <c r="C154" s="53">
        <f t="shared" si="47"/>
        <v>82020038056</v>
      </c>
      <c r="D154" s="55" t="str">
        <f t="shared" si="48"/>
        <v>PJP250138198</v>
      </c>
      <c r="E154" s="53">
        <f t="shared" si="49"/>
        <v>596421458540</v>
      </c>
      <c r="F154" s="53">
        <f t="shared" si="50"/>
        <v>2256355</v>
      </c>
      <c r="G154" s="53" t="str">
        <f t="shared" si="51"/>
        <v>SWCORP (TEAMHT)</v>
      </c>
      <c r="H154" s="55" t="str">
        <f t="shared" si="52"/>
        <v>송은주</v>
      </c>
      <c r="I154" s="53">
        <f t="shared" si="53"/>
        <v>48279</v>
      </c>
      <c r="J154" s="72">
        <f t="shared" si="54"/>
        <v>0</v>
      </c>
      <c r="K154" s="114">
        <f t="shared" si="55"/>
        <v>1</v>
      </c>
      <c r="L154" s="115">
        <f t="shared" si="56"/>
        <v>0.95</v>
      </c>
      <c r="M154" s="115">
        <f t="shared" si="57"/>
        <v>2</v>
      </c>
      <c r="N154" s="56">
        <f t="shared" si="58"/>
        <v>2</v>
      </c>
      <c r="O154" s="53" t="str">
        <f t="shared" si="59"/>
        <v>일반(목록배제,Normal-Manifest Exception)</v>
      </c>
      <c r="P154" s="100">
        <f t="shared" si="60"/>
        <v>4.92</v>
      </c>
      <c r="Q154" s="63" t="str">
        <f t="shared" si="61"/>
        <v>RS702</v>
      </c>
      <c r="R154" s="63" t="str">
        <f t="shared" si="62"/>
        <v>AIR SEOUL</v>
      </c>
      <c r="S154" s="54">
        <f t="shared" si="63"/>
        <v>45904</v>
      </c>
      <c r="T154" s="94">
        <f t="shared" si="64"/>
        <v>850</v>
      </c>
      <c r="U154" s="98" cm="1">
        <f t="array" ref="U154">IF(OR(ISNUMBER(SEARCH("대신대납",J154)),ISNUMBER(SEARCH("대신 대납",J154))),_xlfn.LET(
  _xlpm.s,J154,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4" s="98">
        <f>((K154-1)*2500)/(Summary!$B$23/100)</f>
        <v>0</v>
      </c>
      <c r="W154" s="107">
        <f>IF(OR(ISNUMBER(SEARCH("대신대납",J154)),ISNUMBER(SEARCH("대신 대납",J154)),ISNUMBER(SEARCH("대신착불",J154)),ISNUMBER(SEARCH("대신 착불",J154))), 0,_xlfn.IFNA(_xlfn.IFS(
    AND(N154/K154 &gt; 2, N154/K154 &lt;= 5), 500/(Summary!$B$23/100) * K154,
    AND(N154/K154 &gt; 5, N154/K154 &lt;= 10), 1000/(Summary!$B$23/100) * K154,
    AND(N154/K154 &gt; 10, N154/K154 &lt;= 20), 3000/(Summary!$B$23/100) * K154,
    AND(N154/K154 &gt; 20, N154/K154 &lt;= 25), 11000/(Summary!$B$23/100) * K154,
    AND(N154/K154 &gt; 25, N154/K154 &lt;= 999), 15000/(Summary!$B$23/100) * K154
),0))</f>
        <v>0</v>
      </c>
      <c r="X154" s="99" cm="1">
        <f t="array" ref="X154">_xlfn.IFNA(_xlfn.IFS(AND(P154&gt;=2000, P154&lt;3000), 10000, AND(P154&gt;=3000, P154&lt;4000), 15000, AND(P154&gt;=4000, P154&lt;5000), 20000, AND(P154&gt;=5000), 25000),0)</f>
        <v>0</v>
      </c>
      <c r="Y154" s="64" t="str">
        <f>_xlfn.IFNA(VLOOKUP(D154,OTC!$A:$H,8,0),"")</f>
        <v/>
      </c>
      <c r="Z154" s="102">
        <f t="shared" si="65"/>
        <v>0</v>
      </c>
      <c r="AA154" s="113">
        <f t="shared" si="66"/>
        <v>850</v>
      </c>
      <c r="AB154" s="124">
        <f>IF(OR(ISNUMBER(SEARCH("적하삭제",J154)),ISNUMBER(SEARCH("적하 삭제",J154))),0,AA154*Summary!$B$23/100)</f>
        <v>8009.8050000000003</v>
      </c>
      <c r="AC154" s="65"/>
      <c r="AD154" s="145">
        <v>45904</v>
      </c>
      <c r="AE154" s="139" t="s">
        <v>10</v>
      </c>
      <c r="AF154" s="139">
        <v>82020038056</v>
      </c>
      <c r="AG154" s="139" t="s">
        <v>708</v>
      </c>
      <c r="AH154" s="139" t="s">
        <v>709</v>
      </c>
      <c r="AI154" s="139">
        <v>1074202810</v>
      </c>
      <c r="AJ154" s="139">
        <v>48279</v>
      </c>
      <c r="AK154" s="139"/>
      <c r="AL154" s="140">
        <v>1</v>
      </c>
      <c r="AM154" s="141">
        <v>0.95</v>
      </c>
      <c r="AN154" s="141">
        <v>2</v>
      </c>
      <c r="AO154" s="141">
        <v>2</v>
      </c>
      <c r="AP154" s="139" t="s">
        <v>8</v>
      </c>
      <c r="AQ154" s="141">
        <v>4.92</v>
      </c>
      <c r="AR154" s="139" t="s">
        <v>81</v>
      </c>
      <c r="AS154" s="139" t="s">
        <v>81</v>
      </c>
      <c r="AT154" s="139" t="s">
        <v>81</v>
      </c>
      <c r="AU154" s="139" t="s">
        <v>81</v>
      </c>
      <c r="AV154" s="139" t="s">
        <v>81</v>
      </c>
      <c r="AW154" s="139">
        <v>2256355</v>
      </c>
      <c r="AX154" s="139" t="s">
        <v>121</v>
      </c>
      <c r="AY154" s="139" t="s">
        <v>82</v>
      </c>
      <c r="AZ154" s="139"/>
      <c r="BA154" s="139" t="s">
        <v>83</v>
      </c>
      <c r="BB154" s="157">
        <v>596421458540</v>
      </c>
      <c r="BC154" s="139"/>
      <c r="BD154" s="139" t="s">
        <v>710</v>
      </c>
      <c r="BE154" s="139" t="s">
        <v>119</v>
      </c>
      <c r="BF154" s="139" t="s">
        <v>87</v>
      </c>
      <c r="BG154" s="139" t="s">
        <v>84</v>
      </c>
      <c r="BH154" s="139" t="s">
        <v>85</v>
      </c>
      <c r="BI154" s="139" t="s">
        <v>86</v>
      </c>
      <c r="BJ154" s="139"/>
      <c r="BK154" s="139" t="s">
        <v>116</v>
      </c>
    </row>
    <row r="155" spans="1:63" ht="13.2" customHeight="1" x14ac:dyDescent="0.2">
      <c r="A155" s="54">
        <f t="shared" si="45"/>
        <v>45904</v>
      </c>
      <c r="B155" s="54" t="str">
        <f t="shared" si="46"/>
        <v>NRT</v>
      </c>
      <c r="C155" s="53">
        <f t="shared" si="47"/>
        <v>82020038056</v>
      </c>
      <c r="D155" s="55" t="str">
        <f t="shared" si="48"/>
        <v>PJP250138205</v>
      </c>
      <c r="E155" s="53">
        <f t="shared" si="49"/>
        <v>596421458610</v>
      </c>
      <c r="F155" s="53">
        <f t="shared" si="50"/>
        <v>2256355</v>
      </c>
      <c r="G155" s="53" t="str">
        <f t="shared" si="51"/>
        <v>SWCORP (TEAMHT)</v>
      </c>
      <c r="H155" s="55" t="str">
        <f t="shared" si="52"/>
        <v>이현숙</v>
      </c>
      <c r="I155" s="53">
        <f t="shared" si="53"/>
        <v>2826</v>
      </c>
      <c r="J155" s="72">
        <f t="shared" si="54"/>
        <v>0</v>
      </c>
      <c r="K155" s="114">
        <f t="shared" si="55"/>
        <v>1</v>
      </c>
      <c r="L155" s="115">
        <f t="shared" si="56"/>
        <v>1.05</v>
      </c>
      <c r="M155" s="115">
        <f t="shared" si="57"/>
        <v>2.1</v>
      </c>
      <c r="N155" s="56">
        <f t="shared" si="58"/>
        <v>2.1</v>
      </c>
      <c r="O155" s="53" t="str">
        <f t="shared" si="59"/>
        <v>일반(목록배제,Normal-Manifest Exception)</v>
      </c>
      <c r="P155" s="100">
        <f t="shared" si="60"/>
        <v>8.35</v>
      </c>
      <c r="Q155" s="63" t="str">
        <f t="shared" si="61"/>
        <v>RS702</v>
      </c>
      <c r="R155" s="63" t="str">
        <f t="shared" si="62"/>
        <v>AIR SEOUL</v>
      </c>
      <c r="S155" s="54">
        <f t="shared" si="63"/>
        <v>45904</v>
      </c>
      <c r="T155" s="94">
        <f t="shared" si="64"/>
        <v>869</v>
      </c>
      <c r="U155" s="98" cm="1">
        <f t="array" ref="U155">IF(OR(ISNUMBER(SEARCH("대신대납",J155)),ISNUMBER(SEARCH("대신 대납",J155))),_xlfn.LET(
  _xlpm.s,J155,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5" s="98">
        <f>((K155-1)*2500)/(Summary!$B$23/100)</f>
        <v>0</v>
      </c>
      <c r="W155" s="107">
        <f>IF(OR(ISNUMBER(SEARCH("대신대납",J155)),ISNUMBER(SEARCH("대신 대납",J155)),ISNUMBER(SEARCH("대신착불",J155)),ISNUMBER(SEARCH("대신 착불",J155))), 0,_xlfn.IFNA(_xlfn.IFS(
    AND(N155/K155 &gt; 2, N155/K155 &lt;= 5), 500/(Summary!$B$23/100) * K155,
    AND(N155/K155 &gt; 5, N155/K155 &lt;= 10), 1000/(Summary!$B$23/100) * K155,
    AND(N155/K155 &gt; 10, N155/K155 &lt;= 20), 3000/(Summary!$B$23/100) * K155,
    AND(N155/K155 &gt; 20, N155/K155 &lt;= 25), 11000/(Summary!$B$23/100) * K155,
    AND(N155/K155 &gt; 25, N155/K155 &lt;= 999), 15000/(Summary!$B$23/100) * K155
),0))</f>
        <v>53.059968376258844</v>
      </c>
      <c r="X155" s="99" cm="1">
        <f t="array" ref="X155">_xlfn.IFNA(_xlfn.IFS(AND(P155&gt;=2000, P155&lt;3000), 10000, AND(P155&gt;=3000, P155&lt;4000), 15000, AND(P155&gt;=4000, P155&lt;5000), 20000, AND(P155&gt;=5000), 25000),0)</f>
        <v>0</v>
      </c>
      <c r="Y155" s="64" t="str">
        <f>_xlfn.IFNA(VLOOKUP(D155,OTC!$A:$H,8,0),"")</f>
        <v/>
      </c>
      <c r="Z155" s="102">
        <f t="shared" si="65"/>
        <v>53</v>
      </c>
      <c r="AA155" s="113">
        <f t="shared" si="66"/>
        <v>922</v>
      </c>
      <c r="AB155" s="124">
        <f>IF(OR(ISNUMBER(SEARCH("적하삭제",J155)),ISNUMBER(SEARCH("적하 삭제",J155))),0,AA155*Summary!$B$23/100)</f>
        <v>8688.2826000000005</v>
      </c>
      <c r="AC155" s="65"/>
      <c r="AD155" s="145">
        <v>45904</v>
      </c>
      <c r="AE155" s="139" t="s">
        <v>10</v>
      </c>
      <c r="AF155" s="139">
        <v>82020038056</v>
      </c>
      <c r="AG155" s="139" t="s">
        <v>711</v>
      </c>
      <c r="AH155" s="139" t="s">
        <v>712</v>
      </c>
      <c r="AI155" s="139">
        <v>1088875584</v>
      </c>
      <c r="AJ155" s="139">
        <v>2826</v>
      </c>
      <c r="AK155" s="139"/>
      <c r="AL155" s="140">
        <v>1</v>
      </c>
      <c r="AM155" s="141">
        <v>1.05</v>
      </c>
      <c r="AN155" s="141">
        <v>2.1</v>
      </c>
      <c r="AO155" s="141">
        <v>2.1</v>
      </c>
      <c r="AP155" s="139" t="s">
        <v>8</v>
      </c>
      <c r="AQ155" s="141">
        <v>8.35</v>
      </c>
      <c r="AR155" s="139" t="s">
        <v>81</v>
      </c>
      <c r="AS155" s="139" t="s">
        <v>81</v>
      </c>
      <c r="AT155" s="139" t="s">
        <v>81</v>
      </c>
      <c r="AU155" s="139" t="s">
        <v>81</v>
      </c>
      <c r="AV155" s="139" t="s">
        <v>81</v>
      </c>
      <c r="AW155" s="139">
        <v>2256355</v>
      </c>
      <c r="AX155" s="139" t="s">
        <v>121</v>
      </c>
      <c r="AY155" s="139" t="s">
        <v>82</v>
      </c>
      <c r="AZ155" s="139"/>
      <c r="BA155" s="139" t="s">
        <v>83</v>
      </c>
      <c r="BB155" s="157">
        <v>596421458610</v>
      </c>
      <c r="BC155" s="139"/>
      <c r="BD155" s="139" t="s">
        <v>713</v>
      </c>
      <c r="BE155" s="139" t="s">
        <v>119</v>
      </c>
      <c r="BF155" s="139" t="s">
        <v>87</v>
      </c>
      <c r="BG155" s="139" t="s">
        <v>84</v>
      </c>
      <c r="BH155" s="139" t="s">
        <v>85</v>
      </c>
      <c r="BI155" s="139" t="s">
        <v>86</v>
      </c>
      <c r="BJ155" s="139"/>
      <c r="BK155" s="139" t="s">
        <v>116</v>
      </c>
    </row>
    <row r="156" spans="1:63" ht="13.2" customHeight="1" x14ac:dyDescent="0.2">
      <c r="A156" s="54">
        <f t="shared" si="45"/>
        <v>45904</v>
      </c>
      <c r="B156" s="54" t="str">
        <f t="shared" si="46"/>
        <v>NRT</v>
      </c>
      <c r="C156" s="53">
        <f t="shared" si="47"/>
        <v>82020038056</v>
      </c>
      <c r="D156" s="55" t="str">
        <f t="shared" si="48"/>
        <v>PJP250138381</v>
      </c>
      <c r="E156" s="53">
        <f t="shared" si="49"/>
        <v>596421459321</v>
      </c>
      <c r="F156" s="53">
        <f t="shared" si="50"/>
        <v>2256355</v>
      </c>
      <c r="G156" s="53" t="str">
        <f t="shared" si="51"/>
        <v>SWCORP (TEAMHT)</v>
      </c>
      <c r="H156" s="55" t="str">
        <f t="shared" si="52"/>
        <v>정윤주</v>
      </c>
      <c r="I156" s="53">
        <f t="shared" si="53"/>
        <v>31110</v>
      </c>
      <c r="J156" s="72">
        <f t="shared" si="54"/>
        <v>0</v>
      </c>
      <c r="K156" s="114">
        <f t="shared" si="55"/>
        <v>1</v>
      </c>
      <c r="L156" s="115">
        <f t="shared" si="56"/>
        <v>0.6</v>
      </c>
      <c r="M156" s="115">
        <f t="shared" si="57"/>
        <v>2.1</v>
      </c>
      <c r="N156" s="56">
        <f t="shared" si="58"/>
        <v>2.1</v>
      </c>
      <c r="O156" s="53" t="str">
        <f t="shared" si="59"/>
        <v>일반(목록배제,Normal-Manifest Exception)</v>
      </c>
      <c r="P156" s="100">
        <f t="shared" si="60"/>
        <v>1.68</v>
      </c>
      <c r="Q156" s="63" t="str">
        <f t="shared" si="61"/>
        <v>RS702</v>
      </c>
      <c r="R156" s="63" t="str">
        <f t="shared" si="62"/>
        <v>AIR SEOUL</v>
      </c>
      <c r="S156" s="54">
        <f t="shared" si="63"/>
        <v>45904</v>
      </c>
      <c r="T156" s="94">
        <f t="shared" si="64"/>
        <v>869</v>
      </c>
      <c r="U156" s="98" cm="1">
        <f t="array" ref="U156">IF(OR(ISNUMBER(SEARCH("대신대납",J156)),ISNUMBER(SEARCH("대신 대납",J156))),_xlfn.LET(
  _xlpm.s,J156,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6" s="98">
        <f>((K156-1)*2500)/(Summary!$B$23/100)</f>
        <v>0</v>
      </c>
      <c r="W156" s="107">
        <f>IF(OR(ISNUMBER(SEARCH("대신대납",J156)),ISNUMBER(SEARCH("대신 대납",J156)),ISNUMBER(SEARCH("대신착불",J156)),ISNUMBER(SEARCH("대신 착불",J156))), 0,_xlfn.IFNA(_xlfn.IFS(
    AND(N156/K156 &gt; 2, N156/K156 &lt;= 5), 500/(Summary!$B$23/100) * K156,
    AND(N156/K156 &gt; 5, N156/K156 &lt;= 10), 1000/(Summary!$B$23/100) * K156,
    AND(N156/K156 &gt; 10, N156/K156 &lt;= 20), 3000/(Summary!$B$23/100) * K156,
    AND(N156/K156 &gt; 20, N156/K156 &lt;= 25), 11000/(Summary!$B$23/100) * K156,
    AND(N156/K156 &gt; 25, N156/K156 &lt;= 999), 15000/(Summary!$B$23/100) * K156
),0))</f>
        <v>53.059968376258844</v>
      </c>
      <c r="X156" s="99" cm="1">
        <f t="array" ref="X156">_xlfn.IFNA(_xlfn.IFS(AND(P156&gt;=2000, P156&lt;3000), 10000, AND(P156&gt;=3000, P156&lt;4000), 15000, AND(P156&gt;=4000, P156&lt;5000), 20000, AND(P156&gt;=5000), 25000),0)</f>
        <v>0</v>
      </c>
      <c r="Y156" s="64" t="str">
        <f>_xlfn.IFNA(VLOOKUP(D156,OTC!$A:$H,8,0),"")</f>
        <v/>
      </c>
      <c r="Z156" s="102">
        <f t="shared" si="65"/>
        <v>53</v>
      </c>
      <c r="AA156" s="113">
        <f t="shared" si="66"/>
        <v>922</v>
      </c>
      <c r="AB156" s="124">
        <f>IF(OR(ISNUMBER(SEARCH("적하삭제",J156)),ISNUMBER(SEARCH("적하 삭제",J156))),0,AA156*Summary!$B$23/100)</f>
        <v>8688.2826000000005</v>
      </c>
      <c r="AC156" s="65"/>
      <c r="AD156" s="145">
        <v>45904</v>
      </c>
      <c r="AE156" s="139" t="s">
        <v>10</v>
      </c>
      <c r="AF156" s="139">
        <v>82020038056</v>
      </c>
      <c r="AG156" s="139" t="s">
        <v>714</v>
      </c>
      <c r="AH156" s="139" t="s">
        <v>243</v>
      </c>
      <c r="AI156" s="139">
        <v>1072347314</v>
      </c>
      <c r="AJ156" s="139">
        <v>31110</v>
      </c>
      <c r="AK156" s="139"/>
      <c r="AL156" s="140">
        <v>1</v>
      </c>
      <c r="AM156" s="141">
        <v>0.6</v>
      </c>
      <c r="AN156" s="141">
        <v>2.1</v>
      </c>
      <c r="AO156" s="141">
        <v>2.1</v>
      </c>
      <c r="AP156" s="139" t="s">
        <v>8</v>
      </c>
      <c r="AQ156" s="141">
        <v>1.68</v>
      </c>
      <c r="AR156" s="139" t="s">
        <v>81</v>
      </c>
      <c r="AS156" s="139" t="s">
        <v>81</v>
      </c>
      <c r="AT156" s="139" t="s">
        <v>81</v>
      </c>
      <c r="AU156" s="139" t="s">
        <v>81</v>
      </c>
      <c r="AV156" s="139" t="s">
        <v>81</v>
      </c>
      <c r="AW156" s="139">
        <v>2256355</v>
      </c>
      <c r="AX156" s="139" t="s">
        <v>121</v>
      </c>
      <c r="AY156" s="139" t="s">
        <v>82</v>
      </c>
      <c r="AZ156" s="139"/>
      <c r="BA156" s="139" t="s">
        <v>83</v>
      </c>
      <c r="BB156" s="157">
        <v>596421459321</v>
      </c>
      <c r="BC156" s="139"/>
      <c r="BD156" s="139" t="s">
        <v>715</v>
      </c>
      <c r="BE156" s="139" t="s">
        <v>119</v>
      </c>
      <c r="BF156" s="139" t="s">
        <v>87</v>
      </c>
      <c r="BG156" s="139" t="s">
        <v>84</v>
      </c>
      <c r="BH156" s="139" t="s">
        <v>85</v>
      </c>
      <c r="BI156" s="139" t="s">
        <v>86</v>
      </c>
      <c r="BJ156" s="139"/>
      <c r="BK156" s="139" t="s">
        <v>116</v>
      </c>
    </row>
    <row r="157" spans="1:63" ht="13.2" customHeight="1" x14ac:dyDescent="0.2">
      <c r="A157" s="54">
        <f t="shared" si="45"/>
        <v>45904</v>
      </c>
      <c r="B157" s="54" t="str">
        <f t="shared" si="46"/>
        <v>NRT</v>
      </c>
      <c r="C157" s="53">
        <f t="shared" si="47"/>
        <v>82020038056</v>
      </c>
      <c r="D157" s="55" t="str">
        <f t="shared" si="48"/>
        <v>PJP250138212</v>
      </c>
      <c r="E157" s="53">
        <f t="shared" si="49"/>
        <v>596421458680</v>
      </c>
      <c r="F157" s="53">
        <f t="shared" si="50"/>
        <v>2256355</v>
      </c>
      <c r="G157" s="53" t="str">
        <f t="shared" si="51"/>
        <v>SWCORP (TEAMHT)</v>
      </c>
      <c r="H157" s="55" t="str">
        <f t="shared" si="52"/>
        <v>박지영</v>
      </c>
      <c r="I157" s="53">
        <f t="shared" si="53"/>
        <v>18477</v>
      </c>
      <c r="J157" s="72">
        <f t="shared" si="54"/>
        <v>0</v>
      </c>
      <c r="K157" s="114">
        <f t="shared" si="55"/>
        <v>1</v>
      </c>
      <c r="L157" s="115">
        <f t="shared" si="56"/>
        <v>0.75</v>
      </c>
      <c r="M157" s="115">
        <f t="shared" si="57"/>
        <v>2.1</v>
      </c>
      <c r="N157" s="56">
        <f t="shared" si="58"/>
        <v>2.1</v>
      </c>
      <c r="O157" s="53" t="str">
        <f t="shared" si="59"/>
        <v>일반(목록배제,Normal-Manifest Exception)</v>
      </c>
      <c r="P157" s="100">
        <f t="shared" si="60"/>
        <v>3</v>
      </c>
      <c r="Q157" s="63" t="str">
        <f t="shared" si="61"/>
        <v>RS702</v>
      </c>
      <c r="R157" s="63" t="str">
        <f t="shared" si="62"/>
        <v>AIR SEOUL</v>
      </c>
      <c r="S157" s="54">
        <f t="shared" si="63"/>
        <v>45904</v>
      </c>
      <c r="T157" s="94">
        <f t="shared" si="64"/>
        <v>869</v>
      </c>
      <c r="U157" s="98" cm="1">
        <f t="array" ref="U157">IF(OR(ISNUMBER(SEARCH("대신대납",J157)),ISNUMBER(SEARCH("대신 대납",J157))),_xlfn.LET(
  _xlpm.s,J157,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7" s="98">
        <f>((K157-1)*2500)/(Summary!$B$23/100)</f>
        <v>0</v>
      </c>
      <c r="W157" s="107">
        <f>IF(OR(ISNUMBER(SEARCH("대신대납",J157)),ISNUMBER(SEARCH("대신 대납",J157)),ISNUMBER(SEARCH("대신착불",J157)),ISNUMBER(SEARCH("대신 착불",J157))), 0,_xlfn.IFNA(_xlfn.IFS(
    AND(N157/K157 &gt; 2, N157/K157 &lt;= 5), 500/(Summary!$B$23/100) * K157,
    AND(N157/K157 &gt; 5, N157/K157 &lt;= 10), 1000/(Summary!$B$23/100) * K157,
    AND(N157/K157 &gt; 10, N157/K157 &lt;= 20), 3000/(Summary!$B$23/100) * K157,
    AND(N157/K157 &gt; 20, N157/K157 &lt;= 25), 11000/(Summary!$B$23/100) * K157,
    AND(N157/K157 &gt; 25, N157/K157 &lt;= 999), 15000/(Summary!$B$23/100) * K157
),0))</f>
        <v>53.059968376258844</v>
      </c>
      <c r="X157" s="99" cm="1">
        <f t="array" ref="X157">_xlfn.IFNA(_xlfn.IFS(AND(P157&gt;=2000, P157&lt;3000), 10000, AND(P157&gt;=3000, P157&lt;4000), 15000, AND(P157&gt;=4000, P157&lt;5000), 20000, AND(P157&gt;=5000), 25000),0)</f>
        <v>0</v>
      </c>
      <c r="Y157" s="64" t="str">
        <f>_xlfn.IFNA(VLOOKUP(D157,OTC!$A:$H,8,0),"")</f>
        <v/>
      </c>
      <c r="Z157" s="102">
        <f t="shared" si="65"/>
        <v>53</v>
      </c>
      <c r="AA157" s="113">
        <f t="shared" si="66"/>
        <v>922</v>
      </c>
      <c r="AB157" s="124">
        <f>IF(OR(ISNUMBER(SEARCH("적하삭제",J157)),ISNUMBER(SEARCH("적하 삭제",J157))),0,AA157*Summary!$B$23/100)</f>
        <v>8688.2826000000005</v>
      </c>
      <c r="AC157" s="65"/>
      <c r="AD157" s="145">
        <v>45904</v>
      </c>
      <c r="AE157" s="139" t="s">
        <v>10</v>
      </c>
      <c r="AF157" s="139">
        <v>82020038056</v>
      </c>
      <c r="AG157" s="139" t="s">
        <v>716</v>
      </c>
      <c r="AH157" s="139" t="s">
        <v>206</v>
      </c>
      <c r="AI157" s="139">
        <v>1096091482</v>
      </c>
      <c r="AJ157" s="139">
        <v>18477</v>
      </c>
      <c r="AK157" s="139"/>
      <c r="AL157" s="140">
        <v>1</v>
      </c>
      <c r="AM157" s="141">
        <v>0.75</v>
      </c>
      <c r="AN157" s="141">
        <v>2.1</v>
      </c>
      <c r="AO157" s="141">
        <v>2.1</v>
      </c>
      <c r="AP157" s="139" t="s">
        <v>8</v>
      </c>
      <c r="AQ157" s="141">
        <v>3</v>
      </c>
      <c r="AR157" s="139" t="s">
        <v>81</v>
      </c>
      <c r="AS157" s="139" t="s">
        <v>81</v>
      </c>
      <c r="AT157" s="139" t="s">
        <v>81</v>
      </c>
      <c r="AU157" s="139" t="s">
        <v>81</v>
      </c>
      <c r="AV157" s="139" t="s">
        <v>81</v>
      </c>
      <c r="AW157" s="139">
        <v>2256355</v>
      </c>
      <c r="AX157" s="139" t="s">
        <v>121</v>
      </c>
      <c r="AY157" s="139" t="s">
        <v>82</v>
      </c>
      <c r="AZ157" s="139"/>
      <c r="BA157" s="139" t="s">
        <v>83</v>
      </c>
      <c r="BB157" s="157">
        <v>596421458680</v>
      </c>
      <c r="BC157" s="139"/>
      <c r="BD157" s="139" t="s">
        <v>717</v>
      </c>
      <c r="BE157" s="139" t="s">
        <v>119</v>
      </c>
      <c r="BF157" s="139" t="s">
        <v>87</v>
      </c>
      <c r="BG157" s="139" t="s">
        <v>84</v>
      </c>
      <c r="BH157" s="139" t="s">
        <v>85</v>
      </c>
      <c r="BI157" s="139" t="s">
        <v>86</v>
      </c>
      <c r="BJ157" s="139"/>
      <c r="BK157" s="139" t="s">
        <v>116</v>
      </c>
    </row>
    <row r="158" spans="1:63" ht="13.2" customHeight="1" x14ac:dyDescent="0.2">
      <c r="A158" s="54">
        <f t="shared" si="45"/>
        <v>45904</v>
      </c>
      <c r="B158" s="54" t="str">
        <f t="shared" si="46"/>
        <v>NRT</v>
      </c>
      <c r="C158" s="53">
        <f t="shared" si="47"/>
        <v>82020038056</v>
      </c>
      <c r="D158" s="55" t="str">
        <f t="shared" si="48"/>
        <v>PJP250138190</v>
      </c>
      <c r="E158" s="53">
        <f t="shared" si="49"/>
        <v>596421458466</v>
      </c>
      <c r="F158" s="53">
        <f t="shared" si="50"/>
        <v>2256355</v>
      </c>
      <c r="G158" s="53" t="str">
        <f t="shared" si="51"/>
        <v>SWCORP (TEAMHT)</v>
      </c>
      <c r="H158" s="55" t="str">
        <f t="shared" si="52"/>
        <v>김현진</v>
      </c>
      <c r="I158" s="53">
        <f t="shared" si="53"/>
        <v>28411</v>
      </c>
      <c r="J158" s="72">
        <f t="shared" si="54"/>
        <v>0</v>
      </c>
      <c r="K158" s="114">
        <f t="shared" si="55"/>
        <v>1</v>
      </c>
      <c r="L158" s="115">
        <f t="shared" si="56"/>
        <v>3.75</v>
      </c>
      <c r="M158" s="115">
        <f t="shared" si="57"/>
        <v>6</v>
      </c>
      <c r="N158" s="56">
        <f t="shared" si="58"/>
        <v>6</v>
      </c>
      <c r="O158" s="53" t="str">
        <f t="shared" si="59"/>
        <v>일반(목록배제,Normal-Manifest Exception)</v>
      </c>
      <c r="P158" s="100">
        <f t="shared" si="60"/>
        <v>14.52</v>
      </c>
      <c r="Q158" s="63" t="str">
        <f t="shared" si="61"/>
        <v>RS702</v>
      </c>
      <c r="R158" s="63" t="str">
        <f t="shared" si="62"/>
        <v>AIR SEOUL</v>
      </c>
      <c r="S158" s="54">
        <f t="shared" si="63"/>
        <v>45904</v>
      </c>
      <c r="T158" s="94">
        <f t="shared" si="64"/>
        <v>1610</v>
      </c>
      <c r="U158" s="98" cm="1">
        <f t="array" ref="U158">IF(OR(ISNUMBER(SEARCH("대신대납",J158)),ISNUMBER(SEARCH("대신 대납",J158))),_xlfn.LET(
  _xlpm.s,J158,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8" s="98">
        <f>((K158-1)*2500)/(Summary!$B$23/100)</f>
        <v>0</v>
      </c>
      <c r="W158" s="107">
        <f>IF(OR(ISNUMBER(SEARCH("대신대납",J158)),ISNUMBER(SEARCH("대신 대납",J158)),ISNUMBER(SEARCH("대신착불",J158)),ISNUMBER(SEARCH("대신 착불",J158))), 0,_xlfn.IFNA(_xlfn.IFS(
    AND(N158/K158 &gt; 2, N158/K158 &lt;= 5), 500/(Summary!$B$23/100) * K158,
    AND(N158/K158 &gt; 5, N158/K158 &lt;= 10), 1000/(Summary!$B$23/100) * K158,
    AND(N158/K158 &gt; 10, N158/K158 &lt;= 20), 3000/(Summary!$B$23/100) * K158,
    AND(N158/K158 &gt; 20, N158/K158 &lt;= 25), 11000/(Summary!$B$23/100) * K158,
    AND(N158/K158 &gt; 25, N158/K158 &lt;= 999), 15000/(Summary!$B$23/100) * K158
),0))</f>
        <v>106.11993675251769</v>
      </c>
      <c r="X158" s="99" cm="1">
        <f t="array" ref="X158">_xlfn.IFNA(_xlfn.IFS(AND(P158&gt;=2000, P158&lt;3000), 10000, AND(P158&gt;=3000, P158&lt;4000), 15000, AND(P158&gt;=4000, P158&lt;5000), 20000, AND(P158&gt;=5000), 25000),0)</f>
        <v>0</v>
      </c>
      <c r="Y158" s="64" t="str">
        <f>_xlfn.IFNA(VLOOKUP(D158,OTC!$A:$H,8,0),"")</f>
        <v/>
      </c>
      <c r="Z158" s="102">
        <f t="shared" si="65"/>
        <v>106</v>
      </c>
      <c r="AA158" s="113">
        <f t="shared" si="66"/>
        <v>1716</v>
      </c>
      <c r="AB158" s="124">
        <f>IF(OR(ISNUMBER(SEARCH("적하삭제",J158)),ISNUMBER(SEARCH("적하 삭제",J158))),0,AA158*Summary!$B$23/100)</f>
        <v>16170.382799999999</v>
      </c>
      <c r="AC158" s="65"/>
      <c r="AD158" s="145">
        <v>45904</v>
      </c>
      <c r="AE158" s="139" t="s">
        <v>10</v>
      </c>
      <c r="AF158" s="139">
        <v>82020038056</v>
      </c>
      <c r="AG158" s="139" t="s">
        <v>718</v>
      </c>
      <c r="AH158" s="139" t="s">
        <v>232</v>
      </c>
      <c r="AI158" s="139">
        <v>1083761627</v>
      </c>
      <c r="AJ158" s="139">
        <v>28411</v>
      </c>
      <c r="AK158" s="139"/>
      <c r="AL158" s="140">
        <v>1</v>
      </c>
      <c r="AM158" s="141">
        <v>3.75</v>
      </c>
      <c r="AN158" s="141">
        <v>6</v>
      </c>
      <c r="AO158" s="141">
        <v>6</v>
      </c>
      <c r="AP158" s="139" t="s">
        <v>8</v>
      </c>
      <c r="AQ158" s="141">
        <v>14.52</v>
      </c>
      <c r="AR158" s="139" t="s">
        <v>81</v>
      </c>
      <c r="AS158" s="139" t="s">
        <v>81</v>
      </c>
      <c r="AT158" s="139" t="s">
        <v>81</v>
      </c>
      <c r="AU158" s="139" t="s">
        <v>81</v>
      </c>
      <c r="AV158" s="139" t="s">
        <v>81</v>
      </c>
      <c r="AW158" s="139">
        <v>2256355</v>
      </c>
      <c r="AX158" s="139" t="s">
        <v>121</v>
      </c>
      <c r="AY158" s="139" t="s">
        <v>82</v>
      </c>
      <c r="AZ158" s="139"/>
      <c r="BA158" s="139" t="s">
        <v>83</v>
      </c>
      <c r="BB158" s="157">
        <v>596421458466</v>
      </c>
      <c r="BC158" s="139"/>
      <c r="BD158" s="139" t="s">
        <v>719</v>
      </c>
      <c r="BE158" s="139" t="s">
        <v>119</v>
      </c>
      <c r="BF158" s="139" t="s">
        <v>87</v>
      </c>
      <c r="BG158" s="139" t="s">
        <v>84</v>
      </c>
      <c r="BH158" s="139" t="s">
        <v>85</v>
      </c>
      <c r="BI158" s="139" t="s">
        <v>86</v>
      </c>
      <c r="BJ158" s="139"/>
      <c r="BK158" s="139" t="s">
        <v>116</v>
      </c>
    </row>
    <row r="159" spans="1:63" ht="13.2" customHeight="1" x14ac:dyDescent="0.2">
      <c r="A159" s="54">
        <f t="shared" si="45"/>
        <v>45904</v>
      </c>
      <c r="B159" s="54" t="str">
        <f t="shared" si="46"/>
        <v>NRT</v>
      </c>
      <c r="C159" s="53">
        <f t="shared" si="47"/>
        <v>82020038056</v>
      </c>
      <c r="D159" s="55" t="str">
        <f t="shared" si="48"/>
        <v>PJP250138206</v>
      </c>
      <c r="E159" s="53">
        <f t="shared" si="49"/>
        <v>596421458621</v>
      </c>
      <c r="F159" s="53">
        <f t="shared" si="50"/>
        <v>2256355</v>
      </c>
      <c r="G159" s="53" t="str">
        <f t="shared" si="51"/>
        <v>SWCORP (TEAMHT)</v>
      </c>
      <c r="H159" s="55" t="str">
        <f t="shared" si="52"/>
        <v>오미정</v>
      </c>
      <c r="I159" s="53">
        <f t="shared" si="53"/>
        <v>61210</v>
      </c>
      <c r="J159" s="72">
        <f t="shared" si="54"/>
        <v>0</v>
      </c>
      <c r="K159" s="114">
        <f t="shared" si="55"/>
        <v>1</v>
      </c>
      <c r="L159" s="115">
        <f t="shared" si="56"/>
        <v>2.95</v>
      </c>
      <c r="M159" s="115">
        <f t="shared" si="57"/>
        <v>2.1</v>
      </c>
      <c r="N159" s="56">
        <f t="shared" si="58"/>
        <v>3</v>
      </c>
      <c r="O159" s="53" t="str">
        <f t="shared" si="59"/>
        <v>일반(목록배제,Normal-Manifest Exception)</v>
      </c>
      <c r="P159" s="100">
        <f t="shared" si="60"/>
        <v>28.86</v>
      </c>
      <c r="Q159" s="63" t="str">
        <f t="shared" si="61"/>
        <v>RS702</v>
      </c>
      <c r="R159" s="63" t="str">
        <f t="shared" si="62"/>
        <v>AIR SEOUL</v>
      </c>
      <c r="S159" s="54">
        <f t="shared" si="63"/>
        <v>45904</v>
      </c>
      <c r="T159" s="94">
        <f t="shared" si="64"/>
        <v>1040</v>
      </c>
      <c r="U159" s="98" cm="1">
        <f t="array" ref="U159">IF(OR(ISNUMBER(SEARCH("대신대납",J159)),ISNUMBER(SEARCH("대신 대납",J159))),_xlfn.LET(
  _xlpm.s,J159,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9" s="98">
        <f>((K159-1)*2500)/(Summary!$B$23/100)</f>
        <v>0</v>
      </c>
      <c r="W159" s="107">
        <f>IF(OR(ISNUMBER(SEARCH("대신대납",J159)),ISNUMBER(SEARCH("대신 대납",J159)),ISNUMBER(SEARCH("대신착불",J159)),ISNUMBER(SEARCH("대신 착불",J159))), 0,_xlfn.IFNA(_xlfn.IFS(
    AND(N159/K159 &gt; 2, N159/K159 &lt;= 5), 500/(Summary!$B$23/100) * K159,
    AND(N159/K159 &gt; 5, N159/K159 &lt;= 10), 1000/(Summary!$B$23/100) * K159,
    AND(N159/K159 &gt; 10, N159/K159 &lt;= 20), 3000/(Summary!$B$23/100) * K159,
    AND(N159/K159 &gt; 20, N159/K159 &lt;= 25), 11000/(Summary!$B$23/100) * K159,
    AND(N159/K159 &gt; 25, N159/K159 &lt;= 999), 15000/(Summary!$B$23/100) * K159
),0))</f>
        <v>53.059968376258844</v>
      </c>
      <c r="X159" s="99" cm="1">
        <f t="array" ref="X159">_xlfn.IFNA(_xlfn.IFS(AND(P159&gt;=2000, P159&lt;3000), 10000, AND(P159&gt;=3000, P159&lt;4000), 15000, AND(P159&gt;=4000, P159&lt;5000), 20000, AND(P159&gt;=5000), 25000),0)</f>
        <v>0</v>
      </c>
      <c r="Y159" s="64" t="str">
        <f>_xlfn.IFNA(VLOOKUP(D159,OTC!$A:$H,8,0),"")</f>
        <v/>
      </c>
      <c r="Z159" s="102">
        <f t="shared" si="65"/>
        <v>53</v>
      </c>
      <c r="AA159" s="113">
        <f t="shared" si="66"/>
        <v>1093</v>
      </c>
      <c r="AB159" s="124">
        <f>IF(OR(ISNUMBER(SEARCH("적하삭제",J159)),ISNUMBER(SEARCH("적하 삭제",J159))),0,AA159*Summary!$B$23/100)</f>
        <v>10299.6669</v>
      </c>
      <c r="AC159" s="65"/>
      <c r="AD159" s="145">
        <v>45904</v>
      </c>
      <c r="AE159" s="139" t="s">
        <v>10</v>
      </c>
      <c r="AF159" s="139">
        <v>82020038056</v>
      </c>
      <c r="AG159" s="139" t="s">
        <v>720</v>
      </c>
      <c r="AH159" s="139" t="s">
        <v>721</v>
      </c>
      <c r="AI159" s="139">
        <v>1021102184</v>
      </c>
      <c r="AJ159" s="139">
        <v>61210</v>
      </c>
      <c r="AK159" s="139"/>
      <c r="AL159" s="140">
        <v>1</v>
      </c>
      <c r="AM159" s="141">
        <v>2.95</v>
      </c>
      <c r="AN159" s="141">
        <v>2.1</v>
      </c>
      <c r="AO159" s="141">
        <v>3</v>
      </c>
      <c r="AP159" s="139" t="s">
        <v>8</v>
      </c>
      <c r="AQ159" s="141">
        <v>28.86</v>
      </c>
      <c r="AR159" s="139" t="s">
        <v>81</v>
      </c>
      <c r="AS159" s="139" t="s">
        <v>81</v>
      </c>
      <c r="AT159" s="139" t="s">
        <v>81</v>
      </c>
      <c r="AU159" s="139" t="s">
        <v>81</v>
      </c>
      <c r="AV159" s="139" t="s">
        <v>81</v>
      </c>
      <c r="AW159" s="139">
        <v>2256355</v>
      </c>
      <c r="AX159" s="139" t="s">
        <v>121</v>
      </c>
      <c r="AY159" s="139" t="s">
        <v>82</v>
      </c>
      <c r="AZ159" s="139"/>
      <c r="BA159" s="139" t="s">
        <v>83</v>
      </c>
      <c r="BB159" s="157">
        <v>596421458621</v>
      </c>
      <c r="BC159" s="139"/>
      <c r="BD159" s="139" t="s">
        <v>722</v>
      </c>
      <c r="BE159" s="139" t="s">
        <v>119</v>
      </c>
      <c r="BF159" s="139" t="s">
        <v>87</v>
      </c>
      <c r="BG159" s="139" t="s">
        <v>84</v>
      </c>
      <c r="BH159" s="139" t="s">
        <v>85</v>
      </c>
      <c r="BI159" s="139" t="s">
        <v>86</v>
      </c>
      <c r="BJ159" s="139"/>
      <c r="BK159" s="139" t="s">
        <v>116</v>
      </c>
    </row>
    <row r="160" spans="1:63" ht="13.2" customHeight="1" x14ac:dyDescent="0.2">
      <c r="A160" s="54">
        <f t="shared" si="45"/>
        <v>45904</v>
      </c>
      <c r="B160" s="54" t="str">
        <f t="shared" si="46"/>
        <v>NRT</v>
      </c>
      <c r="C160" s="53">
        <f t="shared" si="47"/>
        <v>82020038056</v>
      </c>
      <c r="D160" s="55" t="str">
        <f t="shared" si="48"/>
        <v>PJP250138216</v>
      </c>
      <c r="E160" s="53">
        <f t="shared" si="49"/>
        <v>596421458724</v>
      </c>
      <c r="F160" s="53">
        <f t="shared" si="50"/>
        <v>2256355</v>
      </c>
      <c r="G160" s="53" t="str">
        <f t="shared" si="51"/>
        <v>SWCORP (TEAMHT)</v>
      </c>
      <c r="H160" s="55" t="str">
        <f t="shared" si="52"/>
        <v>김영세</v>
      </c>
      <c r="I160" s="53">
        <f t="shared" si="53"/>
        <v>13643</v>
      </c>
      <c r="J160" s="72">
        <f t="shared" si="54"/>
        <v>0</v>
      </c>
      <c r="K160" s="114">
        <f t="shared" si="55"/>
        <v>1</v>
      </c>
      <c r="L160" s="115">
        <f t="shared" si="56"/>
        <v>15</v>
      </c>
      <c r="M160" s="115">
        <f t="shared" si="57"/>
        <v>8.4</v>
      </c>
      <c r="N160" s="56">
        <f t="shared" si="58"/>
        <v>15</v>
      </c>
      <c r="O160" s="53" t="str">
        <f t="shared" si="59"/>
        <v>일반(목록배제,Normal-Manifest Exception)</v>
      </c>
      <c r="P160" s="100">
        <f t="shared" si="60"/>
        <v>33.729999999999997</v>
      </c>
      <c r="Q160" s="63" t="str">
        <f t="shared" si="61"/>
        <v>RS702</v>
      </c>
      <c r="R160" s="63" t="str">
        <f t="shared" si="62"/>
        <v>AIR SEOUL</v>
      </c>
      <c r="S160" s="54">
        <f t="shared" si="63"/>
        <v>45904</v>
      </c>
      <c r="T160" s="94">
        <f t="shared" si="64"/>
        <v>3320</v>
      </c>
      <c r="U160" s="98" cm="1">
        <f t="array" ref="U160">IF(OR(ISNUMBER(SEARCH("대신대납",J160)),ISNUMBER(SEARCH("대신 대납",J160))),_xlfn.LET(
  _xlpm.s,J160,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0" s="98">
        <f>((K160-1)*2500)/(Summary!$B$23/100)</f>
        <v>0</v>
      </c>
      <c r="W160" s="107">
        <f>IF(OR(ISNUMBER(SEARCH("대신대납",J160)),ISNUMBER(SEARCH("대신 대납",J160)),ISNUMBER(SEARCH("대신착불",J160)),ISNUMBER(SEARCH("대신 착불",J160))), 0,_xlfn.IFNA(_xlfn.IFS(
    AND(N160/K160 &gt; 2, N160/K160 &lt;= 5), 500/(Summary!$B$23/100) * K160,
    AND(N160/K160 &gt; 5, N160/K160 &lt;= 10), 1000/(Summary!$B$23/100) * K160,
    AND(N160/K160 &gt; 10, N160/K160 &lt;= 20), 3000/(Summary!$B$23/100) * K160,
    AND(N160/K160 &gt; 20, N160/K160 &lt;= 25), 11000/(Summary!$B$23/100) * K160,
    AND(N160/K160 &gt; 25, N160/K160 &lt;= 999), 15000/(Summary!$B$23/100) * K160
),0))</f>
        <v>318.35981025755302</v>
      </c>
      <c r="X160" s="99" cm="1">
        <f t="array" ref="X160">_xlfn.IFNA(_xlfn.IFS(AND(P160&gt;=2000, P160&lt;3000), 10000, AND(P160&gt;=3000, P160&lt;4000), 15000, AND(P160&gt;=4000, P160&lt;5000), 20000, AND(P160&gt;=5000), 25000),0)</f>
        <v>0</v>
      </c>
      <c r="Y160" s="64" t="str">
        <f>_xlfn.IFNA(VLOOKUP(D160,OTC!$A:$H,8,0),"")</f>
        <v/>
      </c>
      <c r="Z160" s="102">
        <f t="shared" si="65"/>
        <v>318</v>
      </c>
      <c r="AA160" s="113">
        <f t="shared" si="66"/>
        <v>3638</v>
      </c>
      <c r="AB160" s="124">
        <f>IF(OR(ISNUMBER(SEARCH("적하삭제",J160)),ISNUMBER(SEARCH("적하 삭제",J160))),0,AA160*Summary!$B$23/100)</f>
        <v>34281.965400000001</v>
      </c>
      <c r="AC160" s="65"/>
      <c r="AD160" s="145">
        <v>45904</v>
      </c>
      <c r="AE160" s="139" t="s">
        <v>10</v>
      </c>
      <c r="AF160" s="139">
        <v>82020038056</v>
      </c>
      <c r="AG160" s="139" t="s">
        <v>723</v>
      </c>
      <c r="AH160" s="139" t="s">
        <v>724</v>
      </c>
      <c r="AI160" s="139">
        <v>1088610303</v>
      </c>
      <c r="AJ160" s="139">
        <v>13643</v>
      </c>
      <c r="AK160" s="139"/>
      <c r="AL160" s="140">
        <v>1</v>
      </c>
      <c r="AM160" s="141">
        <v>15</v>
      </c>
      <c r="AN160" s="141">
        <v>8.4</v>
      </c>
      <c r="AO160" s="141">
        <v>15</v>
      </c>
      <c r="AP160" s="139" t="s">
        <v>8</v>
      </c>
      <c r="AQ160" s="141">
        <v>33.729999999999997</v>
      </c>
      <c r="AR160" s="139" t="s">
        <v>81</v>
      </c>
      <c r="AS160" s="139" t="s">
        <v>81</v>
      </c>
      <c r="AT160" s="139" t="s">
        <v>81</v>
      </c>
      <c r="AU160" s="139" t="s">
        <v>81</v>
      </c>
      <c r="AV160" s="139" t="s">
        <v>81</v>
      </c>
      <c r="AW160" s="139">
        <v>2256355</v>
      </c>
      <c r="AX160" s="139" t="s">
        <v>121</v>
      </c>
      <c r="AY160" s="139" t="s">
        <v>82</v>
      </c>
      <c r="AZ160" s="139"/>
      <c r="BA160" s="139" t="s">
        <v>83</v>
      </c>
      <c r="BB160" s="157">
        <v>596421458724</v>
      </c>
      <c r="BC160" s="139"/>
      <c r="BD160" s="139" t="s">
        <v>725</v>
      </c>
      <c r="BE160" s="139" t="s">
        <v>119</v>
      </c>
      <c r="BF160" s="139" t="s">
        <v>87</v>
      </c>
      <c r="BG160" s="139" t="s">
        <v>84</v>
      </c>
      <c r="BH160" s="139" t="s">
        <v>85</v>
      </c>
      <c r="BI160" s="139" t="s">
        <v>86</v>
      </c>
      <c r="BJ160" s="139"/>
      <c r="BK160" s="139" t="s">
        <v>116</v>
      </c>
    </row>
    <row r="161" spans="1:63" ht="13.2" customHeight="1" x14ac:dyDescent="0.2">
      <c r="A161" s="54">
        <f t="shared" si="45"/>
        <v>45904</v>
      </c>
      <c r="B161" s="54" t="str">
        <f t="shared" si="46"/>
        <v>NRT</v>
      </c>
      <c r="C161" s="53">
        <f t="shared" si="47"/>
        <v>82020038056</v>
      </c>
      <c r="D161" s="55" t="str">
        <f t="shared" si="48"/>
        <v>PJP250138219</v>
      </c>
      <c r="E161" s="53">
        <f t="shared" si="49"/>
        <v>596421458750</v>
      </c>
      <c r="F161" s="53">
        <f t="shared" si="50"/>
        <v>2256355</v>
      </c>
      <c r="G161" s="53" t="str">
        <f t="shared" si="51"/>
        <v>SWCORP (TEAMHT)</v>
      </c>
      <c r="H161" s="55" t="str">
        <f t="shared" si="52"/>
        <v>윤리나</v>
      </c>
      <c r="I161" s="53">
        <f t="shared" si="53"/>
        <v>61676</v>
      </c>
      <c r="J161" s="72">
        <f t="shared" si="54"/>
        <v>0</v>
      </c>
      <c r="K161" s="114">
        <f t="shared" si="55"/>
        <v>1</v>
      </c>
      <c r="L161" s="115">
        <f t="shared" si="56"/>
        <v>0.85</v>
      </c>
      <c r="M161" s="115">
        <f t="shared" si="57"/>
        <v>2</v>
      </c>
      <c r="N161" s="56">
        <f t="shared" si="58"/>
        <v>2</v>
      </c>
      <c r="O161" s="53" t="str">
        <f t="shared" si="59"/>
        <v>일반(목록배제,Normal-Manifest Exception)</v>
      </c>
      <c r="P161" s="100">
        <f t="shared" si="60"/>
        <v>6.95</v>
      </c>
      <c r="Q161" s="63" t="str">
        <f t="shared" si="61"/>
        <v>RS702</v>
      </c>
      <c r="R161" s="63" t="str">
        <f t="shared" si="62"/>
        <v>AIR SEOUL</v>
      </c>
      <c r="S161" s="54">
        <f t="shared" si="63"/>
        <v>45904</v>
      </c>
      <c r="T161" s="94">
        <f t="shared" si="64"/>
        <v>850</v>
      </c>
      <c r="U161" s="98" cm="1">
        <f t="array" ref="U161">IF(OR(ISNUMBER(SEARCH("대신대납",J161)),ISNUMBER(SEARCH("대신 대납",J161))),_xlfn.LET(
  _xlpm.s,J161,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1" s="98">
        <f>((K161-1)*2500)/(Summary!$B$23/100)</f>
        <v>0</v>
      </c>
      <c r="W161" s="107">
        <f>IF(OR(ISNUMBER(SEARCH("대신대납",J161)),ISNUMBER(SEARCH("대신 대납",J161)),ISNUMBER(SEARCH("대신착불",J161)),ISNUMBER(SEARCH("대신 착불",J161))), 0,_xlfn.IFNA(_xlfn.IFS(
    AND(N161/K161 &gt; 2, N161/K161 &lt;= 5), 500/(Summary!$B$23/100) * K161,
    AND(N161/K161 &gt; 5, N161/K161 &lt;= 10), 1000/(Summary!$B$23/100) * K161,
    AND(N161/K161 &gt; 10, N161/K161 &lt;= 20), 3000/(Summary!$B$23/100) * K161,
    AND(N161/K161 &gt; 20, N161/K161 &lt;= 25), 11000/(Summary!$B$23/100) * K161,
    AND(N161/K161 &gt; 25, N161/K161 &lt;= 999), 15000/(Summary!$B$23/100) * K161
),0))</f>
        <v>0</v>
      </c>
      <c r="X161" s="99" cm="1">
        <f t="array" ref="X161">_xlfn.IFNA(_xlfn.IFS(AND(P161&gt;=2000, P161&lt;3000), 10000, AND(P161&gt;=3000, P161&lt;4000), 15000, AND(P161&gt;=4000, P161&lt;5000), 20000, AND(P161&gt;=5000), 25000),0)</f>
        <v>0</v>
      </c>
      <c r="Y161" s="64" t="str">
        <f>_xlfn.IFNA(VLOOKUP(D161,OTC!$A:$H,8,0),"")</f>
        <v/>
      </c>
      <c r="Z161" s="102">
        <f t="shared" si="65"/>
        <v>0</v>
      </c>
      <c r="AA161" s="113">
        <f t="shared" si="66"/>
        <v>850</v>
      </c>
      <c r="AB161" s="124">
        <f>IF(OR(ISNUMBER(SEARCH("적하삭제",J161)),ISNUMBER(SEARCH("적하 삭제",J161))),0,AA161*Summary!$B$23/100)</f>
        <v>8009.8050000000003</v>
      </c>
      <c r="AC161" s="65"/>
      <c r="AD161" s="145">
        <v>45904</v>
      </c>
      <c r="AE161" s="139" t="s">
        <v>10</v>
      </c>
      <c r="AF161" s="139">
        <v>82020038056</v>
      </c>
      <c r="AG161" s="139" t="s">
        <v>726</v>
      </c>
      <c r="AH161" s="139" t="s">
        <v>727</v>
      </c>
      <c r="AI161" s="139">
        <v>1083821822</v>
      </c>
      <c r="AJ161" s="139">
        <v>61676</v>
      </c>
      <c r="AK161" s="139"/>
      <c r="AL161" s="140">
        <v>1</v>
      </c>
      <c r="AM161" s="141">
        <v>0.85</v>
      </c>
      <c r="AN161" s="141">
        <v>2</v>
      </c>
      <c r="AO161" s="141">
        <v>2</v>
      </c>
      <c r="AP161" s="139" t="s">
        <v>8</v>
      </c>
      <c r="AQ161" s="141">
        <v>6.95</v>
      </c>
      <c r="AR161" s="139" t="s">
        <v>81</v>
      </c>
      <c r="AS161" s="139" t="s">
        <v>81</v>
      </c>
      <c r="AT161" s="139" t="s">
        <v>81</v>
      </c>
      <c r="AU161" s="139" t="s">
        <v>81</v>
      </c>
      <c r="AV161" s="139" t="s">
        <v>81</v>
      </c>
      <c r="AW161" s="139">
        <v>2256355</v>
      </c>
      <c r="AX161" s="139" t="s">
        <v>121</v>
      </c>
      <c r="AY161" s="139" t="s">
        <v>82</v>
      </c>
      <c r="AZ161" s="139"/>
      <c r="BA161" s="139" t="s">
        <v>83</v>
      </c>
      <c r="BB161" s="157">
        <v>596421458750</v>
      </c>
      <c r="BC161" s="139"/>
      <c r="BD161" s="139" t="s">
        <v>728</v>
      </c>
      <c r="BE161" s="139" t="s">
        <v>119</v>
      </c>
      <c r="BF161" s="139" t="s">
        <v>87</v>
      </c>
      <c r="BG161" s="139" t="s">
        <v>84</v>
      </c>
      <c r="BH161" s="139" t="s">
        <v>85</v>
      </c>
      <c r="BI161" s="139" t="s">
        <v>86</v>
      </c>
      <c r="BJ161" s="139"/>
      <c r="BK161" s="139" t="s">
        <v>116</v>
      </c>
    </row>
    <row r="162" spans="1:63" ht="13.2" customHeight="1" x14ac:dyDescent="0.2">
      <c r="A162" s="54">
        <f t="shared" si="45"/>
        <v>45904</v>
      </c>
      <c r="B162" s="54" t="str">
        <f t="shared" si="46"/>
        <v>NRT</v>
      </c>
      <c r="C162" s="53">
        <f t="shared" si="47"/>
        <v>82020038056</v>
      </c>
      <c r="D162" s="55" t="str">
        <f t="shared" si="48"/>
        <v>PJP250138215</v>
      </c>
      <c r="E162" s="53">
        <f t="shared" si="49"/>
        <v>596421458713</v>
      </c>
      <c r="F162" s="53">
        <f t="shared" si="50"/>
        <v>2256355</v>
      </c>
      <c r="G162" s="53" t="str">
        <f t="shared" si="51"/>
        <v>SWCORP (TEAMHT)</v>
      </c>
      <c r="H162" s="55" t="str">
        <f t="shared" si="52"/>
        <v>김혜숙</v>
      </c>
      <c r="I162" s="53">
        <f t="shared" si="53"/>
        <v>50651</v>
      </c>
      <c r="J162" s="72">
        <f t="shared" si="54"/>
        <v>0</v>
      </c>
      <c r="K162" s="114">
        <f t="shared" si="55"/>
        <v>1</v>
      </c>
      <c r="L162" s="115">
        <f t="shared" si="56"/>
        <v>1.8</v>
      </c>
      <c r="M162" s="115">
        <f t="shared" si="57"/>
        <v>3.4</v>
      </c>
      <c r="N162" s="56">
        <f t="shared" si="58"/>
        <v>3.4000000000000004</v>
      </c>
      <c r="O162" s="53" t="str">
        <f t="shared" si="59"/>
        <v>일반(목록배제,Normal-Manifest Exception)</v>
      </c>
      <c r="P162" s="100">
        <f t="shared" si="60"/>
        <v>15.66</v>
      </c>
      <c r="Q162" s="63" t="str">
        <f t="shared" si="61"/>
        <v>RS702</v>
      </c>
      <c r="R162" s="63" t="str">
        <f t="shared" si="62"/>
        <v>AIR SEOUL</v>
      </c>
      <c r="S162" s="54">
        <f t="shared" si="63"/>
        <v>45904</v>
      </c>
      <c r="T162" s="94">
        <f t="shared" si="64"/>
        <v>1116</v>
      </c>
      <c r="U162" s="98" cm="1">
        <f t="array" ref="U162">IF(OR(ISNUMBER(SEARCH("대신대납",J162)),ISNUMBER(SEARCH("대신 대납",J162))),_xlfn.LET(
  _xlpm.s,J162,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2" s="98">
        <f>((K162-1)*2500)/(Summary!$B$23/100)</f>
        <v>0</v>
      </c>
      <c r="W162" s="107">
        <f>IF(OR(ISNUMBER(SEARCH("대신대납",J162)),ISNUMBER(SEARCH("대신 대납",J162)),ISNUMBER(SEARCH("대신착불",J162)),ISNUMBER(SEARCH("대신 착불",J162))), 0,_xlfn.IFNA(_xlfn.IFS(
    AND(N162/K162 &gt; 2, N162/K162 &lt;= 5), 500/(Summary!$B$23/100) * K162,
    AND(N162/K162 &gt; 5, N162/K162 &lt;= 10), 1000/(Summary!$B$23/100) * K162,
    AND(N162/K162 &gt; 10, N162/K162 &lt;= 20), 3000/(Summary!$B$23/100) * K162,
    AND(N162/K162 &gt; 20, N162/K162 &lt;= 25), 11000/(Summary!$B$23/100) * K162,
    AND(N162/K162 &gt; 25, N162/K162 &lt;= 999), 15000/(Summary!$B$23/100) * K162
),0))</f>
        <v>53.059968376258844</v>
      </c>
      <c r="X162" s="99" cm="1">
        <f t="array" ref="X162">_xlfn.IFNA(_xlfn.IFS(AND(P162&gt;=2000, P162&lt;3000), 10000, AND(P162&gt;=3000, P162&lt;4000), 15000, AND(P162&gt;=4000, P162&lt;5000), 20000, AND(P162&gt;=5000), 25000),0)</f>
        <v>0</v>
      </c>
      <c r="Y162" s="64" t="str">
        <f>_xlfn.IFNA(VLOOKUP(D162,OTC!$A:$H,8,0),"")</f>
        <v/>
      </c>
      <c r="Z162" s="102">
        <f t="shared" si="65"/>
        <v>53</v>
      </c>
      <c r="AA162" s="113">
        <f t="shared" si="66"/>
        <v>1169</v>
      </c>
      <c r="AB162" s="124">
        <f>IF(OR(ISNUMBER(SEARCH("적하삭제",J162)),ISNUMBER(SEARCH("적하 삭제",J162))),0,AA162*Summary!$B$23/100)</f>
        <v>11015.8377</v>
      </c>
      <c r="AC162" s="65"/>
      <c r="AD162" s="145">
        <v>45904</v>
      </c>
      <c r="AE162" s="139" t="s">
        <v>10</v>
      </c>
      <c r="AF162" s="139">
        <v>82020038056</v>
      </c>
      <c r="AG162" s="139" t="s">
        <v>729</v>
      </c>
      <c r="AH162" s="139" t="s">
        <v>730</v>
      </c>
      <c r="AI162" s="139">
        <v>1052892507</v>
      </c>
      <c r="AJ162" s="139">
        <v>50651</v>
      </c>
      <c r="AK162" s="139"/>
      <c r="AL162" s="140">
        <v>1</v>
      </c>
      <c r="AM162" s="141">
        <v>1.8</v>
      </c>
      <c r="AN162" s="141">
        <v>3.4</v>
      </c>
      <c r="AO162" s="141">
        <v>3.4</v>
      </c>
      <c r="AP162" s="139" t="s">
        <v>8</v>
      </c>
      <c r="AQ162" s="141">
        <v>15.66</v>
      </c>
      <c r="AR162" s="139" t="s">
        <v>81</v>
      </c>
      <c r="AS162" s="139" t="s">
        <v>81</v>
      </c>
      <c r="AT162" s="139" t="s">
        <v>81</v>
      </c>
      <c r="AU162" s="139" t="s">
        <v>81</v>
      </c>
      <c r="AV162" s="139" t="s">
        <v>81</v>
      </c>
      <c r="AW162" s="139">
        <v>2256355</v>
      </c>
      <c r="AX162" s="139" t="s">
        <v>121</v>
      </c>
      <c r="AY162" s="139" t="s">
        <v>82</v>
      </c>
      <c r="AZ162" s="139"/>
      <c r="BA162" s="139" t="s">
        <v>83</v>
      </c>
      <c r="BB162" s="157">
        <v>596421458713</v>
      </c>
      <c r="BC162" s="139"/>
      <c r="BD162" s="139" t="s">
        <v>731</v>
      </c>
      <c r="BE162" s="139" t="s">
        <v>119</v>
      </c>
      <c r="BF162" s="139" t="s">
        <v>87</v>
      </c>
      <c r="BG162" s="139" t="s">
        <v>84</v>
      </c>
      <c r="BH162" s="139" t="s">
        <v>85</v>
      </c>
      <c r="BI162" s="139" t="s">
        <v>86</v>
      </c>
      <c r="BJ162" s="139"/>
      <c r="BK162" s="139" t="s">
        <v>116</v>
      </c>
    </row>
    <row r="163" spans="1:63" ht="13.2" customHeight="1" x14ac:dyDescent="0.2">
      <c r="A163" s="54">
        <f t="shared" si="45"/>
        <v>45904</v>
      </c>
      <c r="B163" s="54" t="str">
        <f t="shared" si="46"/>
        <v>NRT</v>
      </c>
      <c r="C163" s="53">
        <f t="shared" si="47"/>
        <v>82020038056</v>
      </c>
      <c r="D163" s="55" t="str">
        <f t="shared" si="48"/>
        <v>PJP250138225</v>
      </c>
      <c r="E163" s="53">
        <f t="shared" si="49"/>
        <v>596421458816</v>
      </c>
      <c r="F163" s="53">
        <f t="shared" si="50"/>
        <v>2256355</v>
      </c>
      <c r="G163" s="53" t="str">
        <f t="shared" si="51"/>
        <v>SWCORP (TEAMHT)</v>
      </c>
      <c r="H163" s="55" t="str">
        <f t="shared" si="52"/>
        <v>김재민</v>
      </c>
      <c r="I163" s="53">
        <f t="shared" si="53"/>
        <v>39326</v>
      </c>
      <c r="J163" s="72">
        <f t="shared" si="54"/>
        <v>0</v>
      </c>
      <c r="K163" s="114">
        <f t="shared" si="55"/>
        <v>1</v>
      </c>
      <c r="L163" s="115">
        <f t="shared" si="56"/>
        <v>2.25</v>
      </c>
      <c r="M163" s="115">
        <f t="shared" si="57"/>
        <v>6.3</v>
      </c>
      <c r="N163" s="56">
        <f t="shared" si="58"/>
        <v>6.3000000000000007</v>
      </c>
      <c r="O163" s="53" t="str">
        <f t="shared" si="59"/>
        <v>일반(목록배제,Normal-Manifest Exception)</v>
      </c>
      <c r="P163" s="100">
        <f t="shared" si="60"/>
        <v>19.29</v>
      </c>
      <c r="Q163" s="63" t="str">
        <f t="shared" si="61"/>
        <v>RS702</v>
      </c>
      <c r="R163" s="63" t="str">
        <f t="shared" si="62"/>
        <v>AIR SEOUL</v>
      </c>
      <c r="S163" s="54">
        <f t="shared" si="63"/>
        <v>45904</v>
      </c>
      <c r="T163" s="94">
        <f t="shared" si="64"/>
        <v>1667</v>
      </c>
      <c r="U163" s="98" cm="1">
        <f t="array" ref="U163">IF(OR(ISNUMBER(SEARCH("대신대납",J163)),ISNUMBER(SEARCH("대신 대납",J163))),_xlfn.LET(
  _xlpm.s,J163,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3" s="98">
        <f>((K163-1)*2500)/(Summary!$B$23/100)</f>
        <v>0</v>
      </c>
      <c r="W163" s="107">
        <f>IF(OR(ISNUMBER(SEARCH("대신대납",J163)),ISNUMBER(SEARCH("대신 대납",J163)),ISNUMBER(SEARCH("대신착불",J163)),ISNUMBER(SEARCH("대신 착불",J163))), 0,_xlfn.IFNA(_xlfn.IFS(
    AND(N163/K163 &gt; 2, N163/K163 &lt;= 5), 500/(Summary!$B$23/100) * K163,
    AND(N163/K163 &gt; 5, N163/K163 &lt;= 10), 1000/(Summary!$B$23/100) * K163,
    AND(N163/K163 &gt; 10, N163/K163 &lt;= 20), 3000/(Summary!$B$23/100) * K163,
    AND(N163/K163 &gt; 20, N163/K163 &lt;= 25), 11000/(Summary!$B$23/100) * K163,
    AND(N163/K163 &gt; 25, N163/K163 &lt;= 999), 15000/(Summary!$B$23/100) * K163
),0))</f>
        <v>106.11993675251769</v>
      </c>
      <c r="X163" s="99" cm="1">
        <f t="array" ref="X163">_xlfn.IFNA(_xlfn.IFS(AND(P163&gt;=2000, P163&lt;3000), 10000, AND(P163&gt;=3000, P163&lt;4000), 15000, AND(P163&gt;=4000, P163&lt;5000), 20000, AND(P163&gt;=5000), 25000),0)</f>
        <v>0</v>
      </c>
      <c r="Y163" s="64" t="str">
        <f>_xlfn.IFNA(VLOOKUP(D163,OTC!$A:$H,8,0),"")</f>
        <v/>
      </c>
      <c r="Z163" s="102">
        <f t="shared" si="65"/>
        <v>106</v>
      </c>
      <c r="AA163" s="113">
        <f t="shared" si="66"/>
        <v>1773</v>
      </c>
      <c r="AB163" s="124">
        <f>IF(OR(ISNUMBER(SEARCH("적하삭제",J163)),ISNUMBER(SEARCH("적하 삭제",J163))),0,AA163*Summary!$B$23/100)</f>
        <v>16707.510900000001</v>
      </c>
      <c r="AC163" s="65"/>
      <c r="AD163" s="145">
        <v>45904</v>
      </c>
      <c r="AE163" s="139" t="s">
        <v>10</v>
      </c>
      <c r="AF163" s="139">
        <v>82020038056</v>
      </c>
      <c r="AG163" s="139" t="s">
        <v>732</v>
      </c>
      <c r="AH163" s="139" t="s">
        <v>235</v>
      </c>
      <c r="AI163" s="139">
        <v>1095911662</v>
      </c>
      <c r="AJ163" s="139">
        <v>39326</v>
      </c>
      <c r="AK163" s="139"/>
      <c r="AL163" s="140">
        <v>1</v>
      </c>
      <c r="AM163" s="141">
        <v>2.25</v>
      </c>
      <c r="AN163" s="141">
        <v>6.3</v>
      </c>
      <c r="AO163" s="141">
        <v>6.5</v>
      </c>
      <c r="AP163" s="139" t="s">
        <v>8</v>
      </c>
      <c r="AQ163" s="141">
        <v>19.29</v>
      </c>
      <c r="AR163" s="139" t="s">
        <v>81</v>
      </c>
      <c r="AS163" s="139" t="s">
        <v>81</v>
      </c>
      <c r="AT163" s="139" t="s">
        <v>81</v>
      </c>
      <c r="AU163" s="139" t="s">
        <v>81</v>
      </c>
      <c r="AV163" s="139" t="s">
        <v>81</v>
      </c>
      <c r="AW163" s="139">
        <v>2256355</v>
      </c>
      <c r="AX163" s="139" t="s">
        <v>121</v>
      </c>
      <c r="AY163" s="139" t="s">
        <v>82</v>
      </c>
      <c r="AZ163" s="139"/>
      <c r="BA163" s="139" t="s">
        <v>83</v>
      </c>
      <c r="BB163" s="157">
        <v>596421458816</v>
      </c>
      <c r="BC163" s="139"/>
      <c r="BD163" s="139" t="s">
        <v>733</v>
      </c>
      <c r="BE163" s="139" t="s">
        <v>119</v>
      </c>
      <c r="BF163" s="139" t="s">
        <v>87</v>
      </c>
      <c r="BG163" s="139" t="s">
        <v>84</v>
      </c>
      <c r="BH163" s="139" t="s">
        <v>85</v>
      </c>
      <c r="BI163" s="139" t="s">
        <v>86</v>
      </c>
      <c r="BJ163" s="139"/>
      <c r="BK163" s="139" t="s">
        <v>116</v>
      </c>
    </row>
    <row r="164" spans="1:63" ht="13.2" customHeight="1" x14ac:dyDescent="0.2">
      <c r="A164" s="54">
        <f t="shared" si="45"/>
        <v>45904</v>
      </c>
      <c r="B164" s="54" t="str">
        <f t="shared" si="46"/>
        <v>NRT</v>
      </c>
      <c r="C164" s="53">
        <f t="shared" si="47"/>
        <v>82020038056</v>
      </c>
      <c r="D164" s="55" t="str">
        <f t="shared" si="48"/>
        <v>PJP250138226</v>
      </c>
      <c r="E164" s="53">
        <f t="shared" si="49"/>
        <v>596421458820</v>
      </c>
      <c r="F164" s="53">
        <f t="shared" si="50"/>
        <v>2256355</v>
      </c>
      <c r="G164" s="53" t="str">
        <f t="shared" si="51"/>
        <v>SWCORP (TEAMHT)</v>
      </c>
      <c r="H164" s="55" t="str">
        <f t="shared" si="52"/>
        <v>천은정</v>
      </c>
      <c r="I164" s="53">
        <f t="shared" si="53"/>
        <v>51778</v>
      </c>
      <c r="J164" s="72">
        <f t="shared" si="54"/>
        <v>0</v>
      </c>
      <c r="K164" s="114">
        <f t="shared" si="55"/>
        <v>1</v>
      </c>
      <c r="L164" s="115">
        <f t="shared" si="56"/>
        <v>4.5999999999999996</v>
      </c>
      <c r="M164" s="115">
        <f t="shared" si="57"/>
        <v>3.5</v>
      </c>
      <c r="N164" s="56">
        <f t="shared" si="58"/>
        <v>4.6000000000000005</v>
      </c>
      <c r="O164" s="53" t="str">
        <f t="shared" si="59"/>
        <v>일반(목록배제,Normal-Manifest Exception)</v>
      </c>
      <c r="P164" s="100">
        <f t="shared" si="60"/>
        <v>13.05</v>
      </c>
      <c r="Q164" s="63" t="str">
        <f t="shared" si="61"/>
        <v>RS702</v>
      </c>
      <c r="R164" s="63" t="str">
        <f t="shared" si="62"/>
        <v>AIR SEOUL</v>
      </c>
      <c r="S164" s="54">
        <f t="shared" si="63"/>
        <v>45904</v>
      </c>
      <c r="T164" s="94">
        <f t="shared" si="64"/>
        <v>1344</v>
      </c>
      <c r="U164" s="98" cm="1">
        <f t="array" ref="U164">IF(OR(ISNUMBER(SEARCH("대신대납",J164)),ISNUMBER(SEARCH("대신 대납",J164))),_xlfn.LET(
  _xlpm.s,J164,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4" s="98">
        <f>((K164-1)*2500)/(Summary!$B$23/100)</f>
        <v>0</v>
      </c>
      <c r="W164" s="107">
        <f>IF(OR(ISNUMBER(SEARCH("대신대납",J164)),ISNUMBER(SEARCH("대신 대납",J164)),ISNUMBER(SEARCH("대신착불",J164)),ISNUMBER(SEARCH("대신 착불",J164))), 0,_xlfn.IFNA(_xlfn.IFS(
    AND(N164/K164 &gt; 2, N164/K164 &lt;= 5), 500/(Summary!$B$23/100) * K164,
    AND(N164/K164 &gt; 5, N164/K164 &lt;= 10), 1000/(Summary!$B$23/100) * K164,
    AND(N164/K164 &gt; 10, N164/K164 &lt;= 20), 3000/(Summary!$B$23/100) * K164,
    AND(N164/K164 &gt; 20, N164/K164 &lt;= 25), 11000/(Summary!$B$23/100) * K164,
    AND(N164/K164 &gt; 25, N164/K164 &lt;= 999), 15000/(Summary!$B$23/100) * K164
),0))</f>
        <v>53.059968376258844</v>
      </c>
      <c r="X164" s="99" cm="1">
        <f t="array" ref="X164">_xlfn.IFNA(_xlfn.IFS(AND(P164&gt;=2000, P164&lt;3000), 10000, AND(P164&gt;=3000, P164&lt;4000), 15000, AND(P164&gt;=4000, P164&lt;5000), 20000, AND(P164&gt;=5000), 25000),0)</f>
        <v>0</v>
      </c>
      <c r="Y164" s="64" t="str">
        <f>_xlfn.IFNA(VLOOKUP(D164,OTC!$A:$H,8,0),"")</f>
        <v/>
      </c>
      <c r="Z164" s="102">
        <f t="shared" si="65"/>
        <v>53</v>
      </c>
      <c r="AA164" s="113">
        <f t="shared" si="66"/>
        <v>1397</v>
      </c>
      <c r="AB164" s="124">
        <f>IF(OR(ISNUMBER(SEARCH("적하삭제",J164)),ISNUMBER(SEARCH("적하 삭제",J164))),0,AA164*Summary!$B$23/100)</f>
        <v>13164.3501</v>
      </c>
      <c r="AC164" s="65"/>
      <c r="AD164" s="145">
        <v>45904</v>
      </c>
      <c r="AE164" s="139" t="s">
        <v>10</v>
      </c>
      <c r="AF164" s="139">
        <v>82020038056</v>
      </c>
      <c r="AG164" s="139" t="s">
        <v>734</v>
      </c>
      <c r="AH164" s="139" t="s">
        <v>735</v>
      </c>
      <c r="AI164" s="139">
        <v>1085430895</v>
      </c>
      <c r="AJ164" s="139">
        <v>51778</v>
      </c>
      <c r="AK164" s="139"/>
      <c r="AL164" s="140">
        <v>1</v>
      </c>
      <c r="AM164" s="141">
        <v>4.5999999999999996</v>
      </c>
      <c r="AN164" s="141">
        <v>3.5</v>
      </c>
      <c r="AO164" s="141">
        <v>4.5999999999999996</v>
      </c>
      <c r="AP164" s="139" t="s">
        <v>8</v>
      </c>
      <c r="AQ164" s="141">
        <v>13.05</v>
      </c>
      <c r="AR164" s="139" t="s">
        <v>81</v>
      </c>
      <c r="AS164" s="139" t="s">
        <v>81</v>
      </c>
      <c r="AT164" s="139" t="s">
        <v>81</v>
      </c>
      <c r="AU164" s="139" t="s">
        <v>81</v>
      </c>
      <c r="AV164" s="139" t="s">
        <v>81</v>
      </c>
      <c r="AW164" s="139">
        <v>2256355</v>
      </c>
      <c r="AX164" s="139" t="s">
        <v>121</v>
      </c>
      <c r="AY164" s="139" t="s">
        <v>82</v>
      </c>
      <c r="AZ164" s="139"/>
      <c r="BA164" s="139" t="s">
        <v>83</v>
      </c>
      <c r="BB164" s="157">
        <v>596421458820</v>
      </c>
      <c r="BC164" s="139"/>
      <c r="BD164" s="139" t="s">
        <v>736</v>
      </c>
      <c r="BE164" s="139" t="s">
        <v>119</v>
      </c>
      <c r="BF164" s="139" t="s">
        <v>87</v>
      </c>
      <c r="BG164" s="139" t="s">
        <v>84</v>
      </c>
      <c r="BH164" s="139" t="s">
        <v>85</v>
      </c>
      <c r="BI164" s="139" t="s">
        <v>86</v>
      </c>
      <c r="BJ164" s="139"/>
      <c r="BK164" s="139" t="s">
        <v>116</v>
      </c>
    </row>
    <row r="165" spans="1:63" ht="13.2" customHeight="1" x14ac:dyDescent="0.2">
      <c r="A165" s="54">
        <f t="shared" si="45"/>
        <v>45904</v>
      </c>
      <c r="B165" s="54" t="str">
        <f t="shared" si="46"/>
        <v>NRT</v>
      </c>
      <c r="C165" s="53">
        <f t="shared" si="47"/>
        <v>82020038056</v>
      </c>
      <c r="D165" s="55" t="str">
        <f t="shared" si="48"/>
        <v>PJP250138228</v>
      </c>
      <c r="E165" s="53">
        <f t="shared" si="49"/>
        <v>596421458842</v>
      </c>
      <c r="F165" s="53">
        <f t="shared" si="50"/>
        <v>2256355</v>
      </c>
      <c r="G165" s="53" t="str">
        <f t="shared" si="51"/>
        <v>SWCORP (TEAMHT)</v>
      </c>
      <c r="H165" s="55" t="str">
        <f t="shared" si="52"/>
        <v>김정수</v>
      </c>
      <c r="I165" s="53">
        <f t="shared" si="53"/>
        <v>7524</v>
      </c>
      <c r="J165" s="72">
        <f t="shared" si="54"/>
        <v>0</v>
      </c>
      <c r="K165" s="114">
        <f t="shared" si="55"/>
        <v>1</v>
      </c>
      <c r="L165" s="115">
        <f t="shared" si="56"/>
        <v>6.8</v>
      </c>
      <c r="M165" s="115">
        <f t="shared" si="57"/>
        <v>6.3</v>
      </c>
      <c r="N165" s="56">
        <f t="shared" si="58"/>
        <v>6.8000000000000007</v>
      </c>
      <c r="O165" s="53" t="str">
        <f t="shared" si="59"/>
        <v>일반(목록배제,Normal-Manifest Exception)</v>
      </c>
      <c r="P165" s="100">
        <f t="shared" si="60"/>
        <v>32.1</v>
      </c>
      <c r="Q165" s="63" t="str">
        <f t="shared" si="61"/>
        <v>RS702</v>
      </c>
      <c r="R165" s="63" t="str">
        <f t="shared" si="62"/>
        <v>AIR SEOUL</v>
      </c>
      <c r="S165" s="54">
        <f t="shared" si="63"/>
        <v>45904</v>
      </c>
      <c r="T165" s="94">
        <f t="shared" si="64"/>
        <v>1762</v>
      </c>
      <c r="U165" s="98" cm="1">
        <f t="array" ref="U165">IF(OR(ISNUMBER(SEARCH("대신대납",J165)),ISNUMBER(SEARCH("대신 대납",J165))),_xlfn.LET(
  _xlpm.s,J165,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5" s="98">
        <f>((K165-1)*2500)/(Summary!$B$23/100)</f>
        <v>0</v>
      </c>
      <c r="W165" s="107">
        <f>IF(OR(ISNUMBER(SEARCH("대신대납",J165)),ISNUMBER(SEARCH("대신 대납",J165)),ISNUMBER(SEARCH("대신착불",J165)),ISNUMBER(SEARCH("대신 착불",J165))), 0,_xlfn.IFNA(_xlfn.IFS(
    AND(N165/K165 &gt; 2, N165/K165 &lt;= 5), 500/(Summary!$B$23/100) * K165,
    AND(N165/K165 &gt; 5, N165/K165 &lt;= 10), 1000/(Summary!$B$23/100) * K165,
    AND(N165/K165 &gt; 10, N165/K165 &lt;= 20), 3000/(Summary!$B$23/100) * K165,
    AND(N165/K165 &gt; 20, N165/K165 &lt;= 25), 11000/(Summary!$B$23/100) * K165,
    AND(N165/K165 &gt; 25, N165/K165 &lt;= 999), 15000/(Summary!$B$23/100) * K165
),0))</f>
        <v>106.11993675251769</v>
      </c>
      <c r="X165" s="99" cm="1">
        <f t="array" ref="X165">_xlfn.IFNA(_xlfn.IFS(AND(P165&gt;=2000, P165&lt;3000), 10000, AND(P165&gt;=3000, P165&lt;4000), 15000, AND(P165&gt;=4000, P165&lt;5000), 20000, AND(P165&gt;=5000), 25000),0)</f>
        <v>0</v>
      </c>
      <c r="Y165" s="64" t="str">
        <f>_xlfn.IFNA(VLOOKUP(D165,OTC!$A:$H,8,0),"")</f>
        <v/>
      </c>
      <c r="Z165" s="102">
        <f t="shared" si="65"/>
        <v>106</v>
      </c>
      <c r="AA165" s="113">
        <f t="shared" si="66"/>
        <v>1868</v>
      </c>
      <c r="AB165" s="124">
        <f>IF(OR(ISNUMBER(SEARCH("적하삭제",J165)),ISNUMBER(SEARCH("적하 삭제",J165))),0,AA165*Summary!$B$23/100)</f>
        <v>17602.724400000003</v>
      </c>
      <c r="AC165" s="65"/>
      <c r="AD165" s="145">
        <v>45904</v>
      </c>
      <c r="AE165" s="139" t="s">
        <v>10</v>
      </c>
      <c r="AF165" s="139">
        <v>82020038056</v>
      </c>
      <c r="AG165" s="139" t="s">
        <v>737</v>
      </c>
      <c r="AH165" s="139" t="s">
        <v>152</v>
      </c>
      <c r="AI165" s="139">
        <v>1053894852</v>
      </c>
      <c r="AJ165" s="139">
        <v>7524</v>
      </c>
      <c r="AK165" s="139"/>
      <c r="AL165" s="140">
        <v>1</v>
      </c>
      <c r="AM165" s="141">
        <v>6.8</v>
      </c>
      <c r="AN165" s="141">
        <v>6.3</v>
      </c>
      <c r="AO165" s="141">
        <v>7</v>
      </c>
      <c r="AP165" s="139" t="s">
        <v>8</v>
      </c>
      <c r="AQ165" s="141">
        <v>32.1</v>
      </c>
      <c r="AR165" s="139" t="s">
        <v>81</v>
      </c>
      <c r="AS165" s="139" t="s">
        <v>81</v>
      </c>
      <c r="AT165" s="139" t="s">
        <v>81</v>
      </c>
      <c r="AU165" s="139" t="s">
        <v>81</v>
      </c>
      <c r="AV165" s="139" t="s">
        <v>81</v>
      </c>
      <c r="AW165" s="139">
        <v>2256355</v>
      </c>
      <c r="AX165" s="139" t="s">
        <v>121</v>
      </c>
      <c r="AY165" s="139" t="s">
        <v>82</v>
      </c>
      <c r="AZ165" s="139"/>
      <c r="BA165" s="139" t="s">
        <v>83</v>
      </c>
      <c r="BB165" s="157">
        <v>596421458842</v>
      </c>
      <c r="BC165" s="139"/>
      <c r="BD165" s="139" t="s">
        <v>738</v>
      </c>
      <c r="BE165" s="139" t="s">
        <v>119</v>
      </c>
      <c r="BF165" s="139" t="s">
        <v>87</v>
      </c>
      <c r="BG165" s="139" t="s">
        <v>84</v>
      </c>
      <c r="BH165" s="139" t="s">
        <v>85</v>
      </c>
      <c r="BI165" s="139" t="s">
        <v>86</v>
      </c>
      <c r="BJ165" s="139"/>
      <c r="BK165" s="139" t="s">
        <v>116</v>
      </c>
    </row>
    <row r="166" spans="1:63" ht="13.2" customHeight="1" x14ac:dyDescent="0.2">
      <c r="A166" s="54">
        <f t="shared" si="45"/>
        <v>45904</v>
      </c>
      <c r="B166" s="54" t="str">
        <f t="shared" si="46"/>
        <v>NRT</v>
      </c>
      <c r="C166" s="53">
        <f t="shared" si="47"/>
        <v>82020038056</v>
      </c>
      <c r="D166" s="55" t="str">
        <f t="shared" si="48"/>
        <v>PJP250137478</v>
      </c>
      <c r="E166" s="53">
        <f t="shared" si="49"/>
        <v>596421456683</v>
      </c>
      <c r="F166" s="53">
        <f t="shared" si="50"/>
        <v>2256355</v>
      </c>
      <c r="G166" s="53" t="str">
        <f t="shared" si="51"/>
        <v>SWCORP (TEAMHT)</v>
      </c>
      <c r="H166" s="55" t="str">
        <f t="shared" si="52"/>
        <v>정일용</v>
      </c>
      <c r="I166" s="53">
        <f t="shared" si="53"/>
        <v>8247</v>
      </c>
      <c r="J166" s="72">
        <f t="shared" si="54"/>
        <v>0</v>
      </c>
      <c r="K166" s="114">
        <f t="shared" si="55"/>
        <v>1</v>
      </c>
      <c r="L166" s="115">
        <f t="shared" si="56"/>
        <v>0.6</v>
      </c>
      <c r="M166" s="115">
        <f t="shared" si="57"/>
        <v>2</v>
      </c>
      <c r="N166" s="56">
        <f t="shared" si="58"/>
        <v>2</v>
      </c>
      <c r="O166" s="53" t="str">
        <f t="shared" si="59"/>
        <v>일반(목록배제,Normal-Manifest Exception)</v>
      </c>
      <c r="P166" s="100">
        <f t="shared" si="60"/>
        <v>2.77</v>
      </c>
      <c r="Q166" s="63" t="str">
        <f t="shared" si="61"/>
        <v>RS702</v>
      </c>
      <c r="R166" s="63" t="str">
        <f t="shared" si="62"/>
        <v>AIR SEOUL</v>
      </c>
      <c r="S166" s="54">
        <f t="shared" si="63"/>
        <v>45904</v>
      </c>
      <c r="T166" s="94">
        <f t="shared" si="64"/>
        <v>850</v>
      </c>
      <c r="U166" s="98" cm="1">
        <f t="array" ref="U166">IF(OR(ISNUMBER(SEARCH("대신대납",J166)),ISNUMBER(SEARCH("대신 대납",J166))),_xlfn.LET(
  _xlpm.s,J166,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6" s="98">
        <f>((K166-1)*2500)/(Summary!$B$23/100)</f>
        <v>0</v>
      </c>
      <c r="W166" s="107">
        <f>IF(OR(ISNUMBER(SEARCH("대신대납",J166)),ISNUMBER(SEARCH("대신 대납",J166)),ISNUMBER(SEARCH("대신착불",J166)),ISNUMBER(SEARCH("대신 착불",J166))), 0,_xlfn.IFNA(_xlfn.IFS(
    AND(N166/K166 &gt; 2, N166/K166 &lt;= 5), 500/(Summary!$B$23/100) * K166,
    AND(N166/K166 &gt; 5, N166/K166 &lt;= 10), 1000/(Summary!$B$23/100) * K166,
    AND(N166/K166 &gt; 10, N166/K166 &lt;= 20), 3000/(Summary!$B$23/100) * K166,
    AND(N166/K166 &gt; 20, N166/K166 &lt;= 25), 11000/(Summary!$B$23/100) * K166,
    AND(N166/K166 &gt; 25, N166/K166 &lt;= 999), 15000/(Summary!$B$23/100) * K166
),0))</f>
        <v>0</v>
      </c>
      <c r="X166" s="99" cm="1">
        <f t="array" ref="X166">_xlfn.IFNA(_xlfn.IFS(AND(P166&gt;=2000, P166&lt;3000), 10000, AND(P166&gt;=3000, P166&lt;4000), 15000, AND(P166&gt;=4000, P166&lt;5000), 20000, AND(P166&gt;=5000), 25000),0)</f>
        <v>0</v>
      </c>
      <c r="Y166" s="64" t="str">
        <f>_xlfn.IFNA(VLOOKUP(D166,OTC!$A:$H,8,0),"")</f>
        <v/>
      </c>
      <c r="Z166" s="102">
        <f t="shared" si="65"/>
        <v>0</v>
      </c>
      <c r="AA166" s="113">
        <f t="shared" si="66"/>
        <v>850</v>
      </c>
      <c r="AB166" s="124">
        <f>IF(OR(ISNUMBER(SEARCH("적하삭제",J166)),ISNUMBER(SEARCH("적하 삭제",J166))),0,AA166*Summary!$B$23/100)</f>
        <v>8009.8050000000003</v>
      </c>
      <c r="AC166" s="65"/>
      <c r="AD166" s="145">
        <v>45904</v>
      </c>
      <c r="AE166" s="139" t="s">
        <v>10</v>
      </c>
      <c r="AF166" s="139">
        <v>82020038056</v>
      </c>
      <c r="AG166" s="139" t="s">
        <v>739</v>
      </c>
      <c r="AH166" s="139" t="s">
        <v>740</v>
      </c>
      <c r="AI166" s="139">
        <v>1080723358</v>
      </c>
      <c r="AJ166" s="139">
        <v>8247</v>
      </c>
      <c r="AK166" s="139"/>
      <c r="AL166" s="140">
        <v>1</v>
      </c>
      <c r="AM166" s="141">
        <v>0.6</v>
      </c>
      <c r="AN166" s="141">
        <v>2</v>
      </c>
      <c r="AO166" s="141">
        <v>2</v>
      </c>
      <c r="AP166" s="139" t="s">
        <v>8</v>
      </c>
      <c r="AQ166" s="141">
        <v>2.77</v>
      </c>
      <c r="AR166" s="139" t="s">
        <v>81</v>
      </c>
      <c r="AS166" s="139" t="s">
        <v>81</v>
      </c>
      <c r="AT166" s="139" t="s">
        <v>81</v>
      </c>
      <c r="AU166" s="139" t="s">
        <v>81</v>
      </c>
      <c r="AV166" s="139" t="s">
        <v>81</v>
      </c>
      <c r="AW166" s="139">
        <v>2256355</v>
      </c>
      <c r="AX166" s="139" t="s">
        <v>121</v>
      </c>
      <c r="AY166" s="139" t="s">
        <v>82</v>
      </c>
      <c r="AZ166" s="139"/>
      <c r="BA166" s="139" t="s">
        <v>83</v>
      </c>
      <c r="BB166" s="157">
        <v>596421456683</v>
      </c>
      <c r="BC166" s="139"/>
      <c r="BD166" s="139" t="s">
        <v>741</v>
      </c>
      <c r="BE166" s="139" t="s">
        <v>119</v>
      </c>
      <c r="BF166" s="139" t="s">
        <v>87</v>
      </c>
      <c r="BG166" s="139" t="s">
        <v>84</v>
      </c>
      <c r="BH166" s="139" t="s">
        <v>85</v>
      </c>
      <c r="BI166" s="139" t="s">
        <v>86</v>
      </c>
      <c r="BJ166" s="139"/>
      <c r="BK166" s="139" t="s">
        <v>116</v>
      </c>
    </row>
    <row r="167" spans="1:63" ht="13.2" customHeight="1" x14ac:dyDescent="0.2">
      <c r="A167" s="54">
        <f t="shared" si="45"/>
        <v>45904</v>
      </c>
      <c r="B167" s="54" t="str">
        <f t="shared" si="46"/>
        <v>NRT</v>
      </c>
      <c r="C167" s="53">
        <f t="shared" si="47"/>
        <v>82020038056</v>
      </c>
      <c r="D167" s="55" t="str">
        <f t="shared" si="48"/>
        <v>PJP250137552</v>
      </c>
      <c r="E167" s="53">
        <f t="shared" si="49"/>
        <v>596421456716</v>
      </c>
      <c r="F167" s="53">
        <f t="shared" si="50"/>
        <v>2256355</v>
      </c>
      <c r="G167" s="53" t="str">
        <f t="shared" si="51"/>
        <v>SWCORP (TEAMHT)</v>
      </c>
      <c r="H167" s="55" t="str">
        <f t="shared" si="52"/>
        <v>전선우</v>
      </c>
      <c r="I167" s="53">
        <f t="shared" si="53"/>
        <v>5385</v>
      </c>
      <c r="J167" s="72">
        <f t="shared" si="54"/>
        <v>0</v>
      </c>
      <c r="K167" s="114">
        <f t="shared" si="55"/>
        <v>1</v>
      </c>
      <c r="L167" s="115">
        <f t="shared" si="56"/>
        <v>8.1</v>
      </c>
      <c r="M167" s="115">
        <f t="shared" si="57"/>
        <v>7.9</v>
      </c>
      <c r="N167" s="56">
        <f t="shared" si="58"/>
        <v>8.1</v>
      </c>
      <c r="O167" s="53" t="str">
        <f t="shared" si="59"/>
        <v>일반(목록배제,Normal-Manifest Exception)</v>
      </c>
      <c r="P167" s="100">
        <f t="shared" si="60"/>
        <v>29.19</v>
      </c>
      <c r="Q167" s="63" t="str">
        <f t="shared" si="61"/>
        <v>RS702</v>
      </c>
      <c r="R167" s="63" t="str">
        <f t="shared" si="62"/>
        <v>AIR SEOUL</v>
      </c>
      <c r="S167" s="54">
        <f t="shared" si="63"/>
        <v>45904</v>
      </c>
      <c r="T167" s="94">
        <f t="shared" si="64"/>
        <v>2009</v>
      </c>
      <c r="U167" s="98" cm="1">
        <f t="array" ref="U167">IF(OR(ISNUMBER(SEARCH("대신대납",J167)),ISNUMBER(SEARCH("대신 대납",J167))),_xlfn.LET(
  _xlpm.s,J167,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7" s="98">
        <f>((K167-1)*2500)/(Summary!$B$23/100)</f>
        <v>0</v>
      </c>
      <c r="W167" s="107">
        <f>IF(OR(ISNUMBER(SEARCH("대신대납",J167)),ISNUMBER(SEARCH("대신 대납",J167)),ISNUMBER(SEARCH("대신착불",J167)),ISNUMBER(SEARCH("대신 착불",J167))), 0,_xlfn.IFNA(_xlfn.IFS(
    AND(N167/K167 &gt; 2, N167/K167 &lt;= 5), 500/(Summary!$B$23/100) * K167,
    AND(N167/K167 &gt; 5, N167/K167 &lt;= 10), 1000/(Summary!$B$23/100) * K167,
    AND(N167/K167 &gt; 10, N167/K167 &lt;= 20), 3000/(Summary!$B$23/100) * K167,
    AND(N167/K167 &gt; 20, N167/K167 &lt;= 25), 11000/(Summary!$B$23/100) * K167,
    AND(N167/K167 &gt; 25, N167/K167 &lt;= 999), 15000/(Summary!$B$23/100) * K167
),0))</f>
        <v>106.11993675251769</v>
      </c>
      <c r="X167" s="99" cm="1">
        <f t="array" ref="X167">_xlfn.IFNA(_xlfn.IFS(AND(P167&gt;=2000, P167&lt;3000), 10000, AND(P167&gt;=3000, P167&lt;4000), 15000, AND(P167&gt;=4000, P167&lt;5000), 20000, AND(P167&gt;=5000), 25000),0)</f>
        <v>0</v>
      </c>
      <c r="Y167" s="64" t="str">
        <f>_xlfn.IFNA(VLOOKUP(D167,OTC!$A:$H,8,0),"")</f>
        <v/>
      </c>
      <c r="Z167" s="102">
        <f t="shared" si="65"/>
        <v>106</v>
      </c>
      <c r="AA167" s="113">
        <f t="shared" si="66"/>
        <v>2115</v>
      </c>
      <c r="AB167" s="124">
        <f>IF(OR(ISNUMBER(SEARCH("적하삭제",J167)),ISNUMBER(SEARCH("적하 삭제",J167))),0,AA167*Summary!$B$23/100)</f>
        <v>19930.279500000001</v>
      </c>
      <c r="AC167" s="65"/>
      <c r="AD167" s="145">
        <v>45904</v>
      </c>
      <c r="AE167" s="139" t="s">
        <v>10</v>
      </c>
      <c r="AF167" s="139">
        <v>82020038056</v>
      </c>
      <c r="AG167" s="139" t="s">
        <v>742</v>
      </c>
      <c r="AH167" s="139" t="s">
        <v>743</v>
      </c>
      <c r="AI167" s="139">
        <v>1088908289</v>
      </c>
      <c r="AJ167" s="139">
        <v>5385</v>
      </c>
      <c r="AK167" s="139"/>
      <c r="AL167" s="140">
        <v>1</v>
      </c>
      <c r="AM167" s="141">
        <v>8.1</v>
      </c>
      <c r="AN167" s="141">
        <v>7.9</v>
      </c>
      <c r="AO167" s="141">
        <v>8.5</v>
      </c>
      <c r="AP167" s="139" t="s">
        <v>8</v>
      </c>
      <c r="AQ167" s="141">
        <v>29.19</v>
      </c>
      <c r="AR167" s="139" t="s">
        <v>81</v>
      </c>
      <c r="AS167" s="139" t="s">
        <v>81</v>
      </c>
      <c r="AT167" s="139" t="s">
        <v>81</v>
      </c>
      <c r="AU167" s="139" t="s">
        <v>81</v>
      </c>
      <c r="AV167" s="139" t="s">
        <v>81</v>
      </c>
      <c r="AW167" s="139">
        <v>2256355</v>
      </c>
      <c r="AX167" s="139" t="s">
        <v>121</v>
      </c>
      <c r="AY167" s="139" t="s">
        <v>82</v>
      </c>
      <c r="AZ167" s="139"/>
      <c r="BA167" s="139" t="s">
        <v>83</v>
      </c>
      <c r="BB167" s="157">
        <v>596421456716</v>
      </c>
      <c r="BC167" s="139"/>
      <c r="BD167" s="139" t="s">
        <v>744</v>
      </c>
      <c r="BE167" s="139" t="s">
        <v>119</v>
      </c>
      <c r="BF167" s="139" t="s">
        <v>87</v>
      </c>
      <c r="BG167" s="139" t="s">
        <v>84</v>
      </c>
      <c r="BH167" s="139" t="s">
        <v>85</v>
      </c>
      <c r="BI167" s="139" t="s">
        <v>86</v>
      </c>
      <c r="BJ167" s="139"/>
      <c r="BK167" s="139" t="s">
        <v>116</v>
      </c>
    </row>
    <row r="168" spans="1:63" ht="13.2" customHeight="1" x14ac:dyDescent="0.2">
      <c r="A168" s="54">
        <f t="shared" si="45"/>
        <v>45904</v>
      </c>
      <c r="B168" s="54" t="str">
        <f t="shared" si="46"/>
        <v>NRT</v>
      </c>
      <c r="C168" s="53">
        <f t="shared" si="47"/>
        <v>82020038056</v>
      </c>
      <c r="D168" s="55" t="str">
        <f t="shared" si="48"/>
        <v>PJP250137479</v>
      </c>
      <c r="E168" s="53">
        <f t="shared" si="49"/>
        <v>596421456694</v>
      </c>
      <c r="F168" s="53">
        <f t="shared" si="50"/>
        <v>2256355</v>
      </c>
      <c r="G168" s="53" t="str">
        <f t="shared" si="51"/>
        <v>SWCORP (TEAMHT)</v>
      </c>
      <c r="H168" s="55" t="str">
        <f t="shared" si="52"/>
        <v>장시연</v>
      </c>
      <c r="I168" s="53">
        <f t="shared" si="53"/>
        <v>15260</v>
      </c>
      <c r="J168" s="72">
        <f t="shared" si="54"/>
        <v>0</v>
      </c>
      <c r="K168" s="114">
        <f t="shared" si="55"/>
        <v>1</v>
      </c>
      <c r="L168" s="115">
        <f t="shared" si="56"/>
        <v>1.65</v>
      </c>
      <c r="M168" s="115">
        <f t="shared" si="57"/>
        <v>2</v>
      </c>
      <c r="N168" s="56">
        <f t="shared" si="58"/>
        <v>2</v>
      </c>
      <c r="O168" s="53" t="str">
        <f t="shared" si="59"/>
        <v>일반(목록배제,Normal-Manifest Exception)</v>
      </c>
      <c r="P168" s="100">
        <f t="shared" si="60"/>
        <v>5.2</v>
      </c>
      <c r="Q168" s="63" t="str">
        <f t="shared" si="61"/>
        <v>RS702</v>
      </c>
      <c r="R168" s="63" t="str">
        <f t="shared" si="62"/>
        <v>AIR SEOUL</v>
      </c>
      <c r="S168" s="54">
        <f t="shared" si="63"/>
        <v>45904</v>
      </c>
      <c r="T168" s="94">
        <f t="shared" si="64"/>
        <v>850</v>
      </c>
      <c r="U168" s="98" cm="1">
        <f t="array" ref="U168">IF(OR(ISNUMBER(SEARCH("대신대납",J168)),ISNUMBER(SEARCH("대신 대납",J168))),_xlfn.LET(
  _xlpm.s,J168,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8" s="98">
        <f>((K168-1)*2500)/(Summary!$B$23/100)</f>
        <v>0</v>
      </c>
      <c r="W168" s="107">
        <f>IF(OR(ISNUMBER(SEARCH("대신대납",J168)),ISNUMBER(SEARCH("대신 대납",J168)),ISNUMBER(SEARCH("대신착불",J168)),ISNUMBER(SEARCH("대신 착불",J168))), 0,_xlfn.IFNA(_xlfn.IFS(
    AND(N168/K168 &gt; 2, N168/K168 &lt;= 5), 500/(Summary!$B$23/100) * K168,
    AND(N168/K168 &gt; 5, N168/K168 &lt;= 10), 1000/(Summary!$B$23/100) * K168,
    AND(N168/K168 &gt; 10, N168/K168 &lt;= 20), 3000/(Summary!$B$23/100) * K168,
    AND(N168/K168 &gt; 20, N168/K168 &lt;= 25), 11000/(Summary!$B$23/100) * K168,
    AND(N168/K168 &gt; 25, N168/K168 &lt;= 999), 15000/(Summary!$B$23/100) * K168
),0))</f>
        <v>0</v>
      </c>
      <c r="X168" s="99" cm="1">
        <f t="array" ref="X168">_xlfn.IFNA(_xlfn.IFS(AND(P168&gt;=2000, P168&lt;3000), 10000, AND(P168&gt;=3000, P168&lt;4000), 15000, AND(P168&gt;=4000, P168&lt;5000), 20000, AND(P168&gt;=5000), 25000),0)</f>
        <v>0</v>
      </c>
      <c r="Y168" s="64" t="str">
        <f>_xlfn.IFNA(VLOOKUP(D168,OTC!$A:$H,8,0),"")</f>
        <v/>
      </c>
      <c r="Z168" s="102">
        <f t="shared" si="65"/>
        <v>0</v>
      </c>
      <c r="AA168" s="113">
        <f t="shared" si="66"/>
        <v>850</v>
      </c>
      <c r="AB168" s="124">
        <f>IF(OR(ISNUMBER(SEARCH("적하삭제",J168)),ISNUMBER(SEARCH("적하 삭제",J168))),0,AA168*Summary!$B$23/100)</f>
        <v>8009.8050000000003</v>
      </c>
      <c r="AC168" s="65"/>
      <c r="AD168" s="145">
        <v>45904</v>
      </c>
      <c r="AE168" s="139" t="s">
        <v>10</v>
      </c>
      <c r="AF168" s="139">
        <v>82020038056</v>
      </c>
      <c r="AG168" s="139" t="s">
        <v>745</v>
      </c>
      <c r="AH168" s="139" t="s">
        <v>746</v>
      </c>
      <c r="AI168" s="139">
        <v>1031942685</v>
      </c>
      <c r="AJ168" s="139">
        <v>15260</v>
      </c>
      <c r="AK168" s="139"/>
      <c r="AL168" s="140">
        <v>1</v>
      </c>
      <c r="AM168" s="141">
        <v>1.65</v>
      </c>
      <c r="AN168" s="141">
        <v>2</v>
      </c>
      <c r="AO168" s="141">
        <v>2</v>
      </c>
      <c r="AP168" s="139" t="s">
        <v>8</v>
      </c>
      <c r="AQ168" s="141">
        <v>5.2</v>
      </c>
      <c r="AR168" s="139" t="s">
        <v>81</v>
      </c>
      <c r="AS168" s="139" t="s">
        <v>81</v>
      </c>
      <c r="AT168" s="139" t="s">
        <v>81</v>
      </c>
      <c r="AU168" s="139" t="s">
        <v>81</v>
      </c>
      <c r="AV168" s="139" t="s">
        <v>81</v>
      </c>
      <c r="AW168" s="139">
        <v>2256355</v>
      </c>
      <c r="AX168" s="139" t="s">
        <v>121</v>
      </c>
      <c r="AY168" s="139" t="s">
        <v>82</v>
      </c>
      <c r="AZ168" s="139"/>
      <c r="BA168" s="139" t="s">
        <v>83</v>
      </c>
      <c r="BB168" s="157">
        <v>596421456694</v>
      </c>
      <c r="BC168" s="139"/>
      <c r="BD168" s="139" t="s">
        <v>747</v>
      </c>
      <c r="BE168" s="139" t="s">
        <v>119</v>
      </c>
      <c r="BF168" s="139" t="s">
        <v>87</v>
      </c>
      <c r="BG168" s="139" t="s">
        <v>84</v>
      </c>
      <c r="BH168" s="139" t="s">
        <v>85</v>
      </c>
      <c r="BI168" s="139" t="s">
        <v>86</v>
      </c>
      <c r="BJ168" s="139"/>
      <c r="BK168" s="139" t="s">
        <v>116</v>
      </c>
    </row>
    <row r="169" spans="1:63" ht="13.2" customHeight="1" x14ac:dyDescent="0.2">
      <c r="A169" s="54">
        <f t="shared" si="45"/>
        <v>45904</v>
      </c>
      <c r="B169" s="54" t="str">
        <f t="shared" si="46"/>
        <v>NRT</v>
      </c>
      <c r="C169" s="53">
        <f t="shared" si="47"/>
        <v>82020038056</v>
      </c>
      <c r="D169" s="55" t="str">
        <f t="shared" si="48"/>
        <v>PJP250137409</v>
      </c>
      <c r="E169" s="53">
        <f t="shared" si="49"/>
        <v>596421455784</v>
      </c>
      <c r="F169" s="53">
        <f t="shared" si="50"/>
        <v>2256355</v>
      </c>
      <c r="G169" s="53" t="str">
        <f t="shared" si="51"/>
        <v>SWCORP (TEAMHT)</v>
      </c>
      <c r="H169" s="55" t="str">
        <f t="shared" si="52"/>
        <v>김미정</v>
      </c>
      <c r="I169" s="53">
        <f t="shared" si="53"/>
        <v>26418</v>
      </c>
      <c r="J169" s="72">
        <f t="shared" si="54"/>
        <v>0</v>
      </c>
      <c r="K169" s="114">
        <f t="shared" si="55"/>
        <v>1</v>
      </c>
      <c r="L169" s="115">
        <f t="shared" si="56"/>
        <v>0.4</v>
      </c>
      <c r="M169" s="115">
        <f t="shared" si="57"/>
        <v>2</v>
      </c>
      <c r="N169" s="56">
        <f t="shared" si="58"/>
        <v>2</v>
      </c>
      <c r="O169" s="53" t="str">
        <f t="shared" si="59"/>
        <v>일반(목록배제,Normal-Manifest Exception)</v>
      </c>
      <c r="P169" s="100">
        <f t="shared" si="60"/>
        <v>0.87</v>
      </c>
      <c r="Q169" s="63" t="str">
        <f t="shared" si="61"/>
        <v>RS702</v>
      </c>
      <c r="R169" s="63" t="str">
        <f t="shared" si="62"/>
        <v>AIR SEOUL</v>
      </c>
      <c r="S169" s="54">
        <f t="shared" si="63"/>
        <v>45904</v>
      </c>
      <c r="T169" s="94">
        <f t="shared" si="64"/>
        <v>850</v>
      </c>
      <c r="U169" s="98" cm="1">
        <f t="array" ref="U169">IF(OR(ISNUMBER(SEARCH("대신대납",J169)),ISNUMBER(SEARCH("대신 대납",J169))),_xlfn.LET(
  _xlpm.s,J169,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9" s="98">
        <f>((K169-1)*2500)/(Summary!$B$23/100)</f>
        <v>0</v>
      </c>
      <c r="W169" s="107">
        <f>IF(OR(ISNUMBER(SEARCH("대신대납",J169)),ISNUMBER(SEARCH("대신 대납",J169)),ISNUMBER(SEARCH("대신착불",J169)),ISNUMBER(SEARCH("대신 착불",J169))), 0,_xlfn.IFNA(_xlfn.IFS(
    AND(N169/K169 &gt; 2, N169/K169 &lt;= 5), 500/(Summary!$B$23/100) * K169,
    AND(N169/K169 &gt; 5, N169/K169 &lt;= 10), 1000/(Summary!$B$23/100) * K169,
    AND(N169/K169 &gt; 10, N169/K169 &lt;= 20), 3000/(Summary!$B$23/100) * K169,
    AND(N169/K169 &gt; 20, N169/K169 &lt;= 25), 11000/(Summary!$B$23/100) * K169,
    AND(N169/K169 &gt; 25, N169/K169 &lt;= 999), 15000/(Summary!$B$23/100) * K169
),0))</f>
        <v>0</v>
      </c>
      <c r="X169" s="99" cm="1">
        <f t="array" ref="X169">_xlfn.IFNA(_xlfn.IFS(AND(P169&gt;=2000, P169&lt;3000), 10000, AND(P169&gt;=3000, P169&lt;4000), 15000, AND(P169&gt;=4000, P169&lt;5000), 20000, AND(P169&gt;=5000), 25000),0)</f>
        <v>0</v>
      </c>
      <c r="Y169" s="64" t="str">
        <f>_xlfn.IFNA(VLOOKUP(D169,OTC!$A:$H,8,0),"")</f>
        <v/>
      </c>
      <c r="Z169" s="102">
        <f t="shared" si="65"/>
        <v>0</v>
      </c>
      <c r="AA169" s="113">
        <f t="shared" si="66"/>
        <v>850</v>
      </c>
      <c r="AB169" s="124">
        <f>IF(OR(ISNUMBER(SEARCH("적하삭제",J169)),ISNUMBER(SEARCH("적하 삭제",J169))),0,AA169*Summary!$B$23/100)</f>
        <v>8009.8050000000003</v>
      </c>
      <c r="AC169" s="65"/>
      <c r="AD169" s="145">
        <v>45904</v>
      </c>
      <c r="AE169" s="139" t="s">
        <v>10</v>
      </c>
      <c r="AF169" s="139">
        <v>82020038056</v>
      </c>
      <c r="AG169" s="139" t="s">
        <v>748</v>
      </c>
      <c r="AH169" s="139" t="s">
        <v>749</v>
      </c>
      <c r="AI169" s="139">
        <v>1051136880</v>
      </c>
      <c r="AJ169" s="139">
        <v>26418</v>
      </c>
      <c r="AK169" s="139"/>
      <c r="AL169" s="140">
        <v>1</v>
      </c>
      <c r="AM169" s="141">
        <v>0.4</v>
      </c>
      <c r="AN169" s="141">
        <v>2</v>
      </c>
      <c r="AO169" s="141">
        <v>2</v>
      </c>
      <c r="AP169" s="139" t="s">
        <v>8</v>
      </c>
      <c r="AQ169" s="141">
        <v>0.87</v>
      </c>
      <c r="AR169" s="139" t="s">
        <v>81</v>
      </c>
      <c r="AS169" s="139" t="s">
        <v>81</v>
      </c>
      <c r="AT169" s="139" t="s">
        <v>81</v>
      </c>
      <c r="AU169" s="139" t="s">
        <v>81</v>
      </c>
      <c r="AV169" s="139" t="s">
        <v>81</v>
      </c>
      <c r="AW169" s="139">
        <v>2256355</v>
      </c>
      <c r="AX169" s="139" t="s">
        <v>121</v>
      </c>
      <c r="AY169" s="139" t="s">
        <v>82</v>
      </c>
      <c r="AZ169" s="139"/>
      <c r="BA169" s="139" t="s">
        <v>83</v>
      </c>
      <c r="BB169" s="157">
        <v>596421455784</v>
      </c>
      <c r="BC169" s="139"/>
      <c r="BD169" s="139" t="s">
        <v>750</v>
      </c>
      <c r="BE169" s="139" t="s">
        <v>119</v>
      </c>
      <c r="BF169" s="139" t="s">
        <v>87</v>
      </c>
      <c r="BG169" s="139" t="s">
        <v>84</v>
      </c>
      <c r="BH169" s="139" t="s">
        <v>85</v>
      </c>
      <c r="BI169" s="139" t="s">
        <v>86</v>
      </c>
      <c r="BJ169" s="139"/>
      <c r="BK169" s="139" t="s">
        <v>116</v>
      </c>
    </row>
    <row r="170" spans="1:63" ht="13.2" customHeight="1" x14ac:dyDescent="0.2">
      <c r="A170" s="54">
        <f t="shared" si="45"/>
        <v>45904</v>
      </c>
      <c r="B170" s="54" t="str">
        <f t="shared" si="46"/>
        <v>NRT</v>
      </c>
      <c r="C170" s="53">
        <f t="shared" si="47"/>
        <v>82020038056</v>
      </c>
      <c r="D170" s="55" t="str">
        <f t="shared" si="48"/>
        <v>PJP250137424</v>
      </c>
      <c r="E170" s="53">
        <f t="shared" si="49"/>
        <v>596421455935</v>
      </c>
      <c r="F170" s="53">
        <f t="shared" si="50"/>
        <v>2256355</v>
      </c>
      <c r="G170" s="53" t="str">
        <f t="shared" si="51"/>
        <v>SWCORP (TEAMHT)</v>
      </c>
      <c r="H170" s="55" t="str">
        <f t="shared" si="52"/>
        <v>배재원</v>
      </c>
      <c r="I170" s="53">
        <f t="shared" si="53"/>
        <v>52528</v>
      </c>
      <c r="J170" s="72">
        <f t="shared" si="54"/>
        <v>0</v>
      </c>
      <c r="K170" s="114">
        <f t="shared" si="55"/>
        <v>1</v>
      </c>
      <c r="L170" s="115">
        <f t="shared" si="56"/>
        <v>2.85</v>
      </c>
      <c r="M170" s="115">
        <f t="shared" si="57"/>
        <v>2</v>
      </c>
      <c r="N170" s="56">
        <f t="shared" si="58"/>
        <v>2.9000000000000004</v>
      </c>
      <c r="O170" s="53" t="str">
        <f t="shared" si="59"/>
        <v>일반(목록배제,Normal-Manifest Exception)</v>
      </c>
      <c r="P170" s="100">
        <f t="shared" si="60"/>
        <v>6</v>
      </c>
      <c r="Q170" s="63" t="str">
        <f t="shared" si="61"/>
        <v>RS702</v>
      </c>
      <c r="R170" s="63" t="str">
        <f t="shared" si="62"/>
        <v>AIR SEOUL</v>
      </c>
      <c r="S170" s="54">
        <f t="shared" si="63"/>
        <v>45904</v>
      </c>
      <c r="T170" s="94">
        <f t="shared" si="64"/>
        <v>1021</v>
      </c>
      <c r="U170" s="98" cm="1">
        <f t="array" ref="U170">IF(OR(ISNUMBER(SEARCH("대신대납",J170)),ISNUMBER(SEARCH("대신 대납",J170))),_xlfn.LET(
  _xlpm.s,J170,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0" s="98">
        <f>((K170-1)*2500)/(Summary!$B$23/100)</f>
        <v>0</v>
      </c>
      <c r="W170" s="107">
        <f>IF(OR(ISNUMBER(SEARCH("대신대납",J170)),ISNUMBER(SEARCH("대신 대납",J170)),ISNUMBER(SEARCH("대신착불",J170)),ISNUMBER(SEARCH("대신 착불",J170))), 0,_xlfn.IFNA(_xlfn.IFS(
    AND(N170/K170 &gt; 2, N170/K170 &lt;= 5), 500/(Summary!$B$23/100) * K170,
    AND(N170/K170 &gt; 5, N170/K170 &lt;= 10), 1000/(Summary!$B$23/100) * K170,
    AND(N170/K170 &gt; 10, N170/K170 &lt;= 20), 3000/(Summary!$B$23/100) * K170,
    AND(N170/K170 &gt; 20, N170/K170 &lt;= 25), 11000/(Summary!$B$23/100) * K170,
    AND(N170/K170 &gt; 25, N170/K170 &lt;= 999), 15000/(Summary!$B$23/100) * K170
),0))</f>
        <v>53.059968376258844</v>
      </c>
      <c r="X170" s="99" cm="1">
        <f t="array" ref="X170">_xlfn.IFNA(_xlfn.IFS(AND(P170&gt;=2000, P170&lt;3000), 10000, AND(P170&gt;=3000, P170&lt;4000), 15000, AND(P170&gt;=4000, P170&lt;5000), 20000, AND(P170&gt;=5000), 25000),0)</f>
        <v>0</v>
      </c>
      <c r="Y170" s="64" t="str">
        <f>_xlfn.IFNA(VLOOKUP(D170,OTC!$A:$H,8,0),"")</f>
        <v/>
      </c>
      <c r="Z170" s="102">
        <f t="shared" si="65"/>
        <v>53</v>
      </c>
      <c r="AA170" s="113">
        <f t="shared" si="66"/>
        <v>1074</v>
      </c>
      <c r="AB170" s="124">
        <f>IF(OR(ISNUMBER(SEARCH("적하삭제",J170)),ISNUMBER(SEARCH("적하 삭제",J170))),0,AA170*Summary!$B$23/100)</f>
        <v>10120.6242</v>
      </c>
      <c r="AC170" s="65"/>
      <c r="AD170" s="145">
        <v>45904</v>
      </c>
      <c r="AE170" s="139" t="s">
        <v>10</v>
      </c>
      <c r="AF170" s="139">
        <v>82020038056</v>
      </c>
      <c r="AG170" s="139" t="s">
        <v>751</v>
      </c>
      <c r="AH170" s="139" t="s">
        <v>752</v>
      </c>
      <c r="AI170" s="139">
        <v>1095421688</v>
      </c>
      <c r="AJ170" s="139">
        <v>52528</v>
      </c>
      <c r="AK170" s="139"/>
      <c r="AL170" s="140">
        <v>1</v>
      </c>
      <c r="AM170" s="141">
        <v>2.85</v>
      </c>
      <c r="AN170" s="141">
        <v>2</v>
      </c>
      <c r="AO170" s="141">
        <v>2.9</v>
      </c>
      <c r="AP170" s="139" t="s">
        <v>8</v>
      </c>
      <c r="AQ170" s="141">
        <v>6</v>
      </c>
      <c r="AR170" s="139" t="s">
        <v>81</v>
      </c>
      <c r="AS170" s="139" t="s">
        <v>81</v>
      </c>
      <c r="AT170" s="139" t="s">
        <v>81</v>
      </c>
      <c r="AU170" s="139" t="s">
        <v>81</v>
      </c>
      <c r="AV170" s="139" t="s">
        <v>81</v>
      </c>
      <c r="AW170" s="139">
        <v>2256355</v>
      </c>
      <c r="AX170" s="139" t="s">
        <v>121</v>
      </c>
      <c r="AY170" s="139" t="s">
        <v>82</v>
      </c>
      <c r="AZ170" s="139"/>
      <c r="BA170" s="139" t="s">
        <v>83</v>
      </c>
      <c r="BB170" s="157">
        <v>596421455935</v>
      </c>
      <c r="BC170" s="139"/>
      <c r="BD170" s="139" t="s">
        <v>753</v>
      </c>
      <c r="BE170" s="139" t="s">
        <v>119</v>
      </c>
      <c r="BF170" s="139" t="s">
        <v>87</v>
      </c>
      <c r="BG170" s="139" t="s">
        <v>84</v>
      </c>
      <c r="BH170" s="139" t="s">
        <v>85</v>
      </c>
      <c r="BI170" s="139" t="s">
        <v>86</v>
      </c>
      <c r="BJ170" s="139"/>
      <c r="BK170" s="139" t="s">
        <v>116</v>
      </c>
    </row>
    <row r="171" spans="1:63" ht="13.2" customHeight="1" x14ac:dyDescent="0.2">
      <c r="A171" s="54">
        <f t="shared" si="45"/>
        <v>45904</v>
      </c>
      <c r="B171" s="54" t="str">
        <f t="shared" si="46"/>
        <v>NRT</v>
      </c>
      <c r="C171" s="53">
        <f t="shared" si="47"/>
        <v>82020038056</v>
      </c>
      <c r="D171" s="55" t="str">
        <f t="shared" si="48"/>
        <v>PJP250136981</v>
      </c>
      <c r="E171" s="53">
        <f t="shared" si="49"/>
        <v>596421454211</v>
      </c>
      <c r="F171" s="53">
        <f t="shared" si="50"/>
        <v>2256355</v>
      </c>
      <c r="G171" s="53" t="str">
        <f t="shared" si="51"/>
        <v>SWCORP (TEAMHT)</v>
      </c>
      <c r="H171" s="55" t="str">
        <f t="shared" si="52"/>
        <v>양숙진</v>
      </c>
      <c r="I171" s="53">
        <f t="shared" si="53"/>
        <v>12276</v>
      </c>
      <c r="J171" s="72">
        <f t="shared" si="54"/>
        <v>0</v>
      </c>
      <c r="K171" s="114">
        <f t="shared" si="55"/>
        <v>1</v>
      </c>
      <c r="L171" s="115">
        <f t="shared" si="56"/>
        <v>1.45</v>
      </c>
      <c r="M171" s="115">
        <f t="shared" si="57"/>
        <v>2</v>
      </c>
      <c r="N171" s="56">
        <f t="shared" si="58"/>
        <v>2</v>
      </c>
      <c r="O171" s="53" t="str">
        <f t="shared" si="59"/>
        <v>일반(목록배제,Normal-Manifest Exception)</v>
      </c>
      <c r="P171" s="100">
        <f t="shared" si="60"/>
        <v>14.95</v>
      </c>
      <c r="Q171" s="63" t="str">
        <f t="shared" si="61"/>
        <v>RS702</v>
      </c>
      <c r="R171" s="63" t="str">
        <f t="shared" si="62"/>
        <v>AIR SEOUL</v>
      </c>
      <c r="S171" s="54">
        <f t="shared" si="63"/>
        <v>45904</v>
      </c>
      <c r="T171" s="94">
        <f t="shared" si="64"/>
        <v>850</v>
      </c>
      <c r="U171" s="98" cm="1">
        <f t="array" ref="U171">IF(OR(ISNUMBER(SEARCH("대신대납",J171)),ISNUMBER(SEARCH("대신 대납",J171))),_xlfn.LET(
  _xlpm.s,J171,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1" s="98">
        <f>((K171-1)*2500)/(Summary!$B$23/100)</f>
        <v>0</v>
      </c>
      <c r="W171" s="107">
        <f>IF(OR(ISNUMBER(SEARCH("대신대납",J171)),ISNUMBER(SEARCH("대신 대납",J171)),ISNUMBER(SEARCH("대신착불",J171)),ISNUMBER(SEARCH("대신 착불",J171))), 0,_xlfn.IFNA(_xlfn.IFS(
    AND(N171/K171 &gt; 2, N171/K171 &lt;= 5), 500/(Summary!$B$23/100) * K171,
    AND(N171/K171 &gt; 5, N171/K171 &lt;= 10), 1000/(Summary!$B$23/100) * K171,
    AND(N171/K171 &gt; 10, N171/K171 &lt;= 20), 3000/(Summary!$B$23/100) * K171,
    AND(N171/K171 &gt; 20, N171/K171 &lt;= 25), 11000/(Summary!$B$23/100) * K171,
    AND(N171/K171 &gt; 25, N171/K171 &lt;= 999), 15000/(Summary!$B$23/100) * K171
),0))</f>
        <v>0</v>
      </c>
      <c r="X171" s="99" cm="1">
        <f t="array" ref="X171">_xlfn.IFNA(_xlfn.IFS(AND(P171&gt;=2000, P171&lt;3000), 10000, AND(P171&gt;=3000, P171&lt;4000), 15000, AND(P171&gt;=4000, P171&lt;5000), 20000, AND(P171&gt;=5000), 25000),0)</f>
        <v>0</v>
      </c>
      <c r="Y171" s="64" t="str">
        <f>_xlfn.IFNA(VLOOKUP(D171,OTC!$A:$H,8,0),"")</f>
        <v/>
      </c>
      <c r="Z171" s="102">
        <f t="shared" si="65"/>
        <v>0</v>
      </c>
      <c r="AA171" s="113">
        <f t="shared" si="66"/>
        <v>850</v>
      </c>
      <c r="AB171" s="124">
        <f>IF(OR(ISNUMBER(SEARCH("적하삭제",J171)),ISNUMBER(SEARCH("적하 삭제",J171))),0,AA171*Summary!$B$23/100)</f>
        <v>8009.8050000000003</v>
      </c>
      <c r="AC171" s="65"/>
      <c r="AD171" s="145">
        <v>45904</v>
      </c>
      <c r="AE171" s="139" t="s">
        <v>10</v>
      </c>
      <c r="AF171" s="139">
        <v>82020038056</v>
      </c>
      <c r="AG171" s="139" t="s">
        <v>754</v>
      </c>
      <c r="AH171" s="139" t="s">
        <v>755</v>
      </c>
      <c r="AI171" s="139">
        <v>1065430196</v>
      </c>
      <c r="AJ171" s="139">
        <v>12276</v>
      </c>
      <c r="AK171" s="139"/>
      <c r="AL171" s="140">
        <v>1</v>
      </c>
      <c r="AM171" s="141">
        <v>1.45</v>
      </c>
      <c r="AN171" s="141">
        <v>2</v>
      </c>
      <c r="AO171" s="141">
        <v>2</v>
      </c>
      <c r="AP171" s="139" t="s">
        <v>8</v>
      </c>
      <c r="AQ171" s="141">
        <v>14.95</v>
      </c>
      <c r="AR171" s="139" t="s">
        <v>81</v>
      </c>
      <c r="AS171" s="139" t="s">
        <v>81</v>
      </c>
      <c r="AT171" s="139" t="s">
        <v>81</v>
      </c>
      <c r="AU171" s="139" t="s">
        <v>81</v>
      </c>
      <c r="AV171" s="139" t="s">
        <v>81</v>
      </c>
      <c r="AW171" s="139">
        <v>2256355</v>
      </c>
      <c r="AX171" s="139" t="s">
        <v>121</v>
      </c>
      <c r="AY171" s="139" t="s">
        <v>89</v>
      </c>
      <c r="AZ171" s="139"/>
      <c r="BA171" s="139" t="s">
        <v>83</v>
      </c>
      <c r="BB171" s="157">
        <v>596421454211</v>
      </c>
      <c r="BC171" s="139"/>
      <c r="BD171" s="139" t="s">
        <v>756</v>
      </c>
      <c r="BE171" s="139" t="s">
        <v>119</v>
      </c>
      <c r="BF171" s="139" t="s">
        <v>87</v>
      </c>
      <c r="BG171" s="139" t="s">
        <v>84</v>
      </c>
      <c r="BH171" s="139" t="s">
        <v>85</v>
      </c>
      <c r="BI171" s="139" t="s">
        <v>86</v>
      </c>
      <c r="BJ171" s="139"/>
      <c r="BK171" s="139" t="s">
        <v>116</v>
      </c>
    </row>
    <row r="172" spans="1:63" ht="13.2" customHeight="1" x14ac:dyDescent="0.2">
      <c r="A172" s="54">
        <f t="shared" si="45"/>
        <v>45904</v>
      </c>
      <c r="B172" s="54" t="str">
        <f t="shared" si="46"/>
        <v>NRT</v>
      </c>
      <c r="C172" s="53">
        <f t="shared" si="47"/>
        <v>82020038056</v>
      </c>
      <c r="D172" s="55" t="str">
        <f t="shared" si="48"/>
        <v>PJP250137410</v>
      </c>
      <c r="E172" s="53">
        <f t="shared" si="49"/>
        <v>596421455795</v>
      </c>
      <c r="F172" s="53">
        <f t="shared" si="50"/>
        <v>2256355</v>
      </c>
      <c r="G172" s="53" t="str">
        <f t="shared" si="51"/>
        <v>SWCORP (TEAMHT)</v>
      </c>
      <c r="H172" s="55" t="str">
        <f t="shared" si="52"/>
        <v>서주형</v>
      </c>
      <c r="I172" s="53">
        <f t="shared" si="53"/>
        <v>3311</v>
      </c>
      <c r="J172" s="72">
        <f t="shared" si="54"/>
        <v>0</v>
      </c>
      <c r="K172" s="114">
        <f t="shared" si="55"/>
        <v>1</v>
      </c>
      <c r="L172" s="115">
        <f t="shared" si="56"/>
        <v>1.1499999999999999</v>
      </c>
      <c r="M172" s="115">
        <f t="shared" si="57"/>
        <v>2</v>
      </c>
      <c r="N172" s="56">
        <f t="shared" si="58"/>
        <v>2</v>
      </c>
      <c r="O172" s="53" t="str">
        <f t="shared" si="59"/>
        <v>일반(목록배제,Normal-Manifest Exception)</v>
      </c>
      <c r="P172" s="100">
        <f t="shared" si="60"/>
        <v>13.57</v>
      </c>
      <c r="Q172" s="63" t="str">
        <f t="shared" si="61"/>
        <v>RS702</v>
      </c>
      <c r="R172" s="63" t="str">
        <f t="shared" si="62"/>
        <v>AIR SEOUL</v>
      </c>
      <c r="S172" s="54">
        <f t="shared" si="63"/>
        <v>45904</v>
      </c>
      <c r="T172" s="94">
        <f t="shared" si="64"/>
        <v>850</v>
      </c>
      <c r="U172" s="98" cm="1">
        <f t="array" ref="U172">IF(OR(ISNUMBER(SEARCH("대신대납",J172)),ISNUMBER(SEARCH("대신 대납",J172))),_xlfn.LET(
  _xlpm.s,J172,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2" s="98">
        <f>((K172-1)*2500)/(Summary!$B$23/100)</f>
        <v>0</v>
      </c>
      <c r="W172" s="107">
        <f>IF(OR(ISNUMBER(SEARCH("대신대납",J172)),ISNUMBER(SEARCH("대신 대납",J172)),ISNUMBER(SEARCH("대신착불",J172)),ISNUMBER(SEARCH("대신 착불",J172))), 0,_xlfn.IFNA(_xlfn.IFS(
    AND(N172/K172 &gt; 2, N172/K172 &lt;= 5), 500/(Summary!$B$23/100) * K172,
    AND(N172/K172 &gt; 5, N172/K172 &lt;= 10), 1000/(Summary!$B$23/100) * K172,
    AND(N172/K172 &gt; 10, N172/K172 &lt;= 20), 3000/(Summary!$B$23/100) * K172,
    AND(N172/K172 &gt; 20, N172/K172 &lt;= 25), 11000/(Summary!$B$23/100) * K172,
    AND(N172/K172 &gt; 25, N172/K172 &lt;= 999), 15000/(Summary!$B$23/100) * K172
),0))</f>
        <v>0</v>
      </c>
      <c r="X172" s="99" cm="1">
        <f t="array" ref="X172">_xlfn.IFNA(_xlfn.IFS(AND(P172&gt;=2000, P172&lt;3000), 10000, AND(P172&gt;=3000, P172&lt;4000), 15000, AND(P172&gt;=4000, P172&lt;5000), 20000, AND(P172&gt;=5000), 25000),0)</f>
        <v>0</v>
      </c>
      <c r="Y172" s="64" t="str">
        <f>_xlfn.IFNA(VLOOKUP(D172,OTC!$A:$H,8,0),"")</f>
        <v/>
      </c>
      <c r="Z172" s="102">
        <f t="shared" si="65"/>
        <v>0</v>
      </c>
      <c r="AA172" s="113">
        <f t="shared" si="66"/>
        <v>850</v>
      </c>
      <c r="AB172" s="124">
        <f>IF(OR(ISNUMBER(SEARCH("적하삭제",J172)),ISNUMBER(SEARCH("적하 삭제",J172))),0,AA172*Summary!$B$23/100)</f>
        <v>8009.8050000000003</v>
      </c>
      <c r="AC172" s="65"/>
      <c r="AD172" s="145">
        <v>45904</v>
      </c>
      <c r="AE172" s="139" t="s">
        <v>10</v>
      </c>
      <c r="AF172" s="139">
        <v>82020038056</v>
      </c>
      <c r="AG172" s="139" t="s">
        <v>757</v>
      </c>
      <c r="AH172" s="139" t="s">
        <v>758</v>
      </c>
      <c r="AI172" s="139">
        <v>1053829859</v>
      </c>
      <c r="AJ172" s="139">
        <v>3311</v>
      </c>
      <c r="AK172" s="139"/>
      <c r="AL172" s="140">
        <v>1</v>
      </c>
      <c r="AM172" s="141">
        <v>1.1499999999999999</v>
      </c>
      <c r="AN172" s="141">
        <v>2</v>
      </c>
      <c r="AO172" s="141">
        <v>2</v>
      </c>
      <c r="AP172" s="139" t="s">
        <v>8</v>
      </c>
      <c r="AQ172" s="141">
        <v>13.57</v>
      </c>
      <c r="AR172" s="139" t="s">
        <v>81</v>
      </c>
      <c r="AS172" s="139" t="s">
        <v>81</v>
      </c>
      <c r="AT172" s="139" t="s">
        <v>81</v>
      </c>
      <c r="AU172" s="139" t="s">
        <v>81</v>
      </c>
      <c r="AV172" s="139" t="s">
        <v>81</v>
      </c>
      <c r="AW172" s="139">
        <v>2256355</v>
      </c>
      <c r="AX172" s="139" t="s">
        <v>121</v>
      </c>
      <c r="AY172" s="139" t="s">
        <v>82</v>
      </c>
      <c r="AZ172" s="139"/>
      <c r="BA172" s="139" t="s">
        <v>83</v>
      </c>
      <c r="BB172" s="157">
        <v>596421455795</v>
      </c>
      <c r="BC172" s="139"/>
      <c r="BD172" s="139" t="s">
        <v>759</v>
      </c>
      <c r="BE172" s="139" t="s">
        <v>119</v>
      </c>
      <c r="BF172" s="139" t="s">
        <v>87</v>
      </c>
      <c r="BG172" s="139" t="s">
        <v>84</v>
      </c>
      <c r="BH172" s="139" t="s">
        <v>85</v>
      </c>
      <c r="BI172" s="139" t="s">
        <v>86</v>
      </c>
      <c r="BJ172" s="139"/>
      <c r="BK172" s="139" t="s">
        <v>116</v>
      </c>
    </row>
    <row r="173" spans="1:63" ht="13.2" customHeight="1" x14ac:dyDescent="0.2">
      <c r="A173" s="54">
        <f t="shared" si="45"/>
        <v>45904</v>
      </c>
      <c r="B173" s="54" t="str">
        <f t="shared" si="46"/>
        <v>NRT</v>
      </c>
      <c r="C173" s="53">
        <f t="shared" si="47"/>
        <v>82020038056</v>
      </c>
      <c r="D173" s="55" t="str">
        <f t="shared" si="48"/>
        <v>PJP250137380</v>
      </c>
      <c r="E173" s="53">
        <f t="shared" si="49"/>
        <v>596421455493</v>
      </c>
      <c r="F173" s="53">
        <f t="shared" si="50"/>
        <v>2256355</v>
      </c>
      <c r="G173" s="53" t="str">
        <f t="shared" si="51"/>
        <v>SWCORP (TEAMHT)</v>
      </c>
      <c r="H173" s="55" t="str">
        <f t="shared" si="52"/>
        <v>이수아</v>
      </c>
      <c r="I173" s="53">
        <f t="shared" si="53"/>
        <v>22018</v>
      </c>
      <c r="J173" s="72" t="str">
        <f t="shared" si="54"/>
        <v>데미지(09/10)/ 반입예정정보재전송</v>
      </c>
      <c r="K173" s="114">
        <f t="shared" si="55"/>
        <v>1</v>
      </c>
      <c r="L173" s="115">
        <f t="shared" si="56"/>
        <v>0.55000000000000004</v>
      </c>
      <c r="M173" s="115">
        <f t="shared" si="57"/>
        <v>2</v>
      </c>
      <c r="N173" s="56">
        <f t="shared" si="58"/>
        <v>2</v>
      </c>
      <c r="O173" s="53" t="str">
        <f t="shared" si="59"/>
        <v>식물검역(Plants Inspection)</v>
      </c>
      <c r="P173" s="100">
        <f t="shared" si="60"/>
        <v>1.05</v>
      </c>
      <c r="Q173" s="63" t="str">
        <f t="shared" si="61"/>
        <v>RS702</v>
      </c>
      <c r="R173" s="63" t="str">
        <f t="shared" si="62"/>
        <v>AIR SEOUL</v>
      </c>
      <c r="S173" s="54">
        <f t="shared" si="63"/>
        <v>45904</v>
      </c>
      <c r="T173" s="94">
        <f t="shared" si="64"/>
        <v>850</v>
      </c>
      <c r="U173" s="98" cm="1">
        <f t="array" ref="U173">IF(OR(ISNUMBER(SEARCH("대신대납",J173)),ISNUMBER(SEARCH("대신 대납",J173))),_xlfn.LET(
  _xlpm.s,J173,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3" s="98">
        <f>((K173-1)*2500)/(Summary!$B$23/100)</f>
        <v>0</v>
      </c>
      <c r="W173" s="107">
        <f>IF(OR(ISNUMBER(SEARCH("대신대납",J173)),ISNUMBER(SEARCH("대신 대납",J173)),ISNUMBER(SEARCH("대신착불",J173)),ISNUMBER(SEARCH("대신 착불",J173))), 0,_xlfn.IFNA(_xlfn.IFS(
    AND(N173/K173 &gt; 2, N173/K173 &lt;= 5), 500/(Summary!$B$23/100) * K173,
    AND(N173/K173 &gt; 5, N173/K173 &lt;= 10), 1000/(Summary!$B$23/100) * K173,
    AND(N173/K173 &gt; 10, N173/K173 &lt;= 20), 3000/(Summary!$B$23/100) * K173,
    AND(N173/K173 &gt; 20, N173/K173 &lt;= 25), 11000/(Summary!$B$23/100) * K173,
    AND(N173/K173 &gt; 25, N173/K173 &lt;= 999), 15000/(Summary!$B$23/100) * K173
),0))</f>
        <v>0</v>
      </c>
      <c r="X173" s="99" cm="1">
        <f t="array" ref="X173">_xlfn.IFNA(_xlfn.IFS(AND(P173&gt;=2000, P173&lt;3000), 10000, AND(P173&gt;=3000, P173&lt;4000), 15000, AND(P173&gt;=4000, P173&lt;5000), 20000, AND(P173&gt;=5000), 25000),0)</f>
        <v>0</v>
      </c>
      <c r="Y173" s="64" t="str">
        <f>_xlfn.IFNA(VLOOKUP(D173,OTC!$A:$H,8,0),"")</f>
        <v/>
      </c>
      <c r="Z173" s="102">
        <f t="shared" si="65"/>
        <v>0</v>
      </c>
      <c r="AA173" s="113">
        <f t="shared" si="66"/>
        <v>850</v>
      </c>
      <c r="AB173" s="124">
        <f>IF(OR(ISNUMBER(SEARCH("적하삭제",J173)),ISNUMBER(SEARCH("적하 삭제",J173))),0,AA173*Summary!$B$23/100)</f>
        <v>8009.8050000000003</v>
      </c>
      <c r="AC173" s="65"/>
      <c r="AD173" s="145">
        <v>45904</v>
      </c>
      <c r="AE173" s="139" t="s">
        <v>10</v>
      </c>
      <c r="AF173" s="139">
        <v>82020038056</v>
      </c>
      <c r="AG173" s="139" t="s">
        <v>760</v>
      </c>
      <c r="AH173" s="139" t="s">
        <v>570</v>
      </c>
      <c r="AI173" s="139">
        <v>1043760510</v>
      </c>
      <c r="AJ173" s="139">
        <v>22018</v>
      </c>
      <c r="AK173" s="139" t="s">
        <v>761</v>
      </c>
      <c r="AL173" s="140">
        <v>1</v>
      </c>
      <c r="AM173" s="141">
        <v>0.55000000000000004</v>
      </c>
      <c r="AN173" s="141">
        <v>2</v>
      </c>
      <c r="AO173" s="141">
        <v>2</v>
      </c>
      <c r="AP173" s="139" t="s">
        <v>99</v>
      </c>
      <c r="AQ173" s="141">
        <v>1.05</v>
      </c>
      <c r="AR173" s="139" t="s">
        <v>81</v>
      </c>
      <c r="AS173" s="139" t="s">
        <v>81</v>
      </c>
      <c r="AT173" s="139" t="s">
        <v>81</v>
      </c>
      <c r="AU173" s="139"/>
      <c r="AV173" s="139"/>
      <c r="AW173" s="139">
        <v>2256355</v>
      </c>
      <c r="AX173" s="139" t="s">
        <v>121</v>
      </c>
      <c r="AY173" s="139" t="s">
        <v>82</v>
      </c>
      <c r="AZ173" s="139"/>
      <c r="BA173" s="139" t="s">
        <v>83</v>
      </c>
      <c r="BB173" s="157">
        <v>596421455493</v>
      </c>
      <c r="BC173" s="139"/>
      <c r="BD173" s="139" t="s">
        <v>762</v>
      </c>
      <c r="BE173" s="139" t="s">
        <v>119</v>
      </c>
      <c r="BF173" s="139" t="s">
        <v>87</v>
      </c>
      <c r="BG173" s="139" t="s">
        <v>84</v>
      </c>
      <c r="BH173" s="139" t="s">
        <v>85</v>
      </c>
      <c r="BI173" s="139" t="s">
        <v>86</v>
      </c>
      <c r="BJ173" s="139"/>
      <c r="BK173" s="139" t="s">
        <v>116</v>
      </c>
    </row>
    <row r="174" spans="1:63" ht="13.2" customHeight="1" x14ac:dyDescent="0.2">
      <c r="A174" s="54">
        <f t="shared" si="45"/>
        <v>45904</v>
      </c>
      <c r="B174" s="54" t="str">
        <f t="shared" si="46"/>
        <v>NRT</v>
      </c>
      <c r="C174" s="53">
        <f t="shared" si="47"/>
        <v>82020038056</v>
      </c>
      <c r="D174" s="55" t="str">
        <f t="shared" si="48"/>
        <v>PJP250137384</v>
      </c>
      <c r="E174" s="53">
        <f t="shared" si="49"/>
        <v>596421455530</v>
      </c>
      <c r="F174" s="53">
        <f t="shared" si="50"/>
        <v>2256355</v>
      </c>
      <c r="G174" s="53" t="str">
        <f t="shared" si="51"/>
        <v>SWCORP (TEAMHT)</v>
      </c>
      <c r="H174" s="55" t="str">
        <f t="shared" si="52"/>
        <v>정희란</v>
      </c>
      <c r="I174" s="53">
        <f t="shared" si="53"/>
        <v>28361</v>
      </c>
      <c r="J174" s="72">
        <f t="shared" si="54"/>
        <v>0</v>
      </c>
      <c r="K174" s="114">
        <f t="shared" si="55"/>
        <v>1</v>
      </c>
      <c r="L174" s="115">
        <f t="shared" si="56"/>
        <v>1.45</v>
      </c>
      <c r="M174" s="115">
        <f t="shared" si="57"/>
        <v>3.4</v>
      </c>
      <c r="N174" s="56">
        <f t="shared" si="58"/>
        <v>3.4000000000000004</v>
      </c>
      <c r="O174" s="53" t="str">
        <f t="shared" si="59"/>
        <v>일반(목록배제,Normal-Manifest Exception)</v>
      </c>
      <c r="P174" s="100">
        <f t="shared" si="60"/>
        <v>13.34</v>
      </c>
      <c r="Q174" s="63" t="str">
        <f t="shared" si="61"/>
        <v>RS702</v>
      </c>
      <c r="R174" s="63" t="str">
        <f t="shared" si="62"/>
        <v>AIR SEOUL</v>
      </c>
      <c r="S174" s="54">
        <f t="shared" si="63"/>
        <v>45904</v>
      </c>
      <c r="T174" s="94">
        <f t="shared" si="64"/>
        <v>1116</v>
      </c>
      <c r="U174" s="98" cm="1">
        <f t="array" ref="U174">IF(OR(ISNUMBER(SEARCH("대신대납",J174)),ISNUMBER(SEARCH("대신 대납",J174))),_xlfn.LET(
  _xlpm.s,J174,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4" s="98">
        <f>((K174-1)*2500)/(Summary!$B$23/100)</f>
        <v>0</v>
      </c>
      <c r="W174" s="107">
        <f>IF(OR(ISNUMBER(SEARCH("대신대납",J174)),ISNUMBER(SEARCH("대신 대납",J174)),ISNUMBER(SEARCH("대신착불",J174)),ISNUMBER(SEARCH("대신 착불",J174))), 0,_xlfn.IFNA(_xlfn.IFS(
    AND(N174/K174 &gt; 2, N174/K174 &lt;= 5), 500/(Summary!$B$23/100) * K174,
    AND(N174/K174 &gt; 5, N174/K174 &lt;= 10), 1000/(Summary!$B$23/100) * K174,
    AND(N174/K174 &gt; 10, N174/K174 &lt;= 20), 3000/(Summary!$B$23/100) * K174,
    AND(N174/K174 &gt; 20, N174/K174 &lt;= 25), 11000/(Summary!$B$23/100) * K174,
    AND(N174/K174 &gt; 25, N174/K174 &lt;= 999), 15000/(Summary!$B$23/100) * K174
),0))</f>
        <v>53.059968376258844</v>
      </c>
      <c r="X174" s="99" cm="1">
        <f t="array" ref="X174">_xlfn.IFNA(_xlfn.IFS(AND(P174&gt;=2000, P174&lt;3000), 10000, AND(P174&gt;=3000, P174&lt;4000), 15000, AND(P174&gt;=4000, P174&lt;5000), 20000, AND(P174&gt;=5000), 25000),0)</f>
        <v>0</v>
      </c>
      <c r="Y174" s="64" t="str">
        <f>_xlfn.IFNA(VLOOKUP(D174,OTC!$A:$H,8,0),"")</f>
        <v/>
      </c>
      <c r="Z174" s="102">
        <f t="shared" si="65"/>
        <v>53</v>
      </c>
      <c r="AA174" s="113">
        <f t="shared" si="66"/>
        <v>1169</v>
      </c>
      <c r="AB174" s="124">
        <f>IF(OR(ISNUMBER(SEARCH("적하삭제",J174)),ISNUMBER(SEARCH("적하 삭제",J174))),0,AA174*Summary!$B$23/100)</f>
        <v>11015.8377</v>
      </c>
      <c r="AC174" s="65"/>
      <c r="AD174" s="145">
        <v>45904</v>
      </c>
      <c r="AE174" s="139" t="s">
        <v>10</v>
      </c>
      <c r="AF174" s="139">
        <v>82020038056</v>
      </c>
      <c r="AG174" s="139" t="s">
        <v>763</v>
      </c>
      <c r="AH174" s="139" t="s">
        <v>764</v>
      </c>
      <c r="AI174" s="139">
        <v>1038132928</v>
      </c>
      <c r="AJ174" s="139">
        <v>28361</v>
      </c>
      <c r="AK174" s="139"/>
      <c r="AL174" s="140">
        <v>1</v>
      </c>
      <c r="AM174" s="141">
        <v>1.45</v>
      </c>
      <c r="AN174" s="141">
        <v>3.4</v>
      </c>
      <c r="AO174" s="141">
        <v>3.4</v>
      </c>
      <c r="AP174" s="139" t="s">
        <v>8</v>
      </c>
      <c r="AQ174" s="141">
        <v>13.34</v>
      </c>
      <c r="AR174" s="139" t="s">
        <v>81</v>
      </c>
      <c r="AS174" s="139" t="s">
        <v>81</v>
      </c>
      <c r="AT174" s="139" t="s">
        <v>81</v>
      </c>
      <c r="AU174" s="139" t="s">
        <v>81</v>
      </c>
      <c r="AV174" s="139" t="s">
        <v>81</v>
      </c>
      <c r="AW174" s="139">
        <v>2256355</v>
      </c>
      <c r="AX174" s="139" t="s">
        <v>121</v>
      </c>
      <c r="AY174" s="139" t="s">
        <v>82</v>
      </c>
      <c r="AZ174" s="139"/>
      <c r="BA174" s="139" t="s">
        <v>83</v>
      </c>
      <c r="BB174" s="157">
        <v>596421455530</v>
      </c>
      <c r="BC174" s="139"/>
      <c r="BD174" s="139" t="s">
        <v>765</v>
      </c>
      <c r="BE174" s="139" t="s">
        <v>119</v>
      </c>
      <c r="BF174" s="139" t="s">
        <v>87</v>
      </c>
      <c r="BG174" s="139" t="s">
        <v>84</v>
      </c>
      <c r="BH174" s="139" t="s">
        <v>85</v>
      </c>
      <c r="BI174" s="139" t="s">
        <v>86</v>
      </c>
      <c r="BJ174" s="139"/>
      <c r="BK174" s="139" t="s">
        <v>116</v>
      </c>
    </row>
    <row r="175" spans="1:63" ht="13.2" customHeight="1" x14ac:dyDescent="0.2">
      <c r="A175" s="54">
        <f t="shared" si="45"/>
        <v>45904</v>
      </c>
      <c r="B175" s="54" t="str">
        <f t="shared" si="46"/>
        <v>NRT</v>
      </c>
      <c r="C175" s="53">
        <f t="shared" si="47"/>
        <v>82020038056</v>
      </c>
      <c r="D175" s="55" t="str">
        <f t="shared" si="48"/>
        <v>PJP250137387</v>
      </c>
      <c r="E175" s="53">
        <f t="shared" si="49"/>
        <v>596421455563</v>
      </c>
      <c r="F175" s="53">
        <f t="shared" si="50"/>
        <v>2256355</v>
      </c>
      <c r="G175" s="53" t="str">
        <f t="shared" si="51"/>
        <v>SWCORP (TEAMHT)</v>
      </c>
      <c r="H175" s="55" t="str">
        <f t="shared" si="52"/>
        <v>이윤정</v>
      </c>
      <c r="I175" s="53">
        <f t="shared" si="53"/>
        <v>51328</v>
      </c>
      <c r="J175" s="72">
        <f t="shared" si="54"/>
        <v>0</v>
      </c>
      <c r="K175" s="114">
        <f t="shared" si="55"/>
        <v>1</v>
      </c>
      <c r="L175" s="115">
        <f t="shared" si="56"/>
        <v>0.95</v>
      </c>
      <c r="M175" s="115">
        <f t="shared" si="57"/>
        <v>3.5</v>
      </c>
      <c r="N175" s="56">
        <f t="shared" si="58"/>
        <v>3.5</v>
      </c>
      <c r="O175" s="53" t="str">
        <f t="shared" si="59"/>
        <v>일반(목록배제,Normal-Manifest Exception)</v>
      </c>
      <c r="P175" s="100">
        <f t="shared" si="60"/>
        <v>5.12</v>
      </c>
      <c r="Q175" s="63" t="str">
        <f t="shared" si="61"/>
        <v>RS702</v>
      </c>
      <c r="R175" s="63" t="str">
        <f t="shared" si="62"/>
        <v>AIR SEOUL</v>
      </c>
      <c r="S175" s="54">
        <f t="shared" si="63"/>
        <v>45904</v>
      </c>
      <c r="T175" s="94">
        <f t="shared" si="64"/>
        <v>1135</v>
      </c>
      <c r="U175" s="98" cm="1">
        <f t="array" ref="U175">IF(OR(ISNUMBER(SEARCH("대신대납",J175)),ISNUMBER(SEARCH("대신 대납",J175))),_xlfn.LET(
  _xlpm.s,J175,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5" s="98">
        <f>((K175-1)*2500)/(Summary!$B$23/100)</f>
        <v>0</v>
      </c>
      <c r="W175" s="107">
        <f>IF(OR(ISNUMBER(SEARCH("대신대납",J175)),ISNUMBER(SEARCH("대신 대납",J175)),ISNUMBER(SEARCH("대신착불",J175)),ISNUMBER(SEARCH("대신 착불",J175))), 0,_xlfn.IFNA(_xlfn.IFS(
    AND(N175/K175 &gt; 2, N175/K175 &lt;= 5), 500/(Summary!$B$23/100) * K175,
    AND(N175/K175 &gt; 5, N175/K175 &lt;= 10), 1000/(Summary!$B$23/100) * K175,
    AND(N175/K175 &gt; 10, N175/K175 &lt;= 20), 3000/(Summary!$B$23/100) * K175,
    AND(N175/K175 &gt; 20, N175/K175 &lt;= 25), 11000/(Summary!$B$23/100) * K175,
    AND(N175/K175 &gt; 25, N175/K175 &lt;= 999), 15000/(Summary!$B$23/100) * K175
),0))</f>
        <v>53.059968376258844</v>
      </c>
      <c r="X175" s="99" cm="1">
        <f t="array" ref="X175">_xlfn.IFNA(_xlfn.IFS(AND(P175&gt;=2000, P175&lt;3000), 10000, AND(P175&gt;=3000, P175&lt;4000), 15000, AND(P175&gt;=4000, P175&lt;5000), 20000, AND(P175&gt;=5000), 25000),0)</f>
        <v>0</v>
      </c>
      <c r="Y175" s="64" t="str">
        <f>_xlfn.IFNA(VLOOKUP(D175,OTC!$A:$H,8,0),"")</f>
        <v/>
      </c>
      <c r="Z175" s="102">
        <f t="shared" si="65"/>
        <v>53</v>
      </c>
      <c r="AA175" s="113">
        <f t="shared" si="66"/>
        <v>1188</v>
      </c>
      <c r="AB175" s="124">
        <f>IF(OR(ISNUMBER(SEARCH("적하삭제",J175)),ISNUMBER(SEARCH("적하 삭제",J175))),0,AA175*Summary!$B$23/100)</f>
        <v>11194.8804</v>
      </c>
      <c r="AC175" s="65"/>
      <c r="AD175" s="145">
        <v>45904</v>
      </c>
      <c r="AE175" s="139" t="s">
        <v>10</v>
      </c>
      <c r="AF175" s="139">
        <v>82020038056</v>
      </c>
      <c r="AG175" s="139" t="s">
        <v>766</v>
      </c>
      <c r="AH175" s="139" t="s">
        <v>767</v>
      </c>
      <c r="AI175" s="139">
        <v>1029379048</v>
      </c>
      <c r="AJ175" s="139">
        <v>51328</v>
      </c>
      <c r="AK175" s="139"/>
      <c r="AL175" s="140">
        <v>1</v>
      </c>
      <c r="AM175" s="141">
        <v>0.95</v>
      </c>
      <c r="AN175" s="141">
        <v>3.5</v>
      </c>
      <c r="AO175" s="141">
        <v>3.5</v>
      </c>
      <c r="AP175" s="139" t="s">
        <v>8</v>
      </c>
      <c r="AQ175" s="141">
        <v>5.12</v>
      </c>
      <c r="AR175" s="139" t="s">
        <v>81</v>
      </c>
      <c r="AS175" s="139" t="s">
        <v>81</v>
      </c>
      <c r="AT175" s="139" t="s">
        <v>81</v>
      </c>
      <c r="AU175" s="139" t="s">
        <v>81</v>
      </c>
      <c r="AV175" s="139" t="s">
        <v>81</v>
      </c>
      <c r="AW175" s="139">
        <v>2256355</v>
      </c>
      <c r="AX175" s="139" t="s">
        <v>121</v>
      </c>
      <c r="AY175" s="139" t="s">
        <v>82</v>
      </c>
      <c r="AZ175" s="139"/>
      <c r="BA175" s="139" t="s">
        <v>83</v>
      </c>
      <c r="BB175" s="157">
        <v>596421455563</v>
      </c>
      <c r="BC175" s="139"/>
      <c r="BD175" s="139" t="s">
        <v>768</v>
      </c>
      <c r="BE175" s="139" t="s">
        <v>119</v>
      </c>
      <c r="BF175" s="139" t="s">
        <v>87</v>
      </c>
      <c r="BG175" s="139" t="s">
        <v>84</v>
      </c>
      <c r="BH175" s="139" t="s">
        <v>85</v>
      </c>
      <c r="BI175" s="139" t="s">
        <v>86</v>
      </c>
      <c r="BJ175" s="139"/>
      <c r="BK175" s="139" t="s">
        <v>116</v>
      </c>
    </row>
    <row r="176" spans="1:63" ht="13.2" customHeight="1" x14ac:dyDescent="0.2">
      <c r="A176" s="54">
        <f t="shared" si="45"/>
        <v>45904</v>
      </c>
      <c r="B176" s="54" t="str">
        <f t="shared" si="46"/>
        <v>NRT</v>
      </c>
      <c r="C176" s="53">
        <f t="shared" si="47"/>
        <v>82020038056</v>
      </c>
      <c r="D176" s="55" t="str">
        <f t="shared" si="48"/>
        <v>PJP250137407</v>
      </c>
      <c r="E176" s="53">
        <f t="shared" si="49"/>
        <v>596421455762</v>
      </c>
      <c r="F176" s="53">
        <f t="shared" si="50"/>
        <v>2256355</v>
      </c>
      <c r="G176" s="53" t="str">
        <f t="shared" si="51"/>
        <v>SWCORP (TEAMHT)</v>
      </c>
      <c r="H176" s="55" t="str">
        <f t="shared" si="52"/>
        <v>안지원</v>
      </c>
      <c r="I176" s="53">
        <f t="shared" si="53"/>
        <v>42409</v>
      </c>
      <c r="J176" s="72">
        <f t="shared" si="54"/>
        <v>0</v>
      </c>
      <c r="K176" s="114">
        <f t="shared" si="55"/>
        <v>1</v>
      </c>
      <c r="L176" s="115">
        <f t="shared" si="56"/>
        <v>2.2000000000000002</v>
      </c>
      <c r="M176" s="115">
        <f t="shared" si="57"/>
        <v>4.0999999999999996</v>
      </c>
      <c r="N176" s="56">
        <f t="shared" si="58"/>
        <v>4.1000000000000005</v>
      </c>
      <c r="O176" s="53" t="str">
        <f t="shared" si="59"/>
        <v>일반(목록배제,Normal-Manifest Exception)</v>
      </c>
      <c r="P176" s="100">
        <f t="shared" si="60"/>
        <v>18.79</v>
      </c>
      <c r="Q176" s="63" t="str">
        <f t="shared" si="61"/>
        <v>RS702</v>
      </c>
      <c r="R176" s="63" t="str">
        <f t="shared" si="62"/>
        <v>AIR SEOUL</v>
      </c>
      <c r="S176" s="54">
        <f t="shared" si="63"/>
        <v>45904</v>
      </c>
      <c r="T176" s="94">
        <f t="shared" si="64"/>
        <v>1249</v>
      </c>
      <c r="U176" s="98" cm="1">
        <f t="array" ref="U176">IF(OR(ISNUMBER(SEARCH("대신대납",J176)),ISNUMBER(SEARCH("대신 대납",J176))),_xlfn.LET(
  _xlpm.s,J176,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6" s="98">
        <f>((K176-1)*2500)/(Summary!$B$23/100)</f>
        <v>0</v>
      </c>
      <c r="W176" s="107">
        <f>IF(OR(ISNUMBER(SEARCH("대신대납",J176)),ISNUMBER(SEARCH("대신 대납",J176)),ISNUMBER(SEARCH("대신착불",J176)),ISNUMBER(SEARCH("대신 착불",J176))), 0,_xlfn.IFNA(_xlfn.IFS(
    AND(N176/K176 &gt; 2, N176/K176 &lt;= 5), 500/(Summary!$B$23/100) * K176,
    AND(N176/K176 &gt; 5, N176/K176 &lt;= 10), 1000/(Summary!$B$23/100) * K176,
    AND(N176/K176 &gt; 10, N176/K176 &lt;= 20), 3000/(Summary!$B$23/100) * K176,
    AND(N176/K176 &gt; 20, N176/K176 &lt;= 25), 11000/(Summary!$B$23/100) * K176,
    AND(N176/K176 &gt; 25, N176/K176 &lt;= 999), 15000/(Summary!$B$23/100) * K176
),0))</f>
        <v>53.059968376258844</v>
      </c>
      <c r="X176" s="99" cm="1">
        <f t="array" ref="X176">_xlfn.IFNA(_xlfn.IFS(AND(P176&gt;=2000, P176&lt;3000), 10000, AND(P176&gt;=3000, P176&lt;4000), 15000, AND(P176&gt;=4000, P176&lt;5000), 20000, AND(P176&gt;=5000), 25000),0)</f>
        <v>0</v>
      </c>
      <c r="Y176" s="64" t="str">
        <f>_xlfn.IFNA(VLOOKUP(D176,OTC!$A:$H,8,0),"")</f>
        <v/>
      </c>
      <c r="Z176" s="102">
        <f t="shared" si="65"/>
        <v>53</v>
      </c>
      <c r="AA176" s="113">
        <f t="shared" si="66"/>
        <v>1302</v>
      </c>
      <c r="AB176" s="124">
        <f>IF(OR(ISNUMBER(SEARCH("적하삭제",J176)),ISNUMBER(SEARCH("적하 삭제",J176))),0,AA176*Summary!$B$23/100)</f>
        <v>12269.136600000002</v>
      </c>
      <c r="AC176" s="65"/>
      <c r="AD176" s="145">
        <v>45904</v>
      </c>
      <c r="AE176" s="139" t="s">
        <v>10</v>
      </c>
      <c r="AF176" s="139">
        <v>82020038056</v>
      </c>
      <c r="AG176" s="139" t="s">
        <v>769</v>
      </c>
      <c r="AH176" s="139" t="s">
        <v>770</v>
      </c>
      <c r="AI176" s="139">
        <v>1083939053</v>
      </c>
      <c r="AJ176" s="139">
        <v>42409</v>
      </c>
      <c r="AK176" s="139"/>
      <c r="AL176" s="140">
        <v>1</v>
      </c>
      <c r="AM176" s="141">
        <v>2.2000000000000002</v>
      </c>
      <c r="AN176" s="141">
        <v>4.0999999999999996</v>
      </c>
      <c r="AO176" s="141">
        <v>4.0999999999999996</v>
      </c>
      <c r="AP176" s="139" t="s">
        <v>8</v>
      </c>
      <c r="AQ176" s="141">
        <v>18.79</v>
      </c>
      <c r="AR176" s="139" t="s">
        <v>81</v>
      </c>
      <c r="AS176" s="139" t="s">
        <v>81</v>
      </c>
      <c r="AT176" s="139" t="s">
        <v>81</v>
      </c>
      <c r="AU176" s="139" t="s">
        <v>81</v>
      </c>
      <c r="AV176" s="139" t="s">
        <v>81</v>
      </c>
      <c r="AW176" s="139">
        <v>2256355</v>
      </c>
      <c r="AX176" s="139" t="s">
        <v>121</v>
      </c>
      <c r="AY176" s="139" t="s">
        <v>82</v>
      </c>
      <c r="AZ176" s="139"/>
      <c r="BA176" s="139" t="s">
        <v>83</v>
      </c>
      <c r="BB176" s="157">
        <v>596421455762</v>
      </c>
      <c r="BC176" s="139"/>
      <c r="BD176" s="139" t="s">
        <v>771</v>
      </c>
      <c r="BE176" s="139" t="s">
        <v>119</v>
      </c>
      <c r="BF176" s="139" t="s">
        <v>87</v>
      </c>
      <c r="BG176" s="139" t="s">
        <v>84</v>
      </c>
      <c r="BH176" s="139" t="s">
        <v>85</v>
      </c>
      <c r="BI176" s="139" t="s">
        <v>86</v>
      </c>
      <c r="BJ176" s="139"/>
      <c r="BK176" s="139" t="s">
        <v>116</v>
      </c>
    </row>
    <row r="177" spans="1:63" ht="13.2" customHeight="1" x14ac:dyDescent="0.2">
      <c r="A177" s="54">
        <f t="shared" si="45"/>
        <v>45904</v>
      </c>
      <c r="B177" s="54" t="str">
        <f t="shared" si="46"/>
        <v>NRT</v>
      </c>
      <c r="C177" s="53">
        <f t="shared" si="47"/>
        <v>82020038056</v>
      </c>
      <c r="D177" s="55" t="str">
        <f t="shared" si="48"/>
        <v>PJP250137412</v>
      </c>
      <c r="E177" s="53">
        <f t="shared" si="49"/>
        <v>596421455810</v>
      </c>
      <c r="F177" s="53">
        <f t="shared" si="50"/>
        <v>2256355</v>
      </c>
      <c r="G177" s="53" t="str">
        <f t="shared" si="51"/>
        <v>SWCORP (TEAMHT)</v>
      </c>
      <c r="H177" s="55" t="str">
        <f t="shared" si="52"/>
        <v>송창석</v>
      </c>
      <c r="I177" s="53">
        <f t="shared" si="53"/>
        <v>48119</v>
      </c>
      <c r="J177" s="72">
        <f t="shared" si="54"/>
        <v>0</v>
      </c>
      <c r="K177" s="114">
        <f t="shared" si="55"/>
        <v>1</v>
      </c>
      <c r="L177" s="115">
        <f t="shared" si="56"/>
        <v>2.4</v>
      </c>
      <c r="M177" s="115">
        <f t="shared" si="57"/>
        <v>2.1</v>
      </c>
      <c r="N177" s="56">
        <f t="shared" si="58"/>
        <v>2.4000000000000004</v>
      </c>
      <c r="O177" s="53" t="str">
        <f t="shared" si="59"/>
        <v>일반(목록배제,Normal-Manifest Exception)</v>
      </c>
      <c r="P177" s="100">
        <f t="shared" si="60"/>
        <v>8.64</v>
      </c>
      <c r="Q177" s="63" t="str">
        <f t="shared" si="61"/>
        <v>RS702</v>
      </c>
      <c r="R177" s="63" t="str">
        <f t="shared" si="62"/>
        <v>AIR SEOUL</v>
      </c>
      <c r="S177" s="54">
        <f t="shared" si="63"/>
        <v>45904</v>
      </c>
      <c r="T177" s="94">
        <f t="shared" si="64"/>
        <v>926</v>
      </c>
      <c r="U177" s="98" cm="1">
        <f t="array" ref="U177">IF(OR(ISNUMBER(SEARCH("대신대납",J177)),ISNUMBER(SEARCH("대신 대납",J177))),_xlfn.LET(
  _xlpm.s,J177,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7" s="98">
        <f>((K177-1)*2500)/(Summary!$B$23/100)</f>
        <v>0</v>
      </c>
      <c r="W177" s="107">
        <f>IF(OR(ISNUMBER(SEARCH("대신대납",J177)),ISNUMBER(SEARCH("대신 대납",J177)),ISNUMBER(SEARCH("대신착불",J177)),ISNUMBER(SEARCH("대신 착불",J177))), 0,_xlfn.IFNA(_xlfn.IFS(
    AND(N177/K177 &gt; 2, N177/K177 &lt;= 5), 500/(Summary!$B$23/100) * K177,
    AND(N177/K177 &gt; 5, N177/K177 &lt;= 10), 1000/(Summary!$B$23/100) * K177,
    AND(N177/K177 &gt; 10, N177/K177 &lt;= 20), 3000/(Summary!$B$23/100) * K177,
    AND(N177/K177 &gt; 20, N177/K177 &lt;= 25), 11000/(Summary!$B$23/100) * K177,
    AND(N177/K177 &gt; 25, N177/K177 &lt;= 999), 15000/(Summary!$B$23/100) * K177
),0))</f>
        <v>53.059968376258844</v>
      </c>
      <c r="X177" s="99" cm="1">
        <f t="array" ref="X177">_xlfn.IFNA(_xlfn.IFS(AND(P177&gt;=2000, P177&lt;3000), 10000, AND(P177&gt;=3000, P177&lt;4000), 15000, AND(P177&gt;=4000, P177&lt;5000), 20000, AND(P177&gt;=5000), 25000),0)</f>
        <v>0</v>
      </c>
      <c r="Y177" s="64" t="str">
        <f>_xlfn.IFNA(VLOOKUP(D177,OTC!$A:$H,8,0),"")</f>
        <v/>
      </c>
      <c r="Z177" s="102">
        <f t="shared" si="65"/>
        <v>53</v>
      </c>
      <c r="AA177" s="113">
        <f t="shared" si="66"/>
        <v>979</v>
      </c>
      <c r="AB177" s="124">
        <f>IF(OR(ISNUMBER(SEARCH("적하삭제",J177)),ISNUMBER(SEARCH("적하 삭제",J177))),0,AA177*Summary!$B$23/100)</f>
        <v>9225.4107000000004</v>
      </c>
      <c r="AC177" s="65"/>
      <c r="AD177" s="145">
        <v>45904</v>
      </c>
      <c r="AE177" s="139" t="s">
        <v>10</v>
      </c>
      <c r="AF177" s="139">
        <v>82020038056</v>
      </c>
      <c r="AG177" s="139" t="s">
        <v>772</v>
      </c>
      <c r="AH177" s="139" t="s">
        <v>773</v>
      </c>
      <c r="AI177" s="139">
        <v>1091573530</v>
      </c>
      <c r="AJ177" s="139">
        <v>48119</v>
      </c>
      <c r="AK177" s="139"/>
      <c r="AL177" s="140">
        <v>1</v>
      </c>
      <c r="AM177" s="141">
        <v>2.4</v>
      </c>
      <c r="AN177" s="141">
        <v>2.1</v>
      </c>
      <c r="AO177" s="141">
        <v>2.4</v>
      </c>
      <c r="AP177" s="139" t="s">
        <v>8</v>
      </c>
      <c r="AQ177" s="141">
        <v>8.64</v>
      </c>
      <c r="AR177" s="139" t="s">
        <v>81</v>
      </c>
      <c r="AS177" s="139" t="s">
        <v>81</v>
      </c>
      <c r="AT177" s="139" t="s">
        <v>81</v>
      </c>
      <c r="AU177" s="139" t="s">
        <v>81</v>
      </c>
      <c r="AV177" s="139" t="s">
        <v>81</v>
      </c>
      <c r="AW177" s="139">
        <v>2256355</v>
      </c>
      <c r="AX177" s="139" t="s">
        <v>121</v>
      </c>
      <c r="AY177" s="139" t="s">
        <v>82</v>
      </c>
      <c r="AZ177" s="139"/>
      <c r="BA177" s="139" t="s">
        <v>83</v>
      </c>
      <c r="BB177" s="157">
        <v>596421455810</v>
      </c>
      <c r="BC177" s="139"/>
      <c r="BD177" s="139" t="s">
        <v>774</v>
      </c>
      <c r="BE177" s="139" t="s">
        <v>119</v>
      </c>
      <c r="BF177" s="139" t="s">
        <v>87</v>
      </c>
      <c r="BG177" s="139" t="s">
        <v>84</v>
      </c>
      <c r="BH177" s="139" t="s">
        <v>85</v>
      </c>
      <c r="BI177" s="139" t="s">
        <v>86</v>
      </c>
      <c r="BJ177" s="139"/>
      <c r="BK177" s="139" t="s">
        <v>116</v>
      </c>
    </row>
    <row r="178" spans="1:63" ht="13.2" customHeight="1" x14ac:dyDescent="0.2">
      <c r="A178" s="54">
        <f t="shared" si="45"/>
        <v>45904</v>
      </c>
      <c r="B178" s="54" t="str">
        <f t="shared" si="46"/>
        <v>NRT</v>
      </c>
      <c r="C178" s="53">
        <f t="shared" si="47"/>
        <v>82020038056</v>
      </c>
      <c r="D178" s="55" t="str">
        <f t="shared" si="48"/>
        <v>PJP250137417</v>
      </c>
      <c r="E178" s="53">
        <f t="shared" si="49"/>
        <v>596421455865</v>
      </c>
      <c r="F178" s="53">
        <f t="shared" si="50"/>
        <v>2256355</v>
      </c>
      <c r="G178" s="53" t="str">
        <f t="shared" si="51"/>
        <v>SWCORP (TEAMHT)</v>
      </c>
      <c r="H178" s="55" t="str">
        <f t="shared" si="52"/>
        <v>양두혁</v>
      </c>
      <c r="I178" s="53">
        <f t="shared" si="53"/>
        <v>41002</v>
      </c>
      <c r="J178" s="72">
        <f t="shared" si="54"/>
        <v>0</v>
      </c>
      <c r="K178" s="114">
        <f t="shared" si="55"/>
        <v>1</v>
      </c>
      <c r="L178" s="115">
        <f t="shared" si="56"/>
        <v>2.2999999999999998</v>
      </c>
      <c r="M178" s="115">
        <f t="shared" si="57"/>
        <v>3.9</v>
      </c>
      <c r="N178" s="56">
        <f t="shared" si="58"/>
        <v>3.9000000000000004</v>
      </c>
      <c r="O178" s="53" t="str">
        <f t="shared" si="59"/>
        <v>일반(목록배제,Normal-Manifest Exception)</v>
      </c>
      <c r="P178" s="100">
        <f t="shared" si="60"/>
        <v>13.85</v>
      </c>
      <c r="Q178" s="63" t="str">
        <f t="shared" si="61"/>
        <v>RS702</v>
      </c>
      <c r="R178" s="63" t="str">
        <f t="shared" si="62"/>
        <v>AIR SEOUL</v>
      </c>
      <c r="S178" s="54">
        <f t="shared" si="63"/>
        <v>45904</v>
      </c>
      <c r="T178" s="94">
        <f t="shared" si="64"/>
        <v>1211</v>
      </c>
      <c r="U178" s="98" cm="1">
        <f t="array" ref="U178">IF(OR(ISNUMBER(SEARCH("대신대납",J178)),ISNUMBER(SEARCH("대신 대납",J178))),_xlfn.LET(
  _xlpm.s,J178,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8" s="98">
        <f>((K178-1)*2500)/(Summary!$B$23/100)</f>
        <v>0</v>
      </c>
      <c r="W178" s="107">
        <f>IF(OR(ISNUMBER(SEARCH("대신대납",J178)),ISNUMBER(SEARCH("대신 대납",J178)),ISNUMBER(SEARCH("대신착불",J178)),ISNUMBER(SEARCH("대신 착불",J178))), 0,_xlfn.IFNA(_xlfn.IFS(
    AND(N178/K178 &gt; 2, N178/K178 &lt;= 5), 500/(Summary!$B$23/100) * K178,
    AND(N178/K178 &gt; 5, N178/K178 &lt;= 10), 1000/(Summary!$B$23/100) * K178,
    AND(N178/K178 &gt; 10, N178/K178 &lt;= 20), 3000/(Summary!$B$23/100) * K178,
    AND(N178/K178 &gt; 20, N178/K178 &lt;= 25), 11000/(Summary!$B$23/100) * K178,
    AND(N178/K178 &gt; 25, N178/K178 &lt;= 999), 15000/(Summary!$B$23/100) * K178
),0))</f>
        <v>53.059968376258844</v>
      </c>
      <c r="X178" s="99" cm="1">
        <f t="array" ref="X178">_xlfn.IFNA(_xlfn.IFS(AND(P178&gt;=2000, P178&lt;3000), 10000, AND(P178&gt;=3000, P178&lt;4000), 15000, AND(P178&gt;=4000, P178&lt;5000), 20000, AND(P178&gt;=5000), 25000),0)</f>
        <v>0</v>
      </c>
      <c r="Y178" s="64" t="str">
        <f>_xlfn.IFNA(VLOOKUP(D178,OTC!$A:$H,8,0),"")</f>
        <v/>
      </c>
      <c r="Z178" s="102">
        <f t="shared" si="65"/>
        <v>53</v>
      </c>
      <c r="AA178" s="113">
        <f t="shared" si="66"/>
        <v>1264</v>
      </c>
      <c r="AB178" s="124">
        <f>IF(OR(ISNUMBER(SEARCH("적하삭제",J178)),ISNUMBER(SEARCH("적하 삭제",J178))),0,AA178*Summary!$B$23/100)</f>
        <v>11911.051200000002</v>
      </c>
      <c r="AC178" s="65"/>
      <c r="AD178" s="145">
        <v>45904</v>
      </c>
      <c r="AE178" s="139" t="s">
        <v>10</v>
      </c>
      <c r="AF178" s="139">
        <v>82020038056</v>
      </c>
      <c r="AG178" s="139" t="s">
        <v>775</v>
      </c>
      <c r="AH178" s="139" t="s">
        <v>776</v>
      </c>
      <c r="AI178" s="139">
        <v>1026716382</v>
      </c>
      <c r="AJ178" s="139">
        <v>41002</v>
      </c>
      <c r="AK178" s="139"/>
      <c r="AL178" s="140">
        <v>1</v>
      </c>
      <c r="AM178" s="141">
        <v>2.2999999999999998</v>
      </c>
      <c r="AN178" s="141">
        <v>3.9</v>
      </c>
      <c r="AO178" s="141">
        <v>3.9</v>
      </c>
      <c r="AP178" s="139" t="s">
        <v>8</v>
      </c>
      <c r="AQ178" s="141">
        <v>13.85</v>
      </c>
      <c r="AR178" s="139" t="s">
        <v>81</v>
      </c>
      <c r="AS178" s="139" t="s">
        <v>81</v>
      </c>
      <c r="AT178" s="139" t="s">
        <v>81</v>
      </c>
      <c r="AU178" s="139" t="s">
        <v>81</v>
      </c>
      <c r="AV178" s="139" t="s">
        <v>81</v>
      </c>
      <c r="AW178" s="139">
        <v>2256355</v>
      </c>
      <c r="AX178" s="139" t="s">
        <v>121</v>
      </c>
      <c r="AY178" s="139" t="s">
        <v>82</v>
      </c>
      <c r="AZ178" s="139"/>
      <c r="BA178" s="139" t="s">
        <v>83</v>
      </c>
      <c r="BB178" s="157">
        <v>596421455865</v>
      </c>
      <c r="BC178" s="139"/>
      <c r="BD178" s="139" t="s">
        <v>777</v>
      </c>
      <c r="BE178" s="139" t="s">
        <v>119</v>
      </c>
      <c r="BF178" s="139" t="s">
        <v>87</v>
      </c>
      <c r="BG178" s="139" t="s">
        <v>84</v>
      </c>
      <c r="BH178" s="139" t="s">
        <v>85</v>
      </c>
      <c r="BI178" s="139" t="s">
        <v>86</v>
      </c>
      <c r="BJ178" s="139"/>
      <c r="BK178" s="139" t="s">
        <v>116</v>
      </c>
    </row>
    <row r="179" spans="1:63" ht="13.2" customHeight="1" x14ac:dyDescent="0.2">
      <c r="A179" s="54">
        <f t="shared" si="45"/>
        <v>45904</v>
      </c>
      <c r="B179" s="54" t="str">
        <f t="shared" si="46"/>
        <v>NRT</v>
      </c>
      <c r="C179" s="53">
        <f t="shared" si="47"/>
        <v>82020038056</v>
      </c>
      <c r="D179" s="55" t="str">
        <f t="shared" si="48"/>
        <v>PJP250137418</v>
      </c>
      <c r="E179" s="53">
        <f t="shared" si="49"/>
        <v>596421455876</v>
      </c>
      <c r="F179" s="53">
        <f t="shared" si="50"/>
        <v>2256355</v>
      </c>
      <c r="G179" s="53" t="str">
        <f t="shared" si="51"/>
        <v>SWCORP (TEAMHT)</v>
      </c>
      <c r="H179" s="55" t="str">
        <f t="shared" si="52"/>
        <v>최윤영</v>
      </c>
      <c r="I179" s="53">
        <f t="shared" si="53"/>
        <v>22000</v>
      </c>
      <c r="J179" s="72">
        <f t="shared" si="54"/>
        <v>0</v>
      </c>
      <c r="K179" s="114">
        <f t="shared" si="55"/>
        <v>1</v>
      </c>
      <c r="L179" s="115">
        <f t="shared" si="56"/>
        <v>1.85</v>
      </c>
      <c r="M179" s="115">
        <f t="shared" si="57"/>
        <v>4.0999999999999996</v>
      </c>
      <c r="N179" s="56">
        <f t="shared" si="58"/>
        <v>4.1000000000000005</v>
      </c>
      <c r="O179" s="53" t="str">
        <f t="shared" si="59"/>
        <v>일반(목록배제,Normal-Manifest Exception)</v>
      </c>
      <c r="P179" s="100">
        <f t="shared" si="60"/>
        <v>11.58</v>
      </c>
      <c r="Q179" s="63" t="str">
        <f t="shared" si="61"/>
        <v>RS702</v>
      </c>
      <c r="R179" s="63" t="str">
        <f t="shared" si="62"/>
        <v>AIR SEOUL</v>
      </c>
      <c r="S179" s="54">
        <f t="shared" si="63"/>
        <v>45904</v>
      </c>
      <c r="T179" s="94">
        <f t="shared" si="64"/>
        <v>1249</v>
      </c>
      <c r="U179" s="98" cm="1">
        <f t="array" ref="U179">IF(OR(ISNUMBER(SEARCH("대신대납",J179)),ISNUMBER(SEARCH("대신 대납",J179))),_xlfn.LET(
  _xlpm.s,J179,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9" s="98">
        <f>((K179-1)*2500)/(Summary!$B$23/100)</f>
        <v>0</v>
      </c>
      <c r="W179" s="107">
        <f>IF(OR(ISNUMBER(SEARCH("대신대납",J179)),ISNUMBER(SEARCH("대신 대납",J179)),ISNUMBER(SEARCH("대신착불",J179)),ISNUMBER(SEARCH("대신 착불",J179))), 0,_xlfn.IFNA(_xlfn.IFS(
    AND(N179/K179 &gt; 2, N179/K179 &lt;= 5), 500/(Summary!$B$23/100) * K179,
    AND(N179/K179 &gt; 5, N179/K179 &lt;= 10), 1000/(Summary!$B$23/100) * K179,
    AND(N179/K179 &gt; 10, N179/K179 &lt;= 20), 3000/(Summary!$B$23/100) * K179,
    AND(N179/K179 &gt; 20, N179/K179 &lt;= 25), 11000/(Summary!$B$23/100) * K179,
    AND(N179/K179 &gt; 25, N179/K179 &lt;= 999), 15000/(Summary!$B$23/100) * K179
),0))</f>
        <v>53.059968376258844</v>
      </c>
      <c r="X179" s="99" cm="1">
        <f t="array" ref="X179">_xlfn.IFNA(_xlfn.IFS(AND(P179&gt;=2000, P179&lt;3000), 10000, AND(P179&gt;=3000, P179&lt;4000), 15000, AND(P179&gt;=4000, P179&lt;5000), 20000, AND(P179&gt;=5000), 25000),0)</f>
        <v>0</v>
      </c>
      <c r="Y179" s="64" t="str">
        <f>_xlfn.IFNA(VLOOKUP(D179,OTC!$A:$H,8,0),"")</f>
        <v/>
      </c>
      <c r="Z179" s="102">
        <f t="shared" si="65"/>
        <v>53</v>
      </c>
      <c r="AA179" s="113">
        <f t="shared" si="66"/>
        <v>1302</v>
      </c>
      <c r="AB179" s="124">
        <f>IF(OR(ISNUMBER(SEARCH("적하삭제",J179)),ISNUMBER(SEARCH("적하 삭제",J179))),0,AA179*Summary!$B$23/100)</f>
        <v>12269.136600000002</v>
      </c>
      <c r="AC179" s="65"/>
      <c r="AD179" s="145">
        <v>45904</v>
      </c>
      <c r="AE179" s="139" t="s">
        <v>10</v>
      </c>
      <c r="AF179" s="139">
        <v>82020038056</v>
      </c>
      <c r="AG179" s="139" t="s">
        <v>778</v>
      </c>
      <c r="AH179" s="139" t="s">
        <v>779</v>
      </c>
      <c r="AI179" s="139">
        <v>1071547323</v>
      </c>
      <c r="AJ179" s="139">
        <v>22000</v>
      </c>
      <c r="AK179" s="139"/>
      <c r="AL179" s="140">
        <v>1</v>
      </c>
      <c r="AM179" s="141">
        <v>1.85</v>
      </c>
      <c r="AN179" s="141">
        <v>4.0999999999999996</v>
      </c>
      <c r="AO179" s="141">
        <v>4.0999999999999996</v>
      </c>
      <c r="AP179" s="139" t="s">
        <v>8</v>
      </c>
      <c r="AQ179" s="141">
        <v>11.58</v>
      </c>
      <c r="AR179" s="139" t="s">
        <v>81</v>
      </c>
      <c r="AS179" s="139" t="s">
        <v>81</v>
      </c>
      <c r="AT179" s="139" t="s">
        <v>81</v>
      </c>
      <c r="AU179" s="139" t="s">
        <v>81</v>
      </c>
      <c r="AV179" s="139" t="s">
        <v>81</v>
      </c>
      <c r="AW179" s="139">
        <v>2256355</v>
      </c>
      <c r="AX179" s="139" t="s">
        <v>121</v>
      </c>
      <c r="AY179" s="139" t="s">
        <v>82</v>
      </c>
      <c r="AZ179" s="139"/>
      <c r="BA179" s="139" t="s">
        <v>83</v>
      </c>
      <c r="BB179" s="157">
        <v>596421455876</v>
      </c>
      <c r="BC179" s="139"/>
      <c r="BD179" s="139" t="s">
        <v>780</v>
      </c>
      <c r="BE179" s="139" t="s">
        <v>119</v>
      </c>
      <c r="BF179" s="139" t="s">
        <v>87</v>
      </c>
      <c r="BG179" s="139" t="s">
        <v>84</v>
      </c>
      <c r="BH179" s="139" t="s">
        <v>85</v>
      </c>
      <c r="BI179" s="139" t="s">
        <v>86</v>
      </c>
      <c r="BJ179" s="139"/>
      <c r="BK179" s="139" t="s">
        <v>116</v>
      </c>
    </row>
    <row r="180" spans="1:63" ht="13.2" customHeight="1" x14ac:dyDescent="0.2">
      <c r="A180" s="54">
        <f t="shared" si="45"/>
        <v>45904</v>
      </c>
      <c r="B180" s="54" t="str">
        <f t="shared" si="46"/>
        <v>NRT</v>
      </c>
      <c r="C180" s="53">
        <f t="shared" si="47"/>
        <v>82020038056</v>
      </c>
      <c r="D180" s="55" t="str">
        <f t="shared" si="48"/>
        <v>PJP250136885</v>
      </c>
      <c r="E180" s="53">
        <f t="shared" si="49"/>
        <v>596421453706</v>
      </c>
      <c r="F180" s="53">
        <f t="shared" si="50"/>
        <v>2256355</v>
      </c>
      <c r="G180" s="53" t="str">
        <f t="shared" si="51"/>
        <v>SWCORP (TEAMHT)</v>
      </c>
      <c r="H180" s="55" t="str">
        <f t="shared" si="52"/>
        <v>변기환</v>
      </c>
      <c r="I180" s="53">
        <f t="shared" si="53"/>
        <v>18379</v>
      </c>
      <c r="J180" s="72">
        <f t="shared" si="54"/>
        <v>0</v>
      </c>
      <c r="K180" s="114">
        <f t="shared" si="55"/>
        <v>1</v>
      </c>
      <c r="L180" s="115">
        <f t="shared" si="56"/>
        <v>10</v>
      </c>
      <c r="M180" s="115">
        <f t="shared" si="57"/>
        <v>16</v>
      </c>
      <c r="N180" s="56">
        <f t="shared" si="58"/>
        <v>16</v>
      </c>
      <c r="O180" s="53" t="str">
        <f t="shared" si="59"/>
        <v>일반(목록배제,Normal-Manifest Exception)</v>
      </c>
      <c r="P180" s="100">
        <f t="shared" si="60"/>
        <v>96.42</v>
      </c>
      <c r="Q180" s="63" t="str">
        <f t="shared" si="61"/>
        <v>RS702</v>
      </c>
      <c r="R180" s="63" t="str">
        <f t="shared" si="62"/>
        <v>AIR SEOUL</v>
      </c>
      <c r="S180" s="54">
        <f t="shared" si="63"/>
        <v>45904</v>
      </c>
      <c r="T180" s="94">
        <f t="shared" si="64"/>
        <v>3510</v>
      </c>
      <c r="U180" s="98" cm="1">
        <f t="array" ref="U180">IF(OR(ISNUMBER(SEARCH("대신대납",J180)),ISNUMBER(SEARCH("대신 대납",J180))),_xlfn.LET(
  _xlpm.s,J180,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0" s="98">
        <f>((K180-1)*2500)/(Summary!$B$23/100)</f>
        <v>0</v>
      </c>
      <c r="W180" s="107">
        <f>IF(OR(ISNUMBER(SEARCH("대신대납",J180)),ISNUMBER(SEARCH("대신 대납",J180)),ISNUMBER(SEARCH("대신착불",J180)),ISNUMBER(SEARCH("대신 착불",J180))), 0,_xlfn.IFNA(_xlfn.IFS(
    AND(N180/K180 &gt; 2, N180/K180 &lt;= 5), 500/(Summary!$B$23/100) * K180,
    AND(N180/K180 &gt; 5, N180/K180 &lt;= 10), 1000/(Summary!$B$23/100) * K180,
    AND(N180/K180 &gt; 10, N180/K180 &lt;= 20), 3000/(Summary!$B$23/100) * K180,
    AND(N180/K180 &gt; 20, N180/K180 &lt;= 25), 11000/(Summary!$B$23/100) * K180,
    AND(N180/K180 &gt; 25, N180/K180 &lt;= 999), 15000/(Summary!$B$23/100) * K180
),0))</f>
        <v>318.35981025755302</v>
      </c>
      <c r="X180" s="99" cm="1">
        <f t="array" ref="X180">_xlfn.IFNA(_xlfn.IFS(AND(P180&gt;=2000, P180&lt;3000), 10000, AND(P180&gt;=3000, P180&lt;4000), 15000, AND(P180&gt;=4000, P180&lt;5000), 20000, AND(P180&gt;=5000), 25000),0)</f>
        <v>0</v>
      </c>
      <c r="Y180" s="64" t="str">
        <f>_xlfn.IFNA(VLOOKUP(D180,OTC!$A:$H,8,0),"")</f>
        <v/>
      </c>
      <c r="Z180" s="102">
        <f t="shared" si="65"/>
        <v>318</v>
      </c>
      <c r="AA180" s="113">
        <f t="shared" si="66"/>
        <v>3828</v>
      </c>
      <c r="AB180" s="124">
        <f>IF(OR(ISNUMBER(SEARCH("적하삭제",J180)),ISNUMBER(SEARCH("적하 삭제",J180))),0,AA180*Summary!$B$23/100)</f>
        <v>36072.392400000004</v>
      </c>
      <c r="AC180" s="65"/>
      <c r="AD180" s="145">
        <v>45904</v>
      </c>
      <c r="AE180" s="139" t="s">
        <v>10</v>
      </c>
      <c r="AF180" s="139">
        <v>82020038056</v>
      </c>
      <c r="AG180" s="139" t="s">
        <v>781</v>
      </c>
      <c r="AH180" s="139" t="s">
        <v>214</v>
      </c>
      <c r="AI180" s="139">
        <v>1091526497</v>
      </c>
      <c r="AJ180" s="139">
        <v>18379</v>
      </c>
      <c r="AK180" s="139"/>
      <c r="AL180" s="140">
        <v>1</v>
      </c>
      <c r="AM180" s="141">
        <v>10</v>
      </c>
      <c r="AN180" s="141">
        <v>16</v>
      </c>
      <c r="AO180" s="141">
        <v>16</v>
      </c>
      <c r="AP180" s="139" t="s">
        <v>8</v>
      </c>
      <c r="AQ180" s="141">
        <v>96.42</v>
      </c>
      <c r="AR180" s="139" t="s">
        <v>81</v>
      </c>
      <c r="AS180" s="139" t="s">
        <v>81</v>
      </c>
      <c r="AT180" s="139" t="s">
        <v>81</v>
      </c>
      <c r="AU180" s="139" t="s">
        <v>81</v>
      </c>
      <c r="AV180" s="139" t="s">
        <v>81</v>
      </c>
      <c r="AW180" s="139">
        <v>2256355</v>
      </c>
      <c r="AX180" s="139" t="s">
        <v>121</v>
      </c>
      <c r="AY180" s="139" t="s">
        <v>82</v>
      </c>
      <c r="AZ180" s="139"/>
      <c r="BA180" s="139" t="s">
        <v>83</v>
      </c>
      <c r="BB180" s="157">
        <v>596421453706</v>
      </c>
      <c r="BC180" s="139"/>
      <c r="BD180" s="139" t="s">
        <v>782</v>
      </c>
      <c r="BE180" s="139" t="s">
        <v>119</v>
      </c>
      <c r="BF180" s="139" t="s">
        <v>87</v>
      </c>
      <c r="BG180" s="139" t="s">
        <v>84</v>
      </c>
      <c r="BH180" s="139" t="s">
        <v>85</v>
      </c>
      <c r="BI180" s="139" t="s">
        <v>86</v>
      </c>
      <c r="BJ180" s="139"/>
      <c r="BK180" s="139" t="s">
        <v>116</v>
      </c>
    </row>
    <row r="181" spans="1:63" ht="13.2" customHeight="1" x14ac:dyDescent="0.2">
      <c r="A181" s="54">
        <f t="shared" si="45"/>
        <v>45904</v>
      </c>
      <c r="B181" s="54" t="str">
        <f t="shared" si="46"/>
        <v>NRT</v>
      </c>
      <c r="C181" s="53">
        <f t="shared" si="47"/>
        <v>82020038056</v>
      </c>
      <c r="D181" s="55" t="str">
        <f t="shared" si="48"/>
        <v>PJP250136980</v>
      </c>
      <c r="E181" s="53">
        <f t="shared" si="49"/>
        <v>596421454200</v>
      </c>
      <c r="F181" s="53">
        <f t="shared" si="50"/>
        <v>2256355</v>
      </c>
      <c r="G181" s="53" t="str">
        <f t="shared" si="51"/>
        <v>SWCORP (TEAMHT)</v>
      </c>
      <c r="H181" s="55" t="str">
        <f t="shared" si="52"/>
        <v>류수정</v>
      </c>
      <c r="I181" s="53">
        <f t="shared" si="53"/>
        <v>44650</v>
      </c>
      <c r="J181" s="72">
        <f t="shared" si="54"/>
        <v>0</v>
      </c>
      <c r="K181" s="114">
        <f t="shared" si="55"/>
        <v>1</v>
      </c>
      <c r="L181" s="115">
        <f t="shared" si="56"/>
        <v>2.75</v>
      </c>
      <c r="M181" s="115">
        <f t="shared" si="57"/>
        <v>1.9</v>
      </c>
      <c r="N181" s="56">
        <f t="shared" si="58"/>
        <v>2.8000000000000003</v>
      </c>
      <c r="O181" s="53" t="str">
        <f t="shared" si="59"/>
        <v>일반(목록배제,Normal-Manifest Exception)</v>
      </c>
      <c r="P181" s="100">
        <f t="shared" si="60"/>
        <v>19.05</v>
      </c>
      <c r="Q181" s="63" t="str">
        <f t="shared" si="61"/>
        <v>RS702</v>
      </c>
      <c r="R181" s="63" t="str">
        <f t="shared" si="62"/>
        <v>AIR SEOUL</v>
      </c>
      <c r="S181" s="54">
        <f t="shared" si="63"/>
        <v>45904</v>
      </c>
      <c r="T181" s="94">
        <f t="shared" si="64"/>
        <v>1002</v>
      </c>
      <c r="U181" s="98" cm="1">
        <f t="array" ref="U181">IF(OR(ISNUMBER(SEARCH("대신대납",J181)),ISNUMBER(SEARCH("대신 대납",J181))),_xlfn.LET(
  _xlpm.s,J181,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1" s="98">
        <f>((K181-1)*2500)/(Summary!$B$23/100)</f>
        <v>0</v>
      </c>
      <c r="W181" s="107">
        <f>IF(OR(ISNUMBER(SEARCH("대신대납",J181)),ISNUMBER(SEARCH("대신 대납",J181)),ISNUMBER(SEARCH("대신착불",J181)),ISNUMBER(SEARCH("대신 착불",J181))), 0,_xlfn.IFNA(_xlfn.IFS(
    AND(N181/K181 &gt; 2, N181/K181 &lt;= 5), 500/(Summary!$B$23/100) * K181,
    AND(N181/K181 &gt; 5, N181/K181 &lt;= 10), 1000/(Summary!$B$23/100) * K181,
    AND(N181/K181 &gt; 10, N181/K181 &lt;= 20), 3000/(Summary!$B$23/100) * K181,
    AND(N181/K181 &gt; 20, N181/K181 &lt;= 25), 11000/(Summary!$B$23/100) * K181,
    AND(N181/K181 &gt; 25, N181/K181 &lt;= 999), 15000/(Summary!$B$23/100) * K181
),0))</f>
        <v>53.059968376258844</v>
      </c>
      <c r="X181" s="99" cm="1">
        <f t="array" ref="X181">_xlfn.IFNA(_xlfn.IFS(AND(P181&gt;=2000, P181&lt;3000), 10000, AND(P181&gt;=3000, P181&lt;4000), 15000, AND(P181&gt;=4000, P181&lt;5000), 20000, AND(P181&gt;=5000), 25000),0)</f>
        <v>0</v>
      </c>
      <c r="Y181" s="64" t="str">
        <f>_xlfn.IFNA(VLOOKUP(D181,OTC!$A:$H,8,0),"")</f>
        <v/>
      </c>
      <c r="Z181" s="102">
        <f t="shared" si="65"/>
        <v>53</v>
      </c>
      <c r="AA181" s="113">
        <f t="shared" si="66"/>
        <v>1055</v>
      </c>
      <c r="AB181" s="124">
        <f>IF(OR(ISNUMBER(SEARCH("적하삭제",J181)),ISNUMBER(SEARCH("적하 삭제",J181))),0,AA181*Summary!$B$23/100)</f>
        <v>9941.5815000000002</v>
      </c>
      <c r="AC181" s="65"/>
      <c r="AD181" s="145">
        <v>45904</v>
      </c>
      <c r="AE181" s="139" t="s">
        <v>10</v>
      </c>
      <c r="AF181" s="139">
        <v>82020038056</v>
      </c>
      <c r="AG181" s="139" t="s">
        <v>783</v>
      </c>
      <c r="AH181" s="139" t="s">
        <v>784</v>
      </c>
      <c r="AI181" s="139">
        <v>1056380469</v>
      </c>
      <c r="AJ181" s="139">
        <v>44650</v>
      </c>
      <c r="AK181" s="139"/>
      <c r="AL181" s="140">
        <v>1</v>
      </c>
      <c r="AM181" s="141">
        <v>2.75</v>
      </c>
      <c r="AN181" s="141">
        <v>1.9</v>
      </c>
      <c r="AO181" s="141">
        <v>2.8</v>
      </c>
      <c r="AP181" s="139" t="s">
        <v>8</v>
      </c>
      <c r="AQ181" s="141">
        <v>19.05</v>
      </c>
      <c r="AR181" s="139" t="s">
        <v>81</v>
      </c>
      <c r="AS181" s="139" t="s">
        <v>81</v>
      </c>
      <c r="AT181" s="139" t="s">
        <v>81</v>
      </c>
      <c r="AU181" s="139" t="s">
        <v>81</v>
      </c>
      <c r="AV181" s="139" t="s">
        <v>81</v>
      </c>
      <c r="AW181" s="139">
        <v>2256355</v>
      </c>
      <c r="AX181" s="139" t="s">
        <v>121</v>
      </c>
      <c r="AY181" s="139" t="s">
        <v>89</v>
      </c>
      <c r="AZ181" s="139"/>
      <c r="BA181" s="139" t="s">
        <v>83</v>
      </c>
      <c r="BB181" s="157">
        <v>596421454200</v>
      </c>
      <c r="BC181" s="139"/>
      <c r="BD181" s="139" t="s">
        <v>785</v>
      </c>
      <c r="BE181" s="139" t="s">
        <v>119</v>
      </c>
      <c r="BF181" s="139" t="s">
        <v>87</v>
      </c>
      <c r="BG181" s="139" t="s">
        <v>84</v>
      </c>
      <c r="BH181" s="139" t="s">
        <v>85</v>
      </c>
      <c r="BI181" s="139" t="s">
        <v>86</v>
      </c>
      <c r="BJ181" s="139"/>
      <c r="BK181" s="139" t="s">
        <v>116</v>
      </c>
    </row>
    <row r="182" spans="1:63" ht="13.2" customHeight="1" x14ac:dyDescent="0.2">
      <c r="A182" s="54">
        <f t="shared" si="45"/>
        <v>45904</v>
      </c>
      <c r="B182" s="54" t="str">
        <f t="shared" si="46"/>
        <v>NRT</v>
      </c>
      <c r="C182" s="53">
        <f t="shared" si="47"/>
        <v>82020038056</v>
      </c>
      <c r="D182" s="55" t="str">
        <f t="shared" si="48"/>
        <v>PJP250137394</v>
      </c>
      <c r="E182" s="53">
        <f t="shared" si="49"/>
        <v>596421455633</v>
      </c>
      <c r="F182" s="53">
        <f t="shared" si="50"/>
        <v>2256355</v>
      </c>
      <c r="G182" s="53" t="str">
        <f t="shared" si="51"/>
        <v>SWCORP (TEAMHT)</v>
      </c>
      <c r="H182" s="55" t="str">
        <f t="shared" si="52"/>
        <v>옥을선</v>
      </c>
      <c r="I182" s="53">
        <f t="shared" si="53"/>
        <v>47748</v>
      </c>
      <c r="J182" s="72">
        <f t="shared" si="54"/>
        <v>0</v>
      </c>
      <c r="K182" s="114">
        <f t="shared" si="55"/>
        <v>1</v>
      </c>
      <c r="L182" s="115">
        <f t="shared" si="56"/>
        <v>2.2999999999999998</v>
      </c>
      <c r="M182" s="115">
        <f t="shared" si="57"/>
        <v>3.6</v>
      </c>
      <c r="N182" s="56">
        <f t="shared" si="58"/>
        <v>3.6</v>
      </c>
      <c r="O182" s="53" t="str">
        <f t="shared" si="59"/>
        <v>일반(목록배제,Normal-Manifest Exception)</v>
      </c>
      <c r="P182" s="100">
        <f t="shared" si="60"/>
        <v>25.86</v>
      </c>
      <c r="Q182" s="63" t="str">
        <f t="shared" si="61"/>
        <v>RS702</v>
      </c>
      <c r="R182" s="63" t="str">
        <f t="shared" si="62"/>
        <v>AIR SEOUL</v>
      </c>
      <c r="S182" s="54">
        <f t="shared" si="63"/>
        <v>45904</v>
      </c>
      <c r="T182" s="94">
        <f t="shared" si="64"/>
        <v>1154</v>
      </c>
      <c r="U182" s="98" cm="1">
        <f t="array" ref="U182">IF(OR(ISNUMBER(SEARCH("대신대납",J182)),ISNUMBER(SEARCH("대신 대납",J182))),_xlfn.LET(
  _xlpm.s,J182,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2" s="98">
        <f>((K182-1)*2500)/(Summary!$B$23/100)</f>
        <v>0</v>
      </c>
      <c r="W182" s="107">
        <f>IF(OR(ISNUMBER(SEARCH("대신대납",J182)),ISNUMBER(SEARCH("대신 대납",J182)),ISNUMBER(SEARCH("대신착불",J182)),ISNUMBER(SEARCH("대신 착불",J182))), 0,_xlfn.IFNA(_xlfn.IFS(
    AND(N182/K182 &gt; 2, N182/K182 &lt;= 5), 500/(Summary!$B$23/100) * K182,
    AND(N182/K182 &gt; 5, N182/K182 &lt;= 10), 1000/(Summary!$B$23/100) * K182,
    AND(N182/K182 &gt; 10, N182/K182 &lt;= 20), 3000/(Summary!$B$23/100) * K182,
    AND(N182/K182 &gt; 20, N182/K182 &lt;= 25), 11000/(Summary!$B$23/100) * K182,
    AND(N182/K182 &gt; 25, N182/K182 &lt;= 999), 15000/(Summary!$B$23/100) * K182
),0))</f>
        <v>53.059968376258844</v>
      </c>
      <c r="X182" s="99" cm="1">
        <f t="array" ref="X182">_xlfn.IFNA(_xlfn.IFS(AND(P182&gt;=2000, P182&lt;3000), 10000, AND(P182&gt;=3000, P182&lt;4000), 15000, AND(P182&gt;=4000, P182&lt;5000), 20000, AND(P182&gt;=5000), 25000),0)</f>
        <v>0</v>
      </c>
      <c r="Y182" s="64" t="str">
        <f>_xlfn.IFNA(VLOOKUP(D182,OTC!$A:$H,8,0),"")</f>
        <v/>
      </c>
      <c r="Z182" s="102">
        <f t="shared" si="65"/>
        <v>53</v>
      </c>
      <c r="AA182" s="113">
        <f t="shared" si="66"/>
        <v>1207</v>
      </c>
      <c r="AB182" s="124">
        <f>IF(OR(ISNUMBER(SEARCH("적하삭제",J182)),ISNUMBER(SEARCH("적하 삭제",J182))),0,AA182*Summary!$B$23/100)</f>
        <v>11373.9231</v>
      </c>
      <c r="AC182" s="65"/>
      <c r="AD182" s="145">
        <v>45904</v>
      </c>
      <c r="AE182" s="139" t="s">
        <v>10</v>
      </c>
      <c r="AF182" s="139">
        <v>82020038056</v>
      </c>
      <c r="AG182" s="139" t="s">
        <v>786</v>
      </c>
      <c r="AH182" s="139" t="s">
        <v>787</v>
      </c>
      <c r="AI182" s="139">
        <v>1086324769</v>
      </c>
      <c r="AJ182" s="139">
        <v>47748</v>
      </c>
      <c r="AK182" s="139"/>
      <c r="AL182" s="140">
        <v>1</v>
      </c>
      <c r="AM182" s="141">
        <v>2.2999999999999998</v>
      </c>
      <c r="AN182" s="141">
        <v>3.6</v>
      </c>
      <c r="AO182" s="141">
        <v>3.6</v>
      </c>
      <c r="AP182" s="139" t="s">
        <v>8</v>
      </c>
      <c r="AQ182" s="141">
        <v>25.86</v>
      </c>
      <c r="AR182" s="139" t="s">
        <v>81</v>
      </c>
      <c r="AS182" s="139" t="s">
        <v>81</v>
      </c>
      <c r="AT182" s="139" t="s">
        <v>81</v>
      </c>
      <c r="AU182" s="139" t="s">
        <v>81</v>
      </c>
      <c r="AV182" s="139" t="s">
        <v>81</v>
      </c>
      <c r="AW182" s="139">
        <v>2256355</v>
      </c>
      <c r="AX182" s="139" t="s">
        <v>121</v>
      </c>
      <c r="AY182" s="139" t="s">
        <v>82</v>
      </c>
      <c r="AZ182" s="139"/>
      <c r="BA182" s="139" t="s">
        <v>83</v>
      </c>
      <c r="BB182" s="157">
        <v>596421455633</v>
      </c>
      <c r="BC182" s="139"/>
      <c r="BD182" s="139" t="s">
        <v>788</v>
      </c>
      <c r="BE182" s="139" t="s">
        <v>119</v>
      </c>
      <c r="BF182" s="139" t="s">
        <v>87</v>
      </c>
      <c r="BG182" s="139" t="s">
        <v>84</v>
      </c>
      <c r="BH182" s="139" t="s">
        <v>85</v>
      </c>
      <c r="BI182" s="139" t="s">
        <v>86</v>
      </c>
      <c r="BJ182" s="139"/>
      <c r="BK182" s="139" t="s">
        <v>116</v>
      </c>
    </row>
    <row r="183" spans="1:63" ht="13.2" customHeight="1" x14ac:dyDescent="0.2">
      <c r="A183" s="54">
        <f t="shared" si="45"/>
        <v>45904</v>
      </c>
      <c r="B183" s="54" t="str">
        <f t="shared" si="46"/>
        <v>NRT</v>
      </c>
      <c r="C183" s="53">
        <f t="shared" si="47"/>
        <v>82020038056</v>
      </c>
      <c r="D183" s="55" t="str">
        <f t="shared" si="48"/>
        <v>PJP250137386</v>
      </c>
      <c r="E183" s="53">
        <f t="shared" si="49"/>
        <v>596421455552</v>
      </c>
      <c r="F183" s="53">
        <f t="shared" si="50"/>
        <v>2256355</v>
      </c>
      <c r="G183" s="53" t="str">
        <f t="shared" si="51"/>
        <v>SWCORP (TEAMHT)</v>
      </c>
      <c r="H183" s="55" t="str">
        <f t="shared" si="52"/>
        <v>박이슬</v>
      </c>
      <c r="I183" s="53">
        <f t="shared" si="53"/>
        <v>14495</v>
      </c>
      <c r="J183" s="72">
        <f t="shared" si="54"/>
        <v>0</v>
      </c>
      <c r="K183" s="114">
        <f t="shared" si="55"/>
        <v>1</v>
      </c>
      <c r="L183" s="115">
        <f t="shared" si="56"/>
        <v>1.35</v>
      </c>
      <c r="M183" s="115">
        <f t="shared" si="57"/>
        <v>3.4</v>
      </c>
      <c r="N183" s="56">
        <f t="shared" si="58"/>
        <v>3.4000000000000004</v>
      </c>
      <c r="O183" s="53" t="str">
        <f t="shared" si="59"/>
        <v>일반(목록배제,Normal-Manifest Exception)</v>
      </c>
      <c r="P183" s="100">
        <f t="shared" si="60"/>
        <v>13.55</v>
      </c>
      <c r="Q183" s="63" t="str">
        <f t="shared" si="61"/>
        <v>RS702</v>
      </c>
      <c r="R183" s="63" t="str">
        <f t="shared" si="62"/>
        <v>AIR SEOUL</v>
      </c>
      <c r="S183" s="54">
        <f t="shared" si="63"/>
        <v>45904</v>
      </c>
      <c r="T183" s="94">
        <f t="shared" si="64"/>
        <v>1116</v>
      </c>
      <c r="U183" s="98" cm="1">
        <f t="array" ref="U183">IF(OR(ISNUMBER(SEARCH("대신대납",J183)),ISNUMBER(SEARCH("대신 대납",J183))),_xlfn.LET(
  _xlpm.s,J183,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3" s="98">
        <f>((K183-1)*2500)/(Summary!$B$23/100)</f>
        <v>0</v>
      </c>
      <c r="W183" s="107">
        <f>IF(OR(ISNUMBER(SEARCH("대신대납",J183)),ISNUMBER(SEARCH("대신 대납",J183)),ISNUMBER(SEARCH("대신착불",J183)),ISNUMBER(SEARCH("대신 착불",J183))), 0,_xlfn.IFNA(_xlfn.IFS(
    AND(N183/K183 &gt; 2, N183/K183 &lt;= 5), 500/(Summary!$B$23/100) * K183,
    AND(N183/K183 &gt; 5, N183/K183 &lt;= 10), 1000/(Summary!$B$23/100) * K183,
    AND(N183/K183 &gt; 10, N183/K183 &lt;= 20), 3000/(Summary!$B$23/100) * K183,
    AND(N183/K183 &gt; 20, N183/K183 &lt;= 25), 11000/(Summary!$B$23/100) * K183,
    AND(N183/K183 &gt; 25, N183/K183 &lt;= 999), 15000/(Summary!$B$23/100) * K183
),0))</f>
        <v>53.059968376258844</v>
      </c>
      <c r="X183" s="99" cm="1">
        <f t="array" ref="X183">_xlfn.IFNA(_xlfn.IFS(AND(P183&gt;=2000, P183&lt;3000), 10000, AND(P183&gt;=3000, P183&lt;4000), 15000, AND(P183&gt;=4000, P183&lt;5000), 20000, AND(P183&gt;=5000), 25000),0)</f>
        <v>0</v>
      </c>
      <c r="Y183" s="64" t="str">
        <f>_xlfn.IFNA(VLOOKUP(D183,OTC!$A:$H,8,0),"")</f>
        <v/>
      </c>
      <c r="Z183" s="102">
        <f t="shared" si="65"/>
        <v>53</v>
      </c>
      <c r="AA183" s="113">
        <f t="shared" si="66"/>
        <v>1169</v>
      </c>
      <c r="AB183" s="124">
        <f>IF(OR(ISNUMBER(SEARCH("적하삭제",J183)),ISNUMBER(SEARCH("적하 삭제",J183))),0,AA183*Summary!$B$23/100)</f>
        <v>11015.8377</v>
      </c>
      <c r="AC183" s="65"/>
      <c r="AD183" s="145">
        <v>45904</v>
      </c>
      <c r="AE183" s="139" t="s">
        <v>10</v>
      </c>
      <c r="AF183" s="139">
        <v>82020038056</v>
      </c>
      <c r="AG183" s="139" t="s">
        <v>789</v>
      </c>
      <c r="AH183" s="139" t="s">
        <v>208</v>
      </c>
      <c r="AI183" s="139">
        <v>1049096470</v>
      </c>
      <c r="AJ183" s="139">
        <v>14495</v>
      </c>
      <c r="AK183" s="139"/>
      <c r="AL183" s="140">
        <v>1</v>
      </c>
      <c r="AM183" s="141">
        <v>1.35</v>
      </c>
      <c r="AN183" s="141">
        <v>3.4</v>
      </c>
      <c r="AO183" s="141">
        <v>3.4</v>
      </c>
      <c r="AP183" s="139" t="s">
        <v>8</v>
      </c>
      <c r="AQ183" s="141">
        <v>13.55</v>
      </c>
      <c r="AR183" s="139" t="s">
        <v>81</v>
      </c>
      <c r="AS183" s="139" t="s">
        <v>81</v>
      </c>
      <c r="AT183" s="139" t="s">
        <v>81</v>
      </c>
      <c r="AU183" s="139" t="s">
        <v>81</v>
      </c>
      <c r="AV183" s="139" t="s">
        <v>81</v>
      </c>
      <c r="AW183" s="139">
        <v>2256355</v>
      </c>
      <c r="AX183" s="139" t="s">
        <v>121</v>
      </c>
      <c r="AY183" s="139" t="s">
        <v>82</v>
      </c>
      <c r="AZ183" s="139"/>
      <c r="BA183" s="139" t="s">
        <v>83</v>
      </c>
      <c r="BB183" s="157">
        <v>596421455552</v>
      </c>
      <c r="BC183" s="139"/>
      <c r="BD183" s="139" t="s">
        <v>790</v>
      </c>
      <c r="BE183" s="139" t="s">
        <v>119</v>
      </c>
      <c r="BF183" s="139" t="s">
        <v>87</v>
      </c>
      <c r="BG183" s="139" t="s">
        <v>84</v>
      </c>
      <c r="BH183" s="139" t="s">
        <v>85</v>
      </c>
      <c r="BI183" s="139" t="s">
        <v>86</v>
      </c>
      <c r="BJ183" s="139"/>
      <c r="BK183" s="139" t="s">
        <v>116</v>
      </c>
    </row>
    <row r="184" spans="1:63" ht="13.2" customHeight="1" x14ac:dyDescent="0.2">
      <c r="A184" s="54">
        <f t="shared" si="45"/>
        <v>45904</v>
      </c>
      <c r="B184" s="54" t="str">
        <f t="shared" si="46"/>
        <v>NRT</v>
      </c>
      <c r="C184" s="53">
        <f t="shared" si="47"/>
        <v>82020038056</v>
      </c>
      <c r="D184" s="55" t="str">
        <f t="shared" si="48"/>
        <v>PJP250137392</v>
      </c>
      <c r="E184" s="53">
        <f t="shared" si="49"/>
        <v>596421455611</v>
      </c>
      <c r="F184" s="53">
        <f t="shared" si="50"/>
        <v>2256355</v>
      </c>
      <c r="G184" s="53" t="str">
        <f t="shared" si="51"/>
        <v>SWCORP (TEAMHT)</v>
      </c>
      <c r="H184" s="55" t="str">
        <f t="shared" si="52"/>
        <v>장재호</v>
      </c>
      <c r="I184" s="53">
        <f t="shared" si="53"/>
        <v>15010</v>
      </c>
      <c r="J184" s="72">
        <f t="shared" si="54"/>
        <v>0</v>
      </c>
      <c r="K184" s="114">
        <f t="shared" si="55"/>
        <v>1</v>
      </c>
      <c r="L184" s="115">
        <f t="shared" si="56"/>
        <v>2.2000000000000002</v>
      </c>
      <c r="M184" s="115">
        <f t="shared" si="57"/>
        <v>2</v>
      </c>
      <c r="N184" s="56">
        <f t="shared" si="58"/>
        <v>2.2000000000000002</v>
      </c>
      <c r="O184" s="53" t="str">
        <f t="shared" si="59"/>
        <v>일반(목록배제,Normal-Manifest Exception)</v>
      </c>
      <c r="P184" s="100">
        <f t="shared" si="60"/>
        <v>10.91</v>
      </c>
      <c r="Q184" s="63" t="str">
        <f t="shared" si="61"/>
        <v>RS702</v>
      </c>
      <c r="R184" s="63" t="str">
        <f t="shared" si="62"/>
        <v>AIR SEOUL</v>
      </c>
      <c r="S184" s="54">
        <f t="shared" si="63"/>
        <v>45904</v>
      </c>
      <c r="T184" s="94">
        <f t="shared" si="64"/>
        <v>888</v>
      </c>
      <c r="U184" s="98" cm="1">
        <f t="array" ref="U184">IF(OR(ISNUMBER(SEARCH("대신대납",J184)),ISNUMBER(SEARCH("대신 대납",J184))),_xlfn.LET(
  _xlpm.s,J184,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4" s="98">
        <f>((K184-1)*2500)/(Summary!$B$23/100)</f>
        <v>0</v>
      </c>
      <c r="W184" s="107">
        <f>IF(OR(ISNUMBER(SEARCH("대신대납",J184)),ISNUMBER(SEARCH("대신 대납",J184)),ISNUMBER(SEARCH("대신착불",J184)),ISNUMBER(SEARCH("대신 착불",J184))), 0,_xlfn.IFNA(_xlfn.IFS(
    AND(N184/K184 &gt; 2, N184/K184 &lt;= 5), 500/(Summary!$B$23/100) * K184,
    AND(N184/K184 &gt; 5, N184/K184 &lt;= 10), 1000/(Summary!$B$23/100) * K184,
    AND(N184/K184 &gt; 10, N184/K184 &lt;= 20), 3000/(Summary!$B$23/100) * K184,
    AND(N184/K184 &gt; 20, N184/K184 &lt;= 25), 11000/(Summary!$B$23/100) * K184,
    AND(N184/K184 &gt; 25, N184/K184 &lt;= 999), 15000/(Summary!$B$23/100) * K184
),0))</f>
        <v>53.059968376258844</v>
      </c>
      <c r="X184" s="99" cm="1">
        <f t="array" ref="X184">_xlfn.IFNA(_xlfn.IFS(AND(P184&gt;=2000, P184&lt;3000), 10000, AND(P184&gt;=3000, P184&lt;4000), 15000, AND(P184&gt;=4000, P184&lt;5000), 20000, AND(P184&gt;=5000), 25000),0)</f>
        <v>0</v>
      </c>
      <c r="Y184" s="64" t="str">
        <f>_xlfn.IFNA(VLOOKUP(D184,OTC!$A:$H,8,0),"")</f>
        <v/>
      </c>
      <c r="Z184" s="102">
        <f t="shared" si="65"/>
        <v>53</v>
      </c>
      <c r="AA184" s="113">
        <f t="shared" si="66"/>
        <v>941</v>
      </c>
      <c r="AB184" s="124">
        <f>IF(OR(ISNUMBER(SEARCH("적하삭제",J184)),ISNUMBER(SEARCH("적하 삭제",J184))),0,AA184*Summary!$B$23/100)</f>
        <v>8867.3253000000004</v>
      </c>
      <c r="AC184" s="65"/>
      <c r="AD184" s="145">
        <v>45904</v>
      </c>
      <c r="AE184" s="139" t="s">
        <v>10</v>
      </c>
      <c r="AF184" s="139">
        <v>82020038056</v>
      </c>
      <c r="AG184" s="139" t="s">
        <v>791</v>
      </c>
      <c r="AH184" s="139" t="s">
        <v>792</v>
      </c>
      <c r="AI184" s="139">
        <v>1031910422</v>
      </c>
      <c r="AJ184" s="139">
        <v>15010</v>
      </c>
      <c r="AK184" s="139"/>
      <c r="AL184" s="140">
        <v>1</v>
      </c>
      <c r="AM184" s="141">
        <v>2.2000000000000002</v>
      </c>
      <c r="AN184" s="141">
        <v>2</v>
      </c>
      <c r="AO184" s="141">
        <v>2.2000000000000002</v>
      </c>
      <c r="AP184" s="139" t="s">
        <v>8</v>
      </c>
      <c r="AQ184" s="141">
        <v>10.91</v>
      </c>
      <c r="AR184" s="139" t="s">
        <v>81</v>
      </c>
      <c r="AS184" s="139" t="s">
        <v>81</v>
      </c>
      <c r="AT184" s="139" t="s">
        <v>81</v>
      </c>
      <c r="AU184" s="139" t="s">
        <v>81</v>
      </c>
      <c r="AV184" s="139" t="s">
        <v>81</v>
      </c>
      <c r="AW184" s="139">
        <v>2256355</v>
      </c>
      <c r="AX184" s="139" t="s">
        <v>121</v>
      </c>
      <c r="AY184" s="139" t="s">
        <v>82</v>
      </c>
      <c r="AZ184" s="139"/>
      <c r="BA184" s="139" t="s">
        <v>83</v>
      </c>
      <c r="BB184" s="157">
        <v>596421455611</v>
      </c>
      <c r="BC184" s="139"/>
      <c r="BD184" s="139" t="s">
        <v>793</v>
      </c>
      <c r="BE184" s="139" t="s">
        <v>119</v>
      </c>
      <c r="BF184" s="139" t="s">
        <v>87</v>
      </c>
      <c r="BG184" s="139" t="s">
        <v>84</v>
      </c>
      <c r="BH184" s="139" t="s">
        <v>85</v>
      </c>
      <c r="BI184" s="139" t="s">
        <v>86</v>
      </c>
      <c r="BJ184" s="139"/>
      <c r="BK184" s="139" t="s">
        <v>116</v>
      </c>
    </row>
    <row r="185" spans="1:63" ht="13.2" customHeight="1" x14ac:dyDescent="0.2">
      <c r="A185" s="54">
        <f t="shared" si="45"/>
        <v>45904</v>
      </c>
      <c r="B185" s="54" t="str">
        <f t="shared" si="46"/>
        <v>NRT</v>
      </c>
      <c r="C185" s="53">
        <f t="shared" si="47"/>
        <v>82020038056</v>
      </c>
      <c r="D185" s="55" t="str">
        <f t="shared" si="48"/>
        <v>PJP250137393</v>
      </c>
      <c r="E185" s="53">
        <f t="shared" si="49"/>
        <v>596421455622</v>
      </c>
      <c r="F185" s="53">
        <f t="shared" si="50"/>
        <v>2256355</v>
      </c>
      <c r="G185" s="53" t="str">
        <f t="shared" si="51"/>
        <v>SWCORP (TEAMHT)</v>
      </c>
      <c r="H185" s="55" t="str">
        <f t="shared" si="52"/>
        <v>국지은</v>
      </c>
      <c r="I185" s="53">
        <f t="shared" si="53"/>
        <v>14032</v>
      </c>
      <c r="J185" s="72">
        <f t="shared" si="54"/>
        <v>0</v>
      </c>
      <c r="K185" s="114">
        <f t="shared" si="55"/>
        <v>1</v>
      </c>
      <c r="L185" s="115">
        <f t="shared" si="56"/>
        <v>2.5499999999999998</v>
      </c>
      <c r="M185" s="115">
        <f t="shared" si="57"/>
        <v>2</v>
      </c>
      <c r="N185" s="56">
        <f t="shared" si="58"/>
        <v>2.6</v>
      </c>
      <c r="O185" s="53" t="str">
        <f t="shared" si="59"/>
        <v>일반(목록배제,Normal-Manifest Exception)</v>
      </c>
      <c r="P185" s="100">
        <f t="shared" si="60"/>
        <v>4.99</v>
      </c>
      <c r="Q185" s="63" t="str">
        <f t="shared" si="61"/>
        <v>RS702</v>
      </c>
      <c r="R185" s="63" t="str">
        <f t="shared" si="62"/>
        <v>AIR SEOUL</v>
      </c>
      <c r="S185" s="54">
        <f t="shared" si="63"/>
        <v>45904</v>
      </c>
      <c r="T185" s="94">
        <f t="shared" si="64"/>
        <v>964</v>
      </c>
      <c r="U185" s="98" cm="1">
        <f t="array" ref="U185">IF(OR(ISNUMBER(SEARCH("대신대납",J185)),ISNUMBER(SEARCH("대신 대납",J185))),_xlfn.LET(
  _xlpm.s,J185,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5" s="98">
        <f>((K185-1)*2500)/(Summary!$B$23/100)</f>
        <v>0</v>
      </c>
      <c r="W185" s="107">
        <f>IF(OR(ISNUMBER(SEARCH("대신대납",J185)),ISNUMBER(SEARCH("대신 대납",J185)),ISNUMBER(SEARCH("대신착불",J185)),ISNUMBER(SEARCH("대신 착불",J185))), 0,_xlfn.IFNA(_xlfn.IFS(
    AND(N185/K185 &gt; 2, N185/K185 &lt;= 5), 500/(Summary!$B$23/100) * K185,
    AND(N185/K185 &gt; 5, N185/K185 &lt;= 10), 1000/(Summary!$B$23/100) * K185,
    AND(N185/K185 &gt; 10, N185/K185 &lt;= 20), 3000/(Summary!$B$23/100) * K185,
    AND(N185/K185 &gt; 20, N185/K185 &lt;= 25), 11000/(Summary!$B$23/100) * K185,
    AND(N185/K185 &gt; 25, N185/K185 &lt;= 999), 15000/(Summary!$B$23/100) * K185
),0))</f>
        <v>53.059968376258844</v>
      </c>
      <c r="X185" s="99" cm="1">
        <f t="array" ref="X185">_xlfn.IFNA(_xlfn.IFS(AND(P185&gt;=2000, P185&lt;3000), 10000, AND(P185&gt;=3000, P185&lt;4000), 15000, AND(P185&gt;=4000, P185&lt;5000), 20000, AND(P185&gt;=5000), 25000),0)</f>
        <v>0</v>
      </c>
      <c r="Y185" s="64" t="str">
        <f>_xlfn.IFNA(VLOOKUP(D185,OTC!$A:$H,8,0),"")</f>
        <v/>
      </c>
      <c r="Z185" s="102">
        <f t="shared" si="65"/>
        <v>53</v>
      </c>
      <c r="AA185" s="113">
        <f t="shared" si="66"/>
        <v>1017</v>
      </c>
      <c r="AB185" s="124">
        <f>IF(OR(ISNUMBER(SEARCH("적하삭제",J185)),ISNUMBER(SEARCH("적하 삭제",J185))),0,AA185*Summary!$B$23/100)</f>
        <v>9583.4961000000003</v>
      </c>
      <c r="AC185" s="65"/>
      <c r="AD185" s="145">
        <v>45904</v>
      </c>
      <c r="AE185" s="139" t="s">
        <v>10</v>
      </c>
      <c r="AF185" s="139">
        <v>82020038056</v>
      </c>
      <c r="AG185" s="139" t="s">
        <v>794</v>
      </c>
      <c r="AH185" s="139" t="s">
        <v>795</v>
      </c>
      <c r="AI185" s="139">
        <v>1057623657</v>
      </c>
      <c r="AJ185" s="139">
        <v>14032</v>
      </c>
      <c r="AK185" s="139"/>
      <c r="AL185" s="140">
        <v>1</v>
      </c>
      <c r="AM185" s="141">
        <v>2.5499999999999998</v>
      </c>
      <c r="AN185" s="141">
        <v>2</v>
      </c>
      <c r="AO185" s="141">
        <v>2.6</v>
      </c>
      <c r="AP185" s="139" t="s">
        <v>8</v>
      </c>
      <c r="AQ185" s="141">
        <v>4.99</v>
      </c>
      <c r="AR185" s="139" t="s">
        <v>81</v>
      </c>
      <c r="AS185" s="139" t="s">
        <v>81</v>
      </c>
      <c r="AT185" s="139" t="s">
        <v>81</v>
      </c>
      <c r="AU185" s="139" t="s">
        <v>81</v>
      </c>
      <c r="AV185" s="139" t="s">
        <v>81</v>
      </c>
      <c r="AW185" s="139">
        <v>2256355</v>
      </c>
      <c r="AX185" s="139" t="s">
        <v>121</v>
      </c>
      <c r="AY185" s="139" t="s">
        <v>82</v>
      </c>
      <c r="AZ185" s="139"/>
      <c r="BA185" s="139" t="s">
        <v>83</v>
      </c>
      <c r="BB185" s="157">
        <v>596421455622</v>
      </c>
      <c r="BC185" s="139"/>
      <c r="BD185" s="139" t="s">
        <v>796</v>
      </c>
      <c r="BE185" s="139" t="s">
        <v>119</v>
      </c>
      <c r="BF185" s="139" t="s">
        <v>87</v>
      </c>
      <c r="BG185" s="139" t="s">
        <v>84</v>
      </c>
      <c r="BH185" s="139" t="s">
        <v>85</v>
      </c>
      <c r="BI185" s="139" t="s">
        <v>86</v>
      </c>
      <c r="BJ185" s="139"/>
      <c r="BK185" s="139" t="s">
        <v>116</v>
      </c>
    </row>
    <row r="186" spans="1:63" ht="13.2" customHeight="1" x14ac:dyDescent="0.2">
      <c r="A186" s="54">
        <f t="shared" si="45"/>
        <v>45904</v>
      </c>
      <c r="B186" s="54" t="str">
        <f t="shared" si="46"/>
        <v>NRT</v>
      </c>
      <c r="C186" s="53">
        <f t="shared" si="47"/>
        <v>82020038056</v>
      </c>
      <c r="D186" s="55" t="str">
        <f t="shared" si="48"/>
        <v>PJP250137396</v>
      </c>
      <c r="E186" s="53">
        <f t="shared" si="49"/>
        <v>596421455655</v>
      </c>
      <c r="F186" s="53">
        <f t="shared" si="50"/>
        <v>2256355</v>
      </c>
      <c r="G186" s="53" t="str">
        <f t="shared" si="51"/>
        <v>SWCORP (TEAMHT)</v>
      </c>
      <c r="H186" s="55" t="str">
        <f t="shared" si="52"/>
        <v>황지수</v>
      </c>
      <c r="I186" s="53">
        <f t="shared" si="53"/>
        <v>4594</v>
      </c>
      <c r="J186" s="72">
        <f t="shared" si="54"/>
        <v>0</v>
      </c>
      <c r="K186" s="114">
        <f t="shared" si="55"/>
        <v>1</v>
      </c>
      <c r="L186" s="115">
        <f t="shared" si="56"/>
        <v>2.2999999999999998</v>
      </c>
      <c r="M186" s="115">
        <f t="shared" si="57"/>
        <v>2.1</v>
      </c>
      <c r="N186" s="56">
        <f t="shared" si="58"/>
        <v>2.3000000000000003</v>
      </c>
      <c r="O186" s="53" t="str">
        <f t="shared" si="59"/>
        <v>일반(목록배제,Normal-Manifest Exception)</v>
      </c>
      <c r="P186" s="100">
        <f t="shared" si="60"/>
        <v>10.199999999999999</v>
      </c>
      <c r="Q186" s="63" t="str">
        <f t="shared" si="61"/>
        <v>RS702</v>
      </c>
      <c r="R186" s="63" t="str">
        <f t="shared" si="62"/>
        <v>AIR SEOUL</v>
      </c>
      <c r="S186" s="54">
        <f t="shared" si="63"/>
        <v>45904</v>
      </c>
      <c r="T186" s="94">
        <f t="shared" si="64"/>
        <v>907</v>
      </c>
      <c r="U186" s="98" cm="1">
        <f t="array" ref="U186">IF(OR(ISNUMBER(SEARCH("대신대납",J186)),ISNUMBER(SEARCH("대신 대납",J186))),_xlfn.LET(
  _xlpm.s,J186,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6" s="98">
        <f>((K186-1)*2500)/(Summary!$B$23/100)</f>
        <v>0</v>
      </c>
      <c r="W186" s="107">
        <f>IF(OR(ISNUMBER(SEARCH("대신대납",J186)),ISNUMBER(SEARCH("대신 대납",J186)),ISNUMBER(SEARCH("대신착불",J186)),ISNUMBER(SEARCH("대신 착불",J186))), 0,_xlfn.IFNA(_xlfn.IFS(
    AND(N186/K186 &gt; 2, N186/K186 &lt;= 5), 500/(Summary!$B$23/100) * K186,
    AND(N186/K186 &gt; 5, N186/K186 &lt;= 10), 1000/(Summary!$B$23/100) * K186,
    AND(N186/K186 &gt; 10, N186/K186 &lt;= 20), 3000/(Summary!$B$23/100) * K186,
    AND(N186/K186 &gt; 20, N186/K186 &lt;= 25), 11000/(Summary!$B$23/100) * K186,
    AND(N186/K186 &gt; 25, N186/K186 &lt;= 999), 15000/(Summary!$B$23/100) * K186
),0))</f>
        <v>53.059968376258844</v>
      </c>
      <c r="X186" s="99" cm="1">
        <f t="array" ref="X186">_xlfn.IFNA(_xlfn.IFS(AND(P186&gt;=2000, P186&lt;3000), 10000, AND(P186&gt;=3000, P186&lt;4000), 15000, AND(P186&gt;=4000, P186&lt;5000), 20000, AND(P186&gt;=5000), 25000),0)</f>
        <v>0</v>
      </c>
      <c r="Y186" s="64" t="str">
        <f>_xlfn.IFNA(VLOOKUP(D186,OTC!$A:$H,8,0),"")</f>
        <v/>
      </c>
      <c r="Z186" s="102">
        <f t="shared" si="65"/>
        <v>53</v>
      </c>
      <c r="AA186" s="113">
        <f t="shared" si="66"/>
        <v>960</v>
      </c>
      <c r="AB186" s="124">
        <f>IF(OR(ISNUMBER(SEARCH("적하삭제",J186)),ISNUMBER(SEARCH("적하 삭제",J186))),0,AA186*Summary!$B$23/100)</f>
        <v>9046.3680000000004</v>
      </c>
      <c r="AC186" s="65"/>
      <c r="AD186" s="145">
        <v>45904</v>
      </c>
      <c r="AE186" s="139" t="s">
        <v>10</v>
      </c>
      <c r="AF186" s="139">
        <v>82020038056</v>
      </c>
      <c r="AG186" s="139" t="s">
        <v>797</v>
      </c>
      <c r="AH186" s="139" t="s">
        <v>798</v>
      </c>
      <c r="AI186" s="139">
        <v>1084879055</v>
      </c>
      <c r="AJ186" s="139">
        <v>4594</v>
      </c>
      <c r="AK186" s="139"/>
      <c r="AL186" s="140">
        <v>1</v>
      </c>
      <c r="AM186" s="141">
        <v>2.2999999999999998</v>
      </c>
      <c r="AN186" s="141">
        <v>2.1</v>
      </c>
      <c r="AO186" s="141">
        <v>2.2999999999999998</v>
      </c>
      <c r="AP186" s="139" t="s">
        <v>8</v>
      </c>
      <c r="AQ186" s="141">
        <v>10.199999999999999</v>
      </c>
      <c r="AR186" s="139" t="s">
        <v>81</v>
      </c>
      <c r="AS186" s="139" t="s">
        <v>81</v>
      </c>
      <c r="AT186" s="139" t="s">
        <v>81</v>
      </c>
      <c r="AU186" s="139" t="s">
        <v>81</v>
      </c>
      <c r="AV186" s="139" t="s">
        <v>81</v>
      </c>
      <c r="AW186" s="139">
        <v>2256355</v>
      </c>
      <c r="AX186" s="139" t="s">
        <v>121</v>
      </c>
      <c r="AY186" s="139" t="s">
        <v>82</v>
      </c>
      <c r="AZ186" s="139"/>
      <c r="BA186" s="139" t="s">
        <v>83</v>
      </c>
      <c r="BB186" s="157">
        <v>596421455655</v>
      </c>
      <c r="BC186" s="139"/>
      <c r="BD186" s="139" t="s">
        <v>799</v>
      </c>
      <c r="BE186" s="139" t="s">
        <v>119</v>
      </c>
      <c r="BF186" s="139" t="s">
        <v>87</v>
      </c>
      <c r="BG186" s="139" t="s">
        <v>84</v>
      </c>
      <c r="BH186" s="139" t="s">
        <v>85</v>
      </c>
      <c r="BI186" s="139" t="s">
        <v>86</v>
      </c>
      <c r="BJ186" s="139"/>
      <c r="BK186" s="139" t="s">
        <v>116</v>
      </c>
    </row>
    <row r="187" spans="1:63" ht="13.2" customHeight="1" x14ac:dyDescent="0.2">
      <c r="A187" s="54">
        <f t="shared" si="45"/>
        <v>45904</v>
      </c>
      <c r="B187" s="54" t="str">
        <f t="shared" si="46"/>
        <v>NRT</v>
      </c>
      <c r="C187" s="53">
        <f t="shared" si="47"/>
        <v>82020038056</v>
      </c>
      <c r="D187" s="55" t="str">
        <f t="shared" si="48"/>
        <v>PJP250137423</v>
      </c>
      <c r="E187" s="53">
        <f t="shared" si="49"/>
        <v>596421455924</v>
      </c>
      <c r="F187" s="53">
        <f t="shared" si="50"/>
        <v>2256355</v>
      </c>
      <c r="G187" s="53" t="str">
        <f t="shared" si="51"/>
        <v>SWCORP (TEAMHT)</v>
      </c>
      <c r="H187" s="55" t="str">
        <f t="shared" si="52"/>
        <v>박민준</v>
      </c>
      <c r="I187" s="53">
        <f t="shared" si="53"/>
        <v>3437</v>
      </c>
      <c r="J187" s="72">
        <f t="shared" si="54"/>
        <v>0</v>
      </c>
      <c r="K187" s="114">
        <f t="shared" si="55"/>
        <v>1</v>
      </c>
      <c r="L187" s="115">
        <f t="shared" si="56"/>
        <v>2.75</v>
      </c>
      <c r="M187" s="115">
        <f t="shared" si="57"/>
        <v>8.1999999999999993</v>
      </c>
      <c r="N187" s="56">
        <f t="shared" si="58"/>
        <v>8.2000000000000011</v>
      </c>
      <c r="O187" s="53" t="str">
        <f t="shared" si="59"/>
        <v>일반(목록배제,Normal-Manifest Exception)</v>
      </c>
      <c r="P187" s="100">
        <f t="shared" si="60"/>
        <v>16.940000000000001</v>
      </c>
      <c r="Q187" s="63" t="str">
        <f t="shared" si="61"/>
        <v>RS702</v>
      </c>
      <c r="R187" s="63" t="str">
        <f t="shared" si="62"/>
        <v>AIR SEOUL</v>
      </c>
      <c r="S187" s="54">
        <f t="shared" si="63"/>
        <v>45904</v>
      </c>
      <c r="T187" s="94">
        <f t="shared" si="64"/>
        <v>2028</v>
      </c>
      <c r="U187" s="98" cm="1">
        <f t="array" ref="U187">IF(OR(ISNUMBER(SEARCH("대신대납",J187)),ISNUMBER(SEARCH("대신 대납",J187))),_xlfn.LET(
  _xlpm.s,J187,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7" s="98">
        <f>((K187-1)*2500)/(Summary!$B$23/100)</f>
        <v>0</v>
      </c>
      <c r="W187" s="107">
        <f>IF(OR(ISNUMBER(SEARCH("대신대납",J187)),ISNUMBER(SEARCH("대신 대납",J187)),ISNUMBER(SEARCH("대신착불",J187)),ISNUMBER(SEARCH("대신 착불",J187))), 0,_xlfn.IFNA(_xlfn.IFS(
    AND(N187/K187 &gt; 2, N187/K187 &lt;= 5), 500/(Summary!$B$23/100) * K187,
    AND(N187/K187 &gt; 5, N187/K187 &lt;= 10), 1000/(Summary!$B$23/100) * K187,
    AND(N187/K187 &gt; 10, N187/K187 &lt;= 20), 3000/(Summary!$B$23/100) * K187,
    AND(N187/K187 &gt; 20, N187/K187 &lt;= 25), 11000/(Summary!$B$23/100) * K187,
    AND(N187/K187 &gt; 25, N187/K187 &lt;= 999), 15000/(Summary!$B$23/100) * K187
),0))</f>
        <v>106.11993675251769</v>
      </c>
      <c r="X187" s="99" cm="1">
        <f t="array" ref="X187">_xlfn.IFNA(_xlfn.IFS(AND(P187&gt;=2000, P187&lt;3000), 10000, AND(P187&gt;=3000, P187&lt;4000), 15000, AND(P187&gt;=4000, P187&lt;5000), 20000, AND(P187&gt;=5000), 25000),0)</f>
        <v>0</v>
      </c>
      <c r="Y187" s="64" t="str">
        <f>_xlfn.IFNA(VLOOKUP(D187,OTC!$A:$H,8,0),"")</f>
        <v/>
      </c>
      <c r="Z187" s="102">
        <f t="shared" si="65"/>
        <v>106</v>
      </c>
      <c r="AA187" s="113">
        <f t="shared" si="66"/>
        <v>2134</v>
      </c>
      <c r="AB187" s="124">
        <f>IF(OR(ISNUMBER(SEARCH("적하삭제",J187)),ISNUMBER(SEARCH("적하 삭제",J187))),0,AA187*Summary!$B$23/100)</f>
        <v>20109.322199999999</v>
      </c>
      <c r="AC187" s="65"/>
      <c r="AD187" s="145">
        <v>45904</v>
      </c>
      <c r="AE187" s="139" t="s">
        <v>10</v>
      </c>
      <c r="AF187" s="139">
        <v>82020038056</v>
      </c>
      <c r="AG187" s="139" t="s">
        <v>800</v>
      </c>
      <c r="AH187" s="139" t="s">
        <v>801</v>
      </c>
      <c r="AI187" s="139">
        <v>1034437446</v>
      </c>
      <c r="AJ187" s="139">
        <v>3437</v>
      </c>
      <c r="AK187" s="139"/>
      <c r="AL187" s="140">
        <v>1</v>
      </c>
      <c r="AM187" s="141">
        <v>2.75</v>
      </c>
      <c r="AN187" s="141">
        <v>8.1999999999999993</v>
      </c>
      <c r="AO187" s="141">
        <v>8.5</v>
      </c>
      <c r="AP187" s="139" t="s">
        <v>8</v>
      </c>
      <c r="AQ187" s="141">
        <v>16.940000000000001</v>
      </c>
      <c r="AR187" s="139" t="s">
        <v>81</v>
      </c>
      <c r="AS187" s="139" t="s">
        <v>81</v>
      </c>
      <c r="AT187" s="139" t="s">
        <v>81</v>
      </c>
      <c r="AU187" s="139" t="s">
        <v>81</v>
      </c>
      <c r="AV187" s="139" t="s">
        <v>81</v>
      </c>
      <c r="AW187" s="139">
        <v>2256355</v>
      </c>
      <c r="AX187" s="139" t="s">
        <v>121</v>
      </c>
      <c r="AY187" s="139" t="s">
        <v>82</v>
      </c>
      <c r="AZ187" s="139"/>
      <c r="BA187" s="139" t="s">
        <v>83</v>
      </c>
      <c r="BB187" s="157">
        <v>596421455924</v>
      </c>
      <c r="BC187" s="139"/>
      <c r="BD187" s="139" t="s">
        <v>802</v>
      </c>
      <c r="BE187" s="139" t="s">
        <v>119</v>
      </c>
      <c r="BF187" s="139" t="s">
        <v>87</v>
      </c>
      <c r="BG187" s="139" t="s">
        <v>84</v>
      </c>
      <c r="BH187" s="139" t="s">
        <v>85</v>
      </c>
      <c r="BI187" s="139" t="s">
        <v>86</v>
      </c>
      <c r="BJ187" s="139"/>
      <c r="BK187" s="139" t="s">
        <v>116</v>
      </c>
    </row>
    <row r="188" spans="1:63" ht="13.2" customHeight="1" x14ac:dyDescent="0.2">
      <c r="A188" s="54">
        <f t="shared" si="45"/>
        <v>45904</v>
      </c>
      <c r="B188" s="54" t="str">
        <f t="shared" si="46"/>
        <v>NRT</v>
      </c>
      <c r="C188" s="53">
        <f t="shared" si="47"/>
        <v>82020038056</v>
      </c>
      <c r="D188" s="55" t="str">
        <f t="shared" si="48"/>
        <v>PJP250137389</v>
      </c>
      <c r="E188" s="53">
        <f t="shared" si="49"/>
        <v>596421455585</v>
      </c>
      <c r="F188" s="53">
        <f t="shared" si="50"/>
        <v>2256355</v>
      </c>
      <c r="G188" s="53" t="str">
        <f t="shared" si="51"/>
        <v>SWCORP (TEAMHT)</v>
      </c>
      <c r="H188" s="55" t="str">
        <f t="shared" si="52"/>
        <v>정수현</v>
      </c>
      <c r="I188" s="53">
        <f t="shared" si="53"/>
        <v>56314</v>
      </c>
      <c r="J188" s="72">
        <f t="shared" si="54"/>
        <v>0</v>
      </c>
      <c r="K188" s="114">
        <f t="shared" si="55"/>
        <v>1</v>
      </c>
      <c r="L188" s="115">
        <f t="shared" si="56"/>
        <v>2.2999999999999998</v>
      </c>
      <c r="M188" s="115">
        <f t="shared" si="57"/>
        <v>4.0999999999999996</v>
      </c>
      <c r="N188" s="56">
        <f t="shared" si="58"/>
        <v>4.1000000000000005</v>
      </c>
      <c r="O188" s="53" t="str">
        <f t="shared" si="59"/>
        <v>일반(목록배제,Normal-Manifest Exception)</v>
      </c>
      <c r="P188" s="100">
        <f t="shared" si="60"/>
        <v>15.73</v>
      </c>
      <c r="Q188" s="63" t="str">
        <f t="shared" si="61"/>
        <v>RS702</v>
      </c>
      <c r="R188" s="63" t="str">
        <f t="shared" si="62"/>
        <v>AIR SEOUL</v>
      </c>
      <c r="S188" s="54">
        <f t="shared" si="63"/>
        <v>45904</v>
      </c>
      <c r="T188" s="94">
        <f t="shared" si="64"/>
        <v>1249</v>
      </c>
      <c r="U188" s="98" cm="1">
        <f t="array" ref="U188">IF(OR(ISNUMBER(SEARCH("대신대납",J188)),ISNUMBER(SEARCH("대신 대납",J188))),_xlfn.LET(
  _xlpm.s,J188,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8" s="98">
        <f>((K188-1)*2500)/(Summary!$B$23/100)</f>
        <v>0</v>
      </c>
      <c r="W188" s="107">
        <f>IF(OR(ISNUMBER(SEARCH("대신대납",J188)),ISNUMBER(SEARCH("대신 대납",J188)),ISNUMBER(SEARCH("대신착불",J188)),ISNUMBER(SEARCH("대신 착불",J188))), 0,_xlfn.IFNA(_xlfn.IFS(
    AND(N188/K188 &gt; 2, N188/K188 &lt;= 5), 500/(Summary!$B$23/100) * K188,
    AND(N188/K188 &gt; 5, N188/K188 &lt;= 10), 1000/(Summary!$B$23/100) * K188,
    AND(N188/K188 &gt; 10, N188/K188 &lt;= 20), 3000/(Summary!$B$23/100) * K188,
    AND(N188/K188 &gt; 20, N188/K188 &lt;= 25), 11000/(Summary!$B$23/100) * K188,
    AND(N188/K188 &gt; 25, N188/K188 &lt;= 999), 15000/(Summary!$B$23/100) * K188
),0))</f>
        <v>53.059968376258844</v>
      </c>
      <c r="X188" s="99" cm="1">
        <f t="array" ref="X188">_xlfn.IFNA(_xlfn.IFS(AND(P188&gt;=2000, P188&lt;3000), 10000, AND(P188&gt;=3000, P188&lt;4000), 15000, AND(P188&gt;=4000, P188&lt;5000), 20000, AND(P188&gt;=5000), 25000),0)</f>
        <v>0</v>
      </c>
      <c r="Y188" s="64" t="str">
        <f>_xlfn.IFNA(VLOOKUP(D188,OTC!$A:$H,8,0),"")</f>
        <v/>
      </c>
      <c r="Z188" s="102">
        <f t="shared" si="65"/>
        <v>53</v>
      </c>
      <c r="AA188" s="113">
        <f t="shared" si="66"/>
        <v>1302</v>
      </c>
      <c r="AB188" s="124">
        <f>IF(OR(ISNUMBER(SEARCH("적하삭제",J188)),ISNUMBER(SEARCH("적하 삭제",J188))),0,AA188*Summary!$B$23/100)</f>
        <v>12269.136600000002</v>
      </c>
      <c r="AC188" s="65"/>
      <c r="AD188" s="145">
        <v>45904</v>
      </c>
      <c r="AE188" s="139" t="s">
        <v>10</v>
      </c>
      <c r="AF188" s="139">
        <v>82020038056</v>
      </c>
      <c r="AG188" s="139" t="s">
        <v>803</v>
      </c>
      <c r="AH188" s="139" t="s">
        <v>279</v>
      </c>
      <c r="AI188" s="139">
        <v>1022596519</v>
      </c>
      <c r="AJ188" s="139">
        <v>56314</v>
      </c>
      <c r="AK188" s="139"/>
      <c r="AL188" s="140">
        <v>1</v>
      </c>
      <c r="AM188" s="141">
        <v>2.2999999999999998</v>
      </c>
      <c r="AN188" s="141">
        <v>4.0999999999999996</v>
      </c>
      <c r="AO188" s="141">
        <v>4.0999999999999996</v>
      </c>
      <c r="AP188" s="139" t="s">
        <v>8</v>
      </c>
      <c r="AQ188" s="141">
        <v>15.73</v>
      </c>
      <c r="AR188" s="139" t="s">
        <v>81</v>
      </c>
      <c r="AS188" s="139" t="s">
        <v>81</v>
      </c>
      <c r="AT188" s="139" t="s">
        <v>81</v>
      </c>
      <c r="AU188" s="139" t="s">
        <v>81</v>
      </c>
      <c r="AV188" s="139" t="s">
        <v>81</v>
      </c>
      <c r="AW188" s="139">
        <v>2256355</v>
      </c>
      <c r="AX188" s="139" t="s">
        <v>121</v>
      </c>
      <c r="AY188" s="139" t="s">
        <v>82</v>
      </c>
      <c r="AZ188" s="139"/>
      <c r="BA188" s="139" t="s">
        <v>83</v>
      </c>
      <c r="BB188" s="157">
        <v>596421455585</v>
      </c>
      <c r="BC188" s="139"/>
      <c r="BD188" s="139" t="s">
        <v>804</v>
      </c>
      <c r="BE188" s="139" t="s">
        <v>119</v>
      </c>
      <c r="BF188" s="139" t="s">
        <v>87</v>
      </c>
      <c r="BG188" s="139" t="s">
        <v>84</v>
      </c>
      <c r="BH188" s="139" t="s">
        <v>85</v>
      </c>
      <c r="BI188" s="139" t="s">
        <v>86</v>
      </c>
      <c r="BJ188" s="139"/>
      <c r="BK188" s="139" t="s">
        <v>116</v>
      </c>
    </row>
    <row r="189" spans="1:63" ht="13.2" customHeight="1" x14ac:dyDescent="0.2">
      <c r="A189" s="54">
        <f t="shared" si="45"/>
        <v>45904</v>
      </c>
      <c r="B189" s="54" t="str">
        <f t="shared" si="46"/>
        <v>NRT</v>
      </c>
      <c r="C189" s="53">
        <f t="shared" si="47"/>
        <v>82020038056</v>
      </c>
      <c r="D189" s="55" t="str">
        <f t="shared" si="48"/>
        <v>PJP250137401</v>
      </c>
      <c r="E189" s="53">
        <f t="shared" si="49"/>
        <v>596421455703</v>
      </c>
      <c r="F189" s="53">
        <f t="shared" si="50"/>
        <v>2256355</v>
      </c>
      <c r="G189" s="53" t="str">
        <f t="shared" si="51"/>
        <v>SWCORP (TEAMHT)</v>
      </c>
      <c r="H189" s="55" t="str">
        <f t="shared" si="52"/>
        <v>윤경순</v>
      </c>
      <c r="I189" s="53">
        <f t="shared" si="53"/>
        <v>18476</v>
      </c>
      <c r="J189" s="72">
        <f t="shared" si="54"/>
        <v>0</v>
      </c>
      <c r="K189" s="114">
        <f t="shared" si="55"/>
        <v>1</v>
      </c>
      <c r="L189" s="115">
        <f t="shared" si="56"/>
        <v>2.7</v>
      </c>
      <c r="M189" s="115">
        <f t="shared" si="57"/>
        <v>8</v>
      </c>
      <c r="N189" s="56">
        <f t="shared" si="58"/>
        <v>8</v>
      </c>
      <c r="O189" s="53" t="str">
        <f t="shared" si="59"/>
        <v>일반(목록배제,Normal-Manifest Exception)</v>
      </c>
      <c r="P189" s="100">
        <f t="shared" si="60"/>
        <v>17.91</v>
      </c>
      <c r="Q189" s="63" t="str">
        <f t="shared" si="61"/>
        <v>RS702</v>
      </c>
      <c r="R189" s="63" t="str">
        <f t="shared" si="62"/>
        <v>AIR SEOUL</v>
      </c>
      <c r="S189" s="54">
        <f t="shared" si="63"/>
        <v>45904</v>
      </c>
      <c r="T189" s="94">
        <f t="shared" si="64"/>
        <v>1990</v>
      </c>
      <c r="U189" s="98" cm="1">
        <f t="array" ref="U189">IF(OR(ISNUMBER(SEARCH("대신대납",J189)),ISNUMBER(SEARCH("대신 대납",J189))),_xlfn.LET(
  _xlpm.s,J189,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9" s="98">
        <f>((K189-1)*2500)/(Summary!$B$23/100)</f>
        <v>0</v>
      </c>
      <c r="W189" s="107">
        <f>IF(OR(ISNUMBER(SEARCH("대신대납",J189)),ISNUMBER(SEARCH("대신 대납",J189)),ISNUMBER(SEARCH("대신착불",J189)),ISNUMBER(SEARCH("대신 착불",J189))), 0,_xlfn.IFNA(_xlfn.IFS(
    AND(N189/K189 &gt; 2, N189/K189 &lt;= 5), 500/(Summary!$B$23/100) * K189,
    AND(N189/K189 &gt; 5, N189/K189 &lt;= 10), 1000/(Summary!$B$23/100) * K189,
    AND(N189/K189 &gt; 10, N189/K189 &lt;= 20), 3000/(Summary!$B$23/100) * K189,
    AND(N189/K189 &gt; 20, N189/K189 &lt;= 25), 11000/(Summary!$B$23/100) * K189,
    AND(N189/K189 &gt; 25, N189/K189 &lt;= 999), 15000/(Summary!$B$23/100) * K189
),0))</f>
        <v>106.11993675251769</v>
      </c>
      <c r="X189" s="99" cm="1">
        <f t="array" ref="X189">_xlfn.IFNA(_xlfn.IFS(AND(P189&gt;=2000, P189&lt;3000), 10000, AND(P189&gt;=3000, P189&lt;4000), 15000, AND(P189&gt;=4000, P189&lt;5000), 20000, AND(P189&gt;=5000), 25000),0)</f>
        <v>0</v>
      </c>
      <c r="Y189" s="64" t="str">
        <f>_xlfn.IFNA(VLOOKUP(D189,OTC!$A:$H,8,0),"")</f>
        <v/>
      </c>
      <c r="Z189" s="102">
        <f t="shared" si="65"/>
        <v>106</v>
      </c>
      <c r="AA189" s="113">
        <f t="shared" si="66"/>
        <v>2096</v>
      </c>
      <c r="AB189" s="124">
        <f>IF(OR(ISNUMBER(SEARCH("적하삭제",J189)),ISNUMBER(SEARCH("적하 삭제",J189))),0,AA189*Summary!$B$23/100)</f>
        <v>19751.236800000002</v>
      </c>
      <c r="AC189" s="65"/>
      <c r="AD189" s="145">
        <v>45904</v>
      </c>
      <c r="AE189" s="139" t="s">
        <v>10</v>
      </c>
      <c r="AF189" s="139">
        <v>82020038056</v>
      </c>
      <c r="AG189" s="139" t="s">
        <v>805</v>
      </c>
      <c r="AH189" s="139" t="s">
        <v>806</v>
      </c>
      <c r="AI189" s="139">
        <v>1033491300</v>
      </c>
      <c r="AJ189" s="139">
        <v>18476</v>
      </c>
      <c r="AK189" s="139"/>
      <c r="AL189" s="140">
        <v>1</v>
      </c>
      <c r="AM189" s="141">
        <v>2.7</v>
      </c>
      <c r="AN189" s="141">
        <v>8</v>
      </c>
      <c r="AO189" s="141">
        <v>8</v>
      </c>
      <c r="AP189" s="139" t="s">
        <v>8</v>
      </c>
      <c r="AQ189" s="141">
        <v>17.91</v>
      </c>
      <c r="AR189" s="139" t="s">
        <v>81</v>
      </c>
      <c r="AS189" s="139" t="s">
        <v>81</v>
      </c>
      <c r="AT189" s="139" t="s">
        <v>81</v>
      </c>
      <c r="AU189" s="139" t="s">
        <v>81</v>
      </c>
      <c r="AV189" s="139" t="s">
        <v>81</v>
      </c>
      <c r="AW189" s="139">
        <v>2256355</v>
      </c>
      <c r="AX189" s="139" t="s">
        <v>121</v>
      </c>
      <c r="AY189" s="139" t="s">
        <v>82</v>
      </c>
      <c r="AZ189" s="139"/>
      <c r="BA189" s="139" t="s">
        <v>83</v>
      </c>
      <c r="BB189" s="157">
        <v>596421455703</v>
      </c>
      <c r="BC189" s="139"/>
      <c r="BD189" s="139" t="s">
        <v>807</v>
      </c>
      <c r="BE189" s="139" t="s">
        <v>119</v>
      </c>
      <c r="BF189" s="139" t="s">
        <v>87</v>
      </c>
      <c r="BG189" s="139" t="s">
        <v>84</v>
      </c>
      <c r="BH189" s="139" t="s">
        <v>85</v>
      </c>
      <c r="BI189" s="139" t="s">
        <v>86</v>
      </c>
      <c r="BJ189" s="139"/>
      <c r="BK189" s="139" t="s">
        <v>116</v>
      </c>
    </row>
    <row r="190" spans="1:63" ht="13.2" customHeight="1" x14ac:dyDescent="0.2">
      <c r="A190" s="54">
        <f t="shared" si="45"/>
        <v>45904</v>
      </c>
      <c r="B190" s="54" t="str">
        <f t="shared" si="46"/>
        <v>NRT</v>
      </c>
      <c r="C190" s="53">
        <f t="shared" si="47"/>
        <v>82020038056</v>
      </c>
      <c r="D190" s="55" t="str">
        <f t="shared" si="48"/>
        <v>PJP250137420</v>
      </c>
      <c r="E190" s="53">
        <f t="shared" si="49"/>
        <v>596421455891</v>
      </c>
      <c r="F190" s="53">
        <f t="shared" si="50"/>
        <v>2256355</v>
      </c>
      <c r="G190" s="53" t="str">
        <f t="shared" si="51"/>
        <v>SWCORP (TEAMHT)</v>
      </c>
      <c r="H190" s="55" t="str">
        <f t="shared" si="52"/>
        <v>이수빈</v>
      </c>
      <c r="I190" s="53">
        <f t="shared" si="53"/>
        <v>2468</v>
      </c>
      <c r="J190" s="72">
        <f t="shared" si="54"/>
        <v>0</v>
      </c>
      <c r="K190" s="114">
        <f t="shared" si="55"/>
        <v>1</v>
      </c>
      <c r="L190" s="115">
        <f t="shared" si="56"/>
        <v>3.2</v>
      </c>
      <c r="M190" s="115">
        <f t="shared" si="57"/>
        <v>6</v>
      </c>
      <c r="N190" s="56">
        <f t="shared" si="58"/>
        <v>6</v>
      </c>
      <c r="O190" s="53" t="str">
        <f t="shared" si="59"/>
        <v>일반(목록배제,Normal-Manifest Exception)</v>
      </c>
      <c r="P190" s="100">
        <f t="shared" si="60"/>
        <v>35.46</v>
      </c>
      <c r="Q190" s="63" t="str">
        <f t="shared" si="61"/>
        <v>RS702</v>
      </c>
      <c r="R190" s="63" t="str">
        <f t="shared" si="62"/>
        <v>AIR SEOUL</v>
      </c>
      <c r="S190" s="54">
        <f t="shared" si="63"/>
        <v>45904</v>
      </c>
      <c r="T190" s="94">
        <f t="shared" si="64"/>
        <v>1610</v>
      </c>
      <c r="U190" s="98" cm="1">
        <f t="array" ref="U190">IF(OR(ISNUMBER(SEARCH("대신대납",J190)),ISNUMBER(SEARCH("대신 대납",J190))),_xlfn.LET(
  _xlpm.s,J190,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0" s="98">
        <f>((K190-1)*2500)/(Summary!$B$23/100)</f>
        <v>0</v>
      </c>
      <c r="W190" s="107">
        <f>IF(OR(ISNUMBER(SEARCH("대신대납",J190)),ISNUMBER(SEARCH("대신 대납",J190)),ISNUMBER(SEARCH("대신착불",J190)),ISNUMBER(SEARCH("대신 착불",J190))), 0,_xlfn.IFNA(_xlfn.IFS(
    AND(N190/K190 &gt; 2, N190/K190 &lt;= 5), 500/(Summary!$B$23/100) * K190,
    AND(N190/K190 &gt; 5, N190/K190 &lt;= 10), 1000/(Summary!$B$23/100) * K190,
    AND(N190/K190 &gt; 10, N190/K190 &lt;= 20), 3000/(Summary!$B$23/100) * K190,
    AND(N190/K190 &gt; 20, N190/K190 &lt;= 25), 11000/(Summary!$B$23/100) * K190,
    AND(N190/K190 &gt; 25, N190/K190 &lt;= 999), 15000/(Summary!$B$23/100) * K190
),0))</f>
        <v>106.11993675251769</v>
      </c>
      <c r="X190" s="99" cm="1">
        <f t="array" ref="X190">_xlfn.IFNA(_xlfn.IFS(AND(P190&gt;=2000, P190&lt;3000), 10000, AND(P190&gt;=3000, P190&lt;4000), 15000, AND(P190&gt;=4000, P190&lt;5000), 20000, AND(P190&gt;=5000), 25000),0)</f>
        <v>0</v>
      </c>
      <c r="Y190" s="64" t="str">
        <f>_xlfn.IFNA(VLOOKUP(D190,OTC!$A:$H,8,0),"")</f>
        <v/>
      </c>
      <c r="Z190" s="102">
        <f t="shared" si="65"/>
        <v>106</v>
      </c>
      <c r="AA190" s="113">
        <f t="shared" si="66"/>
        <v>1716</v>
      </c>
      <c r="AB190" s="124">
        <f>IF(OR(ISNUMBER(SEARCH("적하삭제",J190)),ISNUMBER(SEARCH("적하 삭제",J190))),0,AA190*Summary!$B$23/100)</f>
        <v>16170.382799999999</v>
      </c>
      <c r="AC190" s="65"/>
      <c r="AD190" s="145">
        <v>45904</v>
      </c>
      <c r="AE190" s="139" t="s">
        <v>10</v>
      </c>
      <c r="AF190" s="139">
        <v>82020038056</v>
      </c>
      <c r="AG190" s="139" t="s">
        <v>808</v>
      </c>
      <c r="AH190" s="139" t="s">
        <v>809</v>
      </c>
      <c r="AI190" s="139">
        <v>1082417048</v>
      </c>
      <c r="AJ190" s="139">
        <v>2468</v>
      </c>
      <c r="AK190" s="139"/>
      <c r="AL190" s="140">
        <v>1</v>
      </c>
      <c r="AM190" s="141">
        <v>3.2</v>
      </c>
      <c r="AN190" s="141">
        <v>6</v>
      </c>
      <c r="AO190" s="141">
        <v>6</v>
      </c>
      <c r="AP190" s="139" t="s">
        <v>8</v>
      </c>
      <c r="AQ190" s="141">
        <v>35.46</v>
      </c>
      <c r="AR190" s="139" t="s">
        <v>81</v>
      </c>
      <c r="AS190" s="139" t="s">
        <v>81</v>
      </c>
      <c r="AT190" s="139" t="s">
        <v>81</v>
      </c>
      <c r="AU190" s="139" t="s">
        <v>81</v>
      </c>
      <c r="AV190" s="139" t="s">
        <v>81</v>
      </c>
      <c r="AW190" s="139">
        <v>2256355</v>
      </c>
      <c r="AX190" s="139" t="s">
        <v>121</v>
      </c>
      <c r="AY190" s="139" t="s">
        <v>82</v>
      </c>
      <c r="AZ190" s="139"/>
      <c r="BA190" s="139" t="s">
        <v>83</v>
      </c>
      <c r="BB190" s="157">
        <v>596421455891</v>
      </c>
      <c r="BC190" s="139"/>
      <c r="BD190" s="139" t="s">
        <v>810</v>
      </c>
      <c r="BE190" s="139" t="s">
        <v>119</v>
      </c>
      <c r="BF190" s="139" t="s">
        <v>87</v>
      </c>
      <c r="BG190" s="139" t="s">
        <v>84</v>
      </c>
      <c r="BH190" s="139" t="s">
        <v>85</v>
      </c>
      <c r="BI190" s="139" t="s">
        <v>86</v>
      </c>
      <c r="BJ190" s="139"/>
      <c r="BK190" s="139" t="s">
        <v>116</v>
      </c>
    </row>
    <row r="191" spans="1:63" ht="13.2" customHeight="1" x14ac:dyDescent="0.2">
      <c r="A191" s="54">
        <f t="shared" si="45"/>
        <v>45904</v>
      </c>
      <c r="B191" s="54" t="str">
        <f t="shared" si="46"/>
        <v>NRT</v>
      </c>
      <c r="C191" s="53">
        <f t="shared" si="47"/>
        <v>82020038056</v>
      </c>
      <c r="D191" s="55" t="str">
        <f t="shared" si="48"/>
        <v>PJP250137383</v>
      </c>
      <c r="E191" s="53">
        <f t="shared" si="49"/>
        <v>596421455526</v>
      </c>
      <c r="F191" s="53">
        <f t="shared" si="50"/>
        <v>2256355</v>
      </c>
      <c r="G191" s="53" t="str">
        <f t="shared" si="51"/>
        <v>SWCORP (TEAMHT)</v>
      </c>
      <c r="H191" s="55" t="str">
        <f t="shared" si="52"/>
        <v>최상교</v>
      </c>
      <c r="I191" s="53">
        <f t="shared" si="53"/>
        <v>43018</v>
      </c>
      <c r="J191" s="72">
        <f t="shared" si="54"/>
        <v>0</v>
      </c>
      <c r="K191" s="114">
        <f t="shared" si="55"/>
        <v>1</v>
      </c>
      <c r="L191" s="115">
        <f t="shared" si="56"/>
        <v>0.5</v>
      </c>
      <c r="M191" s="115">
        <f t="shared" si="57"/>
        <v>2</v>
      </c>
      <c r="N191" s="56">
        <f t="shared" si="58"/>
        <v>2</v>
      </c>
      <c r="O191" s="53" t="str">
        <f t="shared" si="59"/>
        <v>목록(Manifest)</v>
      </c>
      <c r="P191" s="100">
        <f t="shared" si="60"/>
        <v>3.02</v>
      </c>
      <c r="Q191" s="63" t="str">
        <f t="shared" si="61"/>
        <v>RS702</v>
      </c>
      <c r="R191" s="63" t="str">
        <f t="shared" si="62"/>
        <v>AIR SEOUL</v>
      </c>
      <c r="S191" s="54">
        <f t="shared" si="63"/>
        <v>45904</v>
      </c>
      <c r="T191" s="94">
        <f t="shared" si="64"/>
        <v>850</v>
      </c>
      <c r="U191" s="98" cm="1">
        <f t="array" ref="U191">IF(OR(ISNUMBER(SEARCH("대신대납",J191)),ISNUMBER(SEARCH("대신 대납",J191))),_xlfn.LET(
  _xlpm.s,J191,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1" s="98">
        <f>((K191-1)*2500)/(Summary!$B$23/100)</f>
        <v>0</v>
      </c>
      <c r="W191" s="107">
        <f>IF(OR(ISNUMBER(SEARCH("대신대납",J191)),ISNUMBER(SEARCH("대신 대납",J191)),ISNUMBER(SEARCH("대신착불",J191)),ISNUMBER(SEARCH("대신 착불",J191))), 0,_xlfn.IFNA(_xlfn.IFS(
    AND(N191/K191 &gt; 2, N191/K191 &lt;= 5), 500/(Summary!$B$23/100) * K191,
    AND(N191/K191 &gt; 5, N191/K191 &lt;= 10), 1000/(Summary!$B$23/100) * K191,
    AND(N191/K191 &gt; 10, N191/K191 &lt;= 20), 3000/(Summary!$B$23/100) * K191,
    AND(N191/K191 &gt; 20, N191/K191 &lt;= 25), 11000/(Summary!$B$23/100) * K191,
    AND(N191/K191 &gt; 25, N191/K191 &lt;= 999), 15000/(Summary!$B$23/100) * K191
),0))</f>
        <v>0</v>
      </c>
      <c r="X191" s="99" cm="1">
        <f t="array" ref="X191">_xlfn.IFNA(_xlfn.IFS(AND(P191&gt;=2000, P191&lt;3000), 10000, AND(P191&gt;=3000, P191&lt;4000), 15000, AND(P191&gt;=4000, P191&lt;5000), 20000, AND(P191&gt;=5000), 25000),0)</f>
        <v>0</v>
      </c>
      <c r="Y191" s="64" t="str">
        <f>_xlfn.IFNA(VLOOKUP(D191,OTC!$A:$H,8,0),"")</f>
        <v/>
      </c>
      <c r="Z191" s="102">
        <f t="shared" si="65"/>
        <v>0</v>
      </c>
      <c r="AA191" s="113">
        <f t="shared" si="66"/>
        <v>850</v>
      </c>
      <c r="AB191" s="124">
        <f>IF(OR(ISNUMBER(SEARCH("적하삭제",J191)),ISNUMBER(SEARCH("적하 삭제",J191))),0,AA191*Summary!$B$23/100)</f>
        <v>8009.8050000000003</v>
      </c>
      <c r="AC191" s="65"/>
      <c r="AD191" s="145">
        <v>45904</v>
      </c>
      <c r="AE191" s="139" t="s">
        <v>10</v>
      </c>
      <c r="AF191" s="139">
        <v>82020038056</v>
      </c>
      <c r="AG191" s="139" t="s">
        <v>811</v>
      </c>
      <c r="AH191" s="139" t="s">
        <v>812</v>
      </c>
      <c r="AI191" s="139">
        <v>1028121616</v>
      </c>
      <c r="AJ191" s="139">
        <v>43018</v>
      </c>
      <c r="AK191" s="139"/>
      <c r="AL191" s="140">
        <v>1</v>
      </c>
      <c r="AM191" s="141">
        <v>0.5</v>
      </c>
      <c r="AN191" s="141">
        <v>2</v>
      </c>
      <c r="AO191" s="141">
        <v>2</v>
      </c>
      <c r="AP191" s="139" t="s">
        <v>7</v>
      </c>
      <c r="AQ191" s="141">
        <v>3.02</v>
      </c>
      <c r="AR191" s="139" t="s">
        <v>81</v>
      </c>
      <c r="AS191" s="139" t="s">
        <v>81</v>
      </c>
      <c r="AT191" s="139" t="s">
        <v>81</v>
      </c>
      <c r="AU191" s="139" t="s">
        <v>81</v>
      </c>
      <c r="AV191" s="139" t="s">
        <v>81</v>
      </c>
      <c r="AW191" s="139">
        <v>2256355</v>
      </c>
      <c r="AX191" s="139" t="s">
        <v>121</v>
      </c>
      <c r="AY191" s="139" t="s">
        <v>82</v>
      </c>
      <c r="AZ191" s="139"/>
      <c r="BA191" s="139" t="s">
        <v>83</v>
      </c>
      <c r="BB191" s="157">
        <v>596421455526</v>
      </c>
      <c r="BC191" s="139"/>
      <c r="BD191" s="139" t="s">
        <v>813</v>
      </c>
      <c r="BE191" s="139" t="s">
        <v>119</v>
      </c>
      <c r="BF191" s="139" t="s">
        <v>87</v>
      </c>
      <c r="BG191" s="139" t="s">
        <v>84</v>
      </c>
      <c r="BH191" s="139" t="s">
        <v>85</v>
      </c>
      <c r="BI191" s="139" t="s">
        <v>86</v>
      </c>
      <c r="BJ191" s="139"/>
      <c r="BK191" s="139" t="s">
        <v>116</v>
      </c>
    </row>
    <row r="192" spans="1:63" ht="13.2" customHeight="1" x14ac:dyDescent="0.2">
      <c r="A192" s="54">
        <f t="shared" si="45"/>
        <v>45904</v>
      </c>
      <c r="B192" s="54" t="str">
        <f t="shared" si="46"/>
        <v>NRT</v>
      </c>
      <c r="C192" s="53">
        <f t="shared" si="47"/>
        <v>82020038056</v>
      </c>
      <c r="D192" s="55" t="str">
        <f t="shared" si="48"/>
        <v>PJP250136982</v>
      </c>
      <c r="E192" s="53">
        <f t="shared" si="49"/>
        <v>596421454222</v>
      </c>
      <c r="F192" s="53">
        <f t="shared" si="50"/>
        <v>2256355</v>
      </c>
      <c r="G192" s="53" t="str">
        <f t="shared" si="51"/>
        <v>SWCORP (TEAMHT)</v>
      </c>
      <c r="H192" s="55" t="str">
        <f t="shared" si="52"/>
        <v>박미경</v>
      </c>
      <c r="I192" s="53">
        <f t="shared" si="53"/>
        <v>14033</v>
      </c>
      <c r="J192" s="72">
        <f t="shared" si="54"/>
        <v>0</v>
      </c>
      <c r="K192" s="114">
        <f t="shared" si="55"/>
        <v>1</v>
      </c>
      <c r="L192" s="115">
        <f t="shared" si="56"/>
        <v>1.4</v>
      </c>
      <c r="M192" s="115">
        <f t="shared" si="57"/>
        <v>2.2000000000000002</v>
      </c>
      <c r="N192" s="56">
        <f t="shared" si="58"/>
        <v>2.2000000000000002</v>
      </c>
      <c r="O192" s="53" t="str">
        <f t="shared" si="59"/>
        <v>일반(목록배제,Normal-Manifest Exception)</v>
      </c>
      <c r="P192" s="100">
        <f t="shared" si="60"/>
        <v>8.15</v>
      </c>
      <c r="Q192" s="63" t="str">
        <f t="shared" si="61"/>
        <v>RS702</v>
      </c>
      <c r="R192" s="63" t="str">
        <f t="shared" si="62"/>
        <v>AIR SEOUL</v>
      </c>
      <c r="S192" s="54">
        <f t="shared" si="63"/>
        <v>45904</v>
      </c>
      <c r="T192" s="94">
        <f t="shared" si="64"/>
        <v>888</v>
      </c>
      <c r="U192" s="98" cm="1">
        <f t="array" ref="U192">IF(OR(ISNUMBER(SEARCH("대신대납",J192)),ISNUMBER(SEARCH("대신 대납",J192))),_xlfn.LET(
  _xlpm.s,J192,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2" s="98">
        <f>((K192-1)*2500)/(Summary!$B$23/100)</f>
        <v>0</v>
      </c>
      <c r="W192" s="107">
        <f>IF(OR(ISNUMBER(SEARCH("대신대납",J192)),ISNUMBER(SEARCH("대신 대납",J192)),ISNUMBER(SEARCH("대신착불",J192)),ISNUMBER(SEARCH("대신 착불",J192))), 0,_xlfn.IFNA(_xlfn.IFS(
    AND(N192/K192 &gt; 2, N192/K192 &lt;= 5), 500/(Summary!$B$23/100) * K192,
    AND(N192/K192 &gt; 5, N192/K192 &lt;= 10), 1000/(Summary!$B$23/100) * K192,
    AND(N192/K192 &gt; 10, N192/K192 &lt;= 20), 3000/(Summary!$B$23/100) * K192,
    AND(N192/K192 &gt; 20, N192/K192 &lt;= 25), 11000/(Summary!$B$23/100) * K192,
    AND(N192/K192 &gt; 25, N192/K192 &lt;= 999), 15000/(Summary!$B$23/100) * K192
),0))</f>
        <v>53.059968376258844</v>
      </c>
      <c r="X192" s="99" cm="1">
        <f t="array" ref="X192">_xlfn.IFNA(_xlfn.IFS(AND(P192&gt;=2000, P192&lt;3000), 10000, AND(P192&gt;=3000, P192&lt;4000), 15000, AND(P192&gt;=4000, P192&lt;5000), 20000, AND(P192&gt;=5000), 25000),0)</f>
        <v>0</v>
      </c>
      <c r="Y192" s="64" t="str">
        <f>_xlfn.IFNA(VLOOKUP(D192,OTC!$A:$H,8,0),"")</f>
        <v/>
      </c>
      <c r="Z192" s="102">
        <f t="shared" si="65"/>
        <v>53</v>
      </c>
      <c r="AA192" s="113">
        <f t="shared" si="66"/>
        <v>941</v>
      </c>
      <c r="AB192" s="124">
        <f>IF(OR(ISNUMBER(SEARCH("적하삭제",J192)),ISNUMBER(SEARCH("적하 삭제",J192))),0,AA192*Summary!$B$23/100)</f>
        <v>8867.3253000000004</v>
      </c>
      <c r="AC192" s="65"/>
      <c r="AD192" s="145">
        <v>45904</v>
      </c>
      <c r="AE192" s="139" t="s">
        <v>10</v>
      </c>
      <c r="AF192" s="139">
        <v>82020038056</v>
      </c>
      <c r="AG192" s="139" t="s">
        <v>814</v>
      </c>
      <c r="AH192" s="139" t="s">
        <v>815</v>
      </c>
      <c r="AI192" s="139">
        <v>1046575196</v>
      </c>
      <c r="AJ192" s="139">
        <v>14033</v>
      </c>
      <c r="AK192" s="139"/>
      <c r="AL192" s="140">
        <v>1</v>
      </c>
      <c r="AM192" s="141">
        <v>1.4</v>
      </c>
      <c r="AN192" s="141">
        <v>2.2000000000000002</v>
      </c>
      <c r="AO192" s="141">
        <v>2.2000000000000002</v>
      </c>
      <c r="AP192" s="139" t="s">
        <v>8</v>
      </c>
      <c r="AQ192" s="141">
        <v>8.15</v>
      </c>
      <c r="AR192" s="139" t="s">
        <v>81</v>
      </c>
      <c r="AS192" s="139" t="s">
        <v>81</v>
      </c>
      <c r="AT192" s="139" t="s">
        <v>81</v>
      </c>
      <c r="AU192" s="139" t="s">
        <v>81</v>
      </c>
      <c r="AV192" s="139" t="s">
        <v>81</v>
      </c>
      <c r="AW192" s="139">
        <v>2256355</v>
      </c>
      <c r="AX192" s="139" t="s">
        <v>121</v>
      </c>
      <c r="AY192" s="139" t="s">
        <v>89</v>
      </c>
      <c r="AZ192" s="139"/>
      <c r="BA192" s="139" t="s">
        <v>83</v>
      </c>
      <c r="BB192" s="157">
        <v>596421454222</v>
      </c>
      <c r="BC192" s="139"/>
      <c r="BD192" s="139" t="s">
        <v>816</v>
      </c>
      <c r="BE192" s="139" t="s">
        <v>119</v>
      </c>
      <c r="BF192" s="139" t="s">
        <v>87</v>
      </c>
      <c r="BG192" s="139" t="s">
        <v>84</v>
      </c>
      <c r="BH192" s="139" t="s">
        <v>85</v>
      </c>
      <c r="BI192" s="139" t="s">
        <v>86</v>
      </c>
      <c r="BJ192" s="139"/>
      <c r="BK192" s="139" t="s">
        <v>116</v>
      </c>
    </row>
    <row r="193" spans="1:63" ht="13.2" customHeight="1" x14ac:dyDescent="0.2">
      <c r="A193" s="54">
        <f t="shared" si="45"/>
        <v>45904</v>
      </c>
      <c r="B193" s="54" t="str">
        <f t="shared" si="46"/>
        <v>NRT</v>
      </c>
      <c r="C193" s="53">
        <f t="shared" si="47"/>
        <v>82020038056</v>
      </c>
      <c r="D193" s="55" t="str">
        <f t="shared" si="48"/>
        <v>PJP250137405</v>
      </c>
      <c r="E193" s="53">
        <f t="shared" si="49"/>
        <v>596421455740</v>
      </c>
      <c r="F193" s="53">
        <f t="shared" si="50"/>
        <v>2256355</v>
      </c>
      <c r="G193" s="53" t="str">
        <f t="shared" si="51"/>
        <v>SWCORP (TEAMHT)</v>
      </c>
      <c r="H193" s="55" t="str">
        <f t="shared" si="52"/>
        <v>이동훈</v>
      </c>
      <c r="I193" s="53">
        <f t="shared" si="53"/>
        <v>51361</v>
      </c>
      <c r="J193" s="72">
        <f t="shared" si="54"/>
        <v>0</v>
      </c>
      <c r="K193" s="114">
        <f t="shared" si="55"/>
        <v>1</v>
      </c>
      <c r="L193" s="115">
        <f t="shared" si="56"/>
        <v>3.6</v>
      </c>
      <c r="M193" s="115">
        <f t="shared" si="57"/>
        <v>2.1</v>
      </c>
      <c r="N193" s="56">
        <f t="shared" si="58"/>
        <v>3.6</v>
      </c>
      <c r="O193" s="53" t="str">
        <f t="shared" si="59"/>
        <v>일반(목록배제,Normal-Manifest Exception)</v>
      </c>
      <c r="P193" s="100">
        <f t="shared" si="60"/>
        <v>22.05</v>
      </c>
      <c r="Q193" s="63" t="str">
        <f t="shared" si="61"/>
        <v>RS702</v>
      </c>
      <c r="R193" s="63" t="str">
        <f t="shared" si="62"/>
        <v>AIR SEOUL</v>
      </c>
      <c r="S193" s="54">
        <f t="shared" si="63"/>
        <v>45904</v>
      </c>
      <c r="T193" s="94">
        <f t="shared" si="64"/>
        <v>1154</v>
      </c>
      <c r="U193" s="98" cm="1">
        <f t="array" ref="U193">IF(OR(ISNUMBER(SEARCH("대신대납",J193)),ISNUMBER(SEARCH("대신 대납",J193))),_xlfn.LET(
  _xlpm.s,J193,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3" s="98">
        <f>((K193-1)*2500)/(Summary!$B$23/100)</f>
        <v>0</v>
      </c>
      <c r="W193" s="107">
        <f>IF(OR(ISNUMBER(SEARCH("대신대납",J193)),ISNUMBER(SEARCH("대신 대납",J193)),ISNUMBER(SEARCH("대신착불",J193)),ISNUMBER(SEARCH("대신 착불",J193))), 0,_xlfn.IFNA(_xlfn.IFS(
    AND(N193/K193 &gt; 2, N193/K193 &lt;= 5), 500/(Summary!$B$23/100) * K193,
    AND(N193/K193 &gt; 5, N193/K193 &lt;= 10), 1000/(Summary!$B$23/100) * K193,
    AND(N193/K193 &gt; 10, N193/K193 &lt;= 20), 3000/(Summary!$B$23/100) * K193,
    AND(N193/K193 &gt; 20, N193/K193 &lt;= 25), 11000/(Summary!$B$23/100) * K193,
    AND(N193/K193 &gt; 25, N193/K193 &lt;= 999), 15000/(Summary!$B$23/100) * K193
),0))</f>
        <v>53.059968376258844</v>
      </c>
      <c r="X193" s="99" cm="1">
        <f t="array" ref="X193">_xlfn.IFNA(_xlfn.IFS(AND(P193&gt;=2000, P193&lt;3000), 10000, AND(P193&gt;=3000, P193&lt;4000), 15000, AND(P193&gt;=4000, P193&lt;5000), 20000, AND(P193&gt;=5000), 25000),0)</f>
        <v>0</v>
      </c>
      <c r="Y193" s="64" t="str">
        <f>_xlfn.IFNA(VLOOKUP(D193,OTC!$A:$H,8,0),"")</f>
        <v/>
      </c>
      <c r="Z193" s="102">
        <f t="shared" si="65"/>
        <v>53</v>
      </c>
      <c r="AA193" s="113">
        <f t="shared" si="66"/>
        <v>1207</v>
      </c>
      <c r="AB193" s="124">
        <f>IF(OR(ISNUMBER(SEARCH("적하삭제",J193)),ISNUMBER(SEARCH("적하 삭제",J193))),0,AA193*Summary!$B$23/100)</f>
        <v>11373.9231</v>
      </c>
      <c r="AC193" s="65"/>
      <c r="AD193" s="145">
        <v>45904</v>
      </c>
      <c r="AE193" s="139" t="s">
        <v>10</v>
      </c>
      <c r="AF193" s="139">
        <v>82020038056</v>
      </c>
      <c r="AG193" s="139" t="s">
        <v>817</v>
      </c>
      <c r="AH193" s="139" t="s">
        <v>818</v>
      </c>
      <c r="AI193" s="139">
        <v>1097947277</v>
      </c>
      <c r="AJ193" s="139">
        <v>51361</v>
      </c>
      <c r="AK193" s="139"/>
      <c r="AL193" s="140">
        <v>1</v>
      </c>
      <c r="AM193" s="141">
        <v>3.6</v>
      </c>
      <c r="AN193" s="141">
        <v>2.1</v>
      </c>
      <c r="AO193" s="141">
        <v>3.6</v>
      </c>
      <c r="AP193" s="139" t="s">
        <v>8</v>
      </c>
      <c r="AQ193" s="141">
        <v>22.05</v>
      </c>
      <c r="AR193" s="139" t="s">
        <v>81</v>
      </c>
      <c r="AS193" s="139" t="s">
        <v>81</v>
      </c>
      <c r="AT193" s="139" t="s">
        <v>81</v>
      </c>
      <c r="AU193" s="139" t="s">
        <v>81</v>
      </c>
      <c r="AV193" s="139" t="s">
        <v>81</v>
      </c>
      <c r="AW193" s="139">
        <v>2256355</v>
      </c>
      <c r="AX193" s="139" t="s">
        <v>121</v>
      </c>
      <c r="AY193" s="139" t="s">
        <v>82</v>
      </c>
      <c r="AZ193" s="139"/>
      <c r="BA193" s="139" t="s">
        <v>83</v>
      </c>
      <c r="BB193" s="157">
        <v>596421455740</v>
      </c>
      <c r="BC193" s="139"/>
      <c r="BD193" s="139" t="s">
        <v>819</v>
      </c>
      <c r="BE193" s="139" t="s">
        <v>119</v>
      </c>
      <c r="BF193" s="139" t="s">
        <v>87</v>
      </c>
      <c r="BG193" s="139" t="s">
        <v>84</v>
      </c>
      <c r="BH193" s="139" t="s">
        <v>85</v>
      </c>
      <c r="BI193" s="139" t="s">
        <v>86</v>
      </c>
      <c r="BJ193" s="139"/>
      <c r="BK193" s="139" t="s">
        <v>116</v>
      </c>
    </row>
    <row r="194" spans="1:63" ht="13.2" customHeight="1" x14ac:dyDescent="0.2">
      <c r="A194" s="54">
        <f t="shared" si="45"/>
        <v>45904</v>
      </c>
      <c r="B194" s="54" t="str">
        <f t="shared" si="46"/>
        <v>NRT</v>
      </c>
      <c r="C194" s="53">
        <f t="shared" si="47"/>
        <v>82020038056</v>
      </c>
      <c r="D194" s="55" t="str">
        <f t="shared" si="48"/>
        <v>PJP250137399</v>
      </c>
      <c r="E194" s="53">
        <f t="shared" si="49"/>
        <v>596421455681</v>
      </c>
      <c r="F194" s="53">
        <f t="shared" si="50"/>
        <v>2256355</v>
      </c>
      <c r="G194" s="53" t="str">
        <f t="shared" si="51"/>
        <v>SWCORP (TEAMHT)</v>
      </c>
      <c r="H194" s="55" t="str">
        <f t="shared" si="52"/>
        <v>천관익</v>
      </c>
      <c r="I194" s="53">
        <f t="shared" si="53"/>
        <v>3670</v>
      </c>
      <c r="J194" s="72">
        <f t="shared" si="54"/>
        <v>0</v>
      </c>
      <c r="K194" s="114">
        <f t="shared" si="55"/>
        <v>1</v>
      </c>
      <c r="L194" s="115">
        <f t="shared" si="56"/>
        <v>7</v>
      </c>
      <c r="M194" s="115">
        <f t="shared" si="57"/>
        <v>6</v>
      </c>
      <c r="N194" s="56">
        <f t="shared" si="58"/>
        <v>7</v>
      </c>
      <c r="O194" s="53" t="str">
        <f t="shared" si="59"/>
        <v>일반(목록배제,Normal-Manifest Exception)</v>
      </c>
      <c r="P194" s="100">
        <f t="shared" si="60"/>
        <v>16.71</v>
      </c>
      <c r="Q194" s="63" t="str">
        <f t="shared" si="61"/>
        <v>RS702</v>
      </c>
      <c r="R194" s="63" t="str">
        <f t="shared" si="62"/>
        <v>AIR SEOUL</v>
      </c>
      <c r="S194" s="54">
        <f t="shared" si="63"/>
        <v>45904</v>
      </c>
      <c r="T194" s="94">
        <f t="shared" si="64"/>
        <v>1800</v>
      </c>
      <c r="U194" s="98" cm="1">
        <f t="array" ref="U194">IF(OR(ISNUMBER(SEARCH("대신대납",J194)),ISNUMBER(SEARCH("대신 대납",J194))),_xlfn.LET(
  _xlpm.s,J194,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4" s="98">
        <f>((K194-1)*2500)/(Summary!$B$23/100)</f>
        <v>0</v>
      </c>
      <c r="W194" s="107">
        <f>IF(OR(ISNUMBER(SEARCH("대신대납",J194)),ISNUMBER(SEARCH("대신 대납",J194)),ISNUMBER(SEARCH("대신착불",J194)),ISNUMBER(SEARCH("대신 착불",J194))), 0,_xlfn.IFNA(_xlfn.IFS(
    AND(N194/K194 &gt; 2, N194/K194 &lt;= 5), 500/(Summary!$B$23/100) * K194,
    AND(N194/K194 &gt; 5, N194/K194 &lt;= 10), 1000/(Summary!$B$23/100) * K194,
    AND(N194/K194 &gt; 10, N194/K194 &lt;= 20), 3000/(Summary!$B$23/100) * K194,
    AND(N194/K194 &gt; 20, N194/K194 &lt;= 25), 11000/(Summary!$B$23/100) * K194,
    AND(N194/K194 &gt; 25, N194/K194 &lt;= 999), 15000/(Summary!$B$23/100) * K194
),0))</f>
        <v>106.11993675251769</v>
      </c>
      <c r="X194" s="99" cm="1">
        <f t="array" ref="X194">_xlfn.IFNA(_xlfn.IFS(AND(P194&gt;=2000, P194&lt;3000), 10000, AND(P194&gt;=3000, P194&lt;4000), 15000, AND(P194&gt;=4000, P194&lt;5000), 20000, AND(P194&gt;=5000), 25000),0)</f>
        <v>0</v>
      </c>
      <c r="Y194" s="64" t="str">
        <f>_xlfn.IFNA(VLOOKUP(D194,OTC!$A:$H,8,0),"")</f>
        <v/>
      </c>
      <c r="Z194" s="102">
        <f t="shared" si="65"/>
        <v>106</v>
      </c>
      <c r="AA194" s="113">
        <f t="shared" si="66"/>
        <v>1906</v>
      </c>
      <c r="AB194" s="124">
        <f>IF(OR(ISNUMBER(SEARCH("적하삭제",J194)),ISNUMBER(SEARCH("적하 삭제",J194))),0,AA194*Summary!$B$23/100)</f>
        <v>17960.809799999999</v>
      </c>
      <c r="AC194" s="65"/>
      <c r="AD194" s="145">
        <v>45904</v>
      </c>
      <c r="AE194" s="139" t="s">
        <v>10</v>
      </c>
      <c r="AF194" s="139">
        <v>82020038056</v>
      </c>
      <c r="AG194" s="139" t="s">
        <v>820</v>
      </c>
      <c r="AH194" s="139" t="s">
        <v>142</v>
      </c>
      <c r="AI194" s="139">
        <v>1027025798</v>
      </c>
      <c r="AJ194" s="139">
        <v>3670</v>
      </c>
      <c r="AK194" s="139"/>
      <c r="AL194" s="140">
        <v>1</v>
      </c>
      <c r="AM194" s="141">
        <v>7</v>
      </c>
      <c r="AN194" s="141">
        <v>6</v>
      </c>
      <c r="AO194" s="141">
        <v>7</v>
      </c>
      <c r="AP194" s="139" t="s">
        <v>8</v>
      </c>
      <c r="AQ194" s="141">
        <v>16.71</v>
      </c>
      <c r="AR194" s="139" t="s">
        <v>81</v>
      </c>
      <c r="AS194" s="139" t="s">
        <v>81</v>
      </c>
      <c r="AT194" s="139" t="s">
        <v>81</v>
      </c>
      <c r="AU194" s="139" t="s">
        <v>81</v>
      </c>
      <c r="AV194" s="139" t="s">
        <v>81</v>
      </c>
      <c r="AW194" s="139">
        <v>2256355</v>
      </c>
      <c r="AX194" s="139" t="s">
        <v>121</v>
      </c>
      <c r="AY194" s="139" t="s">
        <v>82</v>
      </c>
      <c r="AZ194" s="139"/>
      <c r="BA194" s="139" t="s">
        <v>83</v>
      </c>
      <c r="BB194" s="157">
        <v>596421455681</v>
      </c>
      <c r="BC194" s="139"/>
      <c r="BD194" s="139" t="s">
        <v>821</v>
      </c>
      <c r="BE194" s="139" t="s">
        <v>119</v>
      </c>
      <c r="BF194" s="139" t="s">
        <v>87</v>
      </c>
      <c r="BG194" s="139" t="s">
        <v>84</v>
      </c>
      <c r="BH194" s="139" t="s">
        <v>85</v>
      </c>
      <c r="BI194" s="139" t="s">
        <v>86</v>
      </c>
      <c r="BJ194" s="139"/>
      <c r="BK194" s="139" t="s">
        <v>116</v>
      </c>
    </row>
    <row r="195" spans="1:63" ht="13.2" customHeight="1" x14ac:dyDescent="0.2">
      <c r="A195" s="54">
        <f t="shared" si="45"/>
        <v>45904</v>
      </c>
      <c r="B195" s="54" t="str">
        <f t="shared" si="46"/>
        <v>NRT</v>
      </c>
      <c r="C195" s="53">
        <f t="shared" si="47"/>
        <v>82020038056</v>
      </c>
      <c r="D195" s="55" t="str">
        <f t="shared" si="48"/>
        <v>PJP250137413</v>
      </c>
      <c r="E195" s="53">
        <f t="shared" si="49"/>
        <v>596421455821</v>
      </c>
      <c r="F195" s="53">
        <f t="shared" si="50"/>
        <v>2256355</v>
      </c>
      <c r="G195" s="53" t="str">
        <f t="shared" si="51"/>
        <v>SWCORP (TEAMHT)</v>
      </c>
      <c r="H195" s="55" t="str">
        <f t="shared" si="52"/>
        <v>서재오</v>
      </c>
      <c r="I195" s="53">
        <f t="shared" si="53"/>
        <v>49324</v>
      </c>
      <c r="J195" s="72">
        <f t="shared" si="54"/>
        <v>0</v>
      </c>
      <c r="K195" s="114">
        <f t="shared" si="55"/>
        <v>1</v>
      </c>
      <c r="L195" s="115">
        <f t="shared" si="56"/>
        <v>1.6</v>
      </c>
      <c r="M195" s="115">
        <f t="shared" si="57"/>
        <v>2</v>
      </c>
      <c r="N195" s="56">
        <f t="shared" si="58"/>
        <v>2</v>
      </c>
      <c r="O195" s="53" t="str">
        <f t="shared" si="59"/>
        <v>일반(목록배제,Normal-Manifest Exception)</v>
      </c>
      <c r="P195" s="100">
        <f t="shared" si="60"/>
        <v>7.65</v>
      </c>
      <c r="Q195" s="63" t="str">
        <f t="shared" si="61"/>
        <v>RS702</v>
      </c>
      <c r="R195" s="63" t="str">
        <f t="shared" si="62"/>
        <v>AIR SEOUL</v>
      </c>
      <c r="S195" s="54">
        <f t="shared" si="63"/>
        <v>45904</v>
      </c>
      <c r="T195" s="94">
        <f t="shared" si="64"/>
        <v>850</v>
      </c>
      <c r="U195" s="98" cm="1">
        <f t="array" ref="U195">IF(OR(ISNUMBER(SEARCH("대신대납",J195)),ISNUMBER(SEARCH("대신 대납",J195))),_xlfn.LET(
  _xlpm.s,J195,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5" s="98">
        <f>((K195-1)*2500)/(Summary!$B$23/100)</f>
        <v>0</v>
      </c>
      <c r="W195" s="107">
        <f>IF(OR(ISNUMBER(SEARCH("대신대납",J195)),ISNUMBER(SEARCH("대신 대납",J195)),ISNUMBER(SEARCH("대신착불",J195)),ISNUMBER(SEARCH("대신 착불",J195))), 0,_xlfn.IFNA(_xlfn.IFS(
    AND(N195/K195 &gt; 2, N195/K195 &lt;= 5), 500/(Summary!$B$23/100) * K195,
    AND(N195/K195 &gt; 5, N195/K195 &lt;= 10), 1000/(Summary!$B$23/100) * K195,
    AND(N195/K195 &gt; 10, N195/K195 &lt;= 20), 3000/(Summary!$B$23/100) * K195,
    AND(N195/K195 &gt; 20, N195/K195 &lt;= 25), 11000/(Summary!$B$23/100) * K195,
    AND(N195/K195 &gt; 25, N195/K195 &lt;= 999), 15000/(Summary!$B$23/100) * K195
),0))</f>
        <v>0</v>
      </c>
      <c r="X195" s="99" cm="1">
        <f t="array" ref="X195">_xlfn.IFNA(_xlfn.IFS(AND(P195&gt;=2000, P195&lt;3000), 10000, AND(P195&gt;=3000, P195&lt;4000), 15000, AND(P195&gt;=4000, P195&lt;5000), 20000, AND(P195&gt;=5000), 25000),0)</f>
        <v>0</v>
      </c>
      <c r="Y195" s="64" t="str">
        <f>_xlfn.IFNA(VLOOKUP(D195,OTC!$A:$H,8,0),"")</f>
        <v/>
      </c>
      <c r="Z195" s="102">
        <f t="shared" si="65"/>
        <v>0</v>
      </c>
      <c r="AA195" s="113">
        <f t="shared" si="66"/>
        <v>850</v>
      </c>
      <c r="AB195" s="124">
        <f>IF(OR(ISNUMBER(SEARCH("적하삭제",J195)),ISNUMBER(SEARCH("적하 삭제",J195))),0,AA195*Summary!$B$23/100)</f>
        <v>8009.8050000000003</v>
      </c>
      <c r="AC195" s="65"/>
      <c r="AD195" s="145">
        <v>45904</v>
      </c>
      <c r="AE195" s="139" t="s">
        <v>10</v>
      </c>
      <c r="AF195" s="139">
        <v>82020038056</v>
      </c>
      <c r="AG195" s="139" t="s">
        <v>822</v>
      </c>
      <c r="AH195" s="139" t="s">
        <v>823</v>
      </c>
      <c r="AI195" s="139">
        <v>1055960382</v>
      </c>
      <c r="AJ195" s="139">
        <v>49324</v>
      </c>
      <c r="AK195" s="139"/>
      <c r="AL195" s="140">
        <v>1</v>
      </c>
      <c r="AM195" s="141">
        <v>1.6</v>
      </c>
      <c r="AN195" s="141">
        <v>2</v>
      </c>
      <c r="AO195" s="141">
        <v>2</v>
      </c>
      <c r="AP195" s="139" t="s">
        <v>8</v>
      </c>
      <c r="AQ195" s="141">
        <v>7.65</v>
      </c>
      <c r="AR195" s="139" t="s">
        <v>81</v>
      </c>
      <c r="AS195" s="139" t="s">
        <v>81</v>
      </c>
      <c r="AT195" s="139" t="s">
        <v>81</v>
      </c>
      <c r="AU195" s="139" t="s">
        <v>81</v>
      </c>
      <c r="AV195" s="139" t="s">
        <v>81</v>
      </c>
      <c r="AW195" s="139">
        <v>2256355</v>
      </c>
      <c r="AX195" s="139" t="s">
        <v>121</v>
      </c>
      <c r="AY195" s="139" t="s">
        <v>82</v>
      </c>
      <c r="AZ195" s="139"/>
      <c r="BA195" s="139" t="s">
        <v>83</v>
      </c>
      <c r="BB195" s="157">
        <v>596421455821</v>
      </c>
      <c r="BC195" s="139"/>
      <c r="BD195" s="139" t="s">
        <v>824</v>
      </c>
      <c r="BE195" s="139" t="s">
        <v>119</v>
      </c>
      <c r="BF195" s="139" t="s">
        <v>87</v>
      </c>
      <c r="BG195" s="139" t="s">
        <v>84</v>
      </c>
      <c r="BH195" s="139" t="s">
        <v>85</v>
      </c>
      <c r="BI195" s="139" t="s">
        <v>86</v>
      </c>
      <c r="BJ195" s="139"/>
      <c r="BK195" s="139" t="s">
        <v>116</v>
      </c>
    </row>
    <row r="196" spans="1:63" ht="13.2" customHeight="1" x14ac:dyDescent="0.2">
      <c r="A196" s="54">
        <f t="shared" si="45"/>
        <v>45904</v>
      </c>
      <c r="B196" s="54" t="str">
        <f t="shared" si="46"/>
        <v>NRT</v>
      </c>
      <c r="C196" s="53">
        <f t="shared" si="47"/>
        <v>82020038056</v>
      </c>
      <c r="D196" s="55" t="str">
        <f t="shared" si="48"/>
        <v>PJP250137415</v>
      </c>
      <c r="E196" s="53">
        <f t="shared" si="49"/>
        <v>596421455843</v>
      </c>
      <c r="F196" s="53">
        <f t="shared" si="50"/>
        <v>2256355</v>
      </c>
      <c r="G196" s="53" t="str">
        <f t="shared" si="51"/>
        <v>SWCORP (TEAMHT)</v>
      </c>
      <c r="H196" s="55" t="str">
        <f t="shared" si="52"/>
        <v>김재학</v>
      </c>
      <c r="I196" s="53">
        <f t="shared" si="53"/>
        <v>17066</v>
      </c>
      <c r="J196" s="72">
        <f t="shared" si="54"/>
        <v>0</v>
      </c>
      <c r="K196" s="114">
        <f t="shared" si="55"/>
        <v>1</v>
      </c>
      <c r="L196" s="115">
        <f t="shared" si="56"/>
        <v>1.1000000000000001</v>
      </c>
      <c r="M196" s="115">
        <f t="shared" si="57"/>
        <v>2.1</v>
      </c>
      <c r="N196" s="56">
        <f t="shared" si="58"/>
        <v>2.1</v>
      </c>
      <c r="O196" s="53" t="str">
        <f t="shared" si="59"/>
        <v>일반(목록배제,Normal-Manifest Exception)</v>
      </c>
      <c r="P196" s="100">
        <f t="shared" si="60"/>
        <v>22.95</v>
      </c>
      <c r="Q196" s="63" t="str">
        <f t="shared" si="61"/>
        <v>RS702</v>
      </c>
      <c r="R196" s="63" t="str">
        <f t="shared" si="62"/>
        <v>AIR SEOUL</v>
      </c>
      <c r="S196" s="54">
        <f t="shared" si="63"/>
        <v>45904</v>
      </c>
      <c r="T196" s="94">
        <f t="shared" si="64"/>
        <v>869</v>
      </c>
      <c r="U196" s="98" cm="1">
        <f t="array" ref="U196">IF(OR(ISNUMBER(SEARCH("대신대납",J196)),ISNUMBER(SEARCH("대신 대납",J196))),_xlfn.LET(
  _xlpm.s,J196,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6" s="98">
        <f>((K196-1)*2500)/(Summary!$B$23/100)</f>
        <v>0</v>
      </c>
      <c r="W196" s="107">
        <f>IF(OR(ISNUMBER(SEARCH("대신대납",J196)),ISNUMBER(SEARCH("대신 대납",J196)),ISNUMBER(SEARCH("대신착불",J196)),ISNUMBER(SEARCH("대신 착불",J196))), 0,_xlfn.IFNA(_xlfn.IFS(
    AND(N196/K196 &gt; 2, N196/K196 &lt;= 5), 500/(Summary!$B$23/100) * K196,
    AND(N196/K196 &gt; 5, N196/K196 &lt;= 10), 1000/(Summary!$B$23/100) * K196,
    AND(N196/K196 &gt; 10, N196/K196 &lt;= 20), 3000/(Summary!$B$23/100) * K196,
    AND(N196/K196 &gt; 20, N196/K196 &lt;= 25), 11000/(Summary!$B$23/100) * K196,
    AND(N196/K196 &gt; 25, N196/K196 &lt;= 999), 15000/(Summary!$B$23/100) * K196
),0))</f>
        <v>53.059968376258844</v>
      </c>
      <c r="X196" s="99" cm="1">
        <f t="array" ref="X196">_xlfn.IFNA(_xlfn.IFS(AND(P196&gt;=2000, P196&lt;3000), 10000, AND(P196&gt;=3000, P196&lt;4000), 15000, AND(P196&gt;=4000, P196&lt;5000), 20000, AND(P196&gt;=5000), 25000),0)</f>
        <v>0</v>
      </c>
      <c r="Y196" s="64" t="str">
        <f>_xlfn.IFNA(VLOOKUP(D196,OTC!$A:$H,8,0),"")</f>
        <v/>
      </c>
      <c r="Z196" s="102">
        <f t="shared" si="65"/>
        <v>53</v>
      </c>
      <c r="AA196" s="113">
        <f t="shared" si="66"/>
        <v>922</v>
      </c>
      <c r="AB196" s="124">
        <f>IF(OR(ISNUMBER(SEARCH("적하삭제",J196)),ISNUMBER(SEARCH("적하 삭제",J196))),0,AA196*Summary!$B$23/100)</f>
        <v>8688.2826000000005</v>
      </c>
      <c r="AC196" s="65"/>
      <c r="AD196" s="145">
        <v>45904</v>
      </c>
      <c r="AE196" s="139" t="s">
        <v>10</v>
      </c>
      <c r="AF196" s="139">
        <v>82020038056</v>
      </c>
      <c r="AG196" s="139" t="s">
        <v>825</v>
      </c>
      <c r="AH196" s="139" t="s">
        <v>215</v>
      </c>
      <c r="AI196" s="139">
        <v>1094436277</v>
      </c>
      <c r="AJ196" s="139">
        <v>17066</v>
      </c>
      <c r="AK196" s="139"/>
      <c r="AL196" s="140">
        <v>1</v>
      </c>
      <c r="AM196" s="141">
        <v>1.1000000000000001</v>
      </c>
      <c r="AN196" s="141">
        <v>2.1</v>
      </c>
      <c r="AO196" s="141">
        <v>2.1</v>
      </c>
      <c r="AP196" s="139" t="s">
        <v>8</v>
      </c>
      <c r="AQ196" s="141">
        <v>22.95</v>
      </c>
      <c r="AR196" s="139" t="s">
        <v>81</v>
      </c>
      <c r="AS196" s="139" t="s">
        <v>81</v>
      </c>
      <c r="AT196" s="139" t="s">
        <v>81</v>
      </c>
      <c r="AU196" s="139" t="s">
        <v>81</v>
      </c>
      <c r="AV196" s="139" t="s">
        <v>81</v>
      </c>
      <c r="AW196" s="139">
        <v>2256355</v>
      </c>
      <c r="AX196" s="139" t="s">
        <v>121</v>
      </c>
      <c r="AY196" s="139" t="s">
        <v>82</v>
      </c>
      <c r="AZ196" s="139"/>
      <c r="BA196" s="139" t="s">
        <v>83</v>
      </c>
      <c r="BB196" s="157">
        <v>596421455843</v>
      </c>
      <c r="BC196" s="139"/>
      <c r="BD196" s="139" t="s">
        <v>826</v>
      </c>
      <c r="BE196" s="139" t="s">
        <v>119</v>
      </c>
      <c r="BF196" s="139" t="s">
        <v>87</v>
      </c>
      <c r="BG196" s="139" t="s">
        <v>84</v>
      </c>
      <c r="BH196" s="139" t="s">
        <v>85</v>
      </c>
      <c r="BI196" s="139" t="s">
        <v>86</v>
      </c>
      <c r="BJ196" s="139"/>
      <c r="BK196" s="139" t="s">
        <v>116</v>
      </c>
    </row>
    <row r="197" spans="1:63" ht="13.2" customHeight="1" x14ac:dyDescent="0.2">
      <c r="A197" s="54">
        <f t="shared" si="45"/>
        <v>45904</v>
      </c>
      <c r="B197" s="54" t="str">
        <f t="shared" si="46"/>
        <v>NRT</v>
      </c>
      <c r="C197" s="53">
        <f t="shared" si="47"/>
        <v>82020038056</v>
      </c>
      <c r="D197" s="55" t="str">
        <f t="shared" si="48"/>
        <v>PJP250137391</v>
      </c>
      <c r="E197" s="53">
        <f t="shared" si="49"/>
        <v>596421455600</v>
      </c>
      <c r="F197" s="53">
        <f t="shared" si="50"/>
        <v>2256355</v>
      </c>
      <c r="G197" s="53" t="str">
        <f t="shared" si="51"/>
        <v>SWCORP (TEAMHT)</v>
      </c>
      <c r="H197" s="55" t="str">
        <f t="shared" si="52"/>
        <v>허문정</v>
      </c>
      <c r="I197" s="53">
        <f t="shared" si="53"/>
        <v>1402</v>
      </c>
      <c r="J197" s="72">
        <f t="shared" si="54"/>
        <v>0</v>
      </c>
      <c r="K197" s="114">
        <f t="shared" si="55"/>
        <v>1</v>
      </c>
      <c r="L197" s="115">
        <f t="shared" si="56"/>
        <v>1.5</v>
      </c>
      <c r="M197" s="115">
        <f t="shared" si="57"/>
        <v>3.4</v>
      </c>
      <c r="N197" s="56">
        <f t="shared" si="58"/>
        <v>3.4000000000000004</v>
      </c>
      <c r="O197" s="53" t="str">
        <f t="shared" si="59"/>
        <v>일반(목록배제,Normal-Manifest Exception)</v>
      </c>
      <c r="P197" s="100">
        <f t="shared" si="60"/>
        <v>15.8</v>
      </c>
      <c r="Q197" s="63" t="str">
        <f t="shared" si="61"/>
        <v>RS702</v>
      </c>
      <c r="R197" s="63" t="str">
        <f t="shared" si="62"/>
        <v>AIR SEOUL</v>
      </c>
      <c r="S197" s="54">
        <f t="shared" si="63"/>
        <v>45904</v>
      </c>
      <c r="T197" s="94">
        <f t="shared" si="64"/>
        <v>1116</v>
      </c>
      <c r="U197" s="98" cm="1">
        <f t="array" ref="U197">IF(OR(ISNUMBER(SEARCH("대신대납",J197)),ISNUMBER(SEARCH("대신 대납",J197))),_xlfn.LET(
  _xlpm.s,J197,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7" s="98">
        <f>((K197-1)*2500)/(Summary!$B$23/100)</f>
        <v>0</v>
      </c>
      <c r="W197" s="107">
        <f>IF(OR(ISNUMBER(SEARCH("대신대납",J197)),ISNUMBER(SEARCH("대신 대납",J197)),ISNUMBER(SEARCH("대신착불",J197)),ISNUMBER(SEARCH("대신 착불",J197))), 0,_xlfn.IFNA(_xlfn.IFS(
    AND(N197/K197 &gt; 2, N197/K197 &lt;= 5), 500/(Summary!$B$23/100) * K197,
    AND(N197/K197 &gt; 5, N197/K197 &lt;= 10), 1000/(Summary!$B$23/100) * K197,
    AND(N197/K197 &gt; 10, N197/K197 &lt;= 20), 3000/(Summary!$B$23/100) * K197,
    AND(N197/K197 &gt; 20, N197/K197 &lt;= 25), 11000/(Summary!$B$23/100) * K197,
    AND(N197/K197 &gt; 25, N197/K197 &lt;= 999), 15000/(Summary!$B$23/100) * K197
),0))</f>
        <v>53.059968376258844</v>
      </c>
      <c r="X197" s="99" cm="1">
        <f t="array" ref="X197">_xlfn.IFNA(_xlfn.IFS(AND(P197&gt;=2000, P197&lt;3000), 10000, AND(P197&gt;=3000, P197&lt;4000), 15000, AND(P197&gt;=4000, P197&lt;5000), 20000, AND(P197&gt;=5000), 25000),0)</f>
        <v>0</v>
      </c>
      <c r="Y197" s="64" t="str">
        <f>_xlfn.IFNA(VLOOKUP(D197,OTC!$A:$H,8,0),"")</f>
        <v/>
      </c>
      <c r="Z197" s="102">
        <f t="shared" si="65"/>
        <v>53</v>
      </c>
      <c r="AA197" s="113">
        <f t="shared" si="66"/>
        <v>1169</v>
      </c>
      <c r="AB197" s="124">
        <f>IF(OR(ISNUMBER(SEARCH("적하삭제",J197)),ISNUMBER(SEARCH("적하 삭제",J197))),0,AA197*Summary!$B$23/100)</f>
        <v>11015.8377</v>
      </c>
      <c r="AC197" s="65"/>
      <c r="AD197" s="145">
        <v>45904</v>
      </c>
      <c r="AE197" s="139" t="s">
        <v>10</v>
      </c>
      <c r="AF197" s="139">
        <v>82020038056</v>
      </c>
      <c r="AG197" s="139" t="s">
        <v>827</v>
      </c>
      <c r="AH197" s="139" t="s">
        <v>828</v>
      </c>
      <c r="AI197" s="139">
        <v>1039943317</v>
      </c>
      <c r="AJ197" s="139">
        <v>1402</v>
      </c>
      <c r="AK197" s="139"/>
      <c r="AL197" s="140">
        <v>1</v>
      </c>
      <c r="AM197" s="141">
        <v>1.5</v>
      </c>
      <c r="AN197" s="141">
        <v>3.4</v>
      </c>
      <c r="AO197" s="141">
        <v>3.4</v>
      </c>
      <c r="AP197" s="139" t="s">
        <v>8</v>
      </c>
      <c r="AQ197" s="141">
        <v>15.8</v>
      </c>
      <c r="AR197" s="139" t="s">
        <v>81</v>
      </c>
      <c r="AS197" s="139" t="s">
        <v>81</v>
      </c>
      <c r="AT197" s="139" t="s">
        <v>81</v>
      </c>
      <c r="AU197" s="139" t="s">
        <v>81</v>
      </c>
      <c r="AV197" s="139" t="s">
        <v>81</v>
      </c>
      <c r="AW197" s="139">
        <v>2256355</v>
      </c>
      <c r="AX197" s="139" t="s">
        <v>121</v>
      </c>
      <c r="AY197" s="139" t="s">
        <v>82</v>
      </c>
      <c r="AZ197" s="139"/>
      <c r="BA197" s="139" t="s">
        <v>83</v>
      </c>
      <c r="BB197" s="157">
        <v>596421455600</v>
      </c>
      <c r="BC197" s="139"/>
      <c r="BD197" s="139" t="s">
        <v>829</v>
      </c>
      <c r="BE197" s="139" t="s">
        <v>119</v>
      </c>
      <c r="BF197" s="139" t="s">
        <v>87</v>
      </c>
      <c r="BG197" s="139" t="s">
        <v>84</v>
      </c>
      <c r="BH197" s="139" t="s">
        <v>85</v>
      </c>
      <c r="BI197" s="139" t="s">
        <v>86</v>
      </c>
      <c r="BJ197" s="139"/>
      <c r="BK197" s="139" t="s">
        <v>116</v>
      </c>
    </row>
    <row r="198" spans="1:63" ht="13.2" customHeight="1" x14ac:dyDescent="0.2">
      <c r="A198" s="54">
        <f t="shared" si="45"/>
        <v>45904</v>
      </c>
      <c r="B198" s="54" t="str">
        <f t="shared" si="46"/>
        <v>NRT</v>
      </c>
      <c r="C198" s="53">
        <f t="shared" si="47"/>
        <v>82020038056</v>
      </c>
      <c r="D198" s="55" t="str">
        <f t="shared" si="48"/>
        <v>PJP250137398</v>
      </c>
      <c r="E198" s="53">
        <f t="shared" si="49"/>
        <v>596421455670</v>
      </c>
      <c r="F198" s="53">
        <f t="shared" si="50"/>
        <v>2256355</v>
      </c>
      <c r="G198" s="53" t="str">
        <f t="shared" si="51"/>
        <v>SWCORP (TEAMHT)</v>
      </c>
      <c r="H198" s="55" t="str">
        <f t="shared" si="52"/>
        <v>김누리</v>
      </c>
      <c r="I198" s="53">
        <f t="shared" si="53"/>
        <v>61698</v>
      </c>
      <c r="J198" s="72">
        <f t="shared" si="54"/>
        <v>0</v>
      </c>
      <c r="K198" s="114">
        <f t="shared" si="55"/>
        <v>1</v>
      </c>
      <c r="L198" s="115">
        <f t="shared" si="56"/>
        <v>1.7</v>
      </c>
      <c r="M198" s="115">
        <f t="shared" si="57"/>
        <v>3.6</v>
      </c>
      <c r="N198" s="56">
        <f t="shared" si="58"/>
        <v>3.6</v>
      </c>
      <c r="O198" s="53" t="str">
        <f t="shared" si="59"/>
        <v>일반(목록배제,Normal-Manifest Exception)</v>
      </c>
      <c r="P198" s="100">
        <f t="shared" si="60"/>
        <v>16.96</v>
      </c>
      <c r="Q198" s="63" t="str">
        <f t="shared" si="61"/>
        <v>RS702</v>
      </c>
      <c r="R198" s="63" t="str">
        <f t="shared" si="62"/>
        <v>AIR SEOUL</v>
      </c>
      <c r="S198" s="54">
        <f t="shared" si="63"/>
        <v>45904</v>
      </c>
      <c r="T198" s="94">
        <f t="shared" si="64"/>
        <v>1154</v>
      </c>
      <c r="U198" s="98" cm="1">
        <f t="array" ref="U198">IF(OR(ISNUMBER(SEARCH("대신대납",J198)),ISNUMBER(SEARCH("대신 대납",J198))),_xlfn.LET(
  _xlpm.s,J198,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8" s="98">
        <f>((K198-1)*2500)/(Summary!$B$23/100)</f>
        <v>0</v>
      </c>
      <c r="W198" s="107">
        <f>IF(OR(ISNUMBER(SEARCH("대신대납",J198)),ISNUMBER(SEARCH("대신 대납",J198)),ISNUMBER(SEARCH("대신착불",J198)),ISNUMBER(SEARCH("대신 착불",J198))), 0,_xlfn.IFNA(_xlfn.IFS(
    AND(N198/K198 &gt; 2, N198/K198 &lt;= 5), 500/(Summary!$B$23/100) * K198,
    AND(N198/K198 &gt; 5, N198/K198 &lt;= 10), 1000/(Summary!$B$23/100) * K198,
    AND(N198/K198 &gt; 10, N198/K198 &lt;= 20), 3000/(Summary!$B$23/100) * K198,
    AND(N198/K198 &gt; 20, N198/K198 &lt;= 25), 11000/(Summary!$B$23/100) * K198,
    AND(N198/K198 &gt; 25, N198/K198 &lt;= 999), 15000/(Summary!$B$23/100) * K198
),0))</f>
        <v>53.059968376258844</v>
      </c>
      <c r="X198" s="99" cm="1">
        <f t="array" ref="X198">_xlfn.IFNA(_xlfn.IFS(AND(P198&gt;=2000, P198&lt;3000), 10000, AND(P198&gt;=3000, P198&lt;4000), 15000, AND(P198&gt;=4000, P198&lt;5000), 20000, AND(P198&gt;=5000), 25000),0)</f>
        <v>0</v>
      </c>
      <c r="Y198" s="64" t="str">
        <f>_xlfn.IFNA(VLOOKUP(D198,OTC!$A:$H,8,0),"")</f>
        <v/>
      </c>
      <c r="Z198" s="102">
        <f t="shared" si="65"/>
        <v>53</v>
      </c>
      <c r="AA198" s="113">
        <f t="shared" si="66"/>
        <v>1207</v>
      </c>
      <c r="AB198" s="124">
        <f>IF(OR(ISNUMBER(SEARCH("적하삭제",J198)),ISNUMBER(SEARCH("적하 삭제",J198))),0,AA198*Summary!$B$23/100)</f>
        <v>11373.9231</v>
      </c>
      <c r="AC198" s="65"/>
      <c r="AD198" s="145">
        <v>45904</v>
      </c>
      <c r="AE198" s="139" t="s">
        <v>10</v>
      </c>
      <c r="AF198" s="139">
        <v>82020038056</v>
      </c>
      <c r="AG198" s="139" t="s">
        <v>830</v>
      </c>
      <c r="AH198" s="139" t="s">
        <v>831</v>
      </c>
      <c r="AI198" s="139">
        <v>1037964549</v>
      </c>
      <c r="AJ198" s="139">
        <v>61698</v>
      </c>
      <c r="AK198" s="139"/>
      <c r="AL198" s="140">
        <v>1</v>
      </c>
      <c r="AM198" s="141">
        <v>1.7</v>
      </c>
      <c r="AN198" s="141">
        <v>3.6</v>
      </c>
      <c r="AO198" s="141">
        <v>3.6</v>
      </c>
      <c r="AP198" s="139" t="s">
        <v>8</v>
      </c>
      <c r="AQ198" s="141">
        <v>16.96</v>
      </c>
      <c r="AR198" s="139" t="s">
        <v>81</v>
      </c>
      <c r="AS198" s="139" t="s">
        <v>81</v>
      </c>
      <c r="AT198" s="139" t="s">
        <v>81</v>
      </c>
      <c r="AU198" s="139" t="s">
        <v>81</v>
      </c>
      <c r="AV198" s="139" t="s">
        <v>81</v>
      </c>
      <c r="AW198" s="139">
        <v>2256355</v>
      </c>
      <c r="AX198" s="139" t="s">
        <v>121</v>
      </c>
      <c r="AY198" s="139" t="s">
        <v>82</v>
      </c>
      <c r="AZ198" s="139"/>
      <c r="BA198" s="139" t="s">
        <v>83</v>
      </c>
      <c r="BB198" s="157">
        <v>596421455670</v>
      </c>
      <c r="BC198" s="139"/>
      <c r="BD198" s="139" t="s">
        <v>832</v>
      </c>
      <c r="BE198" s="139" t="s">
        <v>119</v>
      </c>
      <c r="BF198" s="139" t="s">
        <v>87</v>
      </c>
      <c r="BG198" s="139" t="s">
        <v>84</v>
      </c>
      <c r="BH198" s="139" t="s">
        <v>85</v>
      </c>
      <c r="BI198" s="139" t="s">
        <v>86</v>
      </c>
      <c r="BJ198" s="139"/>
      <c r="BK198" s="139" t="s">
        <v>116</v>
      </c>
    </row>
    <row r="199" spans="1:63" ht="13.2" customHeight="1" x14ac:dyDescent="0.2">
      <c r="A199" s="54">
        <f t="shared" ref="A199:A262" si="67">AD199</f>
        <v>45904</v>
      </c>
      <c r="B199" s="54" t="str">
        <f t="shared" ref="B199:B262" si="68">AE199</f>
        <v>NRT</v>
      </c>
      <c r="C199" s="53">
        <f t="shared" ref="C199:C262" si="69">AF199</f>
        <v>82020038056</v>
      </c>
      <c r="D199" s="55" t="str">
        <f t="shared" ref="D199:D262" si="70">AG199</f>
        <v>PJP250137395</v>
      </c>
      <c r="E199" s="53">
        <f t="shared" ref="E199:E262" si="71">BB199</f>
        <v>596421455644</v>
      </c>
      <c r="F199" s="53">
        <f t="shared" ref="F199:F262" si="72">AW199</f>
        <v>2256355</v>
      </c>
      <c r="G199" s="53" t="str">
        <f t="shared" ref="G199:G262" si="73">AX199</f>
        <v>SWCORP (TEAMHT)</v>
      </c>
      <c r="H199" s="55" t="str">
        <f t="shared" ref="H199:H262" si="74">AH199</f>
        <v>이상준</v>
      </c>
      <c r="I199" s="53">
        <f t="shared" ref="I199:I262" si="75">AJ199</f>
        <v>16892</v>
      </c>
      <c r="J199" s="72">
        <f t="shared" ref="J199:J262" si="76">AK199</f>
        <v>0</v>
      </c>
      <c r="K199" s="114">
        <f t="shared" ref="K199:K262" si="77">AL199</f>
        <v>1</v>
      </c>
      <c r="L199" s="115">
        <f t="shared" ref="L199:L262" si="78">AM199</f>
        <v>0.5</v>
      </c>
      <c r="M199" s="115">
        <f t="shared" ref="M199:M262" si="79">AN199</f>
        <v>2</v>
      </c>
      <c r="N199" s="56">
        <f t="shared" ref="N199:N262" si="80">CEILING(IF(L199&gt;M199,L199,M199),$D$2)</f>
        <v>2</v>
      </c>
      <c r="O199" s="53" t="str">
        <f t="shared" ref="O199:O262" si="81">AP199</f>
        <v>일반(목록배제,Normal-Manifest Exception)</v>
      </c>
      <c r="P199" s="100">
        <f t="shared" ref="P199:P262" si="82">AQ199</f>
        <v>1.47</v>
      </c>
      <c r="Q199" s="63" t="str">
        <f t="shared" ref="Q199:Q262" si="83">BE199</f>
        <v>RS702</v>
      </c>
      <c r="R199" s="63" t="str">
        <f t="shared" ref="R199:R262" si="84">BF199</f>
        <v>AIR SEOUL</v>
      </c>
      <c r="S199" s="54">
        <f t="shared" ref="S199:S262" si="85">DATE(YEAR(A199),MONTH(A199),DAY(A199))</f>
        <v>45904</v>
      </c>
      <c r="T199" s="94">
        <f t="shared" ref="T199:T262" si="86">IF(N199&gt;0.5,CEILING($B$2+(N199-0.5)*$C$2,1),$B$2)-30</f>
        <v>850</v>
      </c>
      <c r="U199" s="98" cm="1">
        <f t="array" ref="U199">IF(OR(ISNUMBER(SEARCH("대신대납",J199)),ISNUMBER(SEARCH("대신 대납",J199))),_xlfn.LET(
  _xlpm.s,J199,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9" s="98">
        <f>((K199-1)*2500)/(Summary!$B$23/100)</f>
        <v>0</v>
      </c>
      <c r="W199" s="107">
        <f>IF(OR(ISNUMBER(SEARCH("대신대납",J199)),ISNUMBER(SEARCH("대신 대납",J199)),ISNUMBER(SEARCH("대신착불",J199)),ISNUMBER(SEARCH("대신 착불",J199))), 0,_xlfn.IFNA(_xlfn.IFS(
    AND(N199/K199 &gt; 2, N199/K199 &lt;= 5), 500/(Summary!$B$23/100) * K199,
    AND(N199/K199 &gt; 5, N199/K199 &lt;= 10), 1000/(Summary!$B$23/100) * K199,
    AND(N199/K199 &gt; 10, N199/K199 &lt;= 20), 3000/(Summary!$B$23/100) * K199,
    AND(N199/K199 &gt; 20, N199/K199 &lt;= 25), 11000/(Summary!$B$23/100) * K199,
    AND(N199/K199 &gt; 25, N199/K199 &lt;= 999), 15000/(Summary!$B$23/100) * K199
),0))</f>
        <v>0</v>
      </c>
      <c r="X199" s="99" cm="1">
        <f t="array" ref="X199">_xlfn.IFNA(_xlfn.IFS(AND(P199&gt;=2000, P199&lt;3000), 10000, AND(P199&gt;=3000, P199&lt;4000), 15000, AND(P199&gt;=4000, P199&lt;5000), 20000, AND(P199&gt;=5000), 25000),0)</f>
        <v>0</v>
      </c>
      <c r="Y199" s="64" t="str">
        <f>_xlfn.IFNA(VLOOKUP(D199,OTC!$A:$H,8,0),"")</f>
        <v/>
      </c>
      <c r="Z199" s="102">
        <f t="shared" ref="Z199:Z262" si="87">ROUND(SUM(U199:Y199),0)</f>
        <v>0</v>
      </c>
      <c r="AA199" s="113">
        <f t="shared" ref="AA199:AA262" si="88">SUM(Z199,T199)</f>
        <v>850</v>
      </c>
      <c r="AB199" s="124">
        <f>IF(OR(ISNUMBER(SEARCH("적하삭제",J199)),ISNUMBER(SEARCH("적하 삭제",J199))),0,AA199*Summary!$B$23/100)</f>
        <v>8009.8050000000003</v>
      </c>
      <c r="AC199" s="65"/>
      <c r="AD199" s="145">
        <v>45904</v>
      </c>
      <c r="AE199" s="139" t="s">
        <v>10</v>
      </c>
      <c r="AF199" s="139">
        <v>82020038056</v>
      </c>
      <c r="AG199" s="139" t="s">
        <v>833</v>
      </c>
      <c r="AH199" s="139" t="s">
        <v>834</v>
      </c>
      <c r="AI199" s="139">
        <v>1031101883</v>
      </c>
      <c r="AJ199" s="139">
        <v>16892</v>
      </c>
      <c r="AK199" s="139"/>
      <c r="AL199" s="140">
        <v>1</v>
      </c>
      <c r="AM199" s="141">
        <v>0.5</v>
      </c>
      <c r="AN199" s="141">
        <v>2</v>
      </c>
      <c r="AO199" s="141">
        <v>2</v>
      </c>
      <c r="AP199" s="139" t="s">
        <v>8</v>
      </c>
      <c r="AQ199" s="141">
        <v>1.47</v>
      </c>
      <c r="AR199" s="139" t="s">
        <v>81</v>
      </c>
      <c r="AS199" s="139" t="s">
        <v>81</v>
      </c>
      <c r="AT199" s="139" t="s">
        <v>81</v>
      </c>
      <c r="AU199" s="139" t="s">
        <v>81</v>
      </c>
      <c r="AV199" s="139" t="s">
        <v>81</v>
      </c>
      <c r="AW199" s="139">
        <v>2256355</v>
      </c>
      <c r="AX199" s="139" t="s">
        <v>121</v>
      </c>
      <c r="AY199" s="139" t="s">
        <v>82</v>
      </c>
      <c r="AZ199" s="139"/>
      <c r="BA199" s="139" t="s">
        <v>83</v>
      </c>
      <c r="BB199" s="157">
        <v>596421455644</v>
      </c>
      <c r="BC199" s="139"/>
      <c r="BD199" s="139" t="s">
        <v>835</v>
      </c>
      <c r="BE199" s="139" t="s">
        <v>119</v>
      </c>
      <c r="BF199" s="139" t="s">
        <v>87</v>
      </c>
      <c r="BG199" s="139" t="s">
        <v>84</v>
      </c>
      <c r="BH199" s="139" t="s">
        <v>85</v>
      </c>
      <c r="BI199" s="139" t="s">
        <v>86</v>
      </c>
      <c r="BJ199" s="139"/>
      <c r="BK199" s="139" t="s">
        <v>116</v>
      </c>
    </row>
    <row r="200" spans="1:63" ht="13.2" customHeight="1" x14ac:dyDescent="0.2">
      <c r="A200" s="54">
        <f t="shared" si="67"/>
        <v>45904</v>
      </c>
      <c r="B200" s="54" t="str">
        <f t="shared" si="68"/>
        <v>NRT</v>
      </c>
      <c r="C200" s="53">
        <f t="shared" si="69"/>
        <v>82020038056</v>
      </c>
      <c r="D200" s="55" t="str">
        <f t="shared" si="70"/>
        <v>PJP250137416</v>
      </c>
      <c r="E200" s="53">
        <f t="shared" si="71"/>
        <v>596421455854</v>
      </c>
      <c r="F200" s="53">
        <f t="shared" si="72"/>
        <v>2256355</v>
      </c>
      <c r="G200" s="53" t="str">
        <f t="shared" si="73"/>
        <v>SWCORP (TEAMHT)</v>
      </c>
      <c r="H200" s="55" t="str">
        <f t="shared" si="74"/>
        <v>김수진</v>
      </c>
      <c r="I200" s="53">
        <f t="shared" si="75"/>
        <v>16527</v>
      </c>
      <c r="J200" s="72">
        <f t="shared" si="76"/>
        <v>0</v>
      </c>
      <c r="K200" s="114">
        <f t="shared" si="77"/>
        <v>1</v>
      </c>
      <c r="L200" s="115">
        <f t="shared" si="78"/>
        <v>1.7</v>
      </c>
      <c r="M200" s="115">
        <f t="shared" si="79"/>
        <v>2</v>
      </c>
      <c r="N200" s="56">
        <f t="shared" si="80"/>
        <v>2</v>
      </c>
      <c r="O200" s="53" t="str">
        <f t="shared" si="81"/>
        <v>일반(목록배제,Normal-Manifest Exception)</v>
      </c>
      <c r="P200" s="100">
        <f t="shared" si="82"/>
        <v>12.16</v>
      </c>
      <c r="Q200" s="63" t="str">
        <f t="shared" si="83"/>
        <v>RS702</v>
      </c>
      <c r="R200" s="63" t="str">
        <f t="shared" si="84"/>
        <v>AIR SEOUL</v>
      </c>
      <c r="S200" s="54">
        <f t="shared" si="85"/>
        <v>45904</v>
      </c>
      <c r="T200" s="94">
        <f t="shared" si="86"/>
        <v>850</v>
      </c>
      <c r="U200" s="98" cm="1">
        <f t="array" ref="U200">IF(OR(ISNUMBER(SEARCH("대신대납",J200)),ISNUMBER(SEARCH("대신 대납",J200))),_xlfn.LET(
  _xlpm.s,J200,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0" s="98">
        <f>((K200-1)*2500)/(Summary!$B$23/100)</f>
        <v>0</v>
      </c>
      <c r="W200" s="107">
        <f>IF(OR(ISNUMBER(SEARCH("대신대납",J200)),ISNUMBER(SEARCH("대신 대납",J200)),ISNUMBER(SEARCH("대신착불",J200)),ISNUMBER(SEARCH("대신 착불",J200))), 0,_xlfn.IFNA(_xlfn.IFS(
    AND(N200/K200 &gt; 2, N200/K200 &lt;= 5), 500/(Summary!$B$23/100) * K200,
    AND(N200/K200 &gt; 5, N200/K200 &lt;= 10), 1000/(Summary!$B$23/100) * K200,
    AND(N200/K200 &gt; 10, N200/K200 &lt;= 20), 3000/(Summary!$B$23/100) * K200,
    AND(N200/K200 &gt; 20, N200/K200 &lt;= 25), 11000/(Summary!$B$23/100) * K200,
    AND(N200/K200 &gt; 25, N200/K200 &lt;= 999), 15000/(Summary!$B$23/100) * K200
),0))</f>
        <v>0</v>
      </c>
      <c r="X200" s="99" cm="1">
        <f t="array" ref="X200">_xlfn.IFNA(_xlfn.IFS(AND(P200&gt;=2000, P200&lt;3000), 10000, AND(P200&gt;=3000, P200&lt;4000), 15000, AND(P200&gt;=4000, P200&lt;5000), 20000, AND(P200&gt;=5000), 25000),0)</f>
        <v>0</v>
      </c>
      <c r="Y200" s="64" t="str">
        <f>_xlfn.IFNA(VLOOKUP(D200,OTC!$A:$H,8,0),"")</f>
        <v/>
      </c>
      <c r="Z200" s="102">
        <f t="shared" si="87"/>
        <v>0</v>
      </c>
      <c r="AA200" s="113">
        <f t="shared" si="88"/>
        <v>850</v>
      </c>
      <c r="AB200" s="124">
        <f>IF(OR(ISNUMBER(SEARCH("적하삭제",J200)),ISNUMBER(SEARCH("적하 삭제",J200))),0,AA200*Summary!$B$23/100)</f>
        <v>8009.8050000000003</v>
      </c>
      <c r="AC200" s="65"/>
      <c r="AD200" s="145">
        <v>45904</v>
      </c>
      <c r="AE200" s="139" t="s">
        <v>10</v>
      </c>
      <c r="AF200" s="139">
        <v>82020038056</v>
      </c>
      <c r="AG200" s="139" t="s">
        <v>836</v>
      </c>
      <c r="AH200" s="139" t="s">
        <v>238</v>
      </c>
      <c r="AI200" s="139">
        <v>1040507389</v>
      </c>
      <c r="AJ200" s="139">
        <v>16527</v>
      </c>
      <c r="AK200" s="139"/>
      <c r="AL200" s="140">
        <v>1</v>
      </c>
      <c r="AM200" s="141">
        <v>1.7</v>
      </c>
      <c r="AN200" s="141">
        <v>2</v>
      </c>
      <c r="AO200" s="141">
        <v>2</v>
      </c>
      <c r="AP200" s="139" t="s">
        <v>8</v>
      </c>
      <c r="AQ200" s="141">
        <v>12.16</v>
      </c>
      <c r="AR200" s="139" t="s">
        <v>81</v>
      </c>
      <c r="AS200" s="139" t="s">
        <v>81</v>
      </c>
      <c r="AT200" s="139" t="s">
        <v>81</v>
      </c>
      <c r="AU200" s="139" t="s">
        <v>81</v>
      </c>
      <c r="AV200" s="139" t="s">
        <v>81</v>
      </c>
      <c r="AW200" s="139">
        <v>2256355</v>
      </c>
      <c r="AX200" s="139" t="s">
        <v>121</v>
      </c>
      <c r="AY200" s="139" t="s">
        <v>82</v>
      </c>
      <c r="AZ200" s="139"/>
      <c r="BA200" s="139" t="s">
        <v>83</v>
      </c>
      <c r="BB200" s="157">
        <v>596421455854</v>
      </c>
      <c r="BC200" s="139"/>
      <c r="BD200" s="139" t="s">
        <v>837</v>
      </c>
      <c r="BE200" s="139" t="s">
        <v>119</v>
      </c>
      <c r="BF200" s="139" t="s">
        <v>87</v>
      </c>
      <c r="BG200" s="139" t="s">
        <v>84</v>
      </c>
      <c r="BH200" s="139" t="s">
        <v>85</v>
      </c>
      <c r="BI200" s="139" t="s">
        <v>86</v>
      </c>
      <c r="BJ200" s="139"/>
      <c r="BK200" s="139" t="s">
        <v>116</v>
      </c>
    </row>
    <row r="201" spans="1:63" ht="13.2" customHeight="1" x14ac:dyDescent="0.2">
      <c r="A201" s="54">
        <f t="shared" si="67"/>
        <v>45904</v>
      </c>
      <c r="B201" s="54" t="str">
        <f t="shared" si="68"/>
        <v>NRT</v>
      </c>
      <c r="C201" s="53">
        <f t="shared" si="69"/>
        <v>82020038056</v>
      </c>
      <c r="D201" s="55" t="str">
        <f t="shared" si="70"/>
        <v>PJP250137422</v>
      </c>
      <c r="E201" s="53">
        <f t="shared" si="71"/>
        <v>596421455913</v>
      </c>
      <c r="F201" s="53">
        <f t="shared" si="72"/>
        <v>2256355</v>
      </c>
      <c r="G201" s="53" t="str">
        <f t="shared" si="73"/>
        <v>SWCORP (TEAMHT)</v>
      </c>
      <c r="H201" s="55" t="str">
        <f t="shared" si="74"/>
        <v>이규리</v>
      </c>
      <c r="I201" s="53">
        <f t="shared" si="75"/>
        <v>6786</v>
      </c>
      <c r="J201" s="72">
        <f t="shared" si="76"/>
        <v>0</v>
      </c>
      <c r="K201" s="114">
        <f t="shared" si="77"/>
        <v>1</v>
      </c>
      <c r="L201" s="115">
        <f t="shared" si="78"/>
        <v>2.75</v>
      </c>
      <c r="M201" s="115">
        <f t="shared" si="79"/>
        <v>2.1</v>
      </c>
      <c r="N201" s="56">
        <f t="shared" si="80"/>
        <v>2.8000000000000003</v>
      </c>
      <c r="O201" s="53" t="str">
        <f t="shared" si="81"/>
        <v>일반(목록배제,Normal-Manifest Exception)</v>
      </c>
      <c r="P201" s="100">
        <f t="shared" si="82"/>
        <v>11.8</v>
      </c>
      <c r="Q201" s="63" t="str">
        <f t="shared" si="83"/>
        <v>RS702</v>
      </c>
      <c r="R201" s="63" t="str">
        <f t="shared" si="84"/>
        <v>AIR SEOUL</v>
      </c>
      <c r="S201" s="54">
        <f t="shared" si="85"/>
        <v>45904</v>
      </c>
      <c r="T201" s="94">
        <f t="shared" si="86"/>
        <v>1002</v>
      </c>
      <c r="U201" s="98" cm="1">
        <f t="array" ref="U201">IF(OR(ISNUMBER(SEARCH("대신대납",J201)),ISNUMBER(SEARCH("대신 대납",J201))),_xlfn.LET(
  _xlpm.s,J201,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1" s="98">
        <f>((K201-1)*2500)/(Summary!$B$23/100)</f>
        <v>0</v>
      </c>
      <c r="W201" s="107">
        <f>IF(OR(ISNUMBER(SEARCH("대신대납",J201)),ISNUMBER(SEARCH("대신 대납",J201)),ISNUMBER(SEARCH("대신착불",J201)),ISNUMBER(SEARCH("대신 착불",J201))), 0,_xlfn.IFNA(_xlfn.IFS(
    AND(N201/K201 &gt; 2, N201/K201 &lt;= 5), 500/(Summary!$B$23/100) * K201,
    AND(N201/K201 &gt; 5, N201/K201 &lt;= 10), 1000/(Summary!$B$23/100) * K201,
    AND(N201/K201 &gt; 10, N201/K201 &lt;= 20), 3000/(Summary!$B$23/100) * K201,
    AND(N201/K201 &gt; 20, N201/K201 &lt;= 25), 11000/(Summary!$B$23/100) * K201,
    AND(N201/K201 &gt; 25, N201/K201 &lt;= 999), 15000/(Summary!$B$23/100) * K201
),0))</f>
        <v>53.059968376258844</v>
      </c>
      <c r="X201" s="99" cm="1">
        <f t="array" ref="X201">_xlfn.IFNA(_xlfn.IFS(AND(P201&gt;=2000, P201&lt;3000), 10000, AND(P201&gt;=3000, P201&lt;4000), 15000, AND(P201&gt;=4000, P201&lt;5000), 20000, AND(P201&gt;=5000), 25000),0)</f>
        <v>0</v>
      </c>
      <c r="Y201" s="64" t="str">
        <f>_xlfn.IFNA(VLOOKUP(D201,OTC!$A:$H,8,0),"")</f>
        <v/>
      </c>
      <c r="Z201" s="102">
        <f t="shared" si="87"/>
        <v>53</v>
      </c>
      <c r="AA201" s="113">
        <f t="shared" si="88"/>
        <v>1055</v>
      </c>
      <c r="AB201" s="124">
        <f>IF(OR(ISNUMBER(SEARCH("적하삭제",J201)),ISNUMBER(SEARCH("적하 삭제",J201))),0,AA201*Summary!$B$23/100)</f>
        <v>9941.5815000000002</v>
      </c>
      <c r="AC201" s="65"/>
      <c r="AD201" s="145">
        <v>45904</v>
      </c>
      <c r="AE201" s="139" t="s">
        <v>10</v>
      </c>
      <c r="AF201" s="139">
        <v>82020038056</v>
      </c>
      <c r="AG201" s="139" t="s">
        <v>838</v>
      </c>
      <c r="AH201" s="139" t="s">
        <v>839</v>
      </c>
      <c r="AI201" s="139">
        <v>1087625750</v>
      </c>
      <c r="AJ201" s="139">
        <v>6786</v>
      </c>
      <c r="AK201" s="139"/>
      <c r="AL201" s="140">
        <v>1</v>
      </c>
      <c r="AM201" s="141">
        <v>2.75</v>
      </c>
      <c r="AN201" s="141">
        <v>2.1</v>
      </c>
      <c r="AO201" s="141">
        <v>2.8</v>
      </c>
      <c r="AP201" s="139" t="s">
        <v>8</v>
      </c>
      <c r="AQ201" s="141">
        <v>11.8</v>
      </c>
      <c r="AR201" s="139" t="s">
        <v>81</v>
      </c>
      <c r="AS201" s="139" t="s">
        <v>81</v>
      </c>
      <c r="AT201" s="139" t="s">
        <v>81</v>
      </c>
      <c r="AU201" s="139" t="s">
        <v>81</v>
      </c>
      <c r="AV201" s="139" t="s">
        <v>81</v>
      </c>
      <c r="AW201" s="139">
        <v>2256355</v>
      </c>
      <c r="AX201" s="139" t="s">
        <v>121</v>
      </c>
      <c r="AY201" s="139" t="s">
        <v>82</v>
      </c>
      <c r="AZ201" s="139"/>
      <c r="BA201" s="139" t="s">
        <v>83</v>
      </c>
      <c r="BB201" s="157">
        <v>596421455913</v>
      </c>
      <c r="BC201" s="139"/>
      <c r="BD201" s="139" t="s">
        <v>840</v>
      </c>
      <c r="BE201" s="139" t="s">
        <v>119</v>
      </c>
      <c r="BF201" s="139" t="s">
        <v>87</v>
      </c>
      <c r="BG201" s="139" t="s">
        <v>84</v>
      </c>
      <c r="BH201" s="139" t="s">
        <v>85</v>
      </c>
      <c r="BI201" s="139" t="s">
        <v>86</v>
      </c>
      <c r="BJ201" s="139"/>
      <c r="BK201" s="139" t="s">
        <v>116</v>
      </c>
    </row>
    <row r="202" spans="1:63" ht="13.2" customHeight="1" x14ac:dyDescent="0.2">
      <c r="A202" s="54">
        <f t="shared" si="67"/>
        <v>45904</v>
      </c>
      <c r="B202" s="54" t="str">
        <f t="shared" si="68"/>
        <v>NRT</v>
      </c>
      <c r="C202" s="53">
        <f t="shared" si="69"/>
        <v>82020038056</v>
      </c>
      <c r="D202" s="55" t="str">
        <f t="shared" si="70"/>
        <v>PJP250133389</v>
      </c>
      <c r="E202" s="53">
        <f t="shared" si="71"/>
        <v>596421442075</v>
      </c>
      <c r="F202" s="53">
        <f t="shared" si="72"/>
        <v>2256355</v>
      </c>
      <c r="G202" s="53" t="str">
        <f t="shared" si="73"/>
        <v>SWCORP (TEAMHT)</v>
      </c>
      <c r="H202" s="55" t="str">
        <f t="shared" si="74"/>
        <v>이승규</v>
      </c>
      <c r="I202" s="53">
        <f t="shared" si="75"/>
        <v>17721</v>
      </c>
      <c r="J202" s="72">
        <f t="shared" si="76"/>
        <v>0</v>
      </c>
      <c r="K202" s="114">
        <f t="shared" si="77"/>
        <v>1</v>
      </c>
      <c r="L202" s="115">
        <f t="shared" si="78"/>
        <v>1.7</v>
      </c>
      <c r="M202" s="115">
        <f t="shared" si="79"/>
        <v>8.1999999999999993</v>
      </c>
      <c r="N202" s="56">
        <f t="shared" si="80"/>
        <v>8.2000000000000011</v>
      </c>
      <c r="O202" s="53" t="str">
        <f t="shared" si="81"/>
        <v>일반(목록배제,Normal-Manifest Exception)</v>
      </c>
      <c r="P202" s="100">
        <f t="shared" si="82"/>
        <v>39.76</v>
      </c>
      <c r="Q202" s="63" t="str">
        <f t="shared" si="83"/>
        <v>RS702</v>
      </c>
      <c r="R202" s="63" t="str">
        <f t="shared" si="84"/>
        <v>AIR SEOUL</v>
      </c>
      <c r="S202" s="54">
        <f t="shared" si="85"/>
        <v>45904</v>
      </c>
      <c r="T202" s="94">
        <f t="shared" si="86"/>
        <v>2028</v>
      </c>
      <c r="U202" s="98" cm="1">
        <f t="array" ref="U202">IF(OR(ISNUMBER(SEARCH("대신대납",J202)),ISNUMBER(SEARCH("대신 대납",J202))),_xlfn.LET(
  _xlpm.s,J202,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2" s="98">
        <f>((K202-1)*2500)/(Summary!$B$23/100)</f>
        <v>0</v>
      </c>
      <c r="W202" s="107">
        <f>IF(OR(ISNUMBER(SEARCH("대신대납",J202)),ISNUMBER(SEARCH("대신 대납",J202)),ISNUMBER(SEARCH("대신착불",J202)),ISNUMBER(SEARCH("대신 착불",J202))), 0,_xlfn.IFNA(_xlfn.IFS(
    AND(N202/K202 &gt; 2, N202/K202 &lt;= 5), 500/(Summary!$B$23/100) * K202,
    AND(N202/K202 &gt; 5, N202/K202 &lt;= 10), 1000/(Summary!$B$23/100) * K202,
    AND(N202/K202 &gt; 10, N202/K202 &lt;= 20), 3000/(Summary!$B$23/100) * K202,
    AND(N202/K202 &gt; 20, N202/K202 &lt;= 25), 11000/(Summary!$B$23/100) * K202,
    AND(N202/K202 &gt; 25, N202/K202 &lt;= 999), 15000/(Summary!$B$23/100) * K202
),0))</f>
        <v>106.11993675251769</v>
      </c>
      <c r="X202" s="99" cm="1">
        <f t="array" ref="X202">_xlfn.IFNA(_xlfn.IFS(AND(P202&gt;=2000, P202&lt;3000), 10000, AND(P202&gt;=3000, P202&lt;4000), 15000, AND(P202&gt;=4000, P202&lt;5000), 20000, AND(P202&gt;=5000), 25000),0)</f>
        <v>0</v>
      </c>
      <c r="Y202" s="64" t="str">
        <f>_xlfn.IFNA(VLOOKUP(D202,OTC!$A:$H,8,0),"")</f>
        <v/>
      </c>
      <c r="Z202" s="102">
        <f t="shared" si="87"/>
        <v>106</v>
      </c>
      <c r="AA202" s="113">
        <f t="shared" si="88"/>
        <v>2134</v>
      </c>
      <c r="AB202" s="124">
        <f>IF(OR(ISNUMBER(SEARCH("적하삭제",J202)),ISNUMBER(SEARCH("적하 삭제",J202))),0,AA202*Summary!$B$23/100)</f>
        <v>20109.322199999999</v>
      </c>
      <c r="AC202" s="65"/>
      <c r="AD202" s="145">
        <v>45904</v>
      </c>
      <c r="AE202" s="139" t="s">
        <v>10</v>
      </c>
      <c r="AF202" s="139">
        <v>82020038056</v>
      </c>
      <c r="AG202" s="139" t="s">
        <v>841</v>
      </c>
      <c r="AH202" s="139" t="s">
        <v>140</v>
      </c>
      <c r="AI202" s="139">
        <v>1089280093</v>
      </c>
      <c r="AJ202" s="139">
        <v>17721</v>
      </c>
      <c r="AK202" s="139"/>
      <c r="AL202" s="140">
        <v>1</v>
      </c>
      <c r="AM202" s="141">
        <v>1.7</v>
      </c>
      <c r="AN202" s="141">
        <v>8.1999999999999993</v>
      </c>
      <c r="AO202" s="141">
        <v>8.5</v>
      </c>
      <c r="AP202" s="139" t="s">
        <v>8</v>
      </c>
      <c r="AQ202" s="141">
        <v>39.76</v>
      </c>
      <c r="AR202" s="139" t="s">
        <v>81</v>
      </c>
      <c r="AS202" s="139" t="s">
        <v>81</v>
      </c>
      <c r="AT202" s="139" t="s">
        <v>81</v>
      </c>
      <c r="AU202" s="139" t="s">
        <v>81</v>
      </c>
      <c r="AV202" s="139" t="s">
        <v>81</v>
      </c>
      <c r="AW202" s="139">
        <v>2256355</v>
      </c>
      <c r="AX202" s="139" t="s">
        <v>121</v>
      </c>
      <c r="AY202" s="139" t="s">
        <v>89</v>
      </c>
      <c r="AZ202" s="139"/>
      <c r="BA202" s="139" t="s">
        <v>83</v>
      </c>
      <c r="BB202" s="157">
        <v>596421442075</v>
      </c>
      <c r="BC202" s="139"/>
      <c r="BD202" s="139" t="s">
        <v>842</v>
      </c>
      <c r="BE202" s="139" t="s">
        <v>119</v>
      </c>
      <c r="BF202" s="139" t="s">
        <v>87</v>
      </c>
      <c r="BG202" s="139" t="s">
        <v>84</v>
      </c>
      <c r="BH202" s="139" t="s">
        <v>85</v>
      </c>
      <c r="BI202" s="139" t="s">
        <v>86</v>
      </c>
      <c r="BJ202" s="139"/>
      <c r="BK202" s="139" t="s">
        <v>116</v>
      </c>
    </row>
    <row r="203" spans="1:63" ht="13.2" customHeight="1" x14ac:dyDescent="0.2">
      <c r="A203" s="54">
        <f t="shared" si="67"/>
        <v>45904</v>
      </c>
      <c r="B203" s="54" t="str">
        <f t="shared" si="68"/>
        <v>NRT</v>
      </c>
      <c r="C203" s="53">
        <f t="shared" si="69"/>
        <v>82020038056</v>
      </c>
      <c r="D203" s="55" t="str">
        <f t="shared" si="70"/>
        <v>PJP250136273</v>
      </c>
      <c r="E203" s="53">
        <f t="shared" si="71"/>
        <v>596421451923</v>
      </c>
      <c r="F203" s="53">
        <f t="shared" si="72"/>
        <v>2256355</v>
      </c>
      <c r="G203" s="53" t="str">
        <f t="shared" si="73"/>
        <v>SWCORP (TEAMHT)</v>
      </c>
      <c r="H203" s="55" t="str">
        <f t="shared" si="74"/>
        <v>안현수</v>
      </c>
      <c r="I203" s="53">
        <f t="shared" si="75"/>
        <v>17732</v>
      </c>
      <c r="J203" s="72">
        <f t="shared" si="76"/>
        <v>0</v>
      </c>
      <c r="K203" s="114">
        <f t="shared" si="77"/>
        <v>1</v>
      </c>
      <c r="L203" s="115">
        <f t="shared" si="78"/>
        <v>0.9</v>
      </c>
      <c r="M203" s="115">
        <f t="shared" si="79"/>
        <v>2</v>
      </c>
      <c r="N203" s="56">
        <f t="shared" si="80"/>
        <v>2</v>
      </c>
      <c r="O203" s="53" t="str">
        <f t="shared" si="81"/>
        <v>일반(목록배제,Normal-Manifest Exception)</v>
      </c>
      <c r="P203" s="100">
        <f t="shared" si="82"/>
        <v>4</v>
      </c>
      <c r="Q203" s="63" t="str">
        <f t="shared" si="83"/>
        <v>RS702</v>
      </c>
      <c r="R203" s="63" t="str">
        <f t="shared" si="84"/>
        <v>AIR SEOUL</v>
      </c>
      <c r="S203" s="54">
        <f t="shared" si="85"/>
        <v>45904</v>
      </c>
      <c r="T203" s="94">
        <f t="shared" si="86"/>
        <v>850</v>
      </c>
      <c r="U203" s="98" cm="1">
        <f t="array" ref="U203">IF(OR(ISNUMBER(SEARCH("대신대납",J203)),ISNUMBER(SEARCH("대신 대납",J203))),_xlfn.LET(
  _xlpm.s,J203,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3" s="98">
        <f>((K203-1)*2500)/(Summary!$B$23/100)</f>
        <v>0</v>
      </c>
      <c r="W203" s="107">
        <f>IF(OR(ISNUMBER(SEARCH("대신대납",J203)),ISNUMBER(SEARCH("대신 대납",J203)),ISNUMBER(SEARCH("대신착불",J203)),ISNUMBER(SEARCH("대신 착불",J203))), 0,_xlfn.IFNA(_xlfn.IFS(
    AND(N203/K203 &gt; 2, N203/K203 &lt;= 5), 500/(Summary!$B$23/100) * K203,
    AND(N203/K203 &gt; 5, N203/K203 &lt;= 10), 1000/(Summary!$B$23/100) * K203,
    AND(N203/K203 &gt; 10, N203/K203 &lt;= 20), 3000/(Summary!$B$23/100) * K203,
    AND(N203/K203 &gt; 20, N203/K203 &lt;= 25), 11000/(Summary!$B$23/100) * K203,
    AND(N203/K203 &gt; 25, N203/K203 &lt;= 999), 15000/(Summary!$B$23/100) * K203
),0))</f>
        <v>0</v>
      </c>
      <c r="X203" s="99" cm="1">
        <f t="array" ref="X203">_xlfn.IFNA(_xlfn.IFS(AND(P203&gt;=2000, P203&lt;3000), 10000, AND(P203&gt;=3000, P203&lt;4000), 15000, AND(P203&gt;=4000, P203&lt;5000), 20000, AND(P203&gt;=5000), 25000),0)</f>
        <v>0</v>
      </c>
      <c r="Y203" s="64" t="str">
        <f>_xlfn.IFNA(VLOOKUP(D203,OTC!$A:$H,8,0),"")</f>
        <v/>
      </c>
      <c r="Z203" s="102">
        <f t="shared" si="87"/>
        <v>0</v>
      </c>
      <c r="AA203" s="113">
        <f t="shared" si="88"/>
        <v>850</v>
      </c>
      <c r="AB203" s="124">
        <f>IF(OR(ISNUMBER(SEARCH("적하삭제",J203)),ISNUMBER(SEARCH("적하 삭제",J203))),0,AA203*Summary!$B$23/100)</f>
        <v>8009.8050000000003</v>
      </c>
      <c r="AC203" s="65"/>
      <c r="AD203" s="145">
        <v>45904</v>
      </c>
      <c r="AE203" s="139" t="s">
        <v>10</v>
      </c>
      <c r="AF203" s="139">
        <v>82020038056</v>
      </c>
      <c r="AG203" s="139" t="s">
        <v>843</v>
      </c>
      <c r="AH203" s="139" t="s">
        <v>844</v>
      </c>
      <c r="AI203" s="139">
        <v>1098690045</v>
      </c>
      <c r="AJ203" s="139">
        <v>17732</v>
      </c>
      <c r="AK203" s="139"/>
      <c r="AL203" s="140">
        <v>1</v>
      </c>
      <c r="AM203" s="141">
        <v>0.9</v>
      </c>
      <c r="AN203" s="141">
        <v>2</v>
      </c>
      <c r="AO203" s="141">
        <v>2</v>
      </c>
      <c r="AP203" s="139" t="s">
        <v>8</v>
      </c>
      <c r="AQ203" s="141">
        <v>4</v>
      </c>
      <c r="AR203" s="139" t="s">
        <v>81</v>
      </c>
      <c r="AS203" s="139" t="s">
        <v>81</v>
      </c>
      <c r="AT203" s="139" t="s">
        <v>81</v>
      </c>
      <c r="AU203" s="139" t="s">
        <v>81</v>
      </c>
      <c r="AV203" s="139" t="s">
        <v>81</v>
      </c>
      <c r="AW203" s="139">
        <v>2256355</v>
      </c>
      <c r="AX203" s="139" t="s">
        <v>121</v>
      </c>
      <c r="AY203" s="139" t="s">
        <v>89</v>
      </c>
      <c r="AZ203" s="139"/>
      <c r="BA203" s="139" t="s">
        <v>83</v>
      </c>
      <c r="BB203" s="157">
        <v>596421451923</v>
      </c>
      <c r="BC203" s="139"/>
      <c r="BD203" s="139" t="s">
        <v>845</v>
      </c>
      <c r="BE203" s="139" t="s">
        <v>119</v>
      </c>
      <c r="BF203" s="139" t="s">
        <v>87</v>
      </c>
      <c r="BG203" s="139" t="s">
        <v>84</v>
      </c>
      <c r="BH203" s="139" t="s">
        <v>85</v>
      </c>
      <c r="BI203" s="139" t="s">
        <v>86</v>
      </c>
      <c r="BJ203" s="139"/>
      <c r="BK203" s="139" t="s">
        <v>116</v>
      </c>
    </row>
    <row r="204" spans="1:63" ht="13.2" customHeight="1" x14ac:dyDescent="0.2">
      <c r="A204" s="54">
        <f t="shared" si="67"/>
        <v>45905</v>
      </c>
      <c r="B204" s="54" t="str">
        <f t="shared" si="68"/>
        <v>NRT</v>
      </c>
      <c r="C204" s="53">
        <f t="shared" si="69"/>
        <v>82020038060</v>
      </c>
      <c r="D204" s="55" t="str">
        <f t="shared" si="70"/>
        <v>PJP250139016</v>
      </c>
      <c r="E204" s="53">
        <f t="shared" si="71"/>
        <v>596421461476</v>
      </c>
      <c r="F204" s="53">
        <f t="shared" si="72"/>
        <v>2256355</v>
      </c>
      <c r="G204" s="53" t="str">
        <f t="shared" si="73"/>
        <v>SWCORP (TEAMHT)</v>
      </c>
      <c r="H204" s="55" t="str">
        <f t="shared" si="74"/>
        <v>서별님</v>
      </c>
      <c r="I204" s="53">
        <f t="shared" si="75"/>
        <v>16807</v>
      </c>
      <c r="J204" s="72">
        <f t="shared" si="76"/>
        <v>0</v>
      </c>
      <c r="K204" s="114">
        <f t="shared" si="77"/>
        <v>1</v>
      </c>
      <c r="L204" s="115">
        <f t="shared" si="78"/>
        <v>2.0499999999999998</v>
      </c>
      <c r="M204" s="115">
        <f t="shared" si="79"/>
        <v>3.5</v>
      </c>
      <c r="N204" s="56">
        <f t="shared" si="80"/>
        <v>3.5</v>
      </c>
      <c r="O204" s="53" t="str">
        <f t="shared" si="81"/>
        <v>일반(목록배제,Normal-Manifest Exception)</v>
      </c>
      <c r="P204" s="100">
        <f t="shared" si="82"/>
        <v>7.82</v>
      </c>
      <c r="Q204" s="63" t="str">
        <f t="shared" si="83"/>
        <v>RS706</v>
      </c>
      <c r="R204" s="63" t="str">
        <f t="shared" si="84"/>
        <v>AIR SEOUL</v>
      </c>
      <c r="S204" s="54">
        <f t="shared" si="85"/>
        <v>45905</v>
      </c>
      <c r="T204" s="94">
        <f t="shared" si="86"/>
        <v>1135</v>
      </c>
      <c r="U204" s="98" cm="1">
        <f t="array" ref="U204">IF(OR(ISNUMBER(SEARCH("대신대납",J204)),ISNUMBER(SEARCH("대신 대납",J204))),_xlfn.LET(
  _xlpm.s,J204,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4" s="98">
        <f>((K204-1)*2500)/(Summary!$B$23/100)</f>
        <v>0</v>
      </c>
      <c r="W204" s="107">
        <f>IF(OR(ISNUMBER(SEARCH("대신대납",J204)),ISNUMBER(SEARCH("대신 대납",J204)),ISNUMBER(SEARCH("대신착불",J204)),ISNUMBER(SEARCH("대신 착불",J204))), 0,_xlfn.IFNA(_xlfn.IFS(
    AND(N204/K204 &gt; 2, N204/K204 &lt;= 5), 500/(Summary!$B$23/100) * K204,
    AND(N204/K204 &gt; 5, N204/K204 &lt;= 10), 1000/(Summary!$B$23/100) * K204,
    AND(N204/K204 &gt; 10, N204/K204 &lt;= 20), 3000/(Summary!$B$23/100) * K204,
    AND(N204/K204 &gt; 20, N204/K204 &lt;= 25), 11000/(Summary!$B$23/100) * K204,
    AND(N204/K204 &gt; 25, N204/K204 &lt;= 999), 15000/(Summary!$B$23/100) * K204
),0))</f>
        <v>53.059968376258844</v>
      </c>
      <c r="X204" s="99" cm="1">
        <f t="array" ref="X204">_xlfn.IFNA(_xlfn.IFS(AND(P204&gt;=2000, P204&lt;3000), 10000, AND(P204&gt;=3000, P204&lt;4000), 15000, AND(P204&gt;=4000, P204&lt;5000), 20000, AND(P204&gt;=5000), 25000),0)</f>
        <v>0</v>
      </c>
      <c r="Y204" s="64" t="str">
        <f>_xlfn.IFNA(VLOOKUP(D204,OTC!$A:$H,8,0),"")</f>
        <v/>
      </c>
      <c r="Z204" s="102">
        <f t="shared" si="87"/>
        <v>53</v>
      </c>
      <c r="AA204" s="113">
        <f t="shared" si="88"/>
        <v>1188</v>
      </c>
      <c r="AB204" s="124">
        <f>IF(OR(ISNUMBER(SEARCH("적하삭제",J204)),ISNUMBER(SEARCH("적하 삭제",J204))),0,AA204*Summary!$B$23/100)</f>
        <v>11194.8804</v>
      </c>
      <c r="AC204" s="65"/>
      <c r="AD204" s="145">
        <v>45905</v>
      </c>
      <c r="AE204" s="139" t="s">
        <v>10</v>
      </c>
      <c r="AF204" s="139">
        <v>82020038060</v>
      </c>
      <c r="AG204" s="139" t="s">
        <v>846</v>
      </c>
      <c r="AH204" s="139" t="s">
        <v>847</v>
      </c>
      <c r="AI204" s="139">
        <v>1099895346</v>
      </c>
      <c r="AJ204" s="139">
        <v>16807</v>
      </c>
      <c r="AK204" s="139"/>
      <c r="AL204" s="140">
        <v>1</v>
      </c>
      <c r="AM204" s="141">
        <v>2.0499999999999998</v>
      </c>
      <c r="AN204" s="141">
        <v>3.5</v>
      </c>
      <c r="AO204" s="141">
        <v>3.5</v>
      </c>
      <c r="AP204" s="139" t="s">
        <v>8</v>
      </c>
      <c r="AQ204" s="141">
        <v>7.82</v>
      </c>
      <c r="AR204" s="139" t="s">
        <v>81</v>
      </c>
      <c r="AS204" s="139" t="s">
        <v>81</v>
      </c>
      <c r="AT204" s="139" t="s">
        <v>81</v>
      </c>
      <c r="AU204" s="139" t="s">
        <v>81</v>
      </c>
      <c r="AV204" s="139" t="s">
        <v>81</v>
      </c>
      <c r="AW204" s="139">
        <v>2256355</v>
      </c>
      <c r="AX204" s="139" t="s">
        <v>121</v>
      </c>
      <c r="AY204" s="139" t="s">
        <v>82</v>
      </c>
      <c r="AZ204" s="139"/>
      <c r="BA204" s="139" t="s">
        <v>83</v>
      </c>
      <c r="BB204" s="157">
        <v>596421461476</v>
      </c>
      <c r="BC204" s="139"/>
      <c r="BD204" s="139" t="s">
        <v>848</v>
      </c>
      <c r="BE204" s="139" t="s">
        <v>88</v>
      </c>
      <c r="BF204" s="139" t="s">
        <v>87</v>
      </c>
      <c r="BG204" s="139" t="s">
        <v>84</v>
      </c>
      <c r="BH204" s="139" t="s">
        <v>85</v>
      </c>
      <c r="BI204" s="139" t="s">
        <v>86</v>
      </c>
      <c r="BJ204" s="139"/>
      <c r="BK204" s="139" t="s">
        <v>116</v>
      </c>
    </row>
    <row r="205" spans="1:63" ht="13.2" customHeight="1" x14ac:dyDescent="0.2">
      <c r="A205" s="54">
        <f t="shared" si="67"/>
        <v>45905</v>
      </c>
      <c r="B205" s="54" t="str">
        <f t="shared" si="68"/>
        <v>NRT</v>
      </c>
      <c r="C205" s="53">
        <f t="shared" si="69"/>
        <v>82020038060</v>
      </c>
      <c r="D205" s="55" t="str">
        <f t="shared" si="70"/>
        <v>PJP250139002</v>
      </c>
      <c r="E205" s="53">
        <f t="shared" si="71"/>
        <v>596421461336</v>
      </c>
      <c r="F205" s="53">
        <f t="shared" si="72"/>
        <v>2256355</v>
      </c>
      <c r="G205" s="53" t="str">
        <f t="shared" si="73"/>
        <v>SWCORP (TEAMHT)</v>
      </c>
      <c r="H205" s="55" t="str">
        <f t="shared" si="74"/>
        <v>박성진</v>
      </c>
      <c r="I205" s="53">
        <f t="shared" si="75"/>
        <v>50805</v>
      </c>
      <c r="J205" s="72">
        <f t="shared" si="76"/>
        <v>0</v>
      </c>
      <c r="K205" s="114">
        <f t="shared" si="77"/>
        <v>1</v>
      </c>
      <c r="L205" s="115">
        <f t="shared" si="78"/>
        <v>2.4</v>
      </c>
      <c r="M205" s="115">
        <f t="shared" si="79"/>
        <v>6.2</v>
      </c>
      <c r="N205" s="56">
        <f t="shared" si="80"/>
        <v>6.2</v>
      </c>
      <c r="O205" s="53" t="str">
        <f t="shared" si="81"/>
        <v>일반(목록배제,Normal-Manifest Exception)</v>
      </c>
      <c r="P205" s="100">
        <f t="shared" si="82"/>
        <v>26.43</v>
      </c>
      <c r="Q205" s="63" t="str">
        <f t="shared" si="83"/>
        <v>RS706</v>
      </c>
      <c r="R205" s="63" t="str">
        <f t="shared" si="84"/>
        <v>AIR SEOUL</v>
      </c>
      <c r="S205" s="54">
        <f t="shared" si="85"/>
        <v>45905</v>
      </c>
      <c r="T205" s="94">
        <f t="shared" si="86"/>
        <v>1648</v>
      </c>
      <c r="U205" s="98" cm="1">
        <f t="array" ref="U205">IF(OR(ISNUMBER(SEARCH("대신대납",J205)),ISNUMBER(SEARCH("대신 대납",J205))),_xlfn.LET(
  _xlpm.s,J205,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5" s="98">
        <f>((K205-1)*2500)/(Summary!$B$23/100)</f>
        <v>0</v>
      </c>
      <c r="W205" s="107">
        <f>IF(OR(ISNUMBER(SEARCH("대신대납",J205)),ISNUMBER(SEARCH("대신 대납",J205)),ISNUMBER(SEARCH("대신착불",J205)),ISNUMBER(SEARCH("대신 착불",J205))), 0,_xlfn.IFNA(_xlfn.IFS(
    AND(N205/K205 &gt; 2, N205/K205 &lt;= 5), 500/(Summary!$B$23/100) * K205,
    AND(N205/K205 &gt; 5, N205/K205 &lt;= 10), 1000/(Summary!$B$23/100) * K205,
    AND(N205/K205 &gt; 10, N205/K205 &lt;= 20), 3000/(Summary!$B$23/100) * K205,
    AND(N205/K205 &gt; 20, N205/K205 &lt;= 25), 11000/(Summary!$B$23/100) * K205,
    AND(N205/K205 &gt; 25, N205/K205 &lt;= 999), 15000/(Summary!$B$23/100) * K205
),0))</f>
        <v>106.11993675251769</v>
      </c>
      <c r="X205" s="99" cm="1">
        <f t="array" ref="X205">_xlfn.IFNA(_xlfn.IFS(AND(P205&gt;=2000, P205&lt;3000), 10000, AND(P205&gt;=3000, P205&lt;4000), 15000, AND(P205&gt;=4000, P205&lt;5000), 20000, AND(P205&gt;=5000), 25000),0)</f>
        <v>0</v>
      </c>
      <c r="Y205" s="64" t="str">
        <f>_xlfn.IFNA(VLOOKUP(D205,OTC!$A:$H,8,0),"")</f>
        <v/>
      </c>
      <c r="Z205" s="102">
        <f t="shared" si="87"/>
        <v>106</v>
      </c>
      <c r="AA205" s="113">
        <f t="shared" si="88"/>
        <v>1754</v>
      </c>
      <c r="AB205" s="124">
        <f>IF(OR(ISNUMBER(SEARCH("적하삭제",J205)),ISNUMBER(SEARCH("적하 삭제",J205))),0,AA205*Summary!$B$23/100)</f>
        <v>16528.468199999999</v>
      </c>
      <c r="AC205" s="65"/>
      <c r="AD205" s="145">
        <v>45905</v>
      </c>
      <c r="AE205" s="139" t="s">
        <v>10</v>
      </c>
      <c r="AF205" s="139">
        <v>82020038060</v>
      </c>
      <c r="AG205" s="139" t="s">
        <v>849</v>
      </c>
      <c r="AH205" s="139" t="s">
        <v>850</v>
      </c>
      <c r="AI205" s="139">
        <v>1032829570</v>
      </c>
      <c r="AJ205" s="139">
        <v>50805</v>
      </c>
      <c r="AK205" s="139"/>
      <c r="AL205" s="140">
        <v>1</v>
      </c>
      <c r="AM205" s="141">
        <v>2.4</v>
      </c>
      <c r="AN205" s="141">
        <v>6.2</v>
      </c>
      <c r="AO205" s="141">
        <v>6.5</v>
      </c>
      <c r="AP205" s="139" t="s">
        <v>8</v>
      </c>
      <c r="AQ205" s="141">
        <v>26.43</v>
      </c>
      <c r="AR205" s="139" t="s">
        <v>81</v>
      </c>
      <c r="AS205" s="139" t="s">
        <v>81</v>
      </c>
      <c r="AT205" s="139" t="s">
        <v>81</v>
      </c>
      <c r="AU205" s="139" t="s">
        <v>81</v>
      </c>
      <c r="AV205" s="139" t="s">
        <v>81</v>
      </c>
      <c r="AW205" s="139">
        <v>2256355</v>
      </c>
      <c r="AX205" s="139" t="s">
        <v>121</v>
      </c>
      <c r="AY205" s="139" t="s">
        <v>82</v>
      </c>
      <c r="AZ205" s="139"/>
      <c r="BA205" s="139" t="s">
        <v>83</v>
      </c>
      <c r="BB205" s="157">
        <v>596421461336</v>
      </c>
      <c r="BC205" s="139"/>
      <c r="BD205" s="139" t="s">
        <v>851</v>
      </c>
      <c r="BE205" s="139" t="s">
        <v>88</v>
      </c>
      <c r="BF205" s="139" t="s">
        <v>87</v>
      </c>
      <c r="BG205" s="139" t="s">
        <v>84</v>
      </c>
      <c r="BH205" s="139" t="s">
        <v>85</v>
      </c>
      <c r="BI205" s="139" t="s">
        <v>86</v>
      </c>
      <c r="BJ205" s="139"/>
      <c r="BK205" s="139" t="s">
        <v>116</v>
      </c>
    </row>
    <row r="206" spans="1:63" ht="13.2" customHeight="1" x14ac:dyDescent="0.2">
      <c r="A206" s="54">
        <f t="shared" si="67"/>
        <v>45905</v>
      </c>
      <c r="B206" s="54" t="str">
        <f t="shared" si="68"/>
        <v>NRT</v>
      </c>
      <c r="C206" s="53">
        <f t="shared" si="69"/>
        <v>82020038060</v>
      </c>
      <c r="D206" s="55" t="str">
        <f t="shared" si="70"/>
        <v>PJP250138989</v>
      </c>
      <c r="E206" s="53">
        <f t="shared" si="71"/>
        <v>596421461200</v>
      </c>
      <c r="F206" s="53">
        <f t="shared" si="72"/>
        <v>2256355</v>
      </c>
      <c r="G206" s="53" t="str">
        <f t="shared" si="73"/>
        <v>SWCORP (TEAMHT)</v>
      </c>
      <c r="H206" s="55" t="str">
        <f t="shared" si="74"/>
        <v>조희주</v>
      </c>
      <c r="I206" s="53">
        <f t="shared" si="75"/>
        <v>21962</v>
      </c>
      <c r="J206" s="72">
        <f t="shared" si="76"/>
        <v>0</v>
      </c>
      <c r="K206" s="114">
        <f t="shared" si="77"/>
        <v>1</v>
      </c>
      <c r="L206" s="115">
        <f t="shared" si="78"/>
        <v>1.25</v>
      </c>
      <c r="M206" s="115">
        <f t="shared" si="79"/>
        <v>2</v>
      </c>
      <c r="N206" s="56">
        <f t="shared" si="80"/>
        <v>2</v>
      </c>
      <c r="O206" s="53" t="str">
        <f t="shared" si="81"/>
        <v>일반(목록배제,Normal-Manifest Exception)</v>
      </c>
      <c r="P206" s="100">
        <f t="shared" si="82"/>
        <v>16.420000000000002</v>
      </c>
      <c r="Q206" s="63" t="str">
        <f t="shared" si="83"/>
        <v>RS706</v>
      </c>
      <c r="R206" s="63" t="str">
        <f t="shared" si="84"/>
        <v>AIR SEOUL</v>
      </c>
      <c r="S206" s="54">
        <f t="shared" si="85"/>
        <v>45905</v>
      </c>
      <c r="T206" s="94">
        <f t="shared" si="86"/>
        <v>850</v>
      </c>
      <c r="U206" s="98" cm="1">
        <f t="array" ref="U206">IF(OR(ISNUMBER(SEARCH("대신대납",J206)),ISNUMBER(SEARCH("대신 대납",J206))),_xlfn.LET(
  _xlpm.s,J206,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6" s="98">
        <f>((K206-1)*2500)/(Summary!$B$23/100)</f>
        <v>0</v>
      </c>
      <c r="W206" s="107">
        <f>IF(OR(ISNUMBER(SEARCH("대신대납",J206)),ISNUMBER(SEARCH("대신 대납",J206)),ISNUMBER(SEARCH("대신착불",J206)),ISNUMBER(SEARCH("대신 착불",J206))), 0,_xlfn.IFNA(_xlfn.IFS(
    AND(N206/K206 &gt; 2, N206/K206 &lt;= 5), 500/(Summary!$B$23/100) * K206,
    AND(N206/K206 &gt; 5, N206/K206 &lt;= 10), 1000/(Summary!$B$23/100) * K206,
    AND(N206/K206 &gt; 10, N206/K206 &lt;= 20), 3000/(Summary!$B$23/100) * K206,
    AND(N206/K206 &gt; 20, N206/K206 &lt;= 25), 11000/(Summary!$B$23/100) * K206,
    AND(N206/K206 &gt; 25, N206/K206 &lt;= 999), 15000/(Summary!$B$23/100) * K206
),0))</f>
        <v>0</v>
      </c>
      <c r="X206" s="99" cm="1">
        <f t="array" ref="X206">_xlfn.IFNA(_xlfn.IFS(AND(P206&gt;=2000, P206&lt;3000), 10000, AND(P206&gt;=3000, P206&lt;4000), 15000, AND(P206&gt;=4000, P206&lt;5000), 20000, AND(P206&gt;=5000), 25000),0)</f>
        <v>0</v>
      </c>
      <c r="Y206" s="64" t="str">
        <f>_xlfn.IFNA(VLOOKUP(D206,OTC!$A:$H,8,0),"")</f>
        <v/>
      </c>
      <c r="Z206" s="102">
        <f t="shared" si="87"/>
        <v>0</v>
      </c>
      <c r="AA206" s="113">
        <f t="shared" si="88"/>
        <v>850</v>
      </c>
      <c r="AB206" s="124">
        <f>IF(OR(ISNUMBER(SEARCH("적하삭제",J206)),ISNUMBER(SEARCH("적하 삭제",J206))),0,AA206*Summary!$B$23/100)</f>
        <v>8009.8050000000003</v>
      </c>
      <c r="AC206" s="65"/>
      <c r="AD206" s="145">
        <v>45905</v>
      </c>
      <c r="AE206" s="139" t="s">
        <v>10</v>
      </c>
      <c r="AF206" s="139">
        <v>82020038060</v>
      </c>
      <c r="AG206" s="139" t="s">
        <v>852</v>
      </c>
      <c r="AH206" s="139" t="s">
        <v>853</v>
      </c>
      <c r="AI206" s="139">
        <v>1046014861</v>
      </c>
      <c r="AJ206" s="139">
        <v>21962</v>
      </c>
      <c r="AK206" s="139"/>
      <c r="AL206" s="140">
        <v>1</v>
      </c>
      <c r="AM206" s="141">
        <v>1.25</v>
      </c>
      <c r="AN206" s="141">
        <v>2</v>
      </c>
      <c r="AO206" s="141">
        <v>2</v>
      </c>
      <c r="AP206" s="139" t="s">
        <v>8</v>
      </c>
      <c r="AQ206" s="141">
        <v>16.420000000000002</v>
      </c>
      <c r="AR206" s="139" t="s">
        <v>81</v>
      </c>
      <c r="AS206" s="139" t="s">
        <v>81</v>
      </c>
      <c r="AT206" s="139" t="s">
        <v>81</v>
      </c>
      <c r="AU206" s="139" t="s">
        <v>81</v>
      </c>
      <c r="AV206" s="139" t="s">
        <v>81</v>
      </c>
      <c r="AW206" s="139">
        <v>2256355</v>
      </c>
      <c r="AX206" s="139" t="s">
        <v>121</v>
      </c>
      <c r="AY206" s="139" t="s">
        <v>82</v>
      </c>
      <c r="AZ206" s="139"/>
      <c r="BA206" s="139" t="s">
        <v>83</v>
      </c>
      <c r="BB206" s="157">
        <v>596421461200</v>
      </c>
      <c r="BC206" s="139"/>
      <c r="BD206" s="139" t="s">
        <v>854</v>
      </c>
      <c r="BE206" s="139" t="s">
        <v>88</v>
      </c>
      <c r="BF206" s="139" t="s">
        <v>87</v>
      </c>
      <c r="BG206" s="139" t="s">
        <v>84</v>
      </c>
      <c r="BH206" s="139" t="s">
        <v>85</v>
      </c>
      <c r="BI206" s="139" t="s">
        <v>86</v>
      </c>
      <c r="BJ206" s="139"/>
      <c r="BK206" s="139" t="s">
        <v>116</v>
      </c>
    </row>
    <row r="207" spans="1:63" ht="13.2" customHeight="1" x14ac:dyDescent="0.2">
      <c r="A207" s="54">
        <f t="shared" si="67"/>
        <v>45905</v>
      </c>
      <c r="B207" s="54" t="str">
        <f t="shared" si="68"/>
        <v>NRT</v>
      </c>
      <c r="C207" s="53">
        <f t="shared" si="69"/>
        <v>82020038060</v>
      </c>
      <c r="D207" s="55" t="str">
        <f t="shared" si="70"/>
        <v>PJP250139010</v>
      </c>
      <c r="E207" s="53">
        <f t="shared" si="71"/>
        <v>596421461410</v>
      </c>
      <c r="F207" s="53">
        <f t="shared" si="72"/>
        <v>2256355</v>
      </c>
      <c r="G207" s="53" t="str">
        <f t="shared" si="73"/>
        <v>SWCORP (TEAMHT)</v>
      </c>
      <c r="H207" s="55" t="str">
        <f t="shared" si="74"/>
        <v>김현지</v>
      </c>
      <c r="I207" s="53">
        <f t="shared" si="75"/>
        <v>16607</v>
      </c>
      <c r="J207" s="72">
        <f t="shared" si="76"/>
        <v>0</v>
      </c>
      <c r="K207" s="114">
        <f t="shared" si="77"/>
        <v>1</v>
      </c>
      <c r="L207" s="115">
        <f t="shared" si="78"/>
        <v>4.4000000000000004</v>
      </c>
      <c r="M207" s="115">
        <f t="shared" si="79"/>
        <v>2.1</v>
      </c>
      <c r="N207" s="56">
        <f t="shared" si="80"/>
        <v>4.4000000000000004</v>
      </c>
      <c r="O207" s="53" t="str">
        <f t="shared" si="81"/>
        <v>일반(목록배제,Normal-Manifest Exception)</v>
      </c>
      <c r="P207" s="100">
        <f t="shared" si="82"/>
        <v>16.29</v>
      </c>
      <c r="Q207" s="63" t="str">
        <f t="shared" si="83"/>
        <v>RS706</v>
      </c>
      <c r="R207" s="63" t="str">
        <f t="shared" si="84"/>
        <v>AIR SEOUL</v>
      </c>
      <c r="S207" s="54">
        <f t="shared" si="85"/>
        <v>45905</v>
      </c>
      <c r="T207" s="94">
        <f t="shared" si="86"/>
        <v>1306</v>
      </c>
      <c r="U207" s="98" cm="1">
        <f t="array" ref="U207">IF(OR(ISNUMBER(SEARCH("대신대납",J207)),ISNUMBER(SEARCH("대신 대납",J207))),_xlfn.LET(
  _xlpm.s,J207,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7" s="98">
        <f>((K207-1)*2500)/(Summary!$B$23/100)</f>
        <v>0</v>
      </c>
      <c r="W207" s="107">
        <f>IF(OR(ISNUMBER(SEARCH("대신대납",J207)),ISNUMBER(SEARCH("대신 대납",J207)),ISNUMBER(SEARCH("대신착불",J207)),ISNUMBER(SEARCH("대신 착불",J207))), 0,_xlfn.IFNA(_xlfn.IFS(
    AND(N207/K207 &gt; 2, N207/K207 &lt;= 5), 500/(Summary!$B$23/100) * K207,
    AND(N207/K207 &gt; 5, N207/K207 &lt;= 10), 1000/(Summary!$B$23/100) * K207,
    AND(N207/K207 &gt; 10, N207/K207 &lt;= 20), 3000/(Summary!$B$23/100) * K207,
    AND(N207/K207 &gt; 20, N207/K207 &lt;= 25), 11000/(Summary!$B$23/100) * K207,
    AND(N207/K207 &gt; 25, N207/K207 &lt;= 999), 15000/(Summary!$B$23/100) * K207
),0))</f>
        <v>53.059968376258844</v>
      </c>
      <c r="X207" s="99" cm="1">
        <f t="array" ref="X207">_xlfn.IFNA(_xlfn.IFS(AND(P207&gt;=2000, P207&lt;3000), 10000, AND(P207&gt;=3000, P207&lt;4000), 15000, AND(P207&gt;=4000, P207&lt;5000), 20000, AND(P207&gt;=5000), 25000),0)</f>
        <v>0</v>
      </c>
      <c r="Y207" s="64" t="str">
        <f>_xlfn.IFNA(VLOOKUP(D207,OTC!$A:$H,8,0),"")</f>
        <v/>
      </c>
      <c r="Z207" s="102">
        <f t="shared" si="87"/>
        <v>53</v>
      </c>
      <c r="AA207" s="113">
        <f t="shared" si="88"/>
        <v>1359</v>
      </c>
      <c r="AB207" s="124">
        <f>IF(OR(ISNUMBER(SEARCH("적하삭제",J207)),ISNUMBER(SEARCH("적하 삭제",J207))),0,AA207*Summary!$B$23/100)</f>
        <v>12806.2647</v>
      </c>
      <c r="AC207" s="65"/>
      <c r="AD207" s="145">
        <v>45905</v>
      </c>
      <c r="AE207" s="139" t="s">
        <v>10</v>
      </c>
      <c r="AF207" s="139">
        <v>82020038060</v>
      </c>
      <c r="AG207" s="139" t="s">
        <v>855</v>
      </c>
      <c r="AH207" s="139" t="s">
        <v>856</v>
      </c>
      <c r="AI207" s="139">
        <v>1039164425</v>
      </c>
      <c r="AJ207" s="139">
        <v>16607</v>
      </c>
      <c r="AK207" s="139"/>
      <c r="AL207" s="140">
        <v>1</v>
      </c>
      <c r="AM207" s="141">
        <v>4.4000000000000004</v>
      </c>
      <c r="AN207" s="141">
        <v>2.1</v>
      </c>
      <c r="AO207" s="141">
        <v>4.4000000000000004</v>
      </c>
      <c r="AP207" s="139" t="s">
        <v>8</v>
      </c>
      <c r="AQ207" s="141">
        <v>16.29</v>
      </c>
      <c r="AR207" s="139" t="s">
        <v>81</v>
      </c>
      <c r="AS207" s="139" t="s">
        <v>81</v>
      </c>
      <c r="AT207" s="139" t="s">
        <v>81</v>
      </c>
      <c r="AU207" s="139" t="s">
        <v>81</v>
      </c>
      <c r="AV207" s="139" t="s">
        <v>81</v>
      </c>
      <c r="AW207" s="139">
        <v>2256355</v>
      </c>
      <c r="AX207" s="139" t="s">
        <v>121</v>
      </c>
      <c r="AY207" s="139" t="s">
        <v>82</v>
      </c>
      <c r="AZ207" s="139"/>
      <c r="BA207" s="139" t="s">
        <v>83</v>
      </c>
      <c r="BB207" s="157">
        <v>596421461410</v>
      </c>
      <c r="BC207" s="139"/>
      <c r="BD207" s="139" t="s">
        <v>857</v>
      </c>
      <c r="BE207" s="139" t="s">
        <v>88</v>
      </c>
      <c r="BF207" s="139" t="s">
        <v>87</v>
      </c>
      <c r="BG207" s="139" t="s">
        <v>84</v>
      </c>
      <c r="BH207" s="139" t="s">
        <v>85</v>
      </c>
      <c r="BI207" s="139" t="s">
        <v>86</v>
      </c>
      <c r="BJ207" s="139"/>
      <c r="BK207" s="139" t="s">
        <v>116</v>
      </c>
    </row>
    <row r="208" spans="1:63" ht="13.2" customHeight="1" x14ac:dyDescent="0.2">
      <c r="A208" s="54">
        <f t="shared" si="67"/>
        <v>45905</v>
      </c>
      <c r="B208" s="54" t="str">
        <f t="shared" si="68"/>
        <v>NRT</v>
      </c>
      <c r="C208" s="53">
        <f t="shared" si="69"/>
        <v>82020038060</v>
      </c>
      <c r="D208" s="55" t="str">
        <f t="shared" si="70"/>
        <v>PJP250139030</v>
      </c>
      <c r="E208" s="53">
        <f t="shared" si="71"/>
        <v>596421461616</v>
      </c>
      <c r="F208" s="53">
        <f t="shared" si="72"/>
        <v>2256355</v>
      </c>
      <c r="G208" s="53" t="str">
        <f t="shared" si="73"/>
        <v>SWCORP (TEAMHT)</v>
      </c>
      <c r="H208" s="55" t="str">
        <f t="shared" si="74"/>
        <v>유슬기</v>
      </c>
      <c r="I208" s="53">
        <f t="shared" si="75"/>
        <v>10285</v>
      </c>
      <c r="J208" s="72">
        <f t="shared" si="76"/>
        <v>0</v>
      </c>
      <c r="K208" s="114">
        <f t="shared" si="77"/>
        <v>1</v>
      </c>
      <c r="L208" s="115">
        <f t="shared" si="78"/>
        <v>3.85</v>
      </c>
      <c r="M208" s="115">
        <f t="shared" si="79"/>
        <v>6.1</v>
      </c>
      <c r="N208" s="56">
        <f t="shared" si="80"/>
        <v>6.1000000000000005</v>
      </c>
      <c r="O208" s="53" t="str">
        <f t="shared" si="81"/>
        <v>일반(목록배제,Normal-Manifest Exception)</v>
      </c>
      <c r="P208" s="100">
        <f t="shared" si="82"/>
        <v>20.21</v>
      </c>
      <c r="Q208" s="63" t="str">
        <f t="shared" si="83"/>
        <v>RS706</v>
      </c>
      <c r="R208" s="63" t="str">
        <f t="shared" si="84"/>
        <v>AIR SEOUL</v>
      </c>
      <c r="S208" s="54">
        <f t="shared" si="85"/>
        <v>45905</v>
      </c>
      <c r="T208" s="94">
        <f t="shared" si="86"/>
        <v>1629</v>
      </c>
      <c r="U208" s="98" cm="1">
        <f t="array" ref="U208">IF(OR(ISNUMBER(SEARCH("대신대납",J208)),ISNUMBER(SEARCH("대신 대납",J208))),_xlfn.LET(
  _xlpm.s,J208,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8" s="98">
        <f>((K208-1)*2500)/(Summary!$B$23/100)</f>
        <v>0</v>
      </c>
      <c r="W208" s="107">
        <f>IF(OR(ISNUMBER(SEARCH("대신대납",J208)),ISNUMBER(SEARCH("대신 대납",J208)),ISNUMBER(SEARCH("대신착불",J208)),ISNUMBER(SEARCH("대신 착불",J208))), 0,_xlfn.IFNA(_xlfn.IFS(
    AND(N208/K208 &gt; 2, N208/K208 &lt;= 5), 500/(Summary!$B$23/100) * K208,
    AND(N208/K208 &gt; 5, N208/K208 &lt;= 10), 1000/(Summary!$B$23/100) * K208,
    AND(N208/K208 &gt; 10, N208/K208 &lt;= 20), 3000/(Summary!$B$23/100) * K208,
    AND(N208/K208 &gt; 20, N208/K208 &lt;= 25), 11000/(Summary!$B$23/100) * K208,
    AND(N208/K208 &gt; 25, N208/K208 &lt;= 999), 15000/(Summary!$B$23/100) * K208
),0))</f>
        <v>106.11993675251769</v>
      </c>
      <c r="X208" s="99" cm="1">
        <f t="array" ref="X208">_xlfn.IFNA(_xlfn.IFS(AND(P208&gt;=2000, P208&lt;3000), 10000, AND(P208&gt;=3000, P208&lt;4000), 15000, AND(P208&gt;=4000, P208&lt;5000), 20000, AND(P208&gt;=5000), 25000),0)</f>
        <v>0</v>
      </c>
      <c r="Y208" s="64" t="str">
        <f>_xlfn.IFNA(VLOOKUP(D208,OTC!$A:$H,8,0),"")</f>
        <v/>
      </c>
      <c r="Z208" s="102">
        <f t="shared" si="87"/>
        <v>106</v>
      </c>
      <c r="AA208" s="113">
        <f t="shared" si="88"/>
        <v>1735</v>
      </c>
      <c r="AB208" s="124">
        <f>IF(OR(ISNUMBER(SEARCH("적하삭제",J208)),ISNUMBER(SEARCH("적하 삭제",J208))),0,AA208*Summary!$B$23/100)</f>
        <v>16349.425500000001</v>
      </c>
      <c r="AC208" s="65"/>
      <c r="AD208" s="145">
        <v>45905</v>
      </c>
      <c r="AE208" s="139" t="s">
        <v>10</v>
      </c>
      <c r="AF208" s="139">
        <v>82020038060</v>
      </c>
      <c r="AG208" s="139" t="s">
        <v>858</v>
      </c>
      <c r="AH208" s="139" t="s">
        <v>859</v>
      </c>
      <c r="AI208" s="139">
        <v>1028581538</v>
      </c>
      <c r="AJ208" s="139">
        <v>10285</v>
      </c>
      <c r="AK208" s="139"/>
      <c r="AL208" s="140">
        <v>1</v>
      </c>
      <c r="AM208" s="141">
        <v>3.85</v>
      </c>
      <c r="AN208" s="141">
        <v>6.1</v>
      </c>
      <c r="AO208" s="141">
        <v>6.5</v>
      </c>
      <c r="AP208" s="139" t="s">
        <v>8</v>
      </c>
      <c r="AQ208" s="141">
        <v>20.21</v>
      </c>
      <c r="AR208" s="139" t="s">
        <v>81</v>
      </c>
      <c r="AS208" s="139" t="s">
        <v>81</v>
      </c>
      <c r="AT208" s="139" t="s">
        <v>81</v>
      </c>
      <c r="AU208" s="139" t="s">
        <v>81</v>
      </c>
      <c r="AV208" s="139" t="s">
        <v>81</v>
      </c>
      <c r="AW208" s="139">
        <v>2256355</v>
      </c>
      <c r="AX208" s="139" t="s">
        <v>121</v>
      </c>
      <c r="AY208" s="139" t="s">
        <v>82</v>
      </c>
      <c r="AZ208" s="139"/>
      <c r="BA208" s="139" t="s">
        <v>83</v>
      </c>
      <c r="BB208" s="157">
        <v>596421461616</v>
      </c>
      <c r="BC208" s="139"/>
      <c r="BD208" s="139" t="s">
        <v>860</v>
      </c>
      <c r="BE208" s="139" t="s">
        <v>88</v>
      </c>
      <c r="BF208" s="139" t="s">
        <v>87</v>
      </c>
      <c r="BG208" s="139" t="s">
        <v>84</v>
      </c>
      <c r="BH208" s="139" t="s">
        <v>85</v>
      </c>
      <c r="BI208" s="139" t="s">
        <v>86</v>
      </c>
      <c r="BJ208" s="139"/>
      <c r="BK208" s="139" t="s">
        <v>116</v>
      </c>
    </row>
    <row r="209" spans="1:63" ht="13.2" customHeight="1" x14ac:dyDescent="0.2">
      <c r="A209" s="54">
        <f t="shared" si="67"/>
        <v>45905</v>
      </c>
      <c r="B209" s="54" t="str">
        <f t="shared" si="68"/>
        <v>NRT</v>
      </c>
      <c r="C209" s="53">
        <f t="shared" si="69"/>
        <v>82020038060</v>
      </c>
      <c r="D209" s="55" t="str">
        <f t="shared" si="70"/>
        <v>PJP250138984</v>
      </c>
      <c r="E209" s="53">
        <f t="shared" si="71"/>
        <v>596421461152</v>
      </c>
      <c r="F209" s="53">
        <f t="shared" si="72"/>
        <v>2256355</v>
      </c>
      <c r="G209" s="53" t="str">
        <f t="shared" si="73"/>
        <v>SWCORP (TEAMHT)</v>
      </c>
      <c r="H209" s="55" t="str">
        <f t="shared" si="74"/>
        <v>장민혁</v>
      </c>
      <c r="I209" s="53">
        <f t="shared" si="75"/>
        <v>31152</v>
      </c>
      <c r="J209" s="72">
        <f t="shared" si="76"/>
        <v>0</v>
      </c>
      <c r="K209" s="114">
        <f t="shared" si="77"/>
        <v>1</v>
      </c>
      <c r="L209" s="115">
        <f t="shared" si="78"/>
        <v>1.65</v>
      </c>
      <c r="M209" s="115">
        <f t="shared" si="79"/>
        <v>3.5</v>
      </c>
      <c r="N209" s="56">
        <f t="shared" si="80"/>
        <v>3.5</v>
      </c>
      <c r="O209" s="53" t="str">
        <f t="shared" si="81"/>
        <v>일반(목록배제,Normal-Manifest Exception)</v>
      </c>
      <c r="P209" s="100">
        <f t="shared" si="82"/>
        <v>9.17</v>
      </c>
      <c r="Q209" s="63" t="str">
        <f t="shared" si="83"/>
        <v>RS706</v>
      </c>
      <c r="R209" s="63" t="str">
        <f t="shared" si="84"/>
        <v>AIR SEOUL</v>
      </c>
      <c r="S209" s="54">
        <f t="shared" si="85"/>
        <v>45905</v>
      </c>
      <c r="T209" s="94">
        <f t="shared" si="86"/>
        <v>1135</v>
      </c>
      <c r="U209" s="98" cm="1">
        <f t="array" ref="U209">IF(OR(ISNUMBER(SEARCH("대신대납",J209)),ISNUMBER(SEARCH("대신 대납",J209))),_xlfn.LET(
  _xlpm.s,J209,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9" s="98">
        <f>((K209-1)*2500)/(Summary!$B$23/100)</f>
        <v>0</v>
      </c>
      <c r="W209" s="107">
        <f>IF(OR(ISNUMBER(SEARCH("대신대납",J209)),ISNUMBER(SEARCH("대신 대납",J209)),ISNUMBER(SEARCH("대신착불",J209)),ISNUMBER(SEARCH("대신 착불",J209))), 0,_xlfn.IFNA(_xlfn.IFS(
    AND(N209/K209 &gt; 2, N209/K209 &lt;= 5), 500/(Summary!$B$23/100) * K209,
    AND(N209/K209 &gt; 5, N209/K209 &lt;= 10), 1000/(Summary!$B$23/100) * K209,
    AND(N209/K209 &gt; 10, N209/K209 &lt;= 20), 3000/(Summary!$B$23/100) * K209,
    AND(N209/K209 &gt; 20, N209/K209 &lt;= 25), 11000/(Summary!$B$23/100) * K209,
    AND(N209/K209 &gt; 25, N209/K209 &lt;= 999), 15000/(Summary!$B$23/100) * K209
),0))</f>
        <v>53.059968376258844</v>
      </c>
      <c r="X209" s="99" cm="1">
        <f t="array" ref="X209">_xlfn.IFNA(_xlfn.IFS(AND(P209&gt;=2000, P209&lt;3000), 10000, AND(P209&gt;=3000, P209&lt;4000), 15000, AND(P209&gt;=4000, P209&lt;5000), 20000, AND(P209&gt;=5000), 25000),0)</f>
        <v>0</v>
      </c>
      <c r="Y209" s="64" t="str">
        <f>_xlfn.IFNA(VLOOKUP(D209,OTC!$A:$H,8,0),"")</f>
        <v/>
      </c>
      <c r="Z209" s="102">
        <f t="shared" si="87"/>
        <v>53</v>
      </c>
      <c r="AA209" s="113">
        <f t="shared" si="88"/>
        <v>1188</v>
      </c>
      <c r="AB209" s="124">
        <f>IF(OR(ISNUMBER(SEARCH("적하삭제",J209)),ISNUMBER(SEARCH("적하 삭제",J209))),0,AA209*Summary!$B$23/100)</f>
        <v>11194.8804</v>
      </c>
      <c r="AC209" s="65"/>
      <c r="AD209" s="145">
        <v>45905</v>
      </c>
      <c r="AE209" s="139" t="s">
        <v>10</v>
      </c>
      <c r="AF209" s="139">
        <v>82020038060</v>
      </c>
      <c r="AG209" s="139" t="s">
        <v>861</v>
      </c>
      <c r="AH209" s="139" t="s">
        <v>862</v>
      </c>
      <c r="AI209" s="139">
        <v>1062827751</v>
      </c>
      <c r="AJ209" s="139">
        <v>31152</v>
      </c>
      <c r="AK209" s="139"/>
      <c r="AL209" s="140">
        <v>1</v>
      </c>
      <c r="AM209" s="141">
        <v>1.65</v>
      </c>
      <c r="AN209" s="141">
        <v>3.5</v>
      </c>
      <c r="AO209" s="141">
        <v>3.5</v>
      </c>
      <c r="AP209" s="139" t="s">
        <v>8</v>
      </c>
      <c r="AQ209" s="141">
        <v>9.17</v>
      </c>
      <c r="AR209" s="139" t="s">
        <v>81</v>
      </c>
      <c r="AS209" s="139" t="s">
        <v>81</v>
      </c>
      <c r="AT209" s="139" t="s">
        <v>81</v>
      </c>
      <c r="AU209" s="139" t="s">
        <v>81</v>
      </c>
      <c r="AV209" s="139" t="s">
        <v>81</v>
      </c>
      <c r="AW209" s="139">
        <v>2256355</v>
      </c>
      <c r="AX209" s="139" t="s">
        <v>121</v>
      </c>
      <c r="AY209" s="139" t="s">
        <v>82</v>
      </c>
      <c r="AZ209" s="139"/>
      <c r="BA209" s="139" t="s">
        <v>83</v>
      </c>
      <c r="BB209" s="157">
        <v>596421461152</v>
      </c>
      <c r="BC209" s="139"/>
      <c r="BD209" s="139" t="s">
        <v>863</v>
      </c>
      <c r="BE209" s="139" t="s">
        <v>88</v>
      </c>
      <c r="BF209" s="139" t="s">
        <v>87</v>
      </c>
      <c r="BG209" s="139" t="s">
        <v>84</v>
      </c>
      <c r="BH209" s="139" t="s">
        <v>85</v>
      </c>
      <c r="BI209" s="139" t="s">
        <v>86</v>
      </c>
      <c r="BJ209" s="139"/>
      <c r="BK209" s="139" t="s">
        <v>116</v>
      </c>
    </row>
    <row r="210" spans="1:63" ht="13.2" customHeight="1" x14ac:dyDescent="0.2">
      <c r="A210" s="54">
        <f t="shared" si="67"/>
        <v>45905</v>
      </c>
      <c r="B210" s="54" t="str">
        <f t="shared" si="68"/>
        <v>NRT</v>
      </c>
      <c r="C210" s="53">
        <f t="shared" si="69"/>
        <v>82020038060</v>
      </c>
      <c r="D210" s="55" t="str">
        <f t="shared" si="70"/>
        <v>PJP250138990</v>
      </c>
      <c r="E210" s="53">
        <f t="shared" si="71"/>
        <v>596421461211</v>
      </c>
      <c r="F210" s="53">
        <f t="shared" si="72"/>
        <v>2256355</v>
      </c>
      <c r="G210" s="53" t="str">
        <f t="shared" si="73"/>
        <v>SWCORP (TEAMHT)</v>
      </c>
      <c r="H210" s="55" t="str">
        <f t="shared" si="74"/>
        <v>강미래</v>
      </c>
      <c r="I210" s="53">
        <f t="shared" si="75"/>
        <v>14007</v>
      </c>
      <c r="J210" s="72">
        <f t="shared" si="76"/>
        <v>0</v>
      </c>
      <c r="K210" s="114">
        <f t="shared" si="77"/>
        <v>1</v>
      </c>
      <c r="L210" s="115">
        <f t="shared" si="78"/>
        <v>3.15</v>
      </c>
      <c r="M210" s="115">
        <f t="shared" si="79"/>
        <v>2.1</v>
      </c>
      <c r="N210" s="56">
        <f t="shared" si="80"/>
        <v>3.2</v>
      </c>
      <c r="O210" s="53" t="str">
        <f t="shared" si="81"/>
        <v>일반(목록배제,Normal-Manifest Exception)</v>
      </c>
      <c r="P210" s="100">
        <f t="shared" si="82"/>
        <v>6.59</v>
      </c>
      <c r="Q210" s="63" t="str">
        <f t="shared" si="83"/>
        <v>RS706</v>
      </c>
      <c r="R210" s="63" t="str">
        <f t="shared" si="84"/>
        <v>AIR SEOUL</v>
      </c>
      <c r="S210" s="54">
        <f t="shared" si="85"/>
        <v>45905</v>
      </c>
      <c r="T210" s="94">
        <f t="shared" si="86"/>
        <v>1078</v>
      </c>
      <c r="U210" s="98" cm="1">
        <f t="array" ref="U210">IF(OR(ISNUMBER(SEARCH("대신대납",J210)),ISNUMBER(SEARCH("대신 대납",J210))),_xlfn.LET(
  _xlpm.s,J210,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0" s="98">
        <f>((K210-1)*2500)/(Summary!$B$23/100)</f>
        <v>0</v>
      </c>
      <c r="W210" s="107">
        <f>IF(OR(ISNUMBER(SEARCH("대신대납",J210)),ISNUMBER(SEARCH("대신 대납",J210)),ISNUMBER(SEARCH("대신착불",J210)),ISNUMBER(SEARCH("대신 착불",J210))), 0,_xlfn.IFNA(_xlfn.IFS(
    AND(N210/K210 &gt; 2, N210/K210 &lt;= 5), 500/(Summary!$B$23/100) * K210,
    AND(N210/K210 &gt; 5, N210/K210 &lt;= 10), 1000/(Summary!$B$23/100) * K210,
    AND(N210/K210 &gt; 10, N210/K210 &lt;= 20), 3000/(Summary!$B$23/100) * K210,
    AND(N210/K210 &gt; 20, N210/K210 &lt;= 25), 11000/(Summary!$B$23/100) * K210,
    AND(N210/K210 &gt; 25, N210/K210 &lt;= 999), 15000/(Summary!$B$23/100) * K210
),0))</f>
        <v>53.059968376258844</v>
      </c>
      <c r="X210" s="99" cm="1">
        <f t="array" ref="X210">_xlfn.IFNA(_xlfn.IFS(AND(P210&gt;=2000, P210&lt;3000), 10000, AND(P210&gt;=3000, P210&lt;4000), 15000, AND(P210&gt;=4000, P210&lt;5000), 20000, AND(P210&gt;=5000), 25000),0)</f>
        <v>0</v>
      </c>
      <c r="Y210" s="64" t="str">
        <f>_xlfn.IFNA(VLOOKUP(D210,OTC!$A:$H,8,0),"")</f>
        <v/>
      </c>
      <c r="Z210" s="102">
        <f t="shared" si="87"/>
        <v>53</v>
      </c>
      <c r="AA210" s="113">
        <f t="shared" si="88"/>
        <v>1131</v>
      </c>
      <c r="AB210" s="124">
        <f>IF(OR(ISNUMBER(SEARCH("적하삭제",J210)),ISNUMBER(SEARCH("적하 삭제",J210))),0,AA210*Summary!$B$23/100)</f>
        <v>10657.7523</v>
      </c>
      <c r="AC210" s="65"/>
      <c r="AD210" s="145">
        <v>45905</v>
      </c>
      <c r="AE210" s="139" t="s">
        <v>10</v>
      </c>
      <c r="AF210" s="139">
        <v>82020038060</v>
      </c>
      <c r="AG210" s="139" t="s">
        <v>864</v>
      </c>
      <c r="AH210" s="139" t="s">
        <v>865</v>
      </c>
      <c r="AI210" s="139">
        <v>1058443564</v>
      </c>
      <c r="AJ210" s="139">
        <v>14007</v>
      </c>
      <c r="AK210" s="139"/>
      <c r="AL210" s="140">
        <v>1</v>
      </c>
      <c r="AM210" s="141">
        <v>3.15</v>
      </c>
      <c r="AN210" s="141">
        <v>2.1</v>
      </c>
      <c r="AO210" s="141">
        <v>3.2</v>
      </c>
      <c r="AP210" s="139" t="s">
        <v>8</v>
      </c>
      <c r="AQ210" s="141">
        <v>6.59</v>
      </c>
      <c r="AR210" s="139" t="s">
        <v>81</v>
      </c>
      <c r="AS210" s="139" t="s">
        <v>81</v>
      </c>
      <c r="AT210" s="139" t="s">
        <v>81</v>
      </c>
      <c r="AU210" s="139" t="s">
        <v>81</v>
      </c>
      <c r="AV210" s="139" t="s">
        <v>81</v>
      </c>
      <c r="AW210" s="139">
        <v>2256355</v>
      </c>
      <c r="AX210" s="139" t="s">
        <v>121</v>
      </c>
      <c r="AY210" s="139" t="s">
        <v>82</v>
      </c>
      <c r="AZ210" s="139"/>
      <c r="BA210" s="139" t="s">
        <v>83</v>
      </c>
      <c r="BB210" s="157">
        <v>596421461211</v>
      </c>
      <c r="BC210" s="139"/>
      <c r="BD210" s="139" t="s">
        <v>866</v>
      </c>
      <c r="BE210" s="139" t="s">
        <v>88</v>
      </c>
      <c r="BF210" s="139" t="s">
        <v>87</v>
      </c>
      <c r="BG210" s="139" t="s">
        <v>84</v>
      </c>
      <c r="BH210" s="139" t="s">
        <v>85</v>
      </c>
      <c r="BI210" s="139" t="s">
        <v>86</v>
      </c>
      <c r="BJ210" s="139"/>
      <c r="BK210" s="139" t="s">
        <v>116</v>
      </c>
    </row>
    <row r="211" spans="1:63" ht="13.2" customHeight="1" x14ac:dyDescent="0.2">
      <c r="A211" s="54">
        <f t="shared" si="67"/>
        <v>45905</v>
      </c>
      <c r="B211" s="54" t="str">
        <f t="shared" si="68"/>
        <v>NRT</v>
      </c>
      <c r="C211" s="53">
        <f t="shared" si="69"/>
        <v>82020038060</v>
      </c>
      <c r="D211" s="55" t="str">
        <f t="shared" si="70"/>
        <v>PJP250138994</v>
      </c>
      <c r="E211" s="53">
        <f t="shared" si="71"/>
        <v>596421461255</v>
      </c>
      <c r="F211" s="53">
        <f t="shared" si="72"/>
        <v>2256355</v>
      </c>
      <c r="G211" s="53" t="str">
        <f t="shared" si="73"/>
        <v>SWCORP (TEAMHT)</v>
      </c>
      <c r="H211" s="55" t="str">
        <f t="shared" si="74"/>
        <v>김일권</v>
      </c>
      <c r="I211" s="53">
        <f t="shared" si="75"/>
        <v>15002</v>
      </c>
      <c r="J211" s="72">
        <f t="shared" si="76"/>
        <v>0</v>
      </c>
      <c r="K211" s="114">
        <f t="shared" si="77"/>
        <v>1</v>
      </c>
      <c r="L211" s="115">
        <f t="shared" si="78"/>
        <v>0.85</v>
      </c>
      <c r="M211" s="115">
        <f t="shared" si="79"/>
        <v>2</v>
      </c>
      <c r="N211" s="56">
        <f t="shared" si="80"/>
        <v>2</v>
      </c>
      <c r="O211" s="53" t="str">
        <f t="shared" si="81"/>
        <v>일반(목록배제,Normal-Manifest Exception)</v>
      </c>
      <c r="P211" s="100">
        <f t="shared" si="82"/>
        <v>1.98</v>
      </c>
      <c r="Q211" s="63" t="str">
        <f t="shared" si="83"/>
        <v>RS706</v>
      </c>
      <c r="R211" s="63" t="str">
        <f t="shared" si="84"/>
        <v>AIR SEOUL</v>
      </c>
      <c r="S211" s="54">
        <f t="shared" si="85"/>
        <v>45905</v>
      </c>
      <c r="T211" s="94">
        <f t="shared" si="86"/>
        <v>850</v>
      </c>
      <c r="U211" s="98" cm="1">
        <f t="array" ref="U211">IF(OR(ISNUMBER(SEARCH("대신대납",J211)),ISNUMBER(SEARCH("대신 대납",J211))),_xlfn.LET(
  _xlpm.s,J211,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1" s="98">
        <f>((K211-1)*2500)/(Summary!$B$23/100)</f>
        <v>0</v>
      </c>
      <c r="W211" s="107">
        <f>IF(OR(ISNUMBER(SEARCH("대신대납",J211)),ISNUMBER(SEARCH("대신 대납",J211)),ISNUMBER(SEARCH("대신착불",J211)),ISNUMBER(SEARCH("대신 착불",J211))), 0,_xlfn.IFNA(_xlfn.IFS(
    AND(N211/K211 &gt; 2, N211/K211 &lt;= 5), 500/(Summary!$B$23/100) * K211,
    AND(N211/K211 &gt; 5, N211/K211 &lt;= 10), 1000/(Summary!$B$23/100) * K211,
    AND(N211/K211 &gt; 10, N211/K211 &lt;= 20), 3000/(Summary!$B$23/100) * K211,
    AND(N211/K211 &gt; 20, N211/K211 &lt;= 25), 11000/(Summary!$B$23/100) * K211,
    AND(N211/K211 &gt; 25, N211/K211 &lt;= 999), 15000/(Summary!$B$23/100) * K211
),0))</f>
        <v>0</v>
      </c>
      <c r="X211" s="99" cm="1">
        <f t="array" ref="X211">_xlfn.IFNA(_xlfn.IFS(AND(P211&gt;=2000, P211&lt;3000), 10000, AND(P211&gt;=3000, P211&lt;4000), 15000, AND(P211&gt;=4000, P211&lt;5000), 20000, AND(P211&gt;=5000), 25000),0)</f>
        <v>0</v>
      </c>
      <c r="Y211" s="64" t="str">
        <f>_xlfn.IFNA(VLOOKUP(D211,OTC!$A:$H,8,0),"")</f>
        <v/>
      </c>
      <c r="Z211" s="102">
        <f t="shared" si="87"/>
        <v>0</v>
      </c>
      <c r="AA211" s="113">
        <f t="shared" si="88"/>
        <v>850</v>
      </c>
      <c r="AB211" s="124">
        <f>IF(OR(ISNUMBER(SEARCH("적하삭제",J211)),ISNUMBER(SEARCH("적하 삭제",J211))),0,AA211*Summary!$B$23/100)</f>
        <v>8009.8050000000003</v>
      </c>
      <c r="AC211" s="65"/>
      <c r="AD211" s="145">
        <v>45905</v>
      </c>
      <c r="AE211" s="139" t="s">
        <v>10</v>
      </c>
      <c r="AF211" s="139">
        <v>82020038060</v>
      </c>
      <c r="AG211" s="139" t="s">
        <v>867</v>
      </c>
      <c r="AH211" s="139" t="s">
        <v>868</v>
      </c>
      <c r="AI211" s="139">
        <v>1044779682</v>
      </c>
      <c r="AJ211" s="139">
        <v>15002</v>
      </c>
      <c r="AK211" s="139"/>
      <c r="AL211" s="140">
        <v>1</v>
      </c>
      <c r="AM211" s="141">
        <v>0.85</v>
      </c>
      <c r="AN211" s="141">
        <v>2</v>
      </c>
      <c r="AO211" s="141">
        <v>2</v>
      </c>
      <c r="AP211" s="139" t="s">
        <v>8</v>
      </c>
      <c r="AQ211" s="141">
        <v>1.98</v>
      </c>
      <c r="AR211" s="139" t="s">
        <v>81</v>
      </c>
      <c r="AS211" s="139" t="s">
        <v>81</v>
      </c>
      <c r="AT211" s="139" t="s">
        <v>81</v>
      </c>
      <c r="AU211" s="139" t="s">
        <v>81</v>
      </c>
      <c r="AV211" s="139" t="s">
        <v>81</v>
      </c>
      <c r="AW211" s="139">
        <v>2256355</v>
      </c>
      <c r="AX211" s="139" t="s">
        <v>121</v>
      </c>
      <c r="AY211" s="139" t="s">
        <v>82</v>
      </c>
      <c r="AZ211" s="139"/>
      <c r="BA211" s="139" t="s">
        <v>83</v>
      </c>
      <c r="BB211" s="157">
        <v>596421461255</v>
      </c>
      <c r="BC211" s="139"/>
      <c r="BD211" s="139" t="s">
        <v>869</v>
      </c>
      <c r="BE211" s="139" t="s">
        <v>88</v>
      </c>
      <c r="BF211" s="139" t="s">
        <v>87</v>
      </c>
      <c r="BG211" s="139" t="s">
        <v>84</v>
      </c>
      <c r="BH211" s="139" t="s">
        <v>85</v>
      </c>
      <c r="BI211" s="139" t="s">
        <v>86</v>
      </c>
      <c r="BJ211" s="139"/>
      <c r="BK211" s="139" t="s">
        <v>116</v>
      </c>
    </row>
    <row r="212" spans="1:63" ht="13.2" customHeight="1" x14ac:dyDescent="0.2">
      <c r="A212" s="54">
        <f t="shared" si="67"/>
        <v>45905</v>
      </c>
      <c r="B212" s="54" t="str">
        <f t="shared" si="68"/>
        <v>NRT</v>
      </c>
      <c r="C212" s="53">
        <f t="shared" si="69"/>
        <v>82020038060</v>
      </c>
      <c r="D212" s="55" t="str">
        <f t="shared" si="70"/>
        <v>PJP250139001</v>
      </c>
      <c r="E212" s="53">
        <f t="shared" si="71"/>
        <v>596421461325</v>
      </c>
      <c r="F212" s="53">
        <f t="shared" si="72"/>
        <v>2256355</v>
      </c>
      <c r="G212" s="53" t="str">
        <f t="shared" si="73"/>
        <v>SWCORP (TEAMHT)</v>
      </c>
      <c r="H212" s="55" t="str">
        <f t="shared" si="74"/>
        <v>이미령</v>
      </c>
      <c r="I212" s="53">
        <f t="shared" si="75"/>
        <v>26482</v>
      </c>
      <c r="J212" s="72">
        <f t="shared" si="76"/>
        <v>0</v>
      </c>
      <c r="K212" s="114">
        <f t="shared" si="77"/>
        <v>1</v>
      </c>
      <c r="L212" s="115">
        <f t="shared" si="78"/>
        <v>5.2</v>
      </c>
      <c r="M212" s="115">
        <f t="shared" si="79"/>
        <v>10.8</v>
      </c>
      <c r="N212" s="56">
        <f t="shared" si="80"/>
        <v>10.8</v>
      </c>
      <c r="O212" s="53" t="str">
        <f t="shared" si="81"/>
        <v>일반(목록배제,Normal-Manifest Exception)</v>
      </c>
      <c r="P212" s="100">
        <f t="shared" si="82"/>
        <v>50.5</v>
      </c>
      <c r="Q212" s="63" t="str">
        <f t="shared" si="83"/>
        <v>RS706</v>
      </c>
      <c r="R212" s="63" t="str">
        <f t="shared" si="84"/>
        <v>AIR SEOUL</v>
      </c>
      <c r="S212" s="54">
        <f t="shared" si="85"/>
        <v>45905</v>
      </c>
      <c r="T212" s="94">
        <f t="shared" si="86"/>
        <v>2522</v>
      </c>
      <c r="U212" s="98" cm="1">
        <f t="array" ref="U212">IF(OR(ISNUMBER(SEARCH("대신대납",J212)),ISNUMBER(SEARCH("대신 대납",J212))),_xlfn.LET(
  _xlpm.s,J212,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2" s="98">
        <f>((K212-1)*2500)/(Summary!$B$23/100)</f>
        <v>0</v>
      </c>
      <c r="W212" s="107">
        <f>IF(OR(ISNUMBER(SEARCH("대신대납",J212)),ISNUMBER(SEARCH("대신 대납",J212)),ISNUMBER(SEARCH("대신착불",J212)),ISNUMBER(SEARCH("대신 착불",J212))), 0,_xlfn.IFNA(_xlfn.IFS(
    AND(N212/K212 &gt; 2, N212/K212 &lt;= 5), 500/(Summary!$B$23/100) * K212,
    AND(N212/K212 &gt; 5, N212/K212 &lt;= 10), 1000/(Summary!$B$23/100) * K212,
    AND(N212/K212 &gt; 10, N212/K212 &lt;= 20), 3000/(Summary!$B$23/100) * K212,
    AND(N212/K212 &gt; 20, N212/K212 &lt;= 25), 11000/(Summary!$B$23/100) * K212,
    AND(N212/K212 &gt; 25, N212/K212 &lt;= 999), 15000/(Summary!$B$23/100) * K212
),0))</f>
        <v>318.35981025755302</v>
      </c>
      <c r="X212" s="99" cm="1">
        <f t="array" ref="X212">_xlfn.IFNA(_xlfn.IFS(AND(P212&gt;=2000, P212&lt;3000), 10000, AND(P212&gt;=3000, P212&lt;4000), 15000, AND(P212&gt;=4000, P212&lt;5000), 20000, AND(P212&gt;=5000), 25000),0)</f>
        <v>0</v>
      </c>
      <c r="Y212" s="64" t="str">
        <f>_xlfn.IFNA(VLOOKUP(D212,OTC!$A:$H,8,0),"")</f>
        <v/>
      </c>
      <c r="Z212" s="102">
        <f t="shared" si="87"/>
        <v>318</v>
      </c>
      <c r="AA212" s="113">
        <f t="shared" si="88"/>
        <v>2840</v>
      </c>
      <c r="AB212" s="124">
        <f>IF(OR(ISNUMBER(SEARCH("적하삭제",J212)),ISNUMBER(SEARCH("적하 삭제",J212))),0,AA212*Summary!$B$23/100)</f>
        <v>26762.172000000002</v>
      </c>
      <c r="AC212" s="65"/>
      <c r="AD212" s="145">
        <v>45905</v>
      </c>
      <c r="AE212" s="139" t="s">
        <v>10</v>
      </c>
      <c r="AF212" s="139">
        <v>82020038060</v>
      </c>
      <c r="AG212" s="139" t="s">
        <v>870</v>
      </c>
      <c r="AH212" s="139" t="s">
        <v>871</v>
      </c>
      <c r="AI212" s="139">
        <v>1089696706</v>
      </c>
      <c r="AJ212" s="139">
        <v>26482</v>
      </c>
      <c r="AK212" s="139"/>
      <c r="AL212" s="140">
        <v>1</v>
      </c>
      <c r="AM212" s="141">
        <v>5.2</v>
      </c>
      <c r="AN212" s="141">
        <v>10.8</v>
      </c>
      <c r="AO212" s="141">
        <v>11</v>
      </c>
      <c r="AP212" s="139" t="s">
        <v>8</v>
      </c>
      <c r="AQ212" s="141">
        <v>50.5</v>
      </c>
      <c r="AR212" s="139" t="s">
        <v>81</v>
      </c>
      <c r="AS212" s="139" t="s">
        <v>81</v>
      </c>
      <c r="AT212" s="139" t="s">
        <v>81</v>
      </c>
      <c r="AU212" s="139" t="s">
        <v>81</v>
      </c>
      <c r="AV212" s="139" t="s">
        <v>81</v>
      </c>
      <c r="AW212" s="139">
        <v>2256355</v>
      </c>
      <c r="AX212" s="139" t="s">
        <v>121</v>
      </c>
      <c r="AY212" s="139" t="s">
        <v>82</v>
      </c>
      <c r="AZ212" s="139"/>
      <c r="BA212" s="139" t="s">
        <v>83</v>
      </c>
      <c r="BB212" s="157">
        <v>596421461325</v>
      </c>
      <c r="BC212" s="139"/>
      <c r="BD212" s="139" t="s">
        <v>872</v>
      </c>
      <c r="BE212" s="139" t="s">
        <v>88</v>
      </c>
      <c r="BF212" s="139" t="s">
        <v>87</v>
      </c>
      <c r="BG212" s="139" t="s">
        <v>84</v>
      </c>
      <c r="BH212" s="139" t="s">
        <v>85</v>
      </c>
      <c r="BI212" s="139" t="s">
        <v>86</v>
      </c>
      <c r="BJ212" s="139"/>
      <c r="BK212" s="139" t="s">
        <v>116</v>
      </c>
    </row>
    <row r="213" spans="1:63" ht="13.2" customHeight="1" x14ac:dyDescent="0.2">
      <c r="A213" s="54">
        <f t="shared" si="67"/>
        <v>45905</v>
      </c>
      <c r="B213" s="54" t="str">
        <f t="shared" si="68"/>
        <v>NRT</v>
      </c>
      <c r="C213" s="53">
        <f t="shared" si="69"/>
        <v>82020038060</v>
      </c>
      <c r="D213" s="55" t="str">
        <f t="shared" si="70"/>
        <v>PJP250139005</v>
      </c>
      <c r="E213" s="53">
        <f t="shared" si="71"/>
        <v>596421461362</v>
      </c>
      <c r="F213" s="53">
        <f t="shared" si="72"/>
        <v>2256355</v>
      </c>
      <c r="G213" s="53" t="str">
        <f t="shared" si="73"/>
        <v>SWCORP (TEAMHT)</v>
      </c>
      <c r="H213" s="55" t="str">
        <f t="shared" si="74"/>
        <v>장수희</v>
      </c>
      <c r="I213" s="53">
        <f t="shared" si="75"/>
        <v>5813</v>
      </c>
      <c r="J213" s="72">
        <f t="shared" si="76"/>
        <v>0</v>
      </c>
      <c r="K213" s="114">
        <f t="shared" si="77"/>
        <v>1</v>
      </c>
      <c r="L213" s="115">
        <f t="shared" si="78"/>
        <v>0.7</v>
      </c>
      <c r="M213" s="115">
        <f t="shared" si="79"/>
        <v>2</v>
      </c>
      <c r="N213" s="56">
        <f t="shared" si="80"/>
        <v>2</v>
      </c>
      <c r="O213" s="53" t="str">
        <f t="shared" si="81"/>
        <v>일반(목록배제,Normal-Manifest Exception)</v>
      </c>
      <c r="P213" s="100">
        <f t="shared" si="82"/>
        <v>8.3699999999999992</v>
      </c>
      <c r="Q213" s="63" t="str">
        <f t="shared" si="83"/>
        <v>RS706</v>
      </c>
      <c r="R213" s="63" t="str">
        <f t="shared" si="84"/>
        <v>AIR SEOUL</v>
      </c>
      <c r="S213" s="54">
        <f t="shared" si="85"/>
        <v>45905</v>
      </c>
      <c r="T213" s="94">
        <f t="shared" si="86"/>
        <v>850</v>
      </c>
      <c r="U213" s="98" cm="1">
        <f t="array" ref="U213">IF(OR(ISNUMBER(SEARCH("대신대납",J213)),ISNUMBER(SEARCH("대신 대납",J213))),_xlfn.LET(
  _xlpm.s,J213,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3" s="98">
        <f>((K213-1)*2500)/(Summary!$B$23/100)</f>
        <v>0</v>
      </c>
      <c r="W213" s="107">
        <f>IF(OR(ISNUMBER(SEARCH("대신대납",J213)),ISNUMBER(SEARCH("대신 대납",J213)),ISNUMBER(SEARCH("대신착불",J213)),ISNUMBER(SEARCH("대신 착불",J213))), 0,_xlfn.IFNA(_xlfn.IFS(
    AND(N213/K213 &gt; 2, N213/K213 &lt;= 5), 500/(Summary!$B$23/100) * K213,
    AND(N213/K213 &gt; 5, N213/K213 &lt;= 10), 1000/(Summary!$B$23/100) * K213,
    AND(N213/K213 &gt; 10, N213/K213 &lt;= 20), 3000/(Summary!$B$23/100) * K213,
    AND(N213/K213 &gt; 20, N213/K213 &lt;= 25), 11000/(Summary!$B$23/100) * K213,
    AND(N213/K213 &gt; 25, N213/K213 &lt;= 999), 15000/(Summary!$B$23/100) * K213
),0))</f>
        <v>0</v>
      </c>
      <c r="X213" s="99" cm="1">
        <f t="array" ref="X213">_xlfn.IFNA(_xlfn.IFS(AND(P213&gt;=2000, P213&lt;3000), 10000, AND(P213&gt;=3000, P213&lt;4000), 15000, AND(P213&gt;=4000, P213&lt;5000), 20000, AND(P213&gt;=5000), 25000),0)</f>
        <v>0</v>
      </c>
      <c r="Y213" s="64" t="str">
        <f>_xlfn.IFNA(VLOOKUP(D213,OTC!$A:$H,8,0),"")</f>
        <v/>
      </c>
      <c r="Z213" s="102">
        <f t="shared" si="87"/>
        <v>0</v>
      </c>
      <c r="AA213" s="113">
        <f t="shared" si="88"/>
        <v>850</v>
      </c>
      <c r="AB213" s="124">
        <f>IF(OR(ISNUMBER(SEARCH("적하삭제",J213)),ISNUMBER(SEARCH("적하 삭제",J213))),0,AA213*Summary!$B$23/100)</f>
        <v>8009.8050000000003</v>
      </c>
      <c r="AC213" s="65"/>
      <c r="AD213" s="145">
        <v>45905</v>
      </c>
      <c r="AE213" s="139" t="s">
        <v>10</v>
      </c>
      <c r="AF213" s="139">
        <v>82020038060</v>
      </c>
      <c r="AG213" s="139" t="s">
        <v>873</v>
      </c>
      <c r="AH213" s="139" t="s">
        <v>874</v>
      </c>
      <c r="AI213" s="139">
        <v>1028251049</v>
      </c>
      <c r="AJ213" s="139">
        <v>5813</v>
      </c>
      <c r="AK213" s="139"/>
      <c r="AL213" s="140">
        <v>1</v>
      </c>
      <c r="AM213" s="141">
        <v>0.7</v>
      </c>
      <c r="AN213" s="141">
        <v>2</v>
      </c>
      <c r="AO213" s="141">
        <v>2</v>
      </c>
      <c r="AP213" s="139" t="s">
        <v>8</v>
      </c>
      <c r="AQ213" s="141">
        <v>8.3699999999999992</v>
      </c>
      <c r="AR213" s="139" t="s">
        <v>81</v>
      </c>
      <c r="AS213" s="139" t="s">
        <v>81</v>
      </c>
      <c r="AT213" s="139" t="s">
        <v>81</v>
      </c>
      <c r="AU213" s="139" t="s">
        <v>81</v>
      </c>
      <c r="AV213" s="139" t="s">
        <v>81</v>
      </c>
      <c r="AW213" s="139">
        <v>2256355</v>
      </c>
      <c r="AX213" s="139" t="s">
        <v>121</v>
      </c>
      <c r="AY213" s="139" t="s">
        <v>82</v>
      </c>
      <c r="AZ213" s="139"/>
      <c r="BA213" s="139" t="s">
        <v>83</v>
      </c>
      <c r="BB213" s="157">
        <v>596421461362</v>
      </c>
      <c r="BC213" s="139"/>
      <c r="BD213" s="139" t="s">
        <v>875</v>
      </c>
      <c r="BE213" s="139" t="s">
        <v>88</v>
      </c>
      <c r="BF213" s="139" t="s">
        <v>87</v>
      </c>
      <c r="BG213" s="139" t="s">
        <v>84</v>
      </c>
      <c r="BH213" s="139" t="s">
        <v>85</v>
      </c>
      <c r="BI213" s="139" t="s">
        <v>86</v>
      </c>
      <c r="BJ213" s="139"/>
      <c r="BK213" s="139" t="s">
        <v>116</v>
      </c>
    </row>
    <row r="214" spans="1:63" ht="13.2" customHeight="1" x14ac:dyDescent="0.2">
      <c r="A214" s="54">
        <f t="shared" si="67"/>
        <v>45905</v>
      </c>
      <c r="B214" s="54" t="str">
        <f t="shared" si="68"/>
        <v>NRT</v>
      </c>
      <c r="C214" s="53">
        <f t="shared" si="69"/>
        <v>82020038060</v>
      </c>
      <c r="D214" s="55" t="str">
        <f t="shared" si="70"/>
        <v>PJP250139009</v>
      </c>
      <c r="E214" s="53">
        <f t="shared" si="71"/>
        <v>596421461406</v>
      </c>
      <c r="F214" s="53">
        <f t="shared" si="72"/>
        <v>2256355</v>
      </c>
      <c r="G214" s="53" t="str">
        <f t="shared" si="73"/>
        <v>SWCORP (TEAMHT)</v>
      </c>
      <c r="H214" s="55" t="str">
        <f t="shared" si="74"/>
        <v>이진수</v>
      </c>
      <c r="I214" s="53">
        <f t="shared" si="75"/>
        <v>15119</v>
      </c>
      <c r="J214" s="72">
        <f t="shared" si="76"/>
        <v>0</v>
      </c>
      <c r="K214" s="114">
        <f t="shared" si="77"/>
        <v>1</v>
      </c>
      <c r="L214" s="115">
        <f t="shared" si="78"/>
        <v>2.5</v>
      </c>
      <c r="M214" s="115">
        <f t="shared" si="79"/>
        <v>6.3</v>
      </c>
      <c r="N214" s="56">
        <f t="shared" si="80"/>
        <v>6.3000000000000007</v>
      </c>
      <c r="O214" s="53" t="str">
        <f t="shared" si="81"/>
        <v>일반(목록배제,Normal-Manifest Exception)</v>
      </c>
      <c r="P214" s="100">
        <f t="shared" si="82"/>
        <v>20.100000000000001</v>
      </c>
      <c r="Q214" s="63" t="str">
        <f t="shared" si="83"/>
        <v>RS706</v>
      </c>
      <c r="R214" s="63" t="str">
        <f t="shared" si="84"/>
        <v>AIR SEOUL</v>
      </c>
      <c r="S214" s="54">
        <f t="shared" si="85"/>
        <v>45905</v>
      </c>
      <c r="T214" s="94">
        <f t="shared" si="86"/>
        <v>1667</v>
      </c>
      <c r="U214" s="98" cm="1">
        <f t="array" ref="U214">IF(OR(ISNUMBER(SEARCH("대신대납",J214)),ISNUMBER(SEARCH("대신 대납",J214))),_xlfn.LET(
  _xlpm.s,J214,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4" s="98">
        <f>((K214-1)*2500)/(Summary!$B$23/100)</f>
        <v>0</v>
      </c>
      <c r="W214" s="107">
        <f>IF(OR(ISNUMBER(SEARCH("대신대납",J214)),ISNUMBER(SEARCH("대신 대납",J214)),ISNUMBER(SEARCH("대신착불",J214)),ISNUMBER(SEARCH("대신 착불",J214))), 0,_xlfn.IFNA(_xlfn.IFS(
    AND(N214/K214 &gt; 2, N214/K214 &lt;= 5), 500/(Summary!$B$23/100) * K214,
    AND(N214/K214 &gt; 5, N214/K214 &lt;= 10), 1000/(Summary!$B$23/100) * K214,
    AND(N214/K214 &gt; 10, N214/K214 &lt;= 20), 3000/(Summary!$B$23/100) * K214,
    AND(N214/K214 &gt; 20, N214/K214 &lt;= 25), 11000/(Summary!$B$23/100) * K214,
    AND(N214/K214 &gt; 25, N214/K214 &lt;= 999), 15000/(Summary!$B$23/100) * K214
),0))</f>
        <v>106.11993675251769</v>
      </c>
      <c r="X214" s="99" cm="1">
        <f t="array" ref="X214">_xlfn.IFNA(_xlfn.IFS(AND(P214&gt;=2000, P214&lt;3000), 10000, AND(P214&gt;=3000, P214&lt;4000), 15000, AND(P214&gt;=4000, P214&lt;5000), 20000, AND(P214&gt;=5000), 25000),0)</f>
        <v>0</v>
      </c>
      <c r="Y214" s="64" t="str">
        <f>_xlfn.IFNA(VLOOKUP(D214,OTC!$A:$H,8,0),"")</f>
        <v/>
      </c>
      <c r="Z214" s="102">
        <f t="shared" si="87"/>
        <v>106</v>
      </c>
      <c r="AA214" s="113">
        <f t="shared" si="88"/>
        <v>1773</v>
      </c>
      <c r="AB214" s="124">
        <f>IF(OR(ISNUMBER(SEARCH("적하삭제",J214)),ISNUMBER(SEARCH("적하 삭제",J214))),0,AA214*Summary!$B$23/100)</f>
        <v>16707.510900000001</v>
      </c>
      <c r="AC214" s="65"/>
      <c r="AD214" s="145">
        <v>45905</v>
      </c>
      <c r="AE214" s="139" t="s">
        <v>10</v>
      </c>
      <c r="AF214" s="139">
        <v>82020038060</v>
      </c>
      <c r="AG214" s="139" t="s">
        <v>876</v>
      </c>
      <c r="AH214" s="139" t="s">
        <v>877</v>
      </c>
      <c r="AI214" s="139">
        <v>1028712601</v>
      </c>
      <c r="AJ214" s="139">
        <v>15119</v>
      </c>
      <c r="AK214" s="139"/>
      <c r="AL214" s="140">
        <v>1</v>
      </c>
      <c r="AM214" s="141">
        <v>2.5</v>
      </c>
      <c r="AN214" s="141">
        <v>6.3</v>
      </c>
      <c r="AO214" s="141">
        <v>6.5</v>
      </c>
      <c r="AP214" s="139" t="s">
        <v>8</v>
      </c>
      <c r="AQ214" s="141">
        <v>20.100000000000001</v>
      </c>
      <c r="AR214" s="139" t="s">
        <v>81</v>
      </c>
      <c r="AS214" s="139" t="s">
        <v>81</v>
      </c>
      <c r="AT214" s="139" t="s">
        <v>81</v>
      </c>
      <c r="AU214" s="139" t="s">
        <v>81</v>
      </c>
      <c r="AV214" s="139" t="s">
        <v>81</v>
      </c>
      <c r="AW214" s="139">
        <v>2256355</v>
      </c>
      <c r="AX214" s="139" t="s">
        <v>121</v>
      </c>
      <c r="AY214" s="139" t="s">
        <v>82</v>
      </c>
      <c r="AZ214" s="139"/>
      <c r="BA214" s="139" t="s">
        <v>83</v>
      </c>
      <c r="BB214" s="157">
        <v>596421461406</v>
      </c>
      <c r="BC214" s="139"/>
      <c r="BD214" s="139" t="s">
        <v>878</v>
      </c>
      <c r="BE214" s="139" t="s">
        <v>88</v>
      </c>
      <c r="BF214" s="139" t="s">
        <v>87</v>
      </c>
      <c r="BG214" s="139" t="s">
        <v>84</v>
      </c>
      <c r="BH214" s="139" t="s">
        <v>85</v>
      </c>
      <c r="BI214" s="139" t="s">
        <v>86</v>
      </c>
      <c r="BJ214" s="139"/>
      <c r="BK214" s="139" t="s">
        <v>116</v>
      </c>
    </row>
    <row r="215" spans="1:63" ht="13.2" customHeight="1" x14ac:dyDescent="0.2">
      <c r="A215" s="54">
        <f t="shared" si="67"/>
        <v>45905</v>
      </c>
      <c r="B215" s="54" t="str">
        <f t="shared" si="68"/>
        <v>NRT</v>
      </c>
      <c r="C215" s="53">
        <f t="shared" si="69"/>
        <v>82020038060</v>
      </c>
      <c r="D215" s="55" t="str">
        <f t="shared" si="70"/>
        <v>PJP250139019</v>
      </c>
      <c r="E215" s="53">
        <f t="shared" si="71"/>
        <v>596421461502</v>
      </c>
      <c r="F215" s="53">
        <f t="shared" si="72"/>
        <v>2256355</v>
      </c>
      <c r="G215" s="53" t="str">
        <f t="shared" si="73"/>
        <v>SWCORP (TEAMHT)</v>
      </c>
      <c r="H215" s="55" t="str">
        <f t="shared" si="74"/>
        <v>박초연</v>
      </c>
      <c r="I215" s="53">
        <f t="shared" si="75"/>
        <v>28222</v>
      </c>
      <c r="J215" s="72">
        <f t="shared" si="76"/>
        <v>0</v>
      </c>
      <c r="K215" s="114">
        <f t="shared" si="77"/>
        <v>1</v>
      </c>
      <c r="L215" s="115">
        <f t="shared" si="78"/>
        <v>2.4500000000000002</v>
      </c>
      <c r="M215" s="115">
        <f t="shared" si="79"/>
        <v>1.9</v>
      </c>
      <c r="N215" s="56">
        <f t="shared" si="80"/>
        <v>2.5</v>
      </c>
      <c r="O215" s="53" t="str">
        <f t="shared" si="81"/>
        <v>일반(목록배제,Normal-Manifest Exception)</v>
      </c>
      <c r="P215" s="100">
        <f t="shared" si="82"/>
        <v>5.15</v>
      </c>
      <c r="Q215" s="63" t="str">
        <f t="shared" si="83"/>
        <v>RS706</v>
      </c>
      <c r="R215" s="63" t="str">
        <f t="shared" si="84"/>
        <v>AIR SEOUL</v>
      </c>
      <c r="S215" s="54">
        <f t="shared" si="85"/>
        <v>45905</v>
      </c>
      <c r="T215" s="94">
        <f t="shared" si="86"/>
        <v>945</v>
      </c>
      <c r="U215" s="98" cm="1">
        <f t="array" ref="U215">IF(OR(ISNUMBER(SEARCH("대신대납",J215)),ISNUMBER(SEARCH("대신 대납",J215))),_xlfn.LET(
  _xlpm.s,J215,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5" s="98">
        <f>((K215-1)*2500)/(Summary!$B$23/100)</f>
        <v>0</v>
      </c>
      <c r="W215" s="107">
        <f>IF(OR(ISNUMBER(SEARCH("대신대납",J215)),ISNUMBER(SEARCH("대신 대납",J215)),ISNUMBER(SEARCH("대신착불",J215)),ISNUMBER(SEARCH("대신 착불",J215))), 0,_xlfn.IFNA(_xlfn.IFS(
    AND(N215/K215 &gt; 2, N215/K215 &lt;= 5), 500/(Summary!$B$23/100) * K215,
    AND(N215/K215 &gt; 5, N215/K215 &lt;= 10), 1000/(Summary!$B$23/100) * K215,
    AND(N215/K215 &gt; 10, N215/K215 &lt;= 20), 3000/(Summary!$B$23/100) * K215,
    AND(N215/K215 &gt; 20, N215/K215 &lt;= 25), 11000/(Summary!$B$23/100) * K215,
    AND(N215/K215 &gt; 25, N215/K215 &lt;= 999), 15000/(Summary!$B$23/100) * K215
),0))</f>
        <v>53.059968376258844</v>
      </c>
      <c r="X215" s="99" cm="1">
        <f t="array" ref="X215">_xlfn.IFNA(_xlfn.IFS(AND(P215&gt;=2000, P215&lt;3000), 10000, AND(P215&gt;=3000, P215&lt;4000), 15000, AND(P215&gt;=4000, P215&lt;5000), 20000, AND(P215&gt;=5000), 25000),0)</f>
        <v>0</v>
      </c>
      <c r="Y215" s="64" t="str">
        <f>_xlfn.IFNA(VLOOKUP(D215,OTC!$A:$H,8,0),"")</f>
        <v/>
      </c>
      <c r="Z215" s="102">
        <f t="shared" si="87"/>
        <v>53</v>
      </c>
      <c r="AA215" s="113">
        <f t="shared" si="88"/>
        <v>998</v>
      </c>
      <c r="AB215" s="124">
        <f>IF(OR(ISNUMBER(SEARCH("적하삭제",J215)),ISNUMBER(SEARCH("적하 삭제",J215))),0,AA215*Summary!$B$23/100)</f>
        <v>9404.4534000000003</v>
      </c>
      <c r="AC215" s="65"/>
      <c r="AD215" s="145">
        <v>45905</v>
      </c>
      <c r="AE215" s="139" t="s">
        <v>10</v>
      </c>
      <c r="AF215" s="139">
        <v>82020038060</v>
      </c>
      <c r="AG215" s="139" t="s">
        <v>879</v>
      </c>
      <c r="AH215" s="139" t="s">
        <v>880</v>
      </c>
      <c r="AI215" s="139">
        <v>1066307830</v>
      </c>
      <c r="AJ215" s="139">
        <v>28222</v>
      </c>
      <c r="AK215" s="139"/>
      <c r="AL215" s="140">
        <v>1</v>
      </c>
      <c r="AM215" s="141">
        <v>2.4500000000000002</v>
      </c>
      <c r="AN215" s="141">
        <v>1.9</v>
      </c>
      <c r="AO215" s="141">
        <v>2.5</v>
      </c>
      <c r="AP215" s="139" t="s">
        <v>8</v>
      </c>
      <c r="AQ215" s="141">
        <v>5.15</v>
      </c>
      <c r="AR215" s="139" t="s">
        <v>81</v>
      </c>
      <c r="AS215" s="139" t="s">
        <v>81</v>
      </c>
      <c r="AT215" s="139" t="s">
        <v>81</v>
      </c>
      <c r="AU215" s="139" t="s">
        <v>81</v>
      </c>
      <c r="AV215" s="139" t="s">
        <v>81</v>
      </c>
      <c r="AW215" s="139">
        <v>2256355</v>
      </c>
      <c r="AX215" s="139" t="s">
        <v>121</v>
      </c>
      <c r="AY215" s="139" t="s">
        <v>82</v>
      </c>
      <c r="AZ215" s="139"/>
      <c r="BA215" s="139" t="s">
        <v>83</v>
      </c>
      <c r="BB215" s="157">
        <v>596421461502</v>
      </c>
      <c r="BC215" s="139"/>
      <c r="BD215" s="139" t="s">
        <v>881</v>
      </c>
      <c r="BE215" s="139" t="s">
        <v>88</v>
      </c>
      <c r="BF215" s="139" t="s">
        <v>87</v>
      </c>
      <c r="BG215" s="139" t="s">
        <v>84</v>
      </c>
      <c r="BH215" s="139" t="s">
        <v>85</v>
      </c>
      <c r="BI215" s="139" t="s">
        <v>86</v>
      </c>
      <c r="BJ215" s="139"/>
      <c r="BK215" s="139" t="s">
        <v>116</v>
      </c>
    </row>
    <row r="216" spans="1:63" ht="13.2" customHeight="1" x14ac:dyDescent="0.2">
      <c r="A216" s="54">
        <f t="shared" si="67"/>
        <v>45905</v>
      </c>
      <c r="B216" s="54" t="str">
        <f t="shared" si="68"/>
        <v>NRT</v>
      </c>
      <c r="C216" s="53">
        <f t="shared" si="69"/>
        <v>82020038060</v>
      </c>
      <c r="D216" s="55" t="str">
        <f t="shared" si="70"/>
        <v>PJP250139012</v>
      </c>
      <c r="E216" s="53">
        <f t="shared" si="71"/>
        <v>596421461432</v>
      </c>
      <c r="F216" s="53">
        <f t="shared" si="72"/>
        <v>2256355</v>
      </c>
      <c r="G216" s="53" t="str">
        <f t="shared" si="73"/>
        <v>SWCORP (TEAMHT)</v>
      </c>
      <c r="H216" s="55" t="str">
        <f t="shared" si="74"/>
        <v>손혜수</v>
      </c>
      <c r="I216" s="53">
        <f t="shared" si="75"/>
        <v>48272</v>
      </c>
      <c r="J216" s="72">
        <f t="shared" si="76"/>
        <v>0</v>
      </c>
      <c r="K216" s="114">
        <f t="shared" si="77"/>
        <v>1</v>
      </c>
      <c r="L216" s="115">
        <f t="shared" si="78"/>
        <v>0.9</v>
      </c>
      <c r="M216" s="115">
        <f t="shared" si="79"/>
        <v>2.2000000000000002</v>
      </c>
      <c r="N216" s="56">
        <f t="shared" si="80"/>
        <v>2.2000000000000002</v>
      </c>
      <c r="O216" s="53" t="str">
        <f t="shared" si="81"/>
        <v>일반(목록배제,Normal-Manifest Exception)</v>
      </c>
      <c r="P216" s="100">
        <f t="shared" si="82"/>
        <v>9.5500000000000007</v>
      </c>
      <c r="Q216" s="63" t="str">
        <f t="shared" si="83"/>
        <v>RS706</v>
      </c>
      <c r="R216" s="63" t="str">
        <f t="shared" si="84"/>
        <v>AIR SEOUL</v>
      </c>
      <c r="S216" s="54">
        <f t="shared" si="85"/>
        <v>45905</v>
      </c>
      <c r="T216" s="94">
        <f t="shared" si="86"/>
        <v>888</v>
      </c>
      <c r="U216" s="98" cm="1">
        <f t="array" ref="U216">IF(OR(ISNUMBER(SEARCH("대신대납",J216)),ISNUMBER(SEARCH("대신 대납",J216))),_xlfn.LET(
  _xlpm.s,J216,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6" s="98">
        <f>((K216-1)*2500)/(Summary!$B$23/100)</f>
        <v>0</v>
      </c>
      <c r="W216" s="107">
        <f>IF(OR(ISNUMBER(SEARCH("대신대납",J216)),ISNUMBER(SEARCH("대신 대납",J216)),ISNUMBER(SEARCH("대신착불",J216)),ISNUMBER(SEARCH("대신 착불",J216))), 0,_xlfn.IFNA(_xlfn.IFS(
    AND(N216/K216 &gt; 2, N216/K216 &lt;= 5), 500/(Summary!$B$23/100) * K216,
    AND(N216/K216 &gt; 5, N216/K216 &lt;= 10), 1000/(Summary!$B$23/100) * K216,
    AND(N216/K216 &gt; 10, N216/K216 &lt;= 20), 3000/(Summary!$B$23/100) * K216,
    AND(N216/K216 &gt; 20, N216/K216 &lt;= 25), 11000/(Summary!$B$23/100) * K216,
    AND(N216/K216 &gt; 25, N216/K216 &lt;= 999), 15000/(Summary!$B$23/100) * K216
),0))</f>
        <v>53.059968376258844</v>
      </c>
      <c r="X216" s="99" cm="1">
        <f t="array" ref="X216">_xlfn.IFNA(_xlfn.IFS(AND(P216&gt;=2000, P216&lt;3000), 10000, AND(P216&gt;=3000, P216&lt;4000), 15000, AND(P216&gt;=4000, P216&lt;5000), 20000, AND(P216&gt;=5000), 25000),0)</f>
        <v>0</v>
      </c>
      <c r="Y216" s="64" t="str">
        <f>_xlfn.IFNA(VLOOKUP(D216,OTC!$A:$H,8,0),"")</f>
        <v/>
      </c>
      <c r="Z216" s="102">
        <f t="shared" si="87"/>
        <v>53</v>
      </c>
      <c r="AA216" s="113">
        <f t="shared" si="88"/>
        <v>941</v>
      </c>
      <c r="AB216" s="124">
        <f>IF(OR(ISNUMBER(SEARCH("적하삭제",J216)),ISNUMBER(SEARCH("적하 삭제",J216))),0,AA216*Summary!$B$23/100)</f>
        <v>8867.3253000000004</v>
      </c>
      <c r="AC216" s="65"/>
      <c r="AD216" s="145">
        <v>45905</v>
      </c>
      <c r="AE216" s="139" t="s">
        <v>10</v>
      </c>
      <c r="AF216" s="139">
        <v>82020038060</v>
      </c>
      <c r="AG216" s="139" t="s">
        <v>882</v>
      </c>
      <c r="AH216" s="139" t="s">
        <v>883</v>
      </c>
      <c r="AI216" s="139">
        <v>1022410779</v>
      </c>
      <c r="AJ216" s="139">
        <v>48272</v>
      </c>
      <c r="AK216" s="139"/>
      <c r="AL216" s="140">
        <v>1</v>
      </c>
      <c r="AM216" s="141">
        <v>0.9</v>
      </c>
      <c r="AN216" s="141">
        <v>2.2000000000000002</v>
      </c>
      <c r="AO216" s="141">
        <v>2.2000000000000002</v>
      </c>
      <c r="AP216" s="139" t="s">
        <v>8</v>
      </c>
      <c r="AQ216" s="141">
        <v>9.5500000000000007</v>
      </c>
      <c r="AR216" s="139" t="s">
        <v>81</v>
      </c>
      <c r="AS216" s="139" t="s">
        <v>81</v>
      </c>
      <c r="AT216" s="139" t="s">
        <v>81</v>
      </c>
      <c r="AU216" s="139" t="s">
        <v>81</v>
      </c>
      <c r="AV216" s="139" t="s">
        <v>81</v>
      </c>
      <c r="AW216" s="139">
        <v>2256355</v>
      </c>
      <c r="AX216" s="139" t="s">
        <v>121</v>
      </c>
      <c r="AY216" s="139" t="s">
        <v>82</v>
      </c>
      <c r="AZ216" s="139"/>
      <c r="BA216" s="139" t="s">
        <v>83</v>
      </c>
      <c r="BB216" s="157">
        <v>596421461432</v>
      </c>
      <c r="BC216" s="139"/>
      <c r="BD216" s="139" t="s">
        <v>884</v>
      </c>
      <c r="BE216" s="139" t="s">
        <v>88</v>
      </c>
      <c r="BF216" s="139" t="s">
        <v>87</v>
      </c>
      <c r="BG216" s="139" t="s">
        <v>84</v>
      </c>
      <c r="BH216" s="139" t="s">
        <v>85</v>
      </c>
      <c r="BI216" s="139" t="s">
        <v>86</v>
      </c>
      <c r="BJ216" s="139"/>
      <c r="BK216" s="139" t="s">
        <v>116</v>
      </c>
    </row>
    <row r="217" spans="1:63" ht="13.2" customHeight="1" x14ac:dyDescent="0.2">
      <c r="A217" s="54">
        <f t="shared" si="67"/>
        <v>45905</v>
      </c>
      <c r="B217" s="54" t="str">
        <f t="shared" si="68"/>
        <v>NRT</v>
      </c>
      <c r="C217" s="53">
        <f t="shared" si="69"/>
        <v>82020038060</v>
      </c>
      <c r="D217" s="55" t="str">
        <f t="shared" si="70"/>
        <v>PJP250139014</v>
      </c>
      <c r="E217" s="53">
        <f t="shared" si="71"/>
        <v>596421461454</v>
      </c>
      <c r="F217" s="53">
        <f t="shared" si="72"/>
        <v>2256355</v>
      </c>
      <c r="G217" s="53" t="str">
        <f t="shared" si="73"/>
        <v>SWCORP (TEAMHT)</v>
      </c>
      <c r="H217" s="55" t="str">
        <f t="shared" si="74"/>
        <v>이웅희</v>
      </c>
      <c r="I217" s="53">
        <f t="shared" si="75"/>
        <v>62305</v>
      </c>
      <c r="J217" s="72">
        <f t="shared" si="76"/>
        <v>0</v>
      </c>
      <c r="K217" s="114">
        <f t="shared" si="77"/>
        <v>1</v>
      </c>
      <c r="L217" s="115">
        <f t="shared" si="78"/>
        <v>1.1499999999999999</v>
      </c>
      <c r="M217" s="115">
        <f t="shared" si="79"/>
        <v>2.1</v>
      </c>
      <c r="N217" s="56">
        <f t="shared" si="80"/>
        <v>2.1</v>
      </c>
      <c r="O217" s="53" t="str">
        <f t="shared" si="81"/>
        <v>일반(목록배제,Normal-Manifest Exception)</v>
      </c>
      <c r="P217" s="100">
        <f t="shared" si="82"/>
        <v>6.39</v>
      </c>
      <c r="Q217" s="63" t="str">
        <f t="shared" si="83"/>
        <v>RS706</v>
      </c>
      <c r="R217" s="63" t="str">
        <f t="shared" si="84"/>
        <v>AIR SEOUL</v>
      </c>
      <c r="S217" s="54">
        <f t="shared" si="85"/>
        <v>45905</v>
      </c>
      <c r="T217" s="94">
        <f t="shared" si="86"/>
        <v>869</v>
      </c>
      <c r="U217" s="98" cm="1">
        <f t="array" ref="U217">IF(OR(ISNUMBER(SEARCH("대신대납",J217)),ISNUMBER(SEARCH("대신 대납",J217))),_xlfn.LET(
  _xlpm.s,J217,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7" s="98">
        <f>((K217-1)*2500)/(Summary!$B$23/100)</f>
        <v>0</v>
      </c>
      <c r="W217" s="107">
        <f>IF(OR(ISNUMBER(SEARCH("대신대납",J217)),ISNUMBER(SEARCH("대신 대납",J217)),ISNUMBER(SEARCH("대신착불",J217)),ISNUMBER(SEARCH("대신 착불",J217))), 0,_xlfn.IFNA(_xlfn.IFS(
    AND(N217/K217 &gt; 2, N217/K217 &lt;= 5), 500/(Summary!$B$23/100) * K217,
    AND(N217/K217 &gt; 5, N217/K217 &lt;= 10), 1000/(Summary!$B$23/100) * K217,
    AND(N217/K217 &gt; 10, N217/K217 &lt;= 20), 3000/(Summary!$B$23/100) * K217,
    AND(N217/K217 &gt; 20, N217/K217 &lt;= 25), 11000/(Summary!$B$23/100) * K217,
    AND(N217/K217 &gt; 25, N217/K217 &lt;= 999), 15000/(Summary!$B$23/100) * K217
),0))</f>
        <v>53.059968376258844</v>
      </c>
      <c r="X217" s="99" cm="1">
        <f t="array" ref="X217">_xlfn.IFNA(_xlfn.IFS(AND(P217&gt;=2000, P217&lt;3000), 10000, AND(P217&gt;=3000, P217&lt;4000), 15000, AND(P217&gt;=4000, P217&lt;5000), 20000, AND(P217&gt;=5000), 25000),0)</f>
        <v>0</v>
      </c>
      <c r="Y217" s="64" t="str">
        <f>_xlfn.IFNA(VLOOKUP(D217,OTC!$A:$H,8,0),"")</f>
        <v/>
      </c>
      <c r="Z217" s="102">
        <f t="shared" si="87"/>
        <v>53</v>
      </c>
      <c r="AA217" s="113">
        <f t="shared" si="88"/>
        <v>922</v>
      </c>
      <c r="AB217" s="124">
        <f>IF(OR(ISNUMBER(SEARCH("적하삭제",J217)),ISNUMBER(SEARCH("적하 삭제",J217))),0,AA217*Summary!$B$23/100)</f>
        <v>8688.2826000000005</v>
      </c>
      <c r="AC217" s="65"/>
      <c r="AD217" s="145">
        <v>45905</v>
      </c>
      <c r="AE217" s="139" t="s">
        <v>10</v>
      </c>
      <c r="AF217" s="139">
        <v>82020038060</v>
      </c>
      <c r="AG217" s="139" t="s">
        <v>885</v>
      </c>
      <c r="AH217" s="139" t="s">
        <v>886</v>
      </c>
      <c r="AI217" s="139">
        <v>1076305747</v>
      </c>
      <c r="AJ217" s="139">
        <v>62305</v>
      </c>
      <c r="AK217" s="139"/>
      <c r="AL217" s="140">
        <v>1</v>
      </c>
      <c r="AM217" s="141">
        <v>1.1499999999999999</v>
      </c>
      <c r="AN217" s="141">
        <v>2.1</v>
      </c>
      <c r="AO217" s="141">
        <v>2.1</v>
      </c>
      <c r="AP217" s="139" t="s">
        <v>8</v>
      </c>
      <c r="AQ217" s="141">
        <v>6.39</v>
      </c>
      <c r="AR217" s="139" t="s">
        <v>81</v>
      </c>
      <c r="AS217" s="139" t="s">
        <v>81</v>
      </c>
      <c r="AT217" s="139" t="s">
        <v>81</v>
      </c>
      <c r="AU217" s="139" t="s">
        <v>81</v>
      </c>
      <c r="AV217" s="139" t="s">
        <v>81</v>
      </c>
      <c r="AW217" s="139">
        <v>2256355</v>
      </c>
      <c r="AX217" s="139" t="s">
        <v>121</v>
      </c>
      <c r="AY217" s="139" t="s">
        <v>82</v>
      </c>
      <c r="AZ217" s="139"/>
      <c r="BA217" s="139" t="s">
        <v>83</v>
      </c>
      <c r="BB217" s="157">
        <v>596421461454</v>
      </c>
      <c r="BC217" s="139"/>
      <c r="BD217" s="139" t="s">
        <v>887</v>
      </c>
      <c r="BE217" s="139" t="s">
        <v>88</v>
      </c>
      <c r="BF217" s="139" t="s">
        <v>87</v>
      </c>
      <c r="BG217" s="139" t="s">
        <v>84</v>
      </c>
      <c r="BH217" s="139" t="s">
        <v>85</v>
      </c>
      <c r="BI217" s="139" t="s">
        <v>86</v>
      </c>
      <c r="BJ217" s="139"/>
      <c r="BK217" s="139" t="s">
        <v>116</v>
      </c>
    </row>
    <row r="218" spans="1:63" ht="13.2" customHeight="1" x14ac:dyDescent="0.2">
      <c r="A218" s="54">
        <f t="shared" si="67"/>
        <v>45905</v>
      </c>
      <c r="B218" s="54" t="str">
        <f t="shared" si="68"/>
        <v>NRT</v>
      </c>
      <c r="C218" s="53">
        <f t="shared" si="69"/>
        <v>82020038060</v>
      </c>
      <c r="D218" s="55" t="str">
        <f t="shared" si="70"/>
        <v>PJP250139022</v>
      </c>
      <c r="E218" s="53">
        <f t="shared" si="71"/>
        <v>596421461535</v>
      </c>
      <c r="F218" s="53">
        <f t="shared" si="72"/>
        <v>2256355</v>
      </c>
      <c r="G218" s="53" t="str">
        <f t="shared" si="73"/>
        <v>SWCORP (TEAMHT)</v>
      </c>
      <c r="H218" s="55" t="str">
        <f t="shared" si="74"/>
        <v>박명나</v>
      </c>
      <c r="I218" s="53">
        <f t="shared" si="75"/>
        <v>6333</v>
      </c>
      <c r="J218" s="72">
        <f t="shared" si="76"/>
        <v>0</v>
      </c>
      <c r="K218" s="114">
        <f t="shared" si="77"/>
        <v>1</v>
      </c>
      <c r="L218" s="115">
        <f t="shared" si="78"/>
        <v>6.5</v>
      </c>
      <c r="M218" s="115">
        <f t="shared" si="79"/>
        <v>4.2</v>
      </c>
      <c r="N218" s="56">
        <f t="shared" si="80"/>
        <v>6.5</v>
      </c>
      <c r="O218" s="53" t="str">
        <f t="shared" si="81"/>
        <v>일반(목록배제,Normal-Manifest Exception)</v>
      </c>
      <c r="P218" s="100">
        <f t="shared" si="82"/>
        <v>13.67</v>
      </c>
      <c r="Q218" s="63" t="str">
        <f t="shared" si="83"/>
        <v>RS706</v>
      </c>
      <c r="R218" s="63" t="str">
        <f t="shared" si="84"/>
        <v>AIR SEOUL</v>
      </c>
      <c r="S218" s="54">
        <f t="shared" si="85"/>
        <v>45905</v>
      </c>
      <c r="T218" s="94">
        <f t="shared" si="86"/>
        <v>1705</v>
      </c>
      <c r="U218" s="98" cm="1">
        <f t="array" ref="U218">IF(OR(ISNUMBER(SEARCH("대신대납",J218)),ISNUMBER(SEARCH("대신 대납",J218))),_xlfn.LET(
  _xlpm.s,J218,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8" s="98">
        <f>((K218-1)*2500)/(Summary!$B$23/100)</f>
        <v>0</v>
      </c>
      <c r="W218" s="107">
        <f>IF(OR(ISNUMBER(SEARCH("대신대납",J218)),ISNUMBER(SEARCH("대신 대납",J218)),ISNUMBER(SEARCH("대신착불",J218)),ISNUMBER(SEARCH("대신 착불",J218))), 0,_xlfn.IFNA(_xlfn.IFS(
    AND(N218/K218 &gt; 2, N218/K218 &lt;= 5), 500/(Summary!$B$23/100) * K218,
    AND(N218/K218 &gt; 5, N218/K218 &lt;= 10), 1000/(Summary!$B$23/100) * K218,
    AND(N218/K218 &gt; 10, N218/K218 &lt;= 20), 3000/(Summary!$B$23/100) * K218,
    AND(N218/K218 &gt; 20, N218/K218 &lt;= 25), 11000/(Summary!$B$23/100) * K218,
    AND(N218/K218 &gt; 25, N218/K218 &lt;= 999), 15000/(Summary!$B$23/100) * K218
),0))</f>
        <v>106.11993675251769</v>
      </c>
      <c r="X218" s="99" cm="1">
        <f t="array" ref="X218">_xlfn.IFNA(_xlfn.IFS(AND(P218&gt;=2000, P218&lt;3000), 10000, AND(P218&gt;=3000, P218&lt;4000), 15000, AND(P218&gt;=4000, P218&lt;5000), 20000, AND(P218&gt;=5000), 25000),0)</f>
        <v>0</v>
      </c>
      <c r="Y218" s="64" t="str">
        <f>_xlfn.IFNA(VLOOKUP(D218,OTC!$A:$H,8,0),"")</f>
        <v/>
      </c>
      <c r="Z218" s="102">
        <f t="shared" si="87"/>
        <v>106</v>
      </c>
      <c r="AA218" s="113">
        <f t="shared" si="88"/>
        <v>1811</v>
      </c>
      <c r="AB218" s="124">
        <f>IF(OR(ISNUMBER(SEARCH("적하삭제",J218)),ISNUMBER(SEARCH("적하 삭제",J218))),0,AA218*Summary!$B$23/100)</f>
        <v>17065.596300000001</v>
      </c>
      <c r="AC218" s="65"/>
      <c r="AD218" s="145">
        <v>45905</v>
      </c>
      <c r="AE218" s="139" t="s">
        <v>10</v>
      </c>
      <c r="AF218" s="139">
        <v>82020038060</v>
      </c>
      <c r="AG218" s="139" t="s">
        <v>888</v>
      </c>
      <c r="AH218" s="139" t="s">
        <v>889</v>
      </c>
      <c r="AI218" s="139">
        <v>1033631201</v>
      </c>
      <c r="AJ218" s="139">
        <v>6333</v>
      </c>
      <c r="AK218" s="139"/>
      <c r="AL218" s="140">
        <v>1</v>
      </c>
      <c r="AM218" s="141">
        <v>6.5</v>
      </c>
      <c r="AN218" s="141">
        <v>4.2</v>
      </c>
      <c r="AO218" s="141">
        <v>6.5</v>
      </c>
      <c r="AP218" s="139" t="s">
        <v>8</v>
      </c>
      <c r="AQ218" s="141">
        <v>13.67</v>
      </c>
      <c r="AR218" s="139" t="s">
        <v>81</v>
      </c>
      <c r="AS218" s="139" t="s">
        <v>81</v>
      </c>
      <c r="AT218" s="139" t="s">
        <v>81</v>
      </c>
      <c r="AU218" s="139" t="s">
        <v>81</v>
      </c>
      <c r="AV218" s="139" t="s">
        <v>81</v>
      </c>
      <c r="AW218" s="139">
        <v>2256355</v>
      </c>
      <c r="AX218" s="139" t="s">
        <v>121</v>
      </c>
      <c r="AY218" s="139" t="s">
        <v>82</v>
      </c>
      <c r="AZ218" s="139"/>
      <c r="BA218" s="139" t="s">
        <v>83</v>
      </c>
      <c r="BB218" s="157">
        <v>596421461535</v>
      </c>
      <c r="BC218" s="139"/>
      <c r="BD218" s="139" t="s">
        <v>890</v>
      </c>
      <c r="BE218" s="139" t="s">
        <v>88</v>
      </c>
      <c r="BF218" s="139" t="s">
        <v>87</v>
      </c>
      <c r="BG218" s="139" t="s">
        <v>84</v>
      </c>
      <c r="BH218" s="139" t="s">
        <v>85</v>
      </c>
      <c r="BI218" s="139" t="s">
        <v>86</v>
      </c>
      <c r="BJ218" s="139"/>
      <c r="BK218" s="139" t="s">
        <v>116</v>
      </c>
    </row>
    <row r="219" spans="1:63" ht="13.2" customHeight="1" x14ac:dyDescent="0.2">
      <c r="A219" s="54">
        <f t="shared" si="67"/>
        <v>45905</v>
      </c>
      <c r="B219" s="54" t="str">
        <f t="shared" si="68"/>
        <v>NRT</v>
      </c>
      <c r="C219" s="53">
        <f t="shared" si="69"/>
        <v>82020038060</v>
      </c>
      <c r="D219" s="55" t="str">
        <f t="shared" si="70"/>
        <v>PJP250138987</v>
      </c>
      <c r="E219" s="53">
        <f t="shared" si="71"/>
        <v>596421461185</v>
      </c>
      <c r="F219" s="53">
        <f t="shared" si="72"/>
        <v>2256355</v>
      </c>
      <c r="G219" s="53" t="str">
        <f t="shared" si="73"/>
        <v>SWCORP (TEAMHT)</v>
      </c>
      <c r="H219" s="55" t="str">
        <f t="shared" si="74"/>
        <v>박찬솔</v>
      </c>
      <c r="I219" s="53">
        <f t="shared" si="75"/>
        <v>54921</v>
      </c>
      <c r="J219" s="72">
        <f t="shared" si="76"/>
        <v>0</v>
      </c>
      <c r="K219" s="114">
        <f t="shared" si="77"/>
        <v>1</v>
      </c>
      <c r="L219" s="115">
        <f t="shared" si="78"/>
        <v>1.75</v>
      </c>
      <c r="M219" s="115">
        <f t="shared" si="79"/>
        <v>5.8</v>
      </c>
      <c r="N219" s="56">
        <f t="shared" si="80"/>
        <v>5.8000000000000007</v>
      </c>
      <c r="O219" s="53" t="str">
        <f t="shared" si="81"/>
        <v>일반(목록배제,Normal-Manifest Exception)</v>
      </c>
      <c r="P219" s="100">
        <f t="shared" si="82"/>
        <v>11.94</v>
      </c>
      <c r="Q219" s="63" t="str">
        <f t="shared" si="83"/>
        <v>RS706</v>
      </c>
      <c r="R219" s="63" t="str">
        <f t="shared" si="84"/>
        <v>AIR SEOUL</v>
      </c>
      <c r="S219" s="54">
        <f t="shared" si="85"/>
        <v>45905</v>
      </c>
      <c r="T219" s="94">
        <f t="shared" si="86"/>
        <v>1572</v>
      </c>
      <c r="U219" s="98" cm="1">
        <f t="array" ref="U219">IF(OR(ISNUMBER(SEARCH("대신대납",J219)),ISNUMBER(SEARCH("대신 대납",J219))),_xlfn.LET(
  _xlpm.s,J219,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9" s="98">
        <f>((K219-1)*2500)/(Summary!$B$23/100)</f>
        <v>0</v>
      </c>
      <c r="W219" s="107">
        <f>IF(OR(ISNUMBER(SEARCH("대신대납",J219)),ISNUMBER(SEARCH("대신 대납",J219)),ISNUMBER(SEARCH("대신착불",J219)),ISNUMBER(SEARCH("대신 착불",J219))), 0,_xlfn.IFNA(_xlfn.IFS(
    AND(N219/K219 &gt; 2, N219/K219 &lt;= 5), 500/(Summary!$B$23/100) * K219,
    AND(N219/K219 &gt; 5, N219/K219 &lt;= 10), 1000/(Summary!$B$23/100) * K219,
    AND(N219/K219 &gt; 10, N219/K219 &lt;= 20), 3000/(Summary!$B$23/100) * K219,
    AND(N219/K219 &gt; 20, N219/K219 &lt;= 25), 11000/(Summary!$B$23/100) * K219,
    AND(N219/K219 &gt; 25, N219/K219 &lt;= 999), 15000/(Summary!$B$23/100) * K219
),0))</f>
        <v>106.11993675251769</v>
      </c>
      <c r="X219" s="99" cm="1">
        <f t="array" ref="X219">_xlfn.IFNA(_xlfn.IFS(AND(P219&gt;=2000, P219&lt;3000), 10000, AND(P219&gt;=3000, P219&lt;4000), 15000, AND(P219&gt;=4000, P219&lt;5000), 20000, AND(P219&gt;=5000), 25000),0)</f>
        <v>0</v>
      </c>
      <c r="Y219" s="64" t="str">
        <f>_xlfn.IFNA(VLOOKUP(D219,OTC!$A:$H,8,0),"")</f>
        <v/>
      </c>
      <c r="Z219" s="102">
        <f t="shared" si="87"/>
        <v>106</v>
      </c>
      <c r="AA219" s="113">
        <f t="shared" si="88"/>
        <v>1678</v>
      </c>
      <c r="AB219" s="124">
        <f>IF(OR(ISNUMBER(SEARCH("적하삭제",J219)),ISNUMBER(SEARCH("적하 삭제",J219))),0,AA219*Summary!$B$23/100)</f>
        <v>15812.297399999999</v>
      </c>
      <c r="AC219" s="65"/>
      <c r="AD219" s="145">
        <v>45905</v>
      </c>
      <c r="AE219" s="139" t="s">
        <v>10</v>
      </c>
      <c r="AF219" s="139">
        <v>82020038060</v>
      </c>
      <c r="AG219" s="139" t="s">
        <v>891</v>
      </c>
      <c r="AH219" s="139" t="s">
        <v>892</v>
      </c>
      <c r="AI219" s="139">
        <v>1045557502</v>
      </c>
      <c r="AJ219" s="139">
        <v>54921</v>
      </c>
      <c r="AK219" s="139"/>
      <c r="AL219" s="140">
        <v>1</v>
      </c>
      <c r="AM219" s="141">
        <v>1.75</v>
      </c>
      <c r="AN219" s="141">
        <v>5.8</v>
      </c>
      <c r="AO219" s="141">
        <v>6</v>
      </c>
      <c r="AP219" s="139" t="s">
        <v>8</v>
      </c>
      <c r="AQ219" s="141">
        <v>11.94</v>
      </c>
      <c r="AR219" s="139" t="s">
        <v>81</v>
      </c>
      <c r="AS219" s="139" t="s">
        <v>81</v>
      </c>
      <c r="AT219" s="139" t="s">
        <v>81</v>
      </c>
      <c r="AU219" s="139" t="s">
        <v>81</v>
      </c>
      <c r="AV219" s="139" t="s">
        <v>81</v>
      </c>
      <c r="AW219" s="139">
        <v>2256355</v>
      </c>
      <c r="AX219" s="139" t="s">
        <v>121</v>
      </c>
      <c r="AY219" s="139" t="s">
        <v>82</v>
      </c>
      <c r="AZ219" s="139"/>
      <c r="BA219" s="139" t="s">
        <v>83</v>
      </c>
      <c r="BB219" s="157">
        <v>596421461185</v>
      </c>
      <c r="BC219" s="139"/>
      <c r="BD219" s="139" t="s">
        <v>893</v>
      </c>
      <c r="BE219" s="139" t="s">
        <v>88</v>
      </c>
      <c r="BF219" s="139" t="s">
        <v>87</v>
      </c>
      <c r="BG219" s="139" t="s">
        <v>84</v>
      </c>
      <c r="BH219" s="139" t="s">
        <v>85</v>
      </c>
      <c r="BI219" s="139" t="s">
        <v>86</v>
      </c>
      <c r="BJ219" s="139"/>
      <c r="BK219" s="139" t="s">
        <v>116</v>
      </c>
    </row>
    <row r="220" spans="1:63" ht="13.2" customHeight="1" x14ac:dyDescent="0.2">
      <c r="A220" s="54">
        <f t="shared" si="67"/>
        <v>45905</v>
      </c>
      <c r="B220" s="54" t="str">
        <f t="shared" si="68"/>
        <v>NRT</v>
      </c>
      <c r="C220" s="53">
        <f t="shared" si="69"/>
        <v>82020038060</v>
      </c>
      <c r="D220" s="55" t="str">
        <f t="shared" si="70"/>
        <v>PJP250138992</v>
      </c>
      <c r="E220" s="53">
        <f t="shared" si="71"/>
        <v>596421461233</v>
      </c>
      <c r="F220" s="53">
        <f t="shared" si="72"/>
        <v>2256355</v>
      </c>
      <c r="G220" s="53" t="str">
        <f t="shared" si="73"/>
        <v>SWCORP (TEAMHT)</v>
      </c>
      <c r="H220" s="55" t="str">
        <f t="shared" si="74"/>
        <v>권석영</v>
      </c>
      <c r="I220" s="53">
        <f t="shared" si="75"/>
        <v>26351</v>
      </c>
      <c r="J220" s="72">
        <f t="shared" si="76"/>
        <v>0</v>
      </c>
      <c r="K220" s="114">
        <f t="shared" si="77"/>
        <v>1</v>
      </c>
      <c r="L220" s="115">
        <f t="shared" si="78"/>
        <v>1.75</v>
      </c>
      <c r="M220" s="115">
        <f t="shared" si="79"/>
        <v>2.2000000000000002</v>
      </c>
      <c r="N220" s="56">
        <f t="shared" si="80"/>
        <v>2.2000000000000002</v>
      </c>
      <c r="O220" s="53" t="str">
        <f t="shared" si="81"/>
        <v>일반(목록배제,Normal-Manifest Exception)</v>
      </c>
      <c r="P220" s="100">
        <f t="shared" si="82"/>
        <v>8.34</v>
      </c>
      <c r="Q220" s="63" t="str">
        <f t="shared" si="83"/>
        <v>RS706</v>
      </c>
      <c r="R220" s="63" t="str">
        <f t="shared" si="84"/>
        <v>AIR SEOUL</v>
      </c>
      <c r="S220" s="54">
        <f t="shared" si="85"/>
        <v>45905</v>
      </c>
      <c r="T220" s="94">
        <f t="shared" si="86"/>
        <v>888</v>
      </c>
      <c r="U220" s="98" cm="1">
        <f t="array" ref="U220">IF(OR(ISNUMBER(SEARCH("대신대납",J220)),ISNUMBER(SEARCH("대신 대납",J220))),_xlfn.LET(
  _xlpm.s,J220,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0" s="98">
        <f>((K220-1)*2500)/(Summary!$B$23/100)</f>
        <v>0</v>
      </c>
      <c r="W220" s="107">
        <f>IF(OR(ISNUMBER(SEARCH("대신대납",J220)),ISNUMBER(SEARCH("대신 대납",J220)),ISNUMBER(SEARCH("대신착불",J220)),ISNUMBER(SEARCH("대신 착불",J220))), 0,_xlfn.IFNA(_xlfn.IFS(
    AND(N220/K220 &gt; 2, N220/K220 &lt;= 5), 500/(Summary!$B$23/100) * K220,
    AND(N220/K220 &gt; 5, N220/K220 &lt;= 10), 1000/(Summary!$B$23/100) * K220,
    AND(N220/K220 &gt; 10, N220/K220 &lt;= 20), 3000/(Summary!$B$23/100) * K220,
    AND(N220/K220 &gt; 20, N220/K220 &lt;= 25), 11000/(Summary!$B$23/100) * K220,
    AND(N220/K220 &gt; 25, N220/K220 &lt;= 999), 15000/(Summary!$B$23/100) * K220
),0))</f>
        <v>53.059968376258844</v>
      </c>
      <c r="X220" s="99" cm="1">
        <f t="array" ref="X220">_xlfn.IFNA(_xlfn.IFS(AND(P220&gt;=2000, P220&lt;3000), 10000, AND(P220&gt;=3000, P220&lt;4000), 15000, AND(P220&gt;=4000, P220&lt;5000), 20000, AND(P220&gt;=5000), 25000),0)</f>
        <v>0</v>
      </c>
      <c r="Y220" s="64" t="str">
        <f>_xlfn.IFNA(VLOOKUP(D220,OTC!$A:$H,8,0),"")</f>
        <v/>
      </c>
      <c r="Z220" s="102">
        <f t="shared" si="87"/>
        <v>53</v>
      </c>
      <c r="AA220" s="113">
        <f t="shared" si="88"/>
        <v>941</v>
      </c>
      <c r="AB220" s="124">
        <f>IF(OR(ISNUMBER(SEARCH("적하삭제",J220)),ISNUMBER(SEARCH("적하 삭제",J220))),0,AA220*Summary!$B$23/100)</f>
        <v>8867.3253000000004</v>
      </c>
      <c r="AC220" s="65"/>
      <c r="AD220" s="145">
        <v>45905</v>
      </c>
      <c r="AE220" s="139" t="s">
        <v>10</v>
      </c>
      <c r="AF220" s="139">
        <v>82020038060</v>
      </c>
      <c r="AG220" s="139" t="s">
        <v>894</v>
      </c>
      <c r="AH220" s="139" t="s">
        <v>895</v>
      </c>
      <c r="AI220" s="139">
        <v>1065151410</v>
      </c>
      <c r="AJ220" s="139">
        <v>26351</v>
      </c>
      <c r="AK220" s="139"/>
      <c r="AL220" s="140">
        <v>1</v>
      </c>
      <c r="AM220" s="141">
        <v>1.75</v>
      </c>
      <c r="AN220" s="141">
        <v>2.2000000000000002</v>
      </c>
      <c r="AO220" s="141">
        <v>2.2000000000000002</v>
      </c>
      <c r="AP220" s="139" t="s">
        <v>8</v>
      </c>
      <c r="AQ220" s="141">
        <v>8.34</v>
      </c>
      <c r="AR220" s="139" t="s">
        <v>81</v>
      </c>
      <c r="AS220" s="139" t="s">
        <v>81</v>
      </c>
      <c r="AT220" s="139" t="s">
        <v>81</v>
      </c>
      <c r="AU220" s="139" t="s">
        <v>81</v>
      </c>
      <c r="AV220" s="139" t="s">
        <v>81</v>
      </c>
      <c r="AW220" s="139">
        <v>2256355</v>
      </c>
      <c r="AX220" s="139" t="s">
        <v>121</v>
      </c>
      <c r="AY220" s="139" t="s">
        <v>82</v>
      </c>
      <c r="AZ220" s="139"/>
      <c r="BA220" s="139" t="s">
        <v>83</v>
      </c>
      <c r="BB220" s="157">
        <v>596421461233</v>
      </c>
      <c r="BC220" s="139"/>
      <c r="BD220" s="139" t="s">
        <v>896</v>
      </c>
      <c r="BE220" s="139" t="s">
        <v>88</v>
      </c>
      <c r="BF220" s="139" t="s">
        <v>87</v>
      </c>
      <c r="BG220" s="139" t="s">
        <v>84</v>
      </c>
      <c r="BH220" s="139" t="s">
        <v>85</v>
      </c>
      <c r="BI220" s="139" t="s">
        <v>86</v>
      </c>
      <c r="BJ220" s="139"/>
      <c r="BK220" s="139" t="s">
        <v>116</v>
      </c>
    </row>
    <row r="221" spans="1:63" ht="13.2" customHeight="1" x14ac:dyDescent="0.2">
      <c r="A221" s="54">
        <f t="shared" si="67"/>
        <v>45905</v>
      </c>
      <c r="B221" s="54" t="str">
        <f t="shared" si="68"/>
        <v>NRT</v>
      </c>
      <c r="C221" s="53">
        <f t="shared" si="69"/>
        <v>82020038060</v>
      </c>
      <c r="D221" s="55" t="str">
        <f t="shared" si="70"/>
        <v>PJP250138996</v>
      </c>
      <c r="E221" s="53">
        <f t="shared" si="71"/>
        <v>596421461270</v>
      </c>
      <c r="F221" s="53">
        <f t="shared" si="72"/>
        <v>2256355</v>
      </c>
      <c r="G221" s="53" t="str">
        <f t="shared" si="73"/>
        <v>SWCORP (TEAMHT)</v>
      </c>
      <c r="H221" s="55" t="str">
        <f t="shared" si="74"/>
        <v>윤준서</v>
      </c>
      <c r="I221" s="53">
        <f t="shared" si="75"/>
        <v>36729</v>
      </c>
      <c r="J221" s="72">
        <f t="shared" si="76"/>
        <v>0</v>
      </c>
      <c r="K221" s="114">
        <f t="shared" si="77"/>
        <v>1</v>
      </c>
      <c r="L221" s="115">
        <f t="shared" si="78"/>
        <v>2.1</v>
      </c>
      <c r="M221" s="115">
        <f t="shared" si="79"/>
        <v>4.2</v>
      </c>
      <c r="N221" s="56">
        <f t="shared" si="80"/>
        <v>4.2</v>
      </c>
      <c r="O221" s="53" t="str">
        <f t="shared" si="81"/>
        <v>일반(목록배제,Normal-Manifest Exception)</v>
      </c>
      <c r="P221" s="100">
        <f t="shared" si="82"/>
        <v>18.41</v>
      </c>
      <c r="Q221" s="63" t="str">
        <f t="shared" si="83"/>
        <v>RS706</v>
      </c>
      <c r="R221" s="63" t="str">
        <f t="shared" si="84"/>
        <v>AIR SEOUL</v>
      </c>
      <c r="S221" s="54">
        <f t="shared" si="85"/>
        <v>45905</v>
      </c>
      <c r="T221" s="94">
        <f t="shared" si="86"/>
        <v>1268</v>
      </c>
      <c r="U221" s="98" cm="1">
        <f t="array" ref="U221">IF(OR(ISNUMBER(SEARCH("대신대납",J221)),ISNUMBER(SEARCH("대신 대납",J221))),_xlfn.LET(
  _xlpm.s,J221,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1" s="98">
        <f>((K221-1)*2500)/(Summary!$B$23/100)</f>
        <v>0</v>
      </c>
      <c r="W221" s="107">
        <f>IF(OR(ISNUMBER(SEARCH("대신대납",J221)),ISNUMBER(SEARCH("대신 대납",J221)),ISNUMBER(SEARCH("대신착불",J221)),ISNUMBER(SEARCH("대신 착불",J221))), 0,_xlfn.IFNA(_xlfn.IFS(
    AND(N221/K221 &gt; 2, N221/K221 &lt;= 5), 500/(Summary!$B$23/100) * K221,
    AND(N221/K221 &gt; 5, N221/K221 &lt;= 10), 1000/(Summary!$B$23/100) * K221,
    AND(N221/K221 &gt; 10, N221/K221 &lt;= 20), 3000/(Summary!$B$23/100) * K221,
    AND(N221/K221 &gt; 20, N221/K221 &lt;= 25), 11000/(Summary!$B$23/100) * K221,
    AND(N221/K221 &gt; 25, N221/K221 &lt;= 999), 15000/(Summary!$B$23/100) * K221
),0))</f>
        <v>53.059968376258844</v>
      </c>
      <c r="X221" s="99" cm="1">
        <f t="array" ref="X221">_xlfn.IFNA(_xlfn.IFS(AND(P221&gt;=2000, P221&lt;3000), 10000, AND(P221&gt;=3000, P221&lt;4000), 15000, AND(P221&gt;=4000, P221&lt;5000), 20000, AND(P221&gt;=5000), 25000),0)</f>
        <v>0</v>
      </c>
      <c r="Y221" s="64" t="str">
        <f>_xlfn.IFNA(VLOOKUP(D221,OTC!$A:$H,8,0),"")</f>
        <v/>
      </c>
      <c r="Z221" s="102">
        <f t="shared" si="87"/>
        <v>53</v>
      </c>
      <c r="AA221" s="113">
        <f t="shared" si="88"/>
        <v>1321</v>
      </c>
      <c r="AB221" s="124">
        <f>IF(OR(ISNUMBER(SEARCH("적하삭제",J221)),ISNUMBER(SEARCH("적하 삭제",J221))),0,AA221*Summary!$B$23/100)</f>
        <v>12448.179300000002</v>
      </c>
      <c r="AC221" s="65"/>
      <c r="AD221" s="145">
        <v>45905</v>
      </c>
      <c r="AE221" s="139" t="s">
        <v>10</v>
      </c>
      <c r="AF221" s="139">
        <v>82020038060</v>
      </c>
      <c r="AG221" s="139" t="s">
        <v>897</v>
      </c>
      <c r="AH221" s="139" t="s">
        <v>898</v>
      </c>
      <c r="AI221" s="139">
        <v>1028807947</v>
      </c>
      <c r="AJ221" s="139">
        <v>36729</v>
      </c>
      <c r="AK221" s="139"/>
      <c r="AL221" s="140">
        <v>1</v>
      </c>
      <c r="AM221" s="141">
        <v>2.1</v>
      </c>
      <c r="AN221" s="141">
        <v>4.2</v>
      </c>
      <c r="AO221" s="141">
        <v>4.2</v>
      </c>
      <c r="AP221" s="139" t="s">
        <v>8</v>
      </c>
      <c r="AQ221" s="141">
        <v>18.41</v>
      </c>
      <c r="AR221" s="139" t="s">
        <v>81</v>
      </c>
      <c r="AS221" s="139" t="s">
        <v>81</v>
      </c>
      <c r="AT221" s="139" t="s">
        <v>81</v>
      </c>
      <c r="AU221" s="139" t="s">
        <v>81</v>
      </c>
      <c r="AV221" s="139" t="s">
        <v>81</v>
      </c>
      <c r="AW221" s="139">
        <v>2256355</v>
      </c>
      <c r="AX221" s="139" t="s">
        <v>121</v>
      </c>
      <c r="AY221" s="139" t="s">
        <v>82</v>
      </c>
      <c r="AZ221" s="139"/>
      <c r="BA221" s="139" t="s">
        <v>83</v>
      </c>
      <c r="BB221" s="157">
        <v>596421461270</v>
      </c>
      <c r="BC221" s="139"/>
      <c r="BD221" s="139" t="s">
        <v>899</v>
      </c>
      <c r="BE221" s="139" t="s">
        <v>88</v>
      </c>
      <c r="BF221" s="139" t="s">
        <v>87</v>
      </c>
      <c r="BG221" s="139" t="s">
        <v>84</v>
      </c>
      <c r="BH221" s="139" t="s">
        <v>85</v>
      </c>
      <c r="BI221" s="139" t="s">
        <v>86</v>
      </c>
      <c r="BJ221" s="139"/>
      <c r="BK221" s="139" t="s">
        <v>116</v>
      </c>
    </row>
    <row r="222" spans="1:63" ht="13.2" customHeight="1" x14ac:dyDescent="0.2">
      <c r="A222" s="54">
        <f t="shared" si="67"/>
        <v>45905</v>
      </c>
      <c r="B222" s="54" t="str">
        <f t="shared" si="68"/>
        <v>NRT</v>
      </c>
      <c r="C222" s="53">
        <f t="shared" si="69"/>
        <v>82020038060</v>
      </c>
      <c r="D222" s="55" t="str">
        <f t="shared" si="70"/>
        <v>PJP250138999</v>
      </c>
      <c r="E222" s="53">
        <f t="shared" si="71"/>
        <v>596421461303</v>
      </c>
      <c r="F222" s="53">
        <f t="shared" si="72"/>
        <v>2256355</v>
      </c>
      <c r="G222" s="53" t="str">
        <f t="shared" si="73"/>
        <v>SWCORP (TEAMHT)</v>
      </c>
      <c r="H222" s="55" t="str">
        <f t="shared" si="74"/>
        <v>우종열</v>
      </c>
      <c r="I222" s="53">
        <f t="shared" si="75"/>
        <v>12774</v>
      </c>
      <c r="J222" s="72" t="str">
        <f t="shared" si="76"/>
        <v>(예정재전송)</v>
      </c>
      <c r="K222" s="114">
        <f t="shared" si="77"/>
        <v>1</v>
      </c>
      <c r="L222" s="115">
        <f t="shared" si="78"/>
        <v>4.75</v>
      </c>
      <c r="M222" s="115">
        <f t="shared" si="79"/>
        <v>4.5999999999999996</v>
      </c>
      <c r="N222" s="56">
        <f t="shared" si="80"/>
        <v>4.8000000000000007</v>
      </c>
      <c r="O222" s="53" t="str">
        <f t="shared" si="81"/>
        <v>동물검역(Animal Inspection)</v>
      </c>
      <c r="P222" s="100">
        <f t="shared" si="82"/>
        <v>39.950000000000003</v>
      </c>
      <c r="Q222" s="63" t="str">
        <f t="shared" si="83"/>
        <v>RS706</v>
      </c>
      <c r="R222" s="63" t="str">
        <f t="shared" si="84"/>
        <v>AIR SEOUL</v>
      </c>
      <c r="S222" s="54">
        <f t="shared" si="85"/>
        <v>45905</v>
      </c>
      <c r="T222" s="94">
        <f t="shared" si="86"/>
        <v>1382</v>
      </c>
      <c r="U222" s="98" cm="1">
        <f t="array" ref="U222">IF(OR(ISNUMBER(SEARCH("대신대납",J222)),ISNUMBER(SEARCH("대신 대납",J222))),_xlfn.LET(
  _xlpm.s,J222,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2" s="98">
        <f>((K222-1)*2500)/(Summary!$B$23/100)</f>
        <v>0</v>
      </c>
      <c r="W222" s="107">
        <f>IF(OR(ISNUMBER(SEARCH("대신대납",J222)),ISNUMBER(SEARCH("대신 대납",J222)),ISNUMBER(SEARCH("대신착불",J222)),ISNUMBER(SEARCH("대신 착불",J222))), 0,_xlfn.IFNA(_xlfn.IFS(
    AND(N222/K222 &gt; 2, N222/K222 &lt;= 5), 500/(Summary!$B$23/100) * K222,
    AND(N222/K222 &gt; 5, N222/K222 &lt;= 10), 1000/(Summary!$B$23/100) * K222,
    AND(N222/K222 &gt; 10, N222/K222 &lt;= 20), 3000/(Summary!$B$23/100) * K222,
    AND(N222/K222 &gt; 20, N222/K222 &lt;= 25), 11000/(Summary!$B$23/100) * K222,
    AND(N222/K222 &gt; 25, N222/K222 &lt;= 999), 15000/(Summary!$B$23/100) * K222
),0))</f>
        <v>53.059968376258844</v>
      </c>
      <c r="X222" s="99" cm="1">
        <f t="array" ref="X222">_xlfn.IFNA(_xlfn.IFS(AND(P222&gt;=2000, P222&lt;3000), 10000, AND(P222&gt;=3000, P222&lt;4000), 15000, AND(P222&gt;=4000, P222&lt;5000), 20000, AND(P222&gt;=5000), 25000),0)</f>
        <v>0</v>
      </c>
      <c r="Y222" s="64" t="str">
        <f>_xlfn.IFNA(VLOOKUP(D222,OTC!$A:$H,8,0),"")</f>
        <v/>
      </c>
      <c r="Z222" s="102">
        <f t="shared" si="87"/>
        <v>53</v>
      </c>
      <c r="AA222" s="113">
        <f t="shared" si="88"/>
        <v>1435</v>
      </c>
      <c r="AB222" s="124">
        <f>IF(OR(ISNUMBER(SEARCH("적하삭제",J222)),ISNUMBER(SEARCH("적하 삭제",J222))),0,AA222*Summary!$B$23/100)</f>
        <v>13522.4355</v>
      </c>
      <c r="AC222" s="65"/>
      <c r="AD222" s="145">
        <v>45905</v>
      </c>
      <c r="AE222" s="139" t="s">
        <v>10</v>
      </c>
      <c r="AF222" s="139">
        <v>82020038060</v>
      </c>
      <c r="AG222" s="139" t="s">
        <v>900</v>
      </c>
      <c r="AH222" s="139" t="s">
        <v>901</v>
      </c>
      <c r="AI222" s="139">
        <v>1073122710</v>
      </c>
      <c r="AJ222" s="139">
        <v>12774</v>
      </c>
      <c r="AK222" s="139" t="s">
        <v>166</v>
      </c>
      <c r="AL222" s="140">
        <v>1</v>
      </c>
      <c r="AM222" s="141">
        <v>4.75</v>
      </c>
      <c r="AN222" s="141">
        <v>4.5999999999999996</v>
      </c>
      <c r="AO222" s="141">
        <v>4.8</v>
      </c>
      <c r="AP222" s="139" t="s">
        <v>100</v>
      </c>
      <c r="AQ222" s="141">
        <v>39.950000000000003</v>
      </c>
      <c r="AR222" s="139" t="s">
        <v>81</v>
      </c>
      <c r="AS222" s="139" t="s">
        <v>81</v>
      </c>
      <c r="AT222" s="139" t="s">
        <v>81</v>
      </c>
      <c r="AU222" s="139" t="s">
        <v>81</v>
      </c>
      <c r="AV222" s="139" t="s">
        <v>81</v>
      </c>
      <c r="AW222" s="139">
        <v>2256355</v>
      </c>
      <c r="AX222" s="139" t="s">
        <v>121</v>
      </c>
      <c r="AY222" s="139" t="s">
        <v>82</v>
      </c>
      <c r="AZ222" s="139"/>
      <c r="BA222" s="139" t="s">
        <v>83</v>
      </c>
      <c r="BB222" s="157">
        <v>596421461303</v>
      </c>
      <c r="BC222" s="139"/>
      <c r="BD222" s="139" t="s">
        <v>902</v>
      </c>
      <c r="BE222" s="139" t="s">
        <v>88</v>
      </c>
      <c r="BF222" s="139" t="s">
        <v>87</v>
      </c>
      <c r="BG222" s="139" t="s">
        <v>84</v>
      </c>
      <c r="BH222" s="139" t="s">
        <v>85</v>
      </c>
      <c r="BI222" s="139" t="s">
        <v>86</v>
      </c>
      <c r="BJ222" s="139"/>
      <c r="BK222" s="139" t="s">
        <v>116</v>
      </c>
    </row>
    <row r="223" spans="1:63" ht="13.2" customHeight="1" x14ac:dyDescent="0.2">
      <c r="A223" s="54">
        <f t="shared" si="67"/>
        <v>45905</v>
      </c>
      <c r="B223" s="54" t="str">
        <f t="shared" si="68"/>
        <v>NRT</v>
      </c>
      <c r="C223" s="53">
        <f t="shared" si="69"/>
        <v>82020038060</v>
      </c>
      <c r="D223" s="55" t="str">
        <f t="shared" si="70"/>
        <v>PJP250139003</v>
      </c>
      <c r="E223" s="53">
        <f t="shared" si="71"/>
        <v>596421461340</v>
      </c>
      <c r="F223" s="53">
        <f t="shared" si="72"/>
        <v>2256355</v>
      </c>
      <c r="G223" s="53" t="str">
        <f t="shared" si="73"/>
        <v>SWCORP (TEAMHT)</v>
      </c>
      <c r="H223" s="55" t="str">
        <f t="shared" si="74"/>
        <v>안주영</v>
      </c>
      <c r="I223" s="53">
        <f t="shared" si="75"/>
        <v>14064</v>
      </c>
      <c r="J223" s="72">
        <f t="shared" si="76"/>
        <v>0</v>
      </c>
      <c r="K223" s="114">
        <f t="shared" si="77"/>
        <v>1</v>
      </c>
      <c r="L223" s="115">
        <f t="shared" si="78"/>
        <v>1.65</v>
      </c>
      <c r="M223" s="115">
        <f t="shared" si="79"/>
        <v>2.1</v>
      </c>
      <c r="N223" s="56">
        <f t="shared" si="80"/>
        <v>2.1</v>
      </c>
      <c r="O223" s="53" t="str">
        <f t="shared" si="81"/>
        <v>일반(목록배제,Normal-Manifest Exception)</v>
      </c>
      <c r="P223" s="100">
        <f t="shared" si="82"/>
        <v>24.3</v>
      </c>
      <c r="Q223" s="63" t="str">
        <f t="shared" si="83"/>
        <v>RS706</v>
      </c>
      <c r="R223" s="63" t="str">
        <f t="shared" si="84"/>
        <v>AIR SEOUL</v>
      </c>
      <c r="S223" s="54">
        <f t="shared" si="85"/>
        <v>45905</v>
      </c>
      <c r="T223" s="94">
        <f t="shared" si="86"/>
        <v>869</v>
      </c>
      <c r="U223" s="98" cm="1">
        <f t="array" ref="U223">IF(OR(ISNUMBER(SEARCH("대신대납",J223)),ISNUMBER(SEARCH("대신 대납",J223))),_xlfn.LET(
  _xlpm.s,J223,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3" s="98">
        <f>((K223-1)*2500)/(Summary!$B$23/100)</f>
        <v>0</v>
      </c>
      <c r="W223" s="107">
        <f>IF(OR(ISNUMBER(SEARCH("대신대납",J223)),ISNUMBER(SEARCH("대신 대납",J223)),ISNUMBER(SEARCH("대신착불",J223)),ISNUMBER(SEARCH("대신 착불",J223))), 0,_xlfn.IFNA(_xlfn.IFS(
    AND(N223/K223 &gt; 2, N223/K223 &lt;= 5), 500/(Summary!$B$23/100) * K223,
    AND(N223/K223 &gt; 5, N223/K223 &lt;= 10), 1000/(Summary!$B$23/100) * K223,
    AND(N223/K223 &gt; 10, N223/K223 &lt;= 20), 3000/(Summary!$B$23/100) * K223,
    AND(N223/K223 &gt; 20, N223/K223 &lt;= 25), 11000/(Summary!$B$23/100) * K223,
    AND(N223/K223 &gt; 25, N223/K223 &lt;= 999), 15000/(Summary!$B$23/100) * K223
),0))</f>
        <v>53.059968376258844</v>
      </c>
      <c r="X223" s="99" cm="1">
        <f t="array" ref="X223">_xlfn.IFNA(_xlfn.IFS(AND(P223&gt;=2000, P223&lt;3000), 10000, AND(P223&gt;=3000, P223&lt;4000), 15000, AND(P223&gt;=4000, P223&lt;5000), 20000, AND(P223&gt;=5000), 25000),0)</f>
        <v>0</v>
      </c>
      <c r="Y223" s="64" t="str">
        <f>_xlfn.IFNA(VLOOKUP(D223,OTC!$A:$H,8,0),"")</f>
        <v/>
      </c>
      <c r="Z223" s="102">
        <f t="shared" si="87"/>
        <v>53</v>
      </c>
      <c r="AA223" s="113">
        <f t="shared" si="88"/>
        <v>922</v>
      </c>
      <c r="AB223" s="124">
        <f>IF(OR(ISNUMBER(SEARCH("적하삭제",J223)),ISNUMBER(SEARCH("적하 삭제",J223))),0,AA223*Summary!$B$23/100)</f>
        <v>8688.2826000000005</v>
      </c>
      <c r="AC223" s="65"/>
      <c r="AD223" s="145">
        <v>45905</v>
      </c>
      <c r="AE223" s="139" t="s">
        <v>10</v>
      </c>
      <c r="AF223" s="139">
        <v>82020038060</v>
      </c>
      <c r="AG223" s="139" t="s">
        <v>903</v>
      </c>
      <c r="AH223" s="139" t="s">
        <v>904</v>
      </c>
      <c r="AI223" s="139">
        <v>1040234568</v>
      </c>
      <c r="AJ223" s="139">
        <v>14064</v>
      </c>
      <c r="AK223" s="139"/>
      <c r="AL223" s="140">
        <v>1</v>
      </c>
      <c r="AM223" s="141">
        <v>1.65</v>
      </c>
      <c r="AN223" s="141">
        <v>2.1</v>
      </c>
      <c r="AO223" s="141">
        <v>2.1</v>
      </c>
      <c r="AP223" s="139" t="s">
        <v>8</v>
      </c>
      <c r="AQ223" s="141">
        <v>24.3</v>
      </c>
      <c r="AR223" s="139" t="s">
        <v>81</v>
      </c>
      <c r="AS223" s="139" t="s">
        <v>81</v>
      </c>
      <c r="AT223" s="139" t="s">
        <v>81</v>
      </c>
      <c r="AU223" s="139" t="s">
        <v>81</v>
      </c>
      <c r="AV223" s="139" t="s">
        <v>81</v>
      </c>
      <c r="AW223" s="139">
        <v>2256355</v>
      </c>
      <c r="AX223" s="139" t="s">
        <v>121</v>
      </c>
      <c r="AY223" s="139" t="s">
        <v>82</v>
      </c>
      <c r="AZ223" s="139"/>
      <c r="BA223" s="139" t="s">
        <v>83</v>
      </c>
      <c r="BB223" s="157">
        <v>596421461340</v>
      </c>
      <c r="BC223" s="139"/>
      <c r="BD223" s="139" t="s">
        <v>905</v>
      </c>
      <c r="BE223" s="139" t="s">
        <v>88</v>
      </c>
      <c r="BF223" s="139" t="s">
        <v>87</v>
      </c>
      <c r="BG223" s="139" t="s">
        <v>84</v>
      </c>
      <c r="BH223" s="139" t="s">
        <v>85</v>
      </c>
      <c r="BI223" s="139" t="s">
        <v>86</v>
      </c>
      <c r="BJ223" s="139"/>
      <c r="BK223" s="139" t="s">
        <v>116</v>
      </c>
    </row>
    <row r="224" spans="1:63" ht="13.2" customHeight="1" x14ac:dyDescent="0.2">
      <c r="A224" s="54">
        <f t="shared" si="67"/>
        <v>45905</v>
      </c>
      <c r="B224" s="54" t="str">
        <f t="shared" si="68"/>
        <v>NRT</v>
      </c>
      <c r="C224" s="53">
        <f t="shared" si="69"/>
        <v>82020038060</v>
      </c>
      <c r="D224" s="55" t="str">
        <f t="shared" si="70"/>
        <v>PJP250139004</v>
      </c>
      <c r="E224" s="53">
        <f t="shared" si="71"/>
        <v>596421461351</v>
      </c>
      <c r="F224" s="53">
        <f t="shared" si="72"/>
        <v>2256355</v>
      </c>
      <c r="G224" s="53" t="str">
        <f t="shared" si="73"/>
        <v>SWCORP (TEAMHT)</v>
      </c>
      <c r="H224" s="55" t="str">
        <f t="shared" si="74"/>
        <v>송효수</v>
      </c>
      <c r="I224" s="53">
        <f t="shared" si="75"/>
        <v>13371</v>
      </c>
      <c r="J224" s="72">
        <f t="shared" si="76"/>
        <v>0</v>
      </c>
      <c r="K224" s="114">
        <f t="shared" si="77"/>
        <v>1</v>
      </c>
      <c r="L224" s="115">
        <f t="shared" si="78"/>
        <v>3.35</v>
      </c>
      <c r="M224" s="115">
        <f t="shared" si="79"/>
        <v>6.1</v>
      </c>
      <c r="N224" s="56">
        <f t="shared" si="80"/>
        <v>6.1000000000000005</v>
      </c>
      <c r="O224" s="53" t="str">
        <f t="shared" si="81"/>
        <v>일반(목록배제,Normal-Manifest Exception)</v>
      </c>
      <c r="P224" s="100">
        <f t="shared" si="82"/>
        <v>24.63</v>
      </c>
      <c r="Q224" s="63" t="str">
        <f t="shared" si="83"/>
        <v>RS706</v>
      </c>
      <c r="R224" s="63" t="str">
        <f t="shared" si="84"/>
        <v>AIR SEOUL</v>
      </c>
      <c r="S224" s="54">
        <f t="shared" si="85"/>
        <v>45905</v>
      </c>
      <c r="T224" s="94">
        <f t="shared" si="86"/>
        <v>1629</v>
      </c>
      <c r="U224" s="98" cm="1">
        <f t="array" ref="U224">IF(OR(ISNUMBER(SEARCH("대신대납",J224)),ISNUMBER(SEARCH("대신 대납",J224))),_xlfn.LET(
  _xlpm.s,J224,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4" s="98">
        <f>((K224-1)*2500)/(Summary!$B$23/100)</f>
        <v>0</v>
      </c>
      <c r="W224" s="107">
        <f>IF(OR(ISNUMBER(SEARCH("대신대납",J224)),ISNUMBER(SEARCH("대신 대납",J224)),ISNUMBER(SEARCH("대신착불",J224)),ISNUMBER(SEARCH("대신 착불",J224))), 0,_xlfn.IFNA(_xlfn.IFS(
    AND(N224/K224 &gt; 2, N224/K224 &lt;= 5), 500/(Summary!$B$23/100) * K224,
    AND(N224/K224 &gt; 5, N224/K224 &lt;= 10), 1000/(Summary!$B$23/100) * K224,
    AND(N224/K224 &gt; 10, N224/K224 &lt;= 20), 3000/(Summary!$B$23/100) * K224,
    AND(N224/K224 &gt; 20, N224/K224 &lt;= 25), 11000/(Summary!$B$23/100) * K224,
    AND(N224/K224 &gt; 25, N224/K224 &lt;= 999), 15000/(Summary!$B$23/100) * K224
),0))</f>
        <v>106.11993675251769</v>
      </c>
      <c r="X224" s="99" cm="1">
        <f t="array" ref="X224">_xlfn.IFNA(_xlfn.IFS(AND(P224&gt;=2000, P224&lt;3000), 10000, AND(P224&gt;=3000, P224&lt;4000), 15000, AND(P224&gt;=4000, P224&lt;5000), 20000, AND(P224&gt;=5000), 25000),0)</f>
        <v>0</v>
      </c>
      <c r="Y224" s="64" t="str">
        <f>_xlfn.IFNA(VLOOKUP(D224,OTC!$A:$H,8,0),"")</f>
        <v/>
      </c>
      <c r="Z224" s="102">
        <f t="shared" si="87"/>
        <v>106</v>
      </c>
      <c r="AA224" s="113">
        <f t="shared" si="88"/>
        <v>1735</v>
      </c>
      <c r="AB224" s="124">
        <f>IF(OR(ISNUMBER(SEARCH("적하삭제",J224)),ISNUMBER(SEARCH("적하 삭제",J224))),0,AA224*Summary!$B$23/100)</f>
        <v>16349.425500000001</v>
      </c>
      <c r="AC224" s="65"/>
      <c r="AD224" s="145">
        <v>45905</v>
      </c>
      <c r="AE224" s="139" t="s">
        <v>10</v>
      </c>
      <c r="AF224" s="139">
        <v>82020038060</v>
      </c>
      <c r="AG224" s="139" t="s">
        <v>906</v>
      </c>
      <c r="AH224" s="139" t="s">
        <v>907</v>
      </c>
      <c r="AI224" s="139">
        <v>1064784680</v>
      </c>
      <c r="AJ224" s="139">
        <v>13371</v>
      </c>
      <c r="AK224" s="139"/>
      <c r="AL224" s="140">
        <v>1</v>
      </c>
      <c r="AM224" s="141">
        <v>3.35</v>
      </c>
      <c r="AN224" s="141">
        <v>6.1</v>
      </c>
      <c r="AO224" s="141">
        <v>6.5</v>
      </c>
      <c r="AP224" s="139" t="s">
        <v>8</v>
      </c>
      <c r="AQ224" s="141">
        <v>24.63</v>
      </c>
      <c r="AR224" s="139" t="s">
        <v>81</v>
      </c>
      <c r="AS224" s="139" t="s">
        <v>81</v>
      </c>
      <c r="AT224" s="139" t="s">
        <v>81</v>
      </c>
      <c r="AU224" s="139" t="s">
        <v>81</v>
      </c>
      <c r="AV224" s="139" t="s">
        <v>81</v>
      </c>
      <c r="AW224" s="139">
        <v>2256355</v>
      </c>
      <c r="AX224" s="139" t="s">
        <v>121</v>
      </c>
      <c r="AY224" s="139" t="s">
        <v>82</v>
      </c>
      <c r="AZ224" s="139"/>
      <c r="BA224" s="139" t="s">
        <v>83</v>
      </c>
      <c r="BB224" s="157">
        <v>596421461351</v>
      </c>
      <c r="BC224" s="139"/>
      <c r="BD224" s="139" t="s">
        <v>908</v>
      </c>
      <c r="BE224" s="139" t="s">
        <v>88</v>
      </c>
      <c r="BF224" s="139" t="s">
        <v>87</v>
      </c>
      <c r="BG224" s="139" t="s">
        <v>84</v>
      </c>
      <c r="BH224" s="139" t="s">
        <v>85</v>
      </c>
      <c r="BI224" s="139" t="s">
        <v>86</v>
      </c>
      <c r="BJ224" s="139"/>
      <c r="BK224" s="139" t="s">
        <v>116</v>
      </c>
    </row>
    <row r="225" spans="1:63" ht="13.2" customHeight="1" x14ac:dyDescent="0.2">
      <c r="A225" s="54">
        <f t="shared" si="67"/>
        <v>45905</v>
      </c>
      <c r="B225" s="54" t="str">
        <f t="shared" si="68"/>
        <v>NRT</v>
      </c>
      <c r="C225" s="53">
        <f t="shared" si="69"/>
        <v>82020038060</v>
      </c>
      <c r="D225" s="55" t="str">
        <f t="shared" si="70"/>
        <v>PJP250139037</v>
      </c>
      <c r="E225" s="53">
        <f t="shared" si="71"/>
        <v>596421461701</v>
      </c>
      <c r="F225" s="53">
        <f t="shared" si="72"/>
        <v>2256355</v>
      </c>
      <c r="G225" s="53" t="str">
        <f t="shared" si="73"/>
        <v>SWCORP (TEAMHT)</v>
      </c>
      <c r="H225" s="55" t="str">
        <f t="shared" si="74"/>
        <v>김지민</v>
      </c>
      <c r="I225" s="53">
        <f t="shared" si="75"/>
        <v>48587</v>
      </c>
      <c r="J225" s="72">
        <f t="shared" si="76"/>
        <v>0</v>
      </c>
      <c r="K225" s="114">
        <f t="shared" si="77"/>
        <v>1</v>
      </c>
      <c r="L225" s="115">
        <f t="shared" si="78"/>
        <v>4.5</v>
      </c>
      <c r="M225" s="115">
        <f t="shared" si="79"/>
        <v>10.8</v>
      </c>
      <c r="N225" s="56">
        <f t="shared" si="80"/>
        <v>10.8</v>
      </c>
      <c r="O225" s="53" t="str">
        <f t="shared" si="81"/>
        <v>일반(목록배제,Normal-Manifest Exception)</v>
      </c>
      <c r="P225" s="100">
        <f t="shared" si="82"/>
        <v>36.31</v>
      </c>
      <c r="Q225" s="63" t="str">
        <f t="shared" si="83"/>
        <v>RS706</v>
      </c>
      <c r="R225" s="63" t="str">
        <f t="shared" si="84"/>
        <v>AIR SEOUL</v>
      </c>
      <c r="S225" s="54">
        <f t="shared" si="85"/>
        <v>45905</v>
      </c>
      <c r="T225" s="94">
        <f t="shared" si="86"/>
        <v>2522</v>
      </c>
      <c r="U225" s="98" cm="1">
        <f t="array" ref="U225">IF(OR(ISNUMBER(SEARCH("대신대납",J225)),ISNUMBER(SEARCH("대신 대납",J225))),_xlfn.LET(
  _xlpm.s,J225,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5" s="98">
        <f>((K225-1)*2500)/(Summary!$B$23/100)</f>
        <v>0</v>
      </c>
      <c r="W225" s="107">
        <f>IF(OR(ISNUMBER(SEARCH("대신대납",J225)),ISNUMBER(SEARCH("대신 대납",J225)),ISNUMBER(SEARCH("대신착불",J225)),ISNUMBER(SEARCH("대신 착불",J225))), 0,_xlfn.IFNA(_xlfn.IFS(
    AND(N225/K225 &gt; 2, N225/K225 &lt;= 5), 500/(Summary!$B$23/100) * K225,
    AND(N225/K225 &gt; 5, N225/K225 &lt;= 10), 1000/(Summary!$B$23/100) * K225,
    AND(N225/K225 &gt; 10, N225/K225 &lt;= 20), 3000/(Summary!$B$23/100) * K225,
    AND(N225/K225 &gt; 20, N225/K225 &lt;= 25), 11000/(Summary!$B$23/100) * K225,
    AND(N225/K225 &gt; 25, N225/K225 &lt;= 999), 15000/(Summary!$B$23/100) * K225
),0))</f>
        <v>318.35981025755302</v>
      </c>
      <c r="X225" s="99" cm="1">
        <f t="array" ref="X225">_xlfn.IFNA(_xlfn.IFS(AND(P225&gt;=2000, P225&lt;3000), 10000, AND(P225&gt;=3000, P225&lt;4000), 15000, AND(P225&gt;=4000, P225&lt;5000), 20000, AND(P225&gt;=5000), 25000),0)</f>
        <v>0</v>
      </c>
      <c r="Y225" s="64" t="str">
        <f>_xlfn.IFNA(VLOOKUP(D225,OTC!$A:$H,8,0),"")</f>
        <v/>
      </c>
      <c r="Z225" s="102">
        <f t="shared" si="87"/>
        <v>318</v>
      </c>
      <c r="AA225" s="113">
        <f t="shared" si="88"/>
        <v>2840</v>
      </c>
      <c r="AB225" s="124">
        <f>IF(OR(ISNUMBER(SEARCH("적하삭제",J225)),ISNUMBER(SEARCH("적하 삭제",J225))),0,AA225*Summary!$B$23/100)</f>
        <v>26762.172000000002</v>
      </c>
      <c r="AC225" s="65"/>
      <c r="AD225" s="145">
        <v>45905</v>
      </c>
      <c r="AE225" s="139" t="s">
        <v>10</v>
      </c>
      <c r="AF225" s="139">
        <v>82020038060</v>
      </c>
      <c r="AG225" s="139" t="s">
        <v>909</v>
      </c>
      <c r="AH225" s="139" t="s">
        <v>910</v>
      </c>
      <c r="AI225" s="139">
        <v>1052243043</v>
      </c>
      <c r="AJ225" s="139">
        <v>48587</v>
      </c>
      <c r="AK225" s="139"/>
      <c r="AL225" s="140">
        <v>1</v>
      </c>
      <c r="AM225" s="141">
        <v>4.5</v>
      </c>
      <c r="AN225" s="141">
        <v>10.8</v>
      </c>
      <c r="AO225" s="141">
        <v>11</v>
      </c>
      <c r="AP225" s="139" t="s">
        <v>8</v>
      </c>
      <c r="AQ225" s="141">
        <v>36.31</v>
      </c>
      <c r="AR225" s="139" t="s">
        <v>81</v>
      </c>
      <c r="AS225" s="139" t="s">
        <v>81</v>
      </c>
      <c r="AT225" s="139" t="s">
        <v>81</v>
      </c>
      <c r="AU225" s="139" t="s">
        <v>81</v>
      </c>
      <c r="AV225" s="139" t="s">
        <v>81</v>
      </c>
      <c r="AW225" s="139">
        <v>2256355</v>
      </c>
      <c r="AX225" s="139" t="s">
        <v>121</v>
      </c>
      <c r="AY225" s="139" t="s">
        <v>82</v>
      </c>
      <c r="AZ225" s="139"/>
      <c r="BA225" s="139" t="s">
        <v>83</v>
      </c>
      <c r="BB225" s="157">
        <v>596421461701</v>
      </c>
      <c r="BC225" s="139"/>
      <c r="BD225" s="139" t="s">
        <v>911</v>
      </c>
      <c r="BE225" s="139" t="s">
        <v>88</v>
      </c>
      <c r="BF225" s="139" t="s">
        <v>87</v>
      </c>
      <c r="BG225" s="139" t="s">
        <v>84</v>
      </c>
      <c r="BH225" s="139" t="s">
        <v>85</v>
      </c>
      <c r="BI225" s="139" t="s">
        <v>86</v>
      </c>
      <c r="BJ225" s="139"/>
      <c r="BK225" s="139" t="s">
        <v>116</v>
      </c>
    </row>
    <row r="226" spans="1:63" ht="13.2" customHeight="1" x14ac:dyDescent="0.2">
      <c r="A226" s="54">
        <f t="shared" si="67"/>
        <v>45905</v>
      </c>
      <c r="B226" s="54" t="str">
        <f t="shared" si="68"/>
        <v>NRT</v>
      </c>
      <c r="C226" s="53">
        <f t="shared" si="69"/>
        <v>82020038060</v>
      </c>
      <c r="D226" s="55" t="str">
        <f t="shared" si="70"/>
        <v>PJP250139202</v>
      </c>
      <c r="E226" s="53">
        <f t="shared" si="71"/>
        <v>596421462224</v>
      </c>
      <c r="F226" s="53">
        <f t="shared" si="72"/>
        <v>2256355</v>
      </c>
      <c r="G226" s="53" t="str">
        <f t="shared" si="73"/>
        <v>SWCORP (TEAMHT)</v>
      </c>
      <c r="H226" s="55" t="str">
        <f t="shared" si="74"/>
        <v>김필균</v>
      </c>
      <c r="I226" s="53">
        <f t="shared" si="75"/>
        <v>4419</v>
      </c>
      <c r="J226" s="72">
        <f t="shared" si="76"/>
        <v>0</v>
      </c>
      <c r="K226" s="114">
        <f t="shared" si="77"/>
        <v>1</v>
      </c>
      <c r="L226" s="115">
        <f t="shared" si="78"/>
        <v>1.55</v>
      </c>
      <c r="M226" s="115">
        <f t="shared" si="79"/>
        <v>1.9</v>
      </c>
      <c r="N226" s="56">
        <f t="shared" si="80"/>
        <v>1.9000000000000001</v>
      </c>
      <c r="O226" s="53" t="str">
        <f t="shared" si="81"/>
        <v>일반(목록배제,Normal-Manifest Exception)</v>
      </c>
      <c r="P226" s="100">
        <f t="shared" si="82"/>
        <v>19.66</v>
      </c>
      <c r="Q226" s="63" t="str">
        <f t="shared" si="83"/>
        <v>RS706</v>
      </c>
      <c r="R226" s="63" t="str">
        <f t="shared" si="84"/>
        <v>AIR SEOUL</v>
      </c>
      <c r="S226" s="54">
        <f t="shared" si="85"/>
        <v>45905</v>
      </c>
      <c r="T226" s="94">
        <f t="shared" si="86"/>
        <v>831</v>
      </c>
      <c r="U226" s="98" cm="1">
        <f t="array" ref="U226">IF(OR(ISNUMBER(SEARCH("대신대납",J226)),ISNUMBER(SEARCH("대신 대납",J226))),_xlfn.LET(
  _xlpm.s,J226,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6" s="98">
        <f>((K226-1)*2500)/(Summary!$B$23/100)</f>
        <v>0</v>
      </c>
      <c r="W226" s="107">
        <f>IF(OR(ISNUMBER(SEARCH("대신대납",J226)),ISNUMBER(SEARCH("대신 대납",J226)),ISNUMBER(SEARCH("대신착불",J226)),ISNUMBER(SEARCH("대신 착불",J226))), 0,_xlfn.IFNA(_xlfn.IFS(
    AND(N226/K226 &gt; 2, N226/K226 &lt;= 5), 500/(Summary!$B$23/100) * K226,
    AND(N226/K226 &gt; 5, N226/K226 &lt;= 10), 1000/(Summary!$B$23/100) * K226,
    AND(N226/K226 &gt; 10, N226/K226 &lt;= 20), 3000/(Summary!$B$23/100) * K226,
    AND(N226/K226 &gt; 20, N226/K226 &lt;= 25), 11000/(Summary!$B$23/100) * K226,
    AND(N226/K226 &gt; 25, N226/K226 &lt;= 999), 15000/(Summary!$B$23/100) * K226
),0))</f>
        <v>0</v>
      </c>
      <c r="X226" s="99" cm="1">
        <f t="array" ref="X226">_xlfn.IFNA(_xlfn.IFS(AND(P226&gt;=2000, P226&lt;3000), 10000, AND(P226&gt;=3000, P226&lt;4000), 15000, AND(P226&gt;=4000, P226&lt;5000), 20000, AND(P226&gt;=5000), 25000),0)</f>
        <v>0</v>
      </c>
      <c r="Y226" s="64" t="str">
        <f>_xlfn.IFNA(VLOOKUP(D226,OTC!$A:$H,8,0),"")</f>
        <v/>
      </c>
      <c r="Z226" s="102">
        <f t="shared" si="87"/>
        <v>0</v>
      </c>
      <c r="AA226" s="113">
        <f t="shared" si="88"/>
        <v>831</v>
      </c>
      <c r="AB226" s="124">
        <f>IF(OR(ISNUMBER(SEARCH("적하삭제",J226)),ISNUMBER(SEARCH("적하 삭제",J226))),0,AA226*Summary!$B$23/100)</f>
        <v>7830.7622999999994</v>
      </c>
      <c r="AC226" s="65"/>
      <c r="AD226" s="145">
        <v>45905</v>
      </c>
      <c r="AE226" s="139" t="s">
        <v>10</v>
      </c>
      <c r="AF226" s="139">
        <v>82020038060</v>
      </c>
      <c r="AG226" s="139" t="s">
        <v>912</v>
      </c>
      <c r="AH226" s="139" t="s">
        <v>261</v>
      </c>
      <c r="AI226" s="139">
        <v>1091860872</v>
      </c>
      <c r="AJ226" s="139">
        <v>4419</v>
      </c>
      <c r="AK226" s="139"/>
      <c r="AL226" s="140">
        <v>1</v>
      </c>
      <c r="AM226" s="141">
        <v>1.55</v>
      </c>
      <c r="AN226" s="141">
        <v>1.9</v>
      </c>
      <c r="AO226" s="141">
        <v>1.9</v>
      </c>
      <c r="AP226" s="139" t="s">
        <v>8</v>
      </c>
      <c r="AQ226" s="141">
        <v>19.66</v>
      </c>
      <c r="AR226" s="139" t="s">
        <v>81</v>
      </c>
      <c r="AS226" s="139" t="s">
        <v>81</v>
      </c>
      <c r="AT226" s="139" t="s">
        <v>81</v>
      </c>
      <c r="AU226" s="139" t="s">
        <v>81</v>
      </c>
      <c r="AV226" s="139" t="s">
        <v>81</v>
      </c>
      <c r="AW226" s="139">
        <v>2256355</v>
      </c>
      <c r="AX226" s="139" t="s">
        <v>121</v>
      </c>
      <c r="AY226" s="139" t="s">
        <v>82</v>
      </c>
      <c r="AZ226" s="139"/>
      <c r="BA226" s="139" t="s">
        <v>83</v>
      </c>
      <c r="BB226" s="157">
        <v>596421462224</v>
      </c>
      <c r="BC226" s="139"/>
      <c r="BD226" s="139" t="s">
        <v>913</v>
      </c>
      <c r="BE226" s="139" t="s">
        <v>88</v>
      </c>
      <c r="BF226" s="139" t="s">
        <v>87</v>
      </c>
      <c r="BG226" s="139" t="s">
        <v>84</v>
      </c>
      <c r="BH226" s="139" t="s">
        <v>85</v>
      </c>
      <c r="BI226" s="139" t="s">
        <v>86</v>
      </c>
      <c r="BJ226" s="139"/>
      <c r="BK226" s="139" t="s">
        <v>116</v>
      </c>
    </row>
    <row r="227" spans="1:63" ht="13.2" customHeight="1" x14ac:dyDescent="0.2">
      <c r="A227" s="54">
        <f t="shared" si="67"/>
        <v>45905</v>
      </c>
      <c r="B227" s="54" t="str">
        <f t="shared" si="68"/>
        <v>NRT</v>
      </c>
      <c r="C227" s="53">
        <f t="shared" si="69"/>
        <v>82020038060</v>
      </c>
      <c r="D227" s="55" t="str">
        <f t="shared" si="70"/>
        <v>PJP250139351</v>
      </c>
      <c r="E227" s="53">
        <f t="shared" si="71"/>
        <v>596421463171</v>
      </c>
      <c r="F227" s="53">
        <f t="shared" si="72"/>
        <v>2256355</v>
      </c>
      <c r="G227" s="53" t="str">
        <f t="shared" si="73"/>
        <v>SWCORP (TEAMHT)</v>
      </c>
      <c r="H227" s="55" t="str">
        <f t="shared" si="74"/>
        <v>심우송</v>
      </c>
      <c r="I227" s="53">
        <f t="shared" si="75"/>
        <v>35245</v>
      </c>
      <c r="J227" s="72">
        <f t="shared" si="76"/>
        <v>0</v>
      </c>
      <c r="K227" s="114">
        <f t="shared" si="77"/>
        <v>1</v>
      </c>
      <c r="L227" s="115">
        <f t="shared" si="78"/>
        <v>0.6</v>
      </c>
      <c r="M227" s="115">
        <f t="shared" si="79"/>
        <v>2</v>
      </c>
      <c r="N227" s="56">
        <f t="shared" si="80"/>
        <v>2</v>
      </c>
      <c r="O227" s="53" t="str">
        <f t="shared" si="81"/>
        <v>일반(목록배제,Normal-Manifest Exception)</v>
      </c>
      <c r="P227" s="100">
        <f t="shared" si="82"/>
        <v>5.25</v>
      </c>
      <c r="Q227" s="63" t="str">
        <f t="shared" si="83"/>
        <v>RS706</v>
      </c>
      <c r="R227" s="63" t="str">
        <f t="shared" si="84"/>
        <v>AIR SEOUL</v>
      </c>
      <c r="S227" s="54">
        <f t="shared" si="85"/>
        <v>45905</v>
      </c>
      <c r="T227" s="94">
        <f t="shared" si="86"/>
        <v>850</v>
      </c>
      <c r="U227" s="98" cm="1">
        <f t="array" ref="U227">IF(OR(ISNUMBER(SEARCH("대신대납",J227)),ISNUMBER(SEARCH("대신 대납",J227))),_xlfn.LET(
  _xlpm.s,J227,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7" s="98">
        <f>((K227-1)*2500)/(Summary!$B$23/100)</f>
        <v>0</v>
      </c>
      <c r="W227" s="107">
        <f>IF(OR(ISNUMBER(SEARCH("대신대납",J227)),ISNUMBER(SEARCH("대신 대납",J227)),ISNUMBER(SEARCH("대신착불",J227)),ISNUMBER(SEARCH("대신 착불",J227))), 0,_xlfn.IFNA(_xlfn.IFS(
    AND(N227/K227 &gt; 2, N227/K227 &lt;= 5), 500/(Summary!$B$23/100) * K227,
    AND(N227/K227 &gt; 5, N227/K227 &lt;= 10), 1000/(Summary!$B$23/100) * K227,
    AND(N227/K227 &gt; 10, N227/K227 &lt;= 20), 3000/(Summary!$B$23/100) * K227,
    AND(N227/K227 &gt; 20, N227/K227 &lt;= 25), 11000/(Summary!$B$23/100) * K227,
    AND(N227/K227 &gt; 25, N227/K227 &lt;= 999), 15000/(Summary!$B$23/100) * K227
),0))</f>
        <v>0</v>
      </c>
      <c r="X227" s="99" cm="1">
        <f t="array" ref="X227">_xlfn.IFNA(_xlfn.IFS(AND(P227&gt;=2000, P227&lt;3000), 10000, AND(P227&gt;=3000, P227&lt;4000), 15000, AND(P227&gt;=4000, P227&lt;5000), 20000, AND(P227&gt;=5000), 25000),0)</f>
        <v>0</v>
      </c>
      <c r="Y227" s="64" t="str">
        <f>_xlfn.IFNA(VLOOKUP(D227,OTC!$A:$H,8,0),"")</f>
        <v/>
      </c>
      <c r="Z227" s="102">
        <f t="shared" si="87"/>
        <v>0</v>
      </c>
      <c r="AA227" s="113">
        <f t="shared" si="88"/>
        <v>850</v>
      </c>
      <c r="AB227" s="124">
        <f>IF(OR(ISNUMBER(SEARCH("적하삭제",J227)),ISNUMBER(SEARCH("적하 삭제",J227))),0,AA227*Summary!$B$23/100)</f>
        <v>8009.8050000000003</v>
      </c>
      <c r="AC227" s="65"/>
      <c r="AD227" s="145">
        <v>45905</v>
      </c>
      <c r="AE227" s="139" t="s">
        <v>10</v>
      </c>
      <c r="AF227" s="139">
        <v>82020038060</v>
      </c>
      <c r="AG227" s="139" t="s">
        <v>914</v>
      </c>
      <c r="AH227" s="139" t="s">
        <v>915</v>
      </c>
      <c r="AI227" s="139">
        <v>1072353583</v>
      </c>
      <c r="AJ227" s="139">
        <v>35245</v>
      </c>
      <c r="AK227" s="139"/>
      <c r="AL227" s="140">
        <v>1</v>
      </c>
      <c r="AM227" s="141">
        <v>0.6</v>
      </c>
      <c r="AN227" s="141">
        <v>2</v>
      </c>
      <c r="AO227" s="141">
        <v>2</v>
      </c>
      <c r="AP227" s="139" t="s">
        <v>8</v>
      </c>
      <c r="AQ227" s="141">
        <v>5.25</v>
      </c>
      <c r="AR227" s="139" t="s">
        <v>81</v>
      </c>
      <c r="AS227" s="139" t="s">
        <v>81</v>
      </c>
      <c r="AT227" s="139" t="s">
        <v>81</v>
      </c>
      <c r="AU227" s="139" t="s">
        <v>81</v>
      </c>
      <c r="AV227" s="139" t="s">
        <v>81</v>
      </c>
      <c r="AW227" s="139">
        <v>2256355</v>
      </c>
      <c r="AX227" s="139" t="s">
        <v>121</v>
      </c>
      <c r="AY227" s="139" t="s">
        <v>82</v>
      </c>
      <c r="AZ227" s="139"/>
      <c r="BA227" s="139" t="s">
        <v>83</v>
      </c>
      <c r="BB227" s="157">
        <v>596421463171</v>
      </c>
      <c r="BC227" s="139"/>
      <c r="BD227" s="139" t="s">
        <v>916</v>
      </c>
      <c r="BE227" s="139" t="s">
        <v>88</v>
      </c>
      <c r="BF227" s="139" t="s">
        <v>87</v>
      </c>
      <c r="BG227" s="139" t="s">
        <v>84</v>
      </c>
      <c r="BH227" s="139" t="s">
        <v>85</v>
      </c>
      <c r="BI227" s="139" t="s">
        <v>86</v>
      </c>
      <c r="BJ227" s="139"/>
      <c r="BK227" s="139" t="s">
        <v>116</v>
      </c>
    </row>
    <row r="228" spans="1:63" ht="13.2" customHeight="1" x14ac:dyDescent="0.2">
      <c r="A228" s="54">
        <f t="shared" si="67"/>
        <v>45905</v>
      </c>
      <c r="B228" s="54" t="str">
        <f t="shared" si="68"/>
        <v>NRT</v>
      </c>
      <c r="C228" s="53">
        <f t="shared" si="69"/>
        <v>82020038060</v>
      </c>
      <c r="D228" s="55" t="str">
        <f t="shared" si="70"/>
        <v>PJP250139042</v>
      </c>
      <c r="E228" s="53">
        <f t="shared" si="71"/>
        <v>596421461760</v>
      </c>
      <c r="F228" s="53">
        <f t="shared" si="72"/>
        <v>2256355</v>
      </c>
      <c r="G228" s="53" t="str">
        <f t="shared" si="73"/>
        <v>SWCORP (TEAMHT)</v>
      </c>
      <c r="H228" s="55" t="str">
        <f t="shared" si="74"/>
        <v>김현지</v>
      </c>
      <c r="I228" s="53">
        <f t="shared" si="75"/>
        <v>54595</v>
      </c>
      <c r="J228" s="72">
        <f t="shared" si="76"/>
        <v>0</v>
      </c>
      <c r="K228" s="114">
        <f t="shared" si="77"/>
        <v>1</v>
      </c>
      <c r="L228" s="115">
        <f t="shared" si="78"/>
        <v>2.4</v>
      </c>
      <c r="M228" s="115">
        <f t="shared" si="79"/>
        <v>5.9</v>
      </c>
      <c r="N228" s="56">
        <f t="shared" si="80"/>
        <v>5.9</v>
      </c>
      <c r="O228" s="53" t="str">
        <f t="shared" si="81"/>
        <v>일반(목록배제,Normal-Manifest Exception)</v>
      </c>
      <c r="P228" s="100">
        <f t="shared" si="82"/>
        <v>13.05</v>
      </c>
      <c r="Q228" s="63" t="str">
        <f t="shared" si="83"/>
        <v>RS706</v>
      </c>
      <c r="R228" s="63" t="str">
        <f t="shared" si="84"/>
        <v>AIR SEOUL</v>
      </c>
      <c r="S228" s="54">
        <f t="shared" si="85"/>
        <v>45905</v>
      </c>
      <c r="T228" s="94">
        <f t="shared" si="86"/>
        <v>1591</v>
      </c>
      <c r="U228" s="98" cm="1">
        <f t="array" ref="U228">IF(OR(ISNUMBER(SEARCH("대신대납",J228)),ISNUMBER(SEARCH("대신 대납",J228))),_xlfn.LET(
  _xlpm.s,J228,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8" s="98">
        <f>((K228-1)*2500)/(Summary!$B$23/100)</f>
        <v>0</v>
      </c>
      <c r="W228" s="107">
        <f>IF(OR(ISNUMBER(SEARCH("대신대납",J228)),ISNUMBER(SEARCH("대신 대납",J228)),ISNUMBER(SEARCH("대신착불",J228)),ISNUMBER(SEARCH("대신 착불",J228))), 0,_xlfn.IFNA(_xlfn.IFS(
    AND(N228/K228 &gt; 2, N228/K228 &lt;= 5), 500/(Summary!$B$23/100) * K228,
    AND(N228/K228 &gt; 5, N228/K228 &lt;= 10), 1000/(Summary!$B$23/100) * K228,
    AND(N228/K228 &gt; 10, N228/K228 &lt;= 20), 3000/(Summary!$B$23/100) * K228,
    AND(N228/K228 &gt; 20, N228/K228 &lt;= 25), 11000/(Summary!$B$23/100) * K228,
    AND(N228/K228 &gt; 25, N228/K228 &lt;= 999), 15000/(Summary!$B$23/100) * K228
),0))</f>
        <v>106.11993675251769</v>
      </c>
      <c r="X228" s="99" cm="1">
        <f t="array" ref="X228">_xlfn.IFNA(_xlfn.IFS(AND(P228&gt;=2000, P228&lt;3000), 10000, AND(P228&gt;=3000, P228&lt;4000), 15000, AND(P228&gt;=4000, P228&lt;5000), 20000, AND(P228&gt;=5000), 25000),0)</f>
        <v>0</v>
      </c>
      <c r="Y228" s="64" t="str">
        <f>_xlfn.IFNA(VLOOKUP(D228,OTC!$A:$H,8,0),"")</f>
        <v/>
      </c>
      <c r="Z228" s="102">
        <f t="shared" si="87"/>
        <v>106</v>
      </c>
      <c r="AA228" s="113">
        <f t="shared" si="88"/>
        <v>1697</v>
      </c>
      <c r="AB228" s="124">
        <f>IF(OR(ISNUMBER(SEARCH("적하삭제",J228)),ISNUMBER(SEARCH("적하 삭제",J228))),0,AA228*Summary!$B$23/100)</f>
        <v>15991.340099999999</v>
      </c>
      <c r="AC228" s="65"/>
      <c r="AD228" s="145">
        <v>45905</v>
      </c>
      <c r="AE228" s="139" t="s">
        <v>10</v>
      </c>
      <c r="AF228" s="139">
        <v>82020038060</v>
      </c>
      <c r="AG228" s="139" t="s">
        <v>917</v>
      </c>
      <c r="AH228" s="139" t="s">
        <v>856</v>
      </c>
      <c r="AI228" s="139">
        <v>1049167952</v>
      </c>
      <c r="AJ228" s="139">
        <v>54595</v>
      </c>
      <c r="AK228" s="139"/>
      <c r="AL228" s="140">
        <v>1</v>
      </c>
      <c r="AM228" s="141">
        <v>2.4</v>
      </c>
      <c r="AN228" s="141">
        <v>5.9</v>
      </c>
      <c r="AO228" s="141">
        <v>6</v>
      </c>
      <c r="AP228" s="139" t="s">
        <v>8</v>
      </c>
      <c r="AQ228" s="141">
        <v>13.05</v>
      </c>
      <c r="AR228" s="139" t="s">
        <v>81</v>
      </c>
      <c r="AS228" s="139" t="s">
        <v>81</v>
      </c>
      <c r="AT228" s="139" t="s">
        <v>81</v>
      </c>
      <c r="AU228" s="139" t="s">
        <v>81</v>
      </c>
      <c r="AV228" s="139" t="s">
        <v>81</v>
      </c>
      <c r="AW228" s="139">
        <v>2256355</v>
      </c>
      <c r="AX228" s="139" t="s">
        <v>121</v>
      </c>
      <c r="AY228" s="139" t="s">
        <v>82</v>
      </c>
      <c r="AZ228" s="139"/>
      <c r="BA228" s="139" t="s">
        <v>83</v>
      </c>
      <c r="BB228" s="157">
        <v>596421461760</v>
      </c>
      <c r="BC228" s="139"/>
      <c r="BD228" s="139" t="s">
        <v>918</v>
      </c>
      <c r="BE228" s="139" t="s">
        <v>88</v>
      </c>
      <c r="BF228" s="139" t="s">
        <v>87</v>
      </c>
      <c r="BG228" s="139" t="s">
        <v>84</v>
      </c>
      <c r="BH228" s="139" t="s">
        <v>85</v>
      </c>
      <c r="BI228" s="139" t="s">
        <v>86</v>
      </c>
      <c r="BJ228" s="139"/>
      <c r="BK228" s="139" t="s">
        <v>116</v>
      </c>
    </row>
    <row r="229" spans="1:63" ht="13.2" customHeight="1" x14ac:dyDescent="0.2">
      <c r="A229" s="54">
        <f t="shared" si="67"/>
        <v>45905</v>
      </c>
      <c r="B229" s="54" t="str">
        <f t="shared" si="68"/>
        <v>NRT</v>
      </c>
      <c r="C229" s="53">
        <f t="shared" si="69"/>
        <v>82020038060</v>
      </c>
      <c r="D229" s="55" t="str">
        <f t="shared" si="70"/>
        <v>PJP250139007</v>
      </c>
      <c r="E229" s="53">
        <f t="shared" si="71"/>
        <v>596421461384</v>
      </c>
      <c r="F229" s="53">
        <f t="shared" si="72"/>
        <v>2256355</v>
      </c>
      <c r="G229" s="53" t="str">
        <f t="shared" si="73"/>
        <v>SWCORP (TEAMHT)</v>
      </c>
      <c r="H229" s="55" t="str">
        <f t="shared" si="74"/>
        <v>황경태</v>
      </c>
      <c r="I229" s="53">
        <f t="shared" si="75"/>
        <v>31158</v>
      </c>
      <c r="J229" s="72">
        <f t="shared" si="76"/>
        <v>0</v>
      </c>
      <c r="K229" s="114">
        <f t="shared" si="77"/>
        <v>1</v>
      </c>
      <c r="L229" s="115">
        <f t="shared" si="78"/>
        <v>5.8</v>
      </c>
      <c r="M229" s="115">
        <f t="shared" si="79"/>
        <v>6.3</v>
      </c>
      <c r="N229" s="56">
        <f t="shared" si="80"/>
        <v>6.3000000000000007</v>
      </c>
      <c r="O229" s="53" t="str">
        <f t="shared" si="81"/>
        <v>일반(목록배제,Normal-Manifest Exception)</v>
      </c>
      <c r="P229" s="100">
        <f t="shared" si="82"/>
        <v>19.079999999999998</v>
      </c>
      <c r="Q229" s="63" t="str">
        <f t="shared" si="83"/>
        <v>RS706</v>
      </c>
      <c r="R229" s="63" t="str">
        <f t="shared" si="84"/>
        <v>AIR SEOUL</v>
      </c>
      <c r="S229" s="54">
        <f t="shared" si="85"/>
        <v>45905</v>
      </c>
      <c r="T229" s="94">
        <f t="shared" si="86"/>
        <v>1667</v>
      </c>
      <c r="U229" s="98" cm="1">
        <f t="array" ref="U229">IF(OR(ISNUMBER(SEARCH("대신대납",J229)),ISNUMBER(SEARCH("대신 대납",J229))),_xlfn.LET(
  _xlpm.s,J229,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9" s="98">
        <f>((K229-1)*2500)/(Summary!$B$23/100)</f>
        <v>0</v>
      </c>
      <c r="W229" s="107">
        <f>IF(OR(ISNUMBER(SEARCH("대신대납",J229)),ISNUMBER(SEARCH("대신 대납",J229)),ISNUMBER(SEARCH("대신착불",J229)),ISNUMBER(SEARCH("대신 착불",J229))), 0,_xlfn.IFNA(_xlfn.IFS(
    AND(N229/K229 &gt; 2, N229/K229 &lt;= 5), 500/(Summary!$B$23/100) * K229,
    AND(N229/K229 &gt; 5, N229/K229 &lt;= 10), 1000/(Summary!$B$23/100) * K229,
    AND(N229/K229 &gt; 10, N229/K229 &lt;= 20), 3000/(Summary!$B$23/100) * K229,
    AND(N229/K229 &gt; 20, N229/K229 &lt;= 25), 11000/(Summary!$B$23/100) * K229,
    AND(N229/K229 &gt; 25, N229/K229 &lt;= 999), 15000/(Summary!$B$23/100) * K229
),0))</f>
        <v>106.11993675251769</v>
      </c>
      <c r="X229" s="99" cm="1">
        <f t="array" ref="X229">_xlfn.IFNA(_xlfn.IFS(AND(P229&gt;=2000, P229&lt;3000), 10000, AND(P229&gt;=3000, P229&lt;4000), 15000, AND(P229&gt;=4000, P229&lt;5000), 20000, AND(P229&gt;=5000), 25000),0)</f>
        <v>0</v>
      </c>
      <c r="Y229" s="64" t="str">
        <f>_xlfn.IFNA(VLOOKUP(D229,OTC!$A:$H,8,0),"")</f>
        <v/>
      </c>
      <c r="Z229" s="102">
        <f t="shared" si="87"/>
        <v>106</v>
      </c>
      <c r="AA229" s="113">
        <f t="shared" si="88"/>
        <v>1773</v>
      </c>
      <c r="AB229" s="124">
        <f>IF(OR(ISNUMBER(SEARCH("적하삭제",J229)),ISNUMBER(SEARCH("적하 삭제",J229))),0,AA229*Summary!$B$23/100)</f>
        <v>16707.510900000001</v>
      </c>
      <c r="AC229" s="65"/>
      <c r="AD229" s="145">
        <v>45905</v>
      </c>
      <c r="AE229" s="139" t="s">
        <v>10</v>
      </c>
      <c r="AF229" s="139">
        <v>82020038060</v>
      </c>
      <c r="AG229" s="139" t="s">
        <v>919</v>
      </c>
      <c r="AH229" s="139" t="s">
        <v>920</v>
      </c>
      <c r="AI229" s="139">
        <v>1025038917</v>
      </c>
      <c r="AJ229" s="139">
        <v>31158</v>
      </c>
      <c r="AK229" s="139"/>
      <c r="AL229" s="140">
        <v>1</v>
      </c>
      <c r="AM229" s="141">
        <v>5.8</v>
      </c>
      <c r="AN229" s="141">
        <v>6.3</v>
      </c>
      <c r="AO229" s="141">
        <v>6.5</v>
      </c>
      <c r="AP229" s="139" t="s">
        <v>8</v>
      </c>
      <c r="AQ229" s="141">
        <v>19.079999999999998</v>
      </c>
      <c r="AR229" s="139" t="s">
        <v>81</v>
      </c>
      <c r="AS229" s="139" t="s">
        <v>81</v>
      </c>
      <c r="AT229" s="139" t="s">
        <v>81</v>
      </c>
      <c r="AU229" s="139" t="s">
        <v>81</v>
      </c>
      <c r="AV229" s="139" t="s">
        <v>81</v>
      </c>
      <c r="AW229" s="139">
        <v>2256355</v>
      </c>
      <c r="AX229" s="139" t="s">
        <v>121</v>
      </c>
      <c r="AY229" s="139" t="s">
        <v>82</v>
      </c>
      <c r="AZ229" s="139"/>
      <c r="BA229" s="139" t="s">
        <v>83</v>
      </c>
      <c r="BB229" s="157">
        <v>596421461384</v>
      </c>
      <c r="BC229" s="139"/>
      <c r="BD229" s="139" t="s">
        <v>921</v>
      </c>
      <c r="BE229" s="139" t="s">
        <v>88</v>
      </c>
      <c r="BF229" s="139" t="s">
        <v>87</v>
      </c>
      <c r="BG229" s="139" t="s">
        <v>84</v>
      </c>
      <c r="BH229" s="139" t="s">
        <v>85</v>
      </c>
      <c r="BI229" s="139" t="s">
        <v>86</v>
      </c>
      <c r="BJ229" s="139"/>
      <c r="BK229" s="139" t="s">
        <v>116</v>
      </c>
    </row>
    <row r="230" spans="1:63" ht="13.2" customHeight="1" x14ac:dyDescent="0.2">
      <c r="A230" s="54">
        <f t="shared" si="67"/>
        <v>45905</v>
      </c>
      <c r="B230" s="54" t="str">
        <f t="shared" si="68"/>
        <v>NRT</v>
      </c>
      <c r="C230" s="53">
        <f t="shared" si="69"/>
        <v>82020038060</v>
      </c>
      <c r="D230" s="55" t="str">
        <f t="shared" si="70"/>
        <v>PJP250139017</v>
      </c>
      <c r="E230" s="53">
        <f t="shared" si="71"/>
        <v>596421461480</v>
      </c>
      <c r="F230" s="53">
        <f t="shared" si="72"/>
        <v>2256355</v>
      </c>
      <c r="G230" s="53" t="str">
        <f t="shared" si="73"/>
        <v>SWCORP (TEAMHT)</v>
      </c>
      <c r="H230" s="55" t="str">
        <f t="shared" si="74"/>
        <v>김웅</v>
      </c>
      <c r="I230" s="53">
        <f t="shared" si="75"/>
        <v>16826</v>
      </c>
      <c r="J230" s="72">
        <f t="shared" si="76"/>
        <v>0</v>
      </c>
      <c r="K230" s="114">
        <f t="shared" si="77"/>
        <v>1</v>
      </c>
      <c r="L230" s="115">
        <f t="shared" si="78"/>
        <v>1.35</v>
      </c>
      <c r="M230" s="115">
        <f t="shared" si="79"/>
        <v>2</v>
      </c>
      <c r="N230" s="56">
        <f t="shared" si="80"/>
        <v>2</v>
      </c>
      <c r="O230" s="53" t="str">
        <f t="shared" si="81"/>
        <v>일반(목록배제,Normal-Manifest Exception)</v>
      </c>
      <c r="P230" s="100">
        <f t="shared" si="82"/>
        <v>6.52</v>
      </c>
      <c r="Q230" s="63" t="str">
        <f t="shared" si="83"/>
        <v>RS706</v>
      </c>
      <c r="R230" s="63" t="str">
        <f t="shared" si="84"/>
        <v>AIR SEOUL</v>
      </c>
      <c r="S230" s="54">
        <f t="shared" si="85"/>
        <v>45905</v>
      </c>
      <c r="T230" s="94">
        <f t="shared" si="86"/>
        <v>850</v>
      </c>
      <c r="U230" s="98" cm="1">
        <f t="array" ref="U230">IF(OR(ISNUMBER(SEARCH("대신대납",J230)),ISNUMBER(SEARCH("대신 대납",J230))),_xlfn.LET(
  _xlpm.s,J230,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0" s="98">
        <f>((K230-1)*2500)/(Summary!$B$23/100)</f>
        <v>0</v>
      </c>
      <c r="W230" s="107">
        <f>IF(OR(ISNUMBER(SEARCH("대신대납",J230)),ISNUMBER(SEARCH("대신 대납",J230)),ISNUMBER(SEARCH("대신착불",J230)),ISNUMBER(SEARCH("대신 착불",J230))), 0,_xlfn.IFNA(_xlfn.IFS(
    AND(N230/K230 &gt; 2, N230/K230 &lt;= 5), 500/(Summary!$B$23/100) * K230,
    AND(N230/K230 &gt; 5, N230/K230 &lt;= 10), 1000/(Summary!$B$23/100) * K230,
    AND(N230/K230 &gt; 10, N230/K230 &lt;= 20), 3000/(Summary!$B$23/100) * K230,
    AND(N230/K230 &gt; 20, N230/K230 &lt;= 25), 11000/(Summary!$B$23/100) * K230,
    AND(N230/K230 &gt; 25, N230/K230 &lt;= 999), 15000/(Summary!$B$23/100) * K230
),0))</f>
        <v>0</v>
      </c>
      <c r="X230" s="99" cm="1">
        <f t="array" ref="X230">_xlfn.IFNA(_xlfn.IFS(AND(P230&gt;=2000, P230&lt;3000), 10000, AND(P230&gt;=3000, P230&lt;4000), 15000, AND(P230&gt;=4000, P230&lt;5000), 20000, AND(P230&gt;=5000), 25000),0)</f>
        <v>0</v>
      </c>
      <c r="Y230" s="64" t="str">
        <f>_xlfn.IFNA(VLOOKUP(D230,OTC!$A:$H,8,0),"")</f>
        <v/>
      </c>
      <c r="Z230" s="102">
        <f t="shared" si="87"/>
        <v>0</v>
      </c>
      <c r="AA230" s="113">
        <f t="shared" si="88"/>
        <v>850</v>
      </c>
      <c r="AB230" s="124">
        <f>IF(OR(ISNUMBER(SEARCH("적하삭제",J230)),ISNUMBER(SEARCH("적하 삭제",J230))),0,AA230*Summary!$B$23/100)</f>
        <v>8009.8050000000003</v>
      </c>
      <c r="AC230" s="65"/>
      <c r="AD230" s="145">
        <v>45905</v>
      </c>
      <c r="AE230" s="139" t="s">
        <v>10</v>
      </c>
      <c r="AF230" s="139">
        <v>82020038060</v>
      </c>
      <c r="AG230" s="139" t="s">
        <v>922</v>
      </c>
      <c r="AH230" s="139" t="s">
        <v>923</v>
      </c>
      <c r="AI230" s="139">
        <v>1031893916</v>
      </c>
      <c r="AJ230" s="139">
        <v>16826</v>
      </c>
      <c r="AK230" s="139"/>
      <c r="AL230" s="140">
        <v>1</v>
      </c>
      <c r="AM230" s="141">
        <v>1.35</v>
      </c>
      <c r="AN230" s="141">
        <v>2</v>
      </c>
      <c r="AO230" s="141">
        <v>2</v>
      </c>
      <c r="AP230" s="139" t="s">
        <v>8</v>
      </c>
      <c r="AQ230" s="141">
        <v>6.52</v>
      </c>
      <c r="AR230" s="139" t="s">
        <v>81</v>
      </c>
      <c r="AS230" s="139" t="s">
        <v>81</v>
      </c>
      <c r="AT230" s="139" t="s">
        <v>81</v>
      </c>
      <c r="AU230" s="139" t="s">
        <v>81</v>
      </c>
      <c r="AV230" s="139" t="s">
        <v>81</v>
      </c>
      <c r="AW230" s="139">
        <v>2256355</v>
      </c>
      <c r="AX230" s="139" t="s">
        <v>121</v>
      </c>
      <c r="AY230" s="139" t="s">
        <v>82</v>
      </c>
      <c r="AZ230" s="139"/>
      <c r="BA230" s="139" t="s">
        <v>83</v>
      </c>
      <c r="BB230" s="157">
        <v>596421461480</v>
      </c>
      <c r="BC230" s="139"/>
      <c r="BD230" s="139" t="s">
        <v>924</v>
      </c>
      <c r="BE230" s="139" t="s">
        <v>88</v>
      </c>
      <c r="BF230" s="139" t="s">
        <v>87</v>
      </c>
      <c r="BG230" s="139" t="s">
        <v>84</v>
      </c>
      <c r="BH230" s="139" t="s">
        <v>85</v>
      </c>
      <c r="BI230" s="139" t="s">
        <v>86</v>
      </c>
      <c r="BJ230" s="139"/>
      <c r="BK230" s="139" t="s">
        <v>116</v>
      </c>
    </row>
    <row r="231" spans="1:63" ht="13.2" customHeight="1" x14ac:dyDescent="0.2">
      <c r="A231" s="54">
        <f t="shared" si="67"/>
        <v>45905</v>
      </c>
      <c r="B231" s="54" t="str">
        <f t="shared" si="68"/>
        <v>NRT</v>
      </c>
      <c r="C231" s="53">
        <f t="shared" si="69"/>
        <v>82020038060</v>
      </c>
      <c r="D231" s="55" t="str">
        <f t="shared" si="70"/>
        <v>PJP250139025</v>
      </c>
      <c r="E231" s="53">
        <f t="shared" si="71"/>
        <v>596421461561</v>
      </c>
      <c r="F231" s="53">
        <f t="shared" si="72"/>
        <v>2256355</v>
      </c>
      <c r="G231" s="53" t="str">
        <f t="shared" si="73"/>
        <v>SWCORP (TEAMHT)</v>
      </c>
      <c r="H231" s="55" t="str">
        <f t="shared" si="74"/>
        <v>김동현</v>
      </c>
      <c r="I231" s="53">
        <f t="shared" si="75"/>
        <v>6365</v>
      </c>
      <c r="J231" s="72">
        <f t="shared" si="76"/>
        <v>0</v>
      </c>
      <c r="K231" s="114">
        <f t="shared" si="77"/>
        <v>1</v>
      </c>
      <c r="L231" s="115">
        <f t="shared" si="78"/>
        <v>1.35</v>
      </c>
      <c r="M231" s="115">
        <f t="shared" si="79"/>
        <v>2.1</v>
      </c>
      <c r="N231" s="56">
        <f t="shared" si="80"/>
        <v>2.1</v>
      </c>
      <c r="O231" s="53" t="str">
        <f t="shared" si="81"/>
        <v>일반(목록배제,Normal-Manifest Exception)</v>
      </c>
      <c r="P231" s="100">
        <f t="shared" si="82"/>
        <v>4.8600000000000003</v>
      </c>
      <c r="Q231" s="63" t="str">
        <f t="shared" si="83"/>
        <v>RS706</v>
      </c>
      <c r="R231" s="63" t="str">
        <f t="shared" si="84"/>
        <v>AIR SEOUL</v>
      </c>
      <c r="S231" s="54">
        <f t="shared" si="85"/>
        <v>45905</v>
      </c>
      <c r="T231" s="94">
        <f t="shared" si="86"/>
        <v>869</v>
      </c>
      <c r="U231" s="98" cm="1">
        <f t="array" ref="U231">IF(OR(ISNUMBER(SEARCH("대신대납",J231)),ISNUMBER(SEARCH("대신 대납",J231))),_xlfn.LET(
  _xlpm.s,J231,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1" s="98">
        <f>((K231-1)*2500)/(Summary!$B$23/100)</f>
        <v>0</v>
      </c>
      <c r="W231" s="107">
        <f>IF(OR(ISNUMBER(SEARCH("대신대납",J231)),ISNUMBER(SEARCH("대신 대납",J231)),ISNUMBER(SEARCH("대신착불",J231)),ISNUMBER(SEARCH("대신 착불",J231))), 0,_xlfn.IFNA(_xlfn.IFS(
    AND(N231/K231 &gt; 2, N231/K231 &lt;= 5), 500/(Summary!$B$23/100) * K231,
    AND(N231/K231 &gt; 5, N231/K231 &lt;= 10), 1000/(Summary!$B$23/100) * K231,
    AND(N231/K231 &gt; 10, N231/K231 &lt;= 20), 3000/(Summary!$B$23/100) * K231,
    AND(N231/K231 &gt; 20, N231/K231 &lt;= 25), 11000/(Summary!$B$23/100) * K231,
    AND(N231/K231 &gt; 25, N231/K231 &lt;= 999), 15000/(Summary!$B$23/100) * K231
),0))</f>
        <v>53.059968376258844</v>
      </c>
      <c r="X231" s="99" cm="1">
        <f t="array" ref="X231">_xlfn.IFNA(_xlfn.IFS(AND(P231&gt;=2000, P231&lt;3000), 10000, AND(P231&gt;=3000, P231&lt;4000), 15000, AND(P231&gt;=4000, P231&lt;5000), 20000, AND(P231&gt;=5000), 25000),0)</f>
        <v>0</v>
      </c>
      <c r="Y231" s="64" t="str">
        <f>_xlfn.IFNA(VLOOKUP(D231,OTC!$A:$H,8,0),"")</f>
        <v/>
      </c>
      <c r="Z231" s="102">
        <f t="shared" si="87"/>
        <v>53</v>
      </c>
      <c r="AA231" s="113">
        <f t="shared" si="88"/>
        <v>922</v>
      </c>
      <c r="AB231" s="124">
        <f>IF(OR(ISNUMBER(SEARCH("적하삭제",J231)),ISNUMBER(SEARCH("적하 삭제",J231))),0,AA231*Summary!$B$23/100)</f>
        <v>8688.2826000000005</v>
      </c>
      <c r="AC231" s="65"/>
      <c r="AD231" s="145">
        <v>45905</v>
      </c>
      <c r="AE231" s="139" t="s">
        <v>10</v>
      </c>
      <c r="AF231" s="139">
        <v>82020038060</v>
      </c>
      <c r="AG231" s="139" t="s">
        <v>925</v>
      </c>
      <c r="AH231" s="139" t="s">
        <v>272</v>
      </c>
      <c r="AI231" s="139">
        <v>1047141151</v>
      </c>
      <c r="AJ231" s="139">
        <v>6365</v>
      </c>
      <c r="AK231" s="139"/>
      <c r="AL231" s="140">
        <v>1</v>
      </c>
      <c r="AM231" s="141">
        <v>1.35</v>
      </c>
      <c r="AN231" s="141">
        <v>2.1</v>
      </c>
      <c r="AO231" s="141">
        <v>2.1</v>
      </c>
      <c r="AP231" s="139" t="s">
        <v>8</v>
      </c>
      <c r="AQ231" s="141">
        <v>4.8600000000000003</v>
      </c>
      <c r="AR231" s="139" t="s">
        <v>81</v>
      </c>
      <c r="AS231" s="139" t="s">
        <v>81</v>
      </c>
      <c r="AT231" s="139" t="s">
        <v>81</v>
      </c>
      <c r="AU231" s="139" t="s">
        <v>81</v>
      </c>
      <c r="AV231" s="139" t="s">
        <v>81</v>
      </c>
      <c r="AW231" s="139">
        <v>2256355</v>
      </c>
      <c r="AX231" s="139" t="s">
        <v>121</v>
      </c>
      <c r="AY231" s="139" t="s">
        <v>82</v>
      </c>
      <c r="AZ231" s="139"/>
      <c r="BA231" s="139" t="s">
        <v>83</v>
      </c>
      <c r="BB231" s="157">
        <v>596421461561</v>
      </c>
      <c r="BC231" s="139"/>
      <c r="BD231" s="139" t="s">
        <v>926</v>
      </c>
      <c r="BE231" s="139" t="s">
        <v>88</v>
      </c>
      <c r="BF231" s="139" t="s">
        <v>87</v>
      </c>
      <c r="BG231" s="139" t="s">
        <v>84</v>
      </c>
      <c r="BH231" s="139" t="s">
        <v>85</v>
      </c>
      <c r="BI231" s="139" t="s">
        <v>86</v>
      </c>
      <c r="BJ231" s="139"/>
      <c r="BK231" s="139" t="s">
        <v>116</v>
      </c>
    </row>
    <row r="232" spans="1:63" ht="13.2" customHeight="1" x14ac:dyDescent="0.2">
      <c r="A232" s="54">
        <f t="shared" si="67"/>
        <v>45905</v>
      </c>
      <c r="B232" s="54" t="str">
        <f t="shared" si="68"/>
        <v>NRT</v>
      </c>
      <c r="C232" s="53">
        <f t="shared" si="69"/>
        <v>82020038060</v>
      </c>
      <c r="D232" s="55" t="str">
        <f t="shared" si="70"/>
        <v>PJP250139350</v>
      </c>
      <c r="E232" s="53">
        <f t="shared" si="71"/>
        <v>596421463160</v>
      </c>
      <c r="F232" s="53">
        <f t="shared" si="72"/>
        <v>2256355</v>
      </c>
      <c r="G232" s="53" t="str">
        <f t="shared" si="73"/>
        <v>SWCORP (TEAMHT)</v>
      </c>
      <c r="H232" s="55" t="str">
        <f t="shared" si="74"/>
        <v>김도성</v>
      </c>
      <c r="I232" s="53">
        <f t="shared" si="75"/>
        <v>47797</v>
      </c>
      <c r="J232" s="72">
        <f t="shared" si="76"/>
        <v>0</v>
      </c>
      <c r="K232" s="114">
        <f t="shared" si="77"/>
        <v>1</v>
      </c>
      <c r="L232" s="115">
        <f t="shared" si="78"/>
        <v>2.15</v>
      </c>
      <c r="M232" s="115">
        <f t="shared" si="79"/>
        <v>6.2</v>
      </c>
      <c r="N232" s="56">
        <f t="shared" si="80"/>
        <v>6.2</v>
      </c>
      <c r="O232" s="53" t="str">
        <f t="shared" si="81"/>
        <v>일반(목록배제,Normal-Manifest Exception)</v>
      </c>
      <c r="P232" s="100">
        <f t="shared" si="82"/>
        <v>19.21</v>
      </c>
      <c r="Q232" s="63" t="str">
        <f t="shared" si="83"/>
        <v>RS706</v>
      </c>
      <c r="R232" s="63" t="str">
        <f t="shared" si="84"/>
        <v>AIR SEOUL</v>
      </c>
      <c r="S232" s="54">
        <f t="shared" si="85"/>
        <v>45905</v>
      </c>
      <c r="T232" s="94">
        <f t="shared" si="86"/>
        <v>1648</v>
      </c>
      <c r="U232" s="98" cm="1">
        <f t="array" ref="U232">IF(OR(ISNUMBER(SEARCH("대신대납",J232)),ISNUMBER(SEARCH("대신 대납",J232))),_xlfn.LET(
  _xlpm.s,J232,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2" s="98">
        <f>((K232-1)*2500)/(Summary!$B$23/100)</f>
        <v>0</v>
      </c>
      <c r="W232" s="107">
        <f>IF(OR(ISNUMBER(SEARCH("대신대납",J232)),ISNUMBER(SEARCH("대신 대납",J232)),ISNUMBER(SEARCH("대신착불",J232)),ISNUMBER(SEARCH("대신 착불",J232))), 0,_xlfn.IFNA(_xlfn.IFS(
    AND(N232/K232 &gt; 2, N232/K232 &lt;= 5), 500/(Summary!$B$23/100) * K232,
    AND(N232/K232 &gt; 5, N232/K232 &lt;= 10), 1000/(Summary!$B$23/100) * K232,
    AND(N232/K232 &gt; 10, N232/K232 &lt;= 20), 3000/(Summary!$B$23/100) * K232,
    AND(N232/K232 &gt; 20, N232/K232 &lt;= 25), 11000/(Summary!$B$23/100) * K232,
    AND(N232/K232 &gt; 25, N232/K232 &lt;= 999), 15000/(Summary!$B$23/100) * K232
),0))</f>
        <v>106.11993675251769</v>
      </c>
      <c r="X232" s="99" cm="1">
        <f t="array" ref="X232">_xlfn.IFNA(_xlfn.IFS(AND(P232&gt;=2000, P232&lt;3000), 10000, AND(P232&gt;=3000, P232&lt;4000), 15000, AND(P232&gt;=4000, P232&lt;5000), 20000, AND(P232&gt;=5000), 25000),0)</f>
        <v>0</v>
      </c>
      <c r="Y232" s="64" t="str">
        <f>_xlfn.IFNA(VLOOKUP(D232,OTC!$A:$H,8,0),"")</f>
        <v/>
      </c>
      <c r="Z232" s="102">
        <f t="shared" si="87"/>
        <v>106</v>
      </c>
      <c r="AA232" s="113">
        <f t="shared" si="88"/>
        <v>1754</v>
      </c>
      <c r="AB232" s="124">
        <f>IF(OR(ISNUMBER(SEARCH("적하삭제",J232)),ISNUMBER(SEARCH("적하 삭제",J232))),0,AA232*Summary!$B$23/100)</f>
        <v>16528.468199999999</v>
      </c>
      <c r="AC232" s="65"/>
      <c r="AD232" s="145">
        <v>45905</v>
      </c>
      <c r="AE232" s="139" t="s">
        <v>10</v>
      </c>
      <c r="AF232" s="139">
        <v>82020038060</v>
      </c>
      <c r="AG232" s="139" t="s">
        <v>927</v>
      </c>
      <c r="AH232" s="139" t="s">
        <v>928</v>
      </c>
      <c r="AI232" s="139">
        <v>1071845626</v>
      </c>
      <c r="AJ232" s="139">
        <v>47797</v>
      </c>
      <c r="AK232" s="139"/>
      <c r="AL232" s="140">
        <v>1</v>
      </c>
      <c r="AM232" s="141">
        <v>2.15</v>
      </c>
      <c r="AN232" s="141">
        <v>6.2</v>
      </c>
      <c r="AO232" s="141">
        <v>6.5</v>
      </c>
      <c r="AP232" s="139" t="s">
        <v>8</v>
      </c>
      <c r="AQ232" s="141">
        <v>19.21</v>
      </c>
      <c r="AR232" s="139" t="s">
        <v>81</v>
      </c>
      <c r="AS232" s="139" t="s">
        <v>81</v>
      </c>
      <c r="AT232" s="139" t="s">
        <v>81</v>
      </c>
      <c r="AU232" s="139" t="s">
        <v>81</v>
      </c>
      <c r="AV232" s="139" t="s">
        <v>81</v>
      </c>
      <c r="AW232" s="139">
        <v>2256355</v>
      </c>
      <c r="AX232" s="139" t="s">
        <v>121</v>
      </c>
      <c r="AY232" s="139" t="s">
        <v>82</v>
      </c>
      <c r="AZ232" s="139"/>
      <c r="BA232" s="139" t="s">
        <v>83</v>
      </c>
      <c r="BB232" s="157">
        <v>596421463160</v>
      </c>
      <c r="BC232" s="139"/>
      <c r="BD232" s="139" t="s">
        <v>929</v>
      </c>
      <c r="BE232" s="139" t="s">
        <v>88</v>
      </c>
      <c r="BF232" s="139" t="s">
        <v>87</v>
      </c>
      <c r="BG232" s="139" t="s">
        <v>84</v>
      </c>
      <c r="BH232" s="139" t="s">
        <v>85</v>
      </c>
      <c r="BI232" s="139" t="s">
        <v>86</v>
      </c>
      <c r="BJ232" s="139"/>
      <c r="BK232" s="139" t="s">
        <v>116</v>
      </c>
    </row>
    <row r="233" spans="1:63" ht="13.2" customHeight="1" x14ac:dyDescent="0.2">
      <c r="A233" s="54">
        <f t="shared" si="67"/>
        <v>45905</v>
      </c>
      <c r="B233" s="54" t="str">
        <f t="shared" si="68"/>
        <v>NRT</v>
      </c>
      <c r="C233" s="53">
        <f t="shared" si="69"/>
        <v>82020038060</v>
      </c>
      <c r="D233" s="55" t="str">
        <f t="shared" si="70"/>
        <v>PJP250139020</v>
      </c>
      <c r="E233" s="53">
        <f t="shared" si="71"/>
        <v>596421461513</v>
      </c>
      <c r="F233" s="53">
        <f t="shared" si="72"/>
        <v>2256355</v>
      </c>
      <c r="G233" s="53" t="str">
        <f t="shared" si="73"/>
        <v>SWCORP (TEAMHT)</v>
      </c>
      <c r="H233" s="55" t="str">
        <f t="shared" si="74"/>
        <v>조현지</v>
      </c>
      <c r="I233" s="53">
        <f t="shared" si="75"/>
        <v>44979</v>
      </c>
      <c r="J233" s="72">
        <f t="shared" si="76"/>
        <v>0</v>
      </c>
      <c r="K233" s="114">
        <f t="shared" si="77"/>
        <v>1</v>
      </c>
      <c r="L233" s="115">
        <f t="shared" si="78"/>
        <v>0.7</v>
      </c>
      <c r="M233" s="115">
        <f t="shared" si="79"/>
        <v>2</v>
      </c>
      <c r="N233" s="56">
        <f t="shared" si="80"/>
        <v>2</v>
      </c>
      <c r="O233" s="53" t="str">
        <f t="shared" si="81"/>
        <v>일반(목록배제,Normal-Manifest Exception)</v>
      </c>
      <c r="P233" s="100">
        <f t="shared" si="82"/>
        <v>7.59</v>
      </c>
      <c r="Q233" s="63" t="str">
        <f t="shared" si="83"/>
        <v>RS706</v>
      </c>
      <c r="R233" s="63" t="str">
        <f t="shared" si="84"/>
        <v>AIR SEOUL</v>
      </c>
      <c r="S233" s="54">
        <f t="shared" si="85"/>
        <v>45905</v>
      </c>
      <c r="T233" s="94">
        <f t="shared" si="86"/>
        <v>850</v>
      </c>
      <c r="U233" s="98" cm="1">
        <f t="array" ref="U233">IF(OR(ISNUMBER(SEARCH("대신대납",J233)),ISNUMBER(SEARCH("대신 대납",J233))),_xlfn.LET(
  _xlpm.s,J233,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3" s="98">
        <f>((K233-1)*2500)/(Summary!$B$23/100)</f>
        <v>0</v>
      </c>
      <c r="W233" s="107">
        <f>IF(OR(ISNUMBER(SEARCH("대신대납",J233)),ISNUMBER(SEARCH("대신 대납",J233)),ISNUMBER(SEARCH("대신착불",J233)),ISNUMBER(SEARCH("대신 착불",J233))), 0,_xlfn.IFNA(_xlfn.IFS(
    AND(N233/K233 &gt; 2, N233/K233 &lt;= 5), 500/(Summary!$B$23/100) * K233,
    AND(N233/K233 &gt; 5, N233/K233 &lt;= 10), 1000/(Summary!$B$23/100) * K233,
    AND(N233/K233 &gt; 10, N233/K233 &lt;= 20), 3000/(Summary!$B$23/100) * K233,
    AND(N233/K233 &gt; 20, N233/K233 &lt;= 25), 11000/(Summary!$B$23/100) * K233,
    AND(N233/K233 &gt; 25, N233/K233 &lt;= 999), 15000/(Summary!$B$23/100) * K233
),0))</f>
        <v>0</v>
      </c>
      <c r="X233" s="99" cm="1">
        <f t="array" ref="X233">_xlfn.IFNA(_xlfn.IFS(AND(P233&gt;=2000, P233&lt;3000), 10000, AND(P233&gt;=3000, P233&lt;4000), 15000, AND(P233&gt;=4000, P233&lt;5000), 20000, AND(P233&gt;=5000), 25000),0)</f>
        <v>0</v>
      </c>
      <c r="Y233" s="64" t="str">
        <f>_xlfn.IFNA(VLOOKUP(D233,OTC!$A:$H,8,0),"")</f>
        <v/>
      </c>
      <c r="Z233" s="102">
        <f t="shared" si="87"/>
        <v>0</v>
      </c>
      <c r="AA233" s="113">
        <f t="shared" si="88"/>
        <v>850</v>
      </c>
      <c r="AB233" s="124">
        <f>IF(OR(ISNUMBER(SEARCH("적하삭제",J233)),ISNUMBER(SEARCH("적하 삭제",J233))),0,AA233*Summary!$B$23/100)</f>
        <v>8009.8050000000003</v>
      </c>
      <c r="AC233" s="65"/>
      <c r="AD233" s="145">
        <v>45905</v>
      </c>
      <c r="AE233" s="139" t="s">
        <v>10</v>
      </c>
      <c r="AF233" s="139">
        <v>82020038060</v>
      </c>
      <c r="AG233" s="139" t="s">
        <v>930</v>
      </c>
      <c r="AH233" s="139" t="s">
        <v>931</v>
      </c>
      <c r="AI233" s="139">
        <v>1024268406</v>
      </c>
      <c r="AJ233" s="139">
        <v>44979</v>
      </c>
      <c r="AK233" s="139"/>
      <c r="AL233" s="140">
        <v>1</v>
      </c>
      <c r="AM233" s="141">
        <v>0.7</v>
      </c>
      <c r="AN233" s="141">
        <v>2</v>
      </c>
      <c r="AO233" s="141">
        <v>2</v>
      </c>
      <c r="AP233" s="139" t="s">
        <v>8</v>
      </c>
      <c r="AQ233" s="141">
        <v>7.59</v>
      </c>
      <c r="AR233" s="139" t="s">
        <v>81</v>
      </c>
      <c r="AS233" s="139" t="s">
        <v>81</v>
      </c>
      <c r="AT233" s="139" t="s">
        <v>81</v>
      </c>
      <c r="AU233" s="139" t="s">
        <v>81</v>
      </c>
      <c r="AV233" s="139" t="s">
        <v>81</v>
      </c>
      <c r="AW233" s="139">
        <v>2256355</v>
      </c>
      <c r="AX233" s="139" t="s">
        <v>121</v>
      </c>
      <c r="AY233" s="139" t="s">
        <v>82</v>
      </c>
      <c r="AZ233" s="139"/>
      <c r="BA233" s="139" t="s">
        <v>83</v>
      </c>
      <c r="BB233" s="157">
        <v>596421461513</v>
      </c>
      <c r="BC233" s="139"/>
      <c r="BD233" s="139" t="s">
        <v>932</v>
      </c>
      <c r="BE233" s="139" t="s">
        <v>88</v>
      </c>
      <c r="BF233" s="139" t="s">
        <v>87</v>
      </c>
      <c r="BG233" s="139" t="s">
        <v>84</v>
      </c>
      <c r="BH233" s="139" t="s">
        <v>85</v>
      </c>
      <c r="BI233" s="139" t="s">
        <v>86</v>
      </c>
      <c r="BJ233" s="139"/>
      <c r="BK233" s="139" t="s">
        <v>116</v>
      </c>
    </row>
    <row r="234" spans="1:63" ht="13.2" customHeight="1" x14ac:dyDescent="0.2">
      <c r="A234" s="54">
        <f t="shared" si="67"/>
        <v>45905</v>
      </c>
      <c r="B234" s="54" t="str">
        <f t="shared" si="68"/>
        <v>NRT</v>
      </c>
      <c r="C234" s="53">
        <f t="shared" si="69"/>
        <v>82020038060</v>
      </c>
      <c r="D234" s="55" t="str">
        <f t="shared" si="70"/>
        <v>PJP250138995</v>
      </c>
      <c r="E234" s="53">
        <f t="shared" si="71"/>
        <v>596421461266</v>
      </c>
      <c r="F234" s="53">
        <f t="shared" si="72"/>
        <v>2256355</v>
      </c>
      <c r="G234" s="53" t="str">
        <f t="shared" si="73"/>
        <v>SWCORP (TEAMHT)</v>
      </c>
      <c r="H234" s="55" t="str">
        <f t="shared" si="74"/>
        <v>이종은</v>
      </c>
      <c r="I234" s="53">
        <f t="shared" si="75"/>
        <v>22693</v>
      </c>
      <c r="J234" s="72">
        <f t="shared" si="76"/>
        <v>0</v>
      </c>
      <c r="K234" s="114">
        <f t="shared" si="77"/>
        <v>1</v>
      </c>
      <c r="L234" s="115">
        <f t="shared" si="78"/>
        <v>4.1500000000000004</v>
      </c>
      <c r="M234" s="115">
        <f t="shared" si="79"/>
        <v>3.4</v>
      </c>
      <c r="N234" s="56">
        <f t="shared" si="80"/>
        <v>4.2</v>
      </c>
      <c r="O234" s="53" t="str">
        <f t="shared" si="81"/>
        <v>일반(목록배제,Normal-Manifest Exception)</v>
      </c>
      <c r="P234" s="100">
        <f t="shared" si="82"/>
        <v>12.61</v>
      </c>
      <c r="Q234" s="63" t="str">
        <f t="shared" si="83"/>
        <v>RS706</v>
      </c>
      <c r="R234" s="63" t="str">
        <f t="shared" si="84"/>
        <v>AIR SEOUL</v>
      </c>
      <c r="S234" s="54">
        <f t="shared" si="85"/>
        <v>45905</v>
      </c>
      <c r="T234" s="94">
        <f t="shared" si="86"/>
        <v>1268</v>
      </c>
      <c r="U234" s="98" cm="1">
        <f t="array" ref="U234">IF(OR(ISNUMBER(SEARCH("대신대납",J234)),ISNUMBER(SEARCH("대신 대납",J234))),_xlfn.LET(
  _xlpm.s,J234,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4" s="98">
        <f>((K234-1)*2500)/(Summary!$B$23/100)</f>
        <v>0</v>
      </c>
      <c r="W234" s="107">
        <f>IF(OR(ISNUMBER(SEARCH("대신대납",J234)),ISNUMBER(SEARCH("대신 대납",J234)),ISNUMBER(SEARCH("대신착불",J234)),ISNUMBER(SEARCH("대신 착불",J234))), 0,_xlfn.IFNA(_xlfn.IFS(
    AND(N234/K234 &gt; 2, N234/K234 &lt;= 5), 500/(Summary!$B$23/100) * K234,
    AND(N234/K234 &gt; 5, N234/K234 &lt;= 10), 1000/(Summary!$B$23/100) * K234,
    AND(N234/K234 &gt; 10, N234/K234 &lt;= 20), 3000/(Summary!$B$23/100) * K234,
    AND(N234/K234 &gt; 20, N234/K234 &lt;= 25), 11000/(Summary!$B$23/100) * K234,
    AND(N234/K234 &gt; 25, N234/K234 &lt;= 999), 15000/(Summary!$B$23/100) * K234
),0))</f>
        <v>53.059968376258844</v>
      </c>
      <c r="X234" s="99" cm="1">
        <f t="array" ref="X234">_xlfn.IFNA(_xlfn.IFS(AND(P234&gt;=2000, P234&lt;3000), 10000, AND(P234&gt;=3000, P234&lt;4000), 15000, AND(P234&gt;=4000, P234&lt;5000), 20000, AND(P234&gt;=5000), 25000),0)</f>
        <v>0</v>
      </c>
      <c r="Y234" s="64" t="str">
        <f>_xlfn.IFNA(VLOOKUP(D234,OTC!$A:$H,8,0),"")</f>
        <v/>
      </c>
      <c r="Z234" s="102">
        <f t="shared" si="87"/>
        <v>53</v>
      </c>
      <c r="AA234" s="113">
        <f t="shared" si="88"/>
        <v>1321</v>
      </c>
      <c r="AB234" s="124">
        <f>IF(OR(ISNUMBER(SEARCH("적하삭제",J234)),ISNUMBER(SEARCH("적하 삭제",J234))),0,AA234*Summary!$B$23/100)</f>
        <v>12448.179300000002</v>
      </c>
      <c r="AC234" s="65"/>
      <c r="AD234" s="145">
        <v>45905</v>
      </c>
      <c r="AE234" s="139" t="s">
        <v>10</v>
      </c>
      <c r="AF234" s="139">
        <v>82020038060</v>
      </c>
      <c r="AG234" s="139" t="s">
        <v>933</v>
      </c>
      <c r="AH234" s="139" t="s">
        <v>934</v>
      </c>
      <c r="AI234" s="139">
        <v>1047601937</v>
      </c>
      <c r="AJ234" s="139">
        <v>22693</v>
      </c>
      <c r="AK234" s="139"/>
      <c r="AL234" s="140">
        <v>1</v>
      </c>
      <c r="AM234" s="141">
        <v>4.1500000000000004</v>
      </c>
      <c r="AN234" s="141">
        <v>3.4</v>
      </c>
      <c r="AO234" s="141">
        <v>4.2</v>
      </c>
      <c r="AP234" s="139" t="s">
        <v>8</v>
      </c>
      <c r="AQ234" s="141">
        <v>12.61</v>
      </c>
      <c r="AR234" s="139" t="s">
        <v>81</v>
      </c>
      <c r="AS234" s="139" t="s">
        <v>81</v>
      </c>
      <c r="AT234" s="139" t="s">
        <v>81</v>
      </c>
      <c r="AU234" s="139" t="s">
        <v>81</v>
      </c>
      <c r="AV234" s="139" t="s">
        <v>81</v>
      </c>
      <c r="AW234" s="139">
        <v>2256355</v>
      </c>
      <c r="AX234" s="139" t="s">
        <v>121</v>
      </c>
      <c r="AY234" s="139" t="s">
        <v>82</v>
      </c>
      <c r="AZ234" s="139"/>
      <c r="BA234" s="139" t="s">
        <v>83</v>
      </c>
      <c r="BB234" s="157">
        <v>596421461266</v>
      </c>
      <c r="BC234" s="139"/>
      <c r="BD234" s="139" t="s">
        <v>935</v>
      </c>
      <c r="BE234" s="139" t="s">
        <v>88</v>
      </c>
      <c r="BF234" s="139" t="s">
        <v>87</v>
      </c>
      <c r="BG234" s="139" t="s">
        <v>84</v>
      </c>
      <c r="BH234" s="139" t="s">
        <v>85</v>
      </c>
      <c r="BI234" s="139" t="s">
        <v>86</v>
      </c>
      <c r="BJ234" s="139"/>
      <c r="BK234" s="139" t="s">
        <v>116</v>
      </c>
    </row>
    <row r="235" spans="1:63" ht="13.2" customHeight="1" x14ac:dyDescent="0.2">
      <c r="A235" s="54">
        <f t="shared" si="67"/>
        <v>45905</v>
      </c>
      <c r="B235" s="54" t="str">
        <f t="shared" si="68"/>
        <v>NRT</v>
      </c>
      <c r="C235" s="53">
        <f t="shared" si="69"/>
        <v>82020038060</v>
      </c>
      <c r="D235" s="55" t="str">
        <f t="shared" si="70"/>
        <v>PJP250139000</v>
      </c>
      <c r="E235" s="53">
        <f t="shared" si="71"/>
        <v>596421461314</v>
      </c>
      <c r="F235" s="53">
        <f t="shared" si="72"/>
        <v>2256355</v>
      </c>
      <c r="G235" s="53" t="str">
        <f t="shared" si="73"/>
        <v>SWCORP (TEAMHT)</v>
      </c>
      <c r="H235" s="55" t="str">
        <f t="shared" si="74"/>
        <v>조상근</v>
      </c>
      <c r="I235" s="53">
        <f t="shared" si="75"/>
        <v>18116</v>
      </c>
      <c r="J235" s="72">
        <f t="shared" si="76"/>
        <v>0</v>
      </c>
      <c r="K235" s="114">
        <f t="shared" si="77"/>
        <v>1</v>
      </c>
      <c r="L235" s="115">
        <f t="shared" si="78"/>
        <v>2.6</v>
      </c>
      <c r="M235" s="115">
        <f t="shared" si="79"/>
        <v>8</v>
      </c>
      <c r="N235" s="56">
        <f t="shared" si="80"/>
        <v>8</v>
      </c>
      <c r="O235" s="53" t="str">
        <f t="shared" si="81"/>
        <v>일반(목록배제,Normal-Manifest Exception)</v>
      </c>
      <c r="P235" s="100">
        <f t="shared" si="82"/>
        <v>27.12</v>
      </c>
      <c r="Q235" s="63" t="str">
        <f t="shared" si="83"/>
        <v>RS706</v>
      </c>
      <c r="R235" s="63" t="str">
        <f t="shared" si="84"/>
        <v>AIR SEOUL</v>
      </c>
      <c r="S235" s="54">
        <f t="shared" si="85"/>
        <v>45905</v>
      </c>
      <c r="T235" s="94">
        <f t="shared" si="86"/>
        <v>1990</v>
      </c>
      <c r="U235" s="98" cm="1">
        <f t="array" ref="U235">IF(OR(ISNUMBER(SEARCH("대신대납",J235)),ISNUMBER(SEARCH("대신 대납",J235))),_xlfn.LET(
  _xlpm.s,J235,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5" s="98">
        <f>((K235-1)*2500)/(Summary!$B$23/100)</f>
        <v>0</v>
      </c>
      <c r="W235" s="107">
        <f>IF(OR(ISNUMBER(SEARCH("대신대납",J235)),ISNUMBER(SEARCH("대신 대납",J235)),ISNUMBER(SEARCH("대신착불",J235)),ISNUMBER(SEARCH("대신 착불",J235))), 0,_xlfn.IFNA(_xlfn.IFS(
    AND(N235/K235 &gt; 2, N235/K235 &lt;= 5), 500/(Summary!$B$23/100) * K235,
    AND(N235/K235 &gt; 5, N235/K235 &lt;= 10), 1000/(Summary!$B$23/100) * K235,
    AND(N235/K235 &gt; 10, N235/K235 &lt;= 20), 3000/(Summary!$B$23/100) * K235,
    AND(N235/K235 &gt; 20, N235/K235 &lt;= 25), 11000/(Summary!$B$23/100) * K235,
    AND(N235/K235 &gt; 25, N235/K235 &lt;= 999), 15000/(Summary!$B$23/100) * K235
),0))</f>
        <v>106.11993675251769</v>
      </c>
      <c r="X235" s="99" cm="1">
        <f t="array" ref="X235">_xlfn.IFNA(_xlfn.IFS(AND(P235&gt;=2000, P235&lt;3000), 10000, AND(P235&gt;=3000, P235&lt;4000), 15000, AND(P235&gt;=4000, P235&lt;5000), 20000, AND(P235&gt;=5000), 25000),0)</f>
        <v>0</v>
      </c>
      <c r="Y235" s="64" t="str">
        <f>_xlfn.IFNA(VLOOKUP(D235,OTC!$A:$H,8,0),"")</f>
        <v/>
      </c>
      <c r="Z235" s="102">
        <f t="shared" si="87"/>
        <v>106</v>
      </c>
      <c r="AA235" s="113">
        <f t="shared" si="88"/>
        <v>2096</v>
      </c>
      <c r="AB235" s="124">
        <f>IF(OR(ISNUMBER(SEARCH("적하삭제",J235)),ISNUMBER(SEARCH("적하 삭제",J235))),0,AA235*Summary!$B$23/100)</f>
        <v>19751.236800000002</v>
      </c>
      <c r="AC235" s="65"/>
      <c r="AD235" s="145">
        <v>45905</v>
      </c>
      <c r="AE235" s="139" t="s">
        <v>10</v>
      </c>
      <c r="AF235" s="139">
        <v>82020038060</v>
      </c>
      <c r="AG235" s="139" t="s">
        <v>936</v>
      </c>
      <c r="AH235" s="139" t="s">
        <v>937</v>
      </c>
      <c r="AI235" s="139">
        <v>1071353544</v>
      </c>
      <c r="AJ235" s="139">
        <v>18116</v>
      </c>
      <c r="AK235" s="139"/>
      <c r="AL235" s="140">
        <v>1</v>
      </c>
      <c r="AM235" s="141">
        <v>2.6</v>
      </c>
      <c r="AN235" s="141">
        <v>8</v>
      </c>
      <c r="AO235" s="141">
        <v>8</v>
      </c>
      <c r="AP235" s="139" t="s">
        <v>8</v>
      </c>
      <c r="AQ235" s="141">
        <v>27.12</v>
      </c>
      <c r="AR235" s="139" t="s">
        <v>81</v>
      </c>
      <c r="AS235" s="139" t="s">
        <v>81</v>
      </c>
      <c r="AT235" s="139" t="s">
        <v>81</v>
      </c>
      <c r="AU235" s="139" t="s">
        <v>81</v>
      </c>
      <c r="AV235" s="139" t="s">
        <v>81</v>
      </c>
      <c r="AW235" s="139">
        <v>2256355</v>
      </c>
      <c r="AX235" s="139" t="s">
        <v>121</v>
      </c>
      <c r="AY235" s="139" t="s">
        <v>82</v>
      </c>
      <c r="AZ235" s="139"/>
      <c r="BA235" s="139" t="s">
        <v>83</v>
      </c>
      <c r="BB235" s="157">
        <v>596421461314</v>
      </c>
      <c r="BC235" s="139"/>
      <c r="BD235" s="139" t="s">
        <v>938</v>
      </c>
      <c r="BE235" s="139" t="s">
        <v>88</v>
      </c>
      <c r="BF235" s="139" t="s">
        <v>87</v>
      </c>
      <c r="BG235" s="139" t="s">
        <v>84</v>
      </c>
      <c r="BH235" s="139" t="s">
        <v>85</v>
      </c>
      <c r="BI235" s="139" t="s">
        <v>86</v>
      </c>
      <c r="BJ235" s="139"/>
      <c r="BK235" s="139" t="s">
        <v>116</v>
      </c>
    </row>
    <row r="236" spans="1:63" ht="13.2" customHeight="1" x14ac:dyDescent="0.2">
      <c r="A236" s="54">
        <f t="shared" si="67"/>
        <v>45905</v>
      </c>
      <c r="B236" s="54" t="str">
        <f t="shared" si="68"/>
        <v>NRT</v>
      </c>
      <c r="C236" s="53">
        <f t="shared" si="69"/>
        <v>82020038060</v>
      </c>
      <c r="D236" s="55" t="str">
        <f t="shared" si="70"/>
        <v>PJP250139026</v>
      </c>
      <c r="E236" s="53">
        <f t="shared" si="71"/>
        <v>596421461572</v>
      </c>
      <c r="F236" s="53">
        <f t="shared" si="72"/>
        <v>2256355</v>
      </c>
      <c r="G236" s="53" t="str">
        <f t="shared" si="73"/>
        <v>SWCORP (TEAMHT)</v>
      </c>
      <c r="H236" s="55" t="str">
        <f t="shared" si="74"/>
        <v>이재용</v>
      </c>
      <c r="I236" s="53">
        <f t="shared" si="75"/>
        <v>59689</v>
      </c>
      <c r="J236" s="72">
        <f t="shared" si="76"/>
        <v>0</v>
      </c>
      <c r="K236" s="114">
        <f t="shared" si="77"/>
        <v>1</v>
      </c>
      <c r="L236" s="115">
        <f t="shared" si="78"/>
        <v>1.65</v>
      </c>
      <c r="M236" s="115">
        <f t="shared" si="79"/>
        <v>2</v>
      </c>
      <c r="N236" s="56">
        <f t="shared" si="80"/>
        <v>2</v>
      </c>
      <c r="O236" s="53" t="str">
        <f t="shared" si="81"/>
        <v>일반(목록배제,Normal-Manifest Exception)</v>
      </c>
      <c r="P236" s="100">
        <f t="shared" si="82"/>
        <v>5.37</v>
      </c>
      <c r="Q236" s="63" t="str">
        <f t="shared" si="83"/>
        <v>RS706</v>
      </c>
      <c r="R236" s="63" t="str">
        <f t="shared" si="84"/>
        <v>AIR SEOUL</v>
      </c>
      <c r="S236" s="54">
        <f t="shared" si="85"/>
        <v>45905</v>
      </c>
      <c r="T236" s="94">
        <f t="shared" si="86"/>
        <v>850</v>
      </c>
      <c r="U236" s="98" cm="1">
        <f t="array" ref="U236">IF(OR(ISNUMBER(SEARCH("대신대납",J236)),ISNUMBER(SEARCH("대신 대납",J236))),_xlfn.LET(
  _xlpm.s,J236,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6" s="98">
        <f>((K236-1)*2500)/(Summary!$B$23/100)</f>
        <v>0</v>
      </c>
      <c r="W236" s="107">
        <f>IF(OR(ISNUMBER(SEARCH("대신대납",J236)),ISNUMBER(SEARCH("대신 대납",J236)),ISNUMBER(SEARCH("대신착불",J236)),ISNUMBER(SEARCH("대신 착불",J236))), 0,_xlfn.IFNA(_xlfn.IFS(
    AND(N236/K236 &gt; 2, N236/K236 &lt;= 5), 500/(Summary!$B$23/100) * K236,
    AND(N236/K236 &gt; 5, N236/K236 &lt;= 10), 1000/(Summary!$B$23/100) * K236,
    AND(N236/K236 &gt; 10, N236/K236 &lt;= 20), 3000/(Summary!$B$23/100) * K236,
    AND(N236/K236 &gt; 20, N236/K236 &lt;= 25), 11000/(Summary!$B$23/100) * K236,
    AND(N236/K236 &gt; 25, N236/K236 &lt;= 999), 15000/(Summary!$B$23/100) * K236
),0))</f>
        <v>0</v>
      </c>
      <c r="X236" s="99" cm="1">
        <f t="array" ref="X236">_xlfn.IFNA(_xlfn.IFS(AND(P236&gt;=2000, P236&lt;3000), 10000, AND(P236&gt;=3000, P236&lt;4000), 15000, AND(P236&gt;=4000, P236&lt;5000), 20000, AND(P236&gt;=5000), 25000),0)</f>
        <v>0</v>
      </c>
      <c r="Y236" s="64" t="str">
        <f>_xlfn.IFNA(VLOOKUP(D236,OTC!$A:$H,8,0),"")</f>
        <v/>
      </c>
      <c r="Z236" s="102">
        <f t="shared" si="87"/>
        <v>0</v>
      </c>
      <c r="AA236" s="113">
        <f t="shared" si="88"/>
        <v>850</v>
      </c>
      <c r="AB236" s="124">
        <f>IF(OR(ISNUMBER(SEARCH("적하삭제",J236)),ISNUMBER(SEARCH("적하 삭제",J236))),0,AA236*Summary!$B$23/100)</f>
        <v>8009.8050000000003</v>
      </c>
      <c r="AC236" s="65"/>
      <c r="AD236" s="145">
        <v>45905</v>
      </c>
      <c r="AE236" s="139" t="s">
        <v>10</v>
      </c>
      <c r="AF236" s="139">
        <v>82020038060</v>
      </c>
      <c r="AG236" s="139" t="s">
        <v>939</v>
      </c>
      <c r="AH236" s="139" t="s">
        <v>940</v>
      </c>
      <c r="AI236" s="139">
        <v>1094643263</v>
      </c>
      <c r="AJ236" s="139">
        <v>59689</v>
      </c>
      <c r="AK236" s="139"/>
      <c r="AL236" s="140">
        <v>1</v>
      </c>
      <c r="AM236" s="141">
        <v>1.65</v>
      </c>
      <c r="AN236" s="141">
        <v>2</v>
      </c>
      <c r="AO236" s="141">
        <v>2</v>
      </c>
      <c r="AP236" s="139" t="s">
        <v>8</v>
      </c>
      <c r="AQ236" s="141">
        <v>5.37</v>
      </c>
      <c r="AR236" s="139" t="s">
        <v>81</v>
      </c>
      <c r="AS236" s="139" t="s">
        <v>81</v>
      </c>
      <c r="AT236" s="139" t="s">
        <v>81</v>
      </c>
      <c r="AU236" s="139" t="s">
        <v>81</v>
      </c>
      <c r="AV236" s="139" t="s">
        <v>81</v>
      </c>
      <c r="AW236" s="139">
        <v>2256355</v>
      </c>
      <c r="AX236" s="139" t="s">
        <v>121</v>
      </c>
      <c r="AY236" s="139" t="s">
        <v>82</v>
      </c>
      <c r="AZ236" s="139"/>
      <c r="BA236" s="139" t="s">
        <v>83</v>
      </c>
      <c r="BB236" s="157">
        <v>596421461572</v>
      </c>
      <c r="BC236" s="139"/>
      <c r="BD236" s="139" t="s">
        <v>941</v>
      </c>
      <c r="BE236" s="139" t="s">
        <v>88</v>
      </c>
      <c r="BF236" s="139" t="s">
        <v>87</v>
      </c>
      <c r="BG236" s="139" t="s">
        <v>84</v>
      </c>
      <c r="BH236" s="139" t="s">
        <v>85</v>
      </c>
      <c r="BI236" s="139" t="s">
        <v>86</v>
      </c>
      <c r="BJ236" s="139"/>
      <c r="BK236" s="139" t="s">
        <v>116</v>
      </c>
    </row>
    <row r="237" spans="1:63" ht="13.2" customHeight="1" x14ac:dyDescent="0.2">
      <c r="A237" s="54">
        <f t="shared" si="67"/>
        <v>45905</v>
      </c>
      <c r="B237" s="54" t="str">
        <f t="shared" si="68"/>
        <v>NRT</v>
      </c>
      <c r="C237" s="53">
        <f t="shared" si="69"/>
        <v>82020038060</v>
      </c>
      <c r="D237" s="55" t="str">
        <f t="shared" si="70"/>
        <v>PJP250138988</v>
      </c>
      <c r="E237" s="53">
        <f t="shared" si="71"/>
        <v>596421461196</v>
      </c>
      <c r="F237" s="53">
        <f t="shared" si="72"/>
        <v>2256355</v>
      </c>
      <c r="G237" s="53" t="str">
        <f t="shared" si="73"/>
        <v>SWCORP (TEAMHT)</v>
      </c>
      <c r="H237" s="55" t="str">
        <f t="shared" si="74"/>
        <v>공지혜</v>
      </c>
      <c r="I237" s="53">
        <f t="shared" si="75"/>
        <v>54893</v>
      </c>
      <c r="J237" s="72">
        <f t="shared" si="76"/>
        <v>0</v>
      </c>
      <c r="K237" s="114">
        <f t="shared" si="77"/>
        <v>1</v>
      </c>
      <c r="L237" s="115">
        <f t="shared" si="78"/>
        <v>0.6</v>
      </c>
      <c r="M237" s="115">
        <f t="shared" si="79"/>
        <v>2</v>
      </c>
      <c r="N237" s="56">
        <f t="shared" si="80"/>
        <v>2</v>
      </c>
      <c r="O237" s="53" t="str">
        <f t="shared" si="81"/>
        <v>일반(목록배제,Normal-Manifest Exception)</v>
      </c>
      <c r="P237" s="100">
        <f t="shared" si="82"/>
        <v>6.58</v>
      </c>
      <c r="Q237" s="63" t="str">
        <f t="shared" si="83"/>
        <v>RS706</v>
      </c>
      <c r="R237" s="63" t="str">
        <f t="shared" si="84"/>
        <v>AIR SEOUL</v>
      </c>
      <c r="S237" s="54">
        <f t="shared" si="85"/>
        <v>45905</v>
      </c>
      <c r="T237" s="94">
        <f t="shared" si="86"/>
        <v>850</v>
      </c>
      <c r="U237" s="98" cm="1">
        <f t="array" ref="U237">IF(OR(ISNUMBER(SEARCH("대신대납",J237)),ISNUMBER(SEARCH("대신 대납",J237))),_xlfn.LET(
  _xlpm.s,J237,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7" s="98">
        <f>((K237-1)*2500)/(Summary!$B$23/100)</f>
        <v>0</v>
      </c>
      <c r="W237" s="107">
        <f>IF(OR(ISNUMBER(SEARCH("대신대납",J237)),ISNUMBER(SEARCH("대신 대납",J237)),ISNUMBER(SEARCH("대신착불",J237)),ISNUMBER(SEARCH("대신 착불",J237))), 0,_xlfn.IFNA(_xlfn.IFS(
    AND(N237/K237 &gt; 2, N237/K237 &lt;= 5), 500/(Summary!$B$23/100) * K237,
    AND(N237/K237 &gt; 5, N237/K237 &lt;= 10), 1000/(Summary!$B$23/100) * K237,
    AND(N237/K237 &gt; 10, N237/K237 &lt;= 20), 3000/(Summary!$B$23/100) * K237,
    AND(N237/K237 &gt; 20, N237/K237 &lt;= 25), 11000/(Summary!$B$23/100) * K237,
    AND(N237/K237 &gt; 25, N237/K237 &lt;= 999), 15000/(Summary!$B$23/100) * K237
),0))</f>
        <v>0</v>
      </c>
      <c r="X237" s="99" cm="1">
        <f t="array" ref="X237">_xlfn.IFNA(_xlfn.IFS(AND(P237&gt;=2000, P237&lt;3000), 10000, AND(P237&gt;=3000, P237&lt;4000), 15000, AND(P237&gt;=4000, P237&lt;5000), 20000, AND(P237&gt;=5000), 25000),0)</f>
        <v>0</v>
      </c>
      <c r="Y237" s="64" t="str">
        <f>_xlfn.IFNA(VLOOKUP(D237,OTC!$A:$H,8,0),"")</f>
        <v/>
      </c>
      <c r="Z237" s="102">
        <f t="shared" si="87"/>
        <v>0</v>
      </c>
      <c r="AA237" s="113">
        <f t="shared" si="88"/>
        <v>850</v>
      </c>
      <c r="AB237" s="124">
        <f>IF(OR(ISNUMBER(SEARCH("적하삭제",J237)),ISNUMBER(SEARCH("적하 삭제",J237))),0,AA237*Summary!$B$23/100)</f>
        <v>8009.8050000000003</v>
      </c>
      <c r="AC237" s="65"/>
      <c r="AD237" s="145">
        <v>45905</v>
      </c>
      <c r="AE237" s="139" t="s">
        <v>10</v>
      </c>
      <c r="AF237" s="139">
        <v>82020038060</v>
      </c>
      <c r="AG237" s="139" t="s">
        <v>942</v>
      </c>
      <c r="AH237" s="139" t="s">
        <v>943</v>
      </c>
      <c r="AI237" s="139">
        <v>1044098403</v>
      </c>
      <c r="AJ237" s="139">
        <v>54893</v>
      </c>
      <c r="AK237" s="139"/>
      <c r="AL237" s="140">
        <v>1</v>
      </c>
      <c r="AM237" s="141">
        <v>0.6</v>
      </c>
      <c r="AN237" s="141">
        <v>2</v>
      </c>
      <c r="AO237" s="141">
        <v>2</v>
      </c>
      <c r="AP237" s="139" t="s">
        <v>8</v>
      </c>
      <c r="AQ237" s="141">
        <v>6.58</v>
      </c>
      <c r="AR237" s="139" t="s">
        <v>81</v>
      </c>
      <c r="AS237" s="139" t="s">
        <v>81</v>
      </c>
      <c r="AT237" s="139" t="s">
        <v>81</v>
      </c>
      <c r="AU237" s="139" t="s">
        <v>81</v>
      </c>
      <c r="AV237" s="139" t="s">
        <v>81</v>
      </c>
      <c r="AW237" s="139">
        <v>2256355</v>
      </c>
      <c r="AX237" s="139" t="s">
        <v>121</v>
      </c>
      <c r="AY237" s="139" t="s">
        <v>82</v>
      </c>
      <c r="AZ237" s="139"/>
      <c r="BA237" s="139" t="s">
        <v>83</v>
      </c>
      <c r="BB237" s="157">
        <v>596421461196</v>
      </c>
      <c r="BC237" s="139"/>
      <c r="BD237" s="139" t="s">
        <v>944</v>
      </c>
      <c r="BE237" s="139" t="s">
        <v>88</v>
      </c>
      <c r="BF237" s="139" t="s">
        <v>87</v>
      </c>
      <c r="BG237" s="139" t="s">
        <v>84</v>
      </c>
      <c r="BH237" s="139" t="s">
        <v>85</v>
      </c>
      <c r="BI237" s="139" t="s">
        <v>86</v>
      </c>
      <c r="BJ237" s="139"/>
      <c r="BK237" s="139" t="s">
        <v>116</v>
      </c>
    </row>
    <row r="238" spans="1:63" ht="13.2" customHeight="1" x14ac:dyDescent="0.2">
      <c r="A238" s="54">
        <f t="shared" si="67"/>
        <v>45905</v>
      </c>
      <c r="B238" s="54" t="str">
        <f t="shared" si="68"/>
        <v>NRT</v>
      </c>
      <c r="C238" s="53">
        <f t="shared" si="69"/>
        <v>82020038060</v>
      </c>
      <c r="D238" s="55" t="str">
        <f t="shared" si="70"/>
        <v>PJP250139006</v>
      </c>
      <c r="E238" s="53">
        <f t="shared" si="71"/>
        <v>596421461373</v>
      </c>
      <c r="F238" s="53">
        <f t="shared" si="72"/>
        <v>2256355</v>
      </c>
      <c r="G238" s="53" t="str">
        <f t="shared" si="73"/>
        <v>SWCORP (TEAMHT)</v>
      </c>
      <c r="H238" s="55" t="str">
        <f t="shared" si="74"/>
        <v>어보영</v>
      </c>
      <c r="I238" s="53">
        <f t="shared" si="75"/>
        <v>22731</v>
      </c>
      <c r="J238" s="72">
        <f t="shared" si="76"/>
        <v>0</v>
      </c>
      <c r="K238" s="114">
        <f t="shared" si="77"/>
        <v>1</v>
      </c>
      <c r="L238" s="115">
        <f t="shared" si="78"/>
        <v>9.5</v>
      </c>
      <c r="M238" s="115">
        <f t="shared" si="79"/>
        <v>6.1</v>
      </c>
      <c r="N238" s="56">
        <f t="shared" si="80"/>
        <v>9.5</v>
      </c>
      <c r="O238" s="53" t="str">
        <f t="shared" si="81"/>
        <v>일반(목록배제,Normal-Manifest Exception)</v>
      </c>
      <c r="P238" s="100">
        <f t="shared" si="82"/>
        <v>38.659999999999997</v>
      </c>
      <c r="Q238" s="63" t="str">
        <f t="shared" si="83"/>
        <v>RS706</v>
      </c>
      <c r="R238" s="63" t="str">
        <f t="shared" si="84"/>
        <v>AIR SEOUL</v>
      </c>
      <c r="S238" s="54">
        <f t="shared" si="85"/>
        <v>45905</v>
      </c>
      <c r="T238" s="94">
        <f t="shared" si="86"/>
        <v>2275</v>
      </c>
      <c r="U238" s="98" cm="1">
        <f t="array" ref="U238">IF(OR(ISNUMBER(SEARCH("대신대납",J238)),ISNUMBER(SEARCH("대신 대납",J238))),_xlfn.LET(
  _xlpm.s,J238,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8" s="98">
        <f>((K238-1)*2500)/(Summary!$B$23/100)</f>
        <v>0</v>
      </c>
      <c r="W238" s="107">
        <f>IF(OR(ISNUMBER(SEARCH("대신대납",J238)),ISNUMBER(SEARCH("대신 대납",J238)),ISNUMBER(SEARCH("대신착불",J238)),ISNUMBER(SEARCH("대신 착불",J238))), 0,_xlfn.IFNA(_xlfn.IFS(
    AND(N238/K238 &gt; 2, N238/K238 &lt;= 5), 500/(Summary!$B$23/100) * K238,
    AND(N238/K238 &gt; 5, N238/K238 &lt;= 10), 1000/(Summary!$B$23/100) * K238,
    AND(N238/K238 &gt; 10, N238/K238 &lt;= 20), 3000/(Summary!$B$23/100) * K238,
    AND(N238/K238 &gt; 20, N238/K238 &lt;= 25), 11000/(Summary!$B$23/100) * K238,
    AND(N238/K238 &gt; 25, N238/K238 &lt;= 999), 15000/(Summary!$B$23/100) * K238
),0))</f>
        <v>106.11993675251769</v>
      </c>
      <c r="X238" s="99" cm="1">
        <f t="array" ref="X238">_xlfn.IFNA(_xlfn.IFS(AND(P238&gt;=2000, P238&lt;3000), 10000, AND(P238&gt;=3000, P238&lt;4000), 15000, AND(P238&gt;=4000, P238&lt;5000), 20000, AND(P238&gt;=5000), 25000),0)</f>
        <v>0</v>
      </c>
      <c r="Y238" s="64" t="str">
        <f>_xlfn.IFNA(VLOOKUP(D238,OTC!$A:$H,8,0),"")</f>
        <v/>
      </c>
      <c r="Z238" s="102">
        <f t="shared" si="87"/>
        <v>106</v>
      </c>
      <c r="AA238" s="113">
        <f t="shared" si="88"/>
        <v>2381</v>
      </c>
      <c r="AB238" s="124">
        <f>IF(OR(ISNUMBER(SEARCH("적하삭제",J238)),ISNUMBER(SEARCH("적하 삭제",J238))),0,AA238*Summary!$B$23/100)</f>
        <v>22436.8773</v>
      </c>
      <c r="AC238" s="65"/>
      <c r="AD238" s="145">
        <v>45905</v>
      </c>
      <c r="AE238" s="139" t="s">
        <v>10</v>
      </c>
      <c r="AF238" s="139">
        <v>82020038060</v>
      </c>
      <c r="AG238" s="139" t="s">
        <v>945</v>
      </c>
      <c r="AH238" s="139" t="s">
        <v>946</v>
      </c>
      <c r="AI238" s="139">
        <v>1096097407</v>
      </c>
      <c r="AJ238" s="139">
        <v>22731</v>
      </c>
      <c r="AK238" s="139"/>
      <c r="AL238" s="140">
        <v>1</v>
      </c>
      <c r="AM238" s="141">
        <v>9.5</v>
      </c>
      <c r="AN238" s="141">
        <v>6.1</v>
      </c>
      <c r="AO238" s="141">
        <v>9.5</v>
      </c>
      <c r="AP238" s="139" t="s">
        <v>8</v>
      </c>
      <c r="AQ238" s="141">
        <v>38.659999999999997</v>
      </c>
      <c r="AR238" s="139" t="s">
        <v>81</v>
      </c>
      <c r="AS238" s="139" t="s">
        <v>81</v>
      </c>
      <c r="AT238" s="139" t="s">
        <v>81</v>
      </c>
      <c r="AU238" s="139" t="s">
        <v>81</v>
      </c>
      <c r="AV238" s="139" t="s">
        <v>81</v>
      </c>
      <c r="AW238" s="139">
        <v>2256355</v>
      </c>
      <c r="AX238" s="139" t="s">
        <v>121</v>
      </c>
      <c r="AY238" s="139" t="s">
        <v>82</v>
      </c>
      <c r="AZ238" s="139"/>
      <c r="BA238" s="139" t="s">
        <v>83</v>
      </c>
      <c r="BB238" s="157">
        <v>596421461373</v>
      </c>
      <c r="BC238" s="139"/>
      <c r="BD238" s="139" t="s">
        <v>947</v>
      </c>
      <c r="BE238" s="139" t="s">
        <v>88</v>
      </c>
      <c r="BF238" s="139" t="s">
        <v>87</v>
      </c>
      <c r="BG238" s="139" t="s">
        <v>84</v>
      </c>
      <c r="BH238" s="139" t="s">
        <v>85</v>
      </c>
      <c r="BI238" s="139" t="s">
        <v>86</v>
      </c>
      <c r="BJ238" s="139"/>
      <c r="BK238" s="139" t="s">
        <v>116</v>
      </c>
    </row>
    <row r="239" spans="1:63" ht="13.2" customHeight="1" x14ac:dyDescent="0.2">
      <c r="A239" s="54">
        <f t="shared" si="67"/>
        <v>45905</v>
      </c>
      <c r="B239" s="54" t="str">
        <f t="shared" si="68"/>
        <v>NRT</v>
      </c>
      <c r="C239" s="53">
        <f t="shared" si="69"/>
        <v>82020038060</v>
      </c>
      <c r="D239" s="55" t="str">
        <f t="shared" si="70"/>
        <v>PJP250139013</v>
      </c>
      <c r="E239" s="53">
        <f t="shared" si="71"/>
        <v>596421461443</v>
      </c>
      <c r="F239" s="53">
        <f t="shared" si="72"/>
        <v>2256355</v>
      </c>
      <c r="G239" s="53" t="str">
        <f t="shared" si="73"/>
        <v>SWCORP (TEAMHT)</v>
      </c>
      <c r="H239" s="55" t="str">
        <f t="shared" si="74"/>
        <v>이수인</v>
      </c>
      <c r="I239" s="53">
        <f t="shared" si="75"/>
        <v>34145</v>
      </c>
      <c r="J239" s="72">
        <f t="shared" si="76"/>
        <v>0</v>
      </c>
      <c r="K239" s="114">
        <f t="shared" si="77"/>
        <v>1</v>
      </c>
      <c r="L239" s="115">
        <f t="shared" si="78"/>
        <v>1.85</v>
      </c>
      <c r="M239" s="115">
        <f t="shared" si="79"/>
        <v>2.2000000000000002</v>
      </c>
      <c r="N239" s="56">
        <f t="shared" si="80"/>
        <v>2.2000000000000002</v>
      </c>
      <c r="O239" s="53" t="str">
        <f t="shared" si="81"/>
        <v>일반(목록배제,Normal-Manifest Exception)</v>
      </c>
      <c r="P239" s="100">
        <f t="shared" si="82"/>
        <v>10.48</v>
      </c>
      <c r="Q239" s="63" t="str">
        <f t="shared" si="83"/>
        <v>RS706</v>
      </c>
      <c r="R239" s="63" t="str">
        <f t="shared" si="84"/>
        <v>AIR SEOUL</v>
      </c>
      <c r="S239" s="54">
        <f t="shared" si="85"/>
        <v>45905</v>
      </c>
      <c r="T239" s="94">
        <f t="shared" si="86"/>
        <v>888</v>
      </c>
      <c r="U239" s="98" cm="1">
        <f t="array" ref="U239">IF(OR(ISNUMBER(SEARCH("대신대납",J239)),ISNUMBER(SEARCH("대신 대납",J239))),_xlfn.LET(
  _xlpm.s,J239,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9" s="98">
        <f>((K239-1)*2500)/(Summary!$B$23/100)</f>
        <v>0</v>
      </c>
      <c r="W239" s="107">
        <f>IF(OR(ISNUMBER(SEARCH("대신대납",J239)),ISNUMBER(SEARCH("대신 대납",J239)),ISNUMBER(SEARCH("대신착불",J239)),ISNUMBER(SEARCH("대신 착불",J239))), 0,_xlfn.IFNA(_xlfn.IFS(
    AND(N239/K239 &gt; 2, N239/K239 &lt;= 5), 500/(Summary!$B$23/100) * K239,
    AND(N239/K239 &gt; 5, N239/K239 &lt;= 10), 1000/(Summary!$B$23/100) * K239,
    AND(N239/K239 &gt; 10, N239/K239 &lt;= 20), 3000/(Summary!$B$23/100) * K239,
    AND(N239/K239 &gt; 20, N239/K239 &lt;= 25), 11000/(Summary!$B$23/100) * K239,
    AND(N239/K239 &gt; 25, N239/K239 &lt;= 999), 15000/(Summary!$B$23/100) * K239
),0))</f>
        <v>53.059968376258844</v>
      </c>
      <c r="X239" s="99" cm="1">
        <f t="array" ref="X239">_xlfn.IFNA(_xlfn.IFS(AND(P239&gt;=2000, P239&lt;3000), 10000, AND(P239&gt;=3000, P239&lt;4000), 15000, AND(P239&gt;=4000, P239&lt;5000), 20000, AND(P239&gt;=5000), 25000),0)</f>
        <v>0</v>
      </c>
      <c r="Y239" s="64" t="str">
        <f>_xlfn.IFNA(VLOOKUP(D239,OTC!$A:$H,8,0),"")</f>
        <v/>
      </c>
      <c r="Z239" s="102">
        <f t="shared" si="87"/>
        <v>53</v>
      </c>
      <c r="AA239" s="113">
        <f t="shared" si="88"/>
        <v>941</v>
      </c>
      <c r="AB239" s="124">
        <f>IF(OR(ISNUMBER(SEARCH("적하삭제",J239)),ISNUMBER(SEARCH("적하 삭제",J239))),0,AA239*Summary!$B$23/100)</f>
        <v>8867.3253000000004</v>
      </c>
      <c r="AC239" s="65"/>
      <c r="AD239" s="145">
        <v>45905</v>
      </c>
      <c r="AE239" s="139" t="s">
        <v>10</v>
      </c>
      <c r="AF239" s="139">
        <v>82020038060</v>
      </c>
      <c r="AG239" s="139" t="s">
        <v>948</v>
      </c>
      <c r="AH239" s="139" t="s">
        <v>207</v>
      </c>
      <c r="AI239" s="139">
        <v>1092350360</v>
      </c>
      <c r="AJ239" s="139">
        <v>34145</v>
      </c>
      <c r="AK239" s="139"/>
      <c r="AL239" s="140">
        <v>1</v>
      </c>
      <c r="AM239" s="141">
        <v>1.85</v>
      </c>
      <c r="AN239" s="141">
        <v>2.2000000000000002</v>
      </c>
      <c r="AO239" s="141">
        <v>2.2000000000000002</v>
      </c>
      <c r="AP239" s="139" t="s">
        <v>8</v>
      </c>
      <c r="AQ239" s="141">
        <v>10.48</v>
      </c>
      <c r="AR239" s="139" t="s">
        <v>81</v>
      </c>
      <c r="AS239" s="139" t="s">
        <v>81</v>
      </c>
      <c r="AT239" s="139" t="s">
        <v>81</v>
      </c>
      <c r="AU239" s="139" t="s">
        <v>81</v>
      </c>
      <c r="AV239" s="139" t="s">
        <v>81</v>
      </c>
      <c r="AW239" s="139">
        <v>2256355</v>
      </c>
      <c r="AX239" s="139" t="s">
        <v>121</v>
      </c>
      <c r="AY239" s="139" t="s">
        <v>82</v>
      </c>
      <c r="AZ239" s="139"/>
      <c r="BA239" s="139" t="s">
        <v>83</v>
      </c>
      <c r="BB239" s="157">
        <v>596421461443</v>
      </c>
      <c r="BC239" s="139"/>
      <c r="BD239" s="139" t="s">
        <v>949</v>
      </c>
      <c r="BE239" s="139" t="s">
        <v>88</v>
      </c>
      <c r="BF239" s="139" t="s">
        <v>87</v>
      </c>
      <c r="BG239" s="139" t="s">
        <v>84</v>
      </c>
      <c r="BH239" s="139" t="s">
        <v>85</v>
      </c>
      <c r="BI239" s="139" t="s">
        <v>86</v>
      </c>
      <c r="BJ239" s="139"/>
      <c r="BK239" s="139" t="s">
        <v>116</v>
      </c>
    </row>
    <row r="240" spans="1:63" ht="13.2" customHeight="1" x14ac:dyDescent="0.2">
      <c r="A240" s="54">
        <f t="shared" si="67"/>
        <v>45905</v>
      </c>
      <c r="B240" s="54" t="str">
        <f t="shared" si="68"/>
        <v>NRT</v>
      </c>
      <c r="C240" s="53">
        <f t="shared" si="69"/>
        <v>82020038060</v>
      </c>
      <c r="D240" s="55" t="str">
        <f t="shared" si="70"/>
        <v>PJP250139015</v>
      </c>
      <c r="E240" s="53">
        <f t="shared" si="71"/>
        <v>596421461465</v>
      </c>
      <c r="F240" s="53">
        <f t="shared" si="72"/>
        <v>2256355</v>
      </c>
      <c r="G240" s="53" t="str">
        <f t="shared" si="73"/>
        <v>SWCORP (TEAMHT)</v>
      </c>
      <c r="H240" s="55" t="str">
        <f t="shared" si="74"/>
        <v>이지훈</v>
      </c>
      <c r="I240" s="53">
        <f t="shared" si="75"/>
        <v>11513</v>
      </c>
      <c r="J240" s="72">
        <f t="shared" si="76"/>
        <v>0</v>
      </c>
      <c r="K240" s="114">
        <f t="shared" si="77"/>
        <v>1</v>
      </c>
      <c r="L240" s="115">
        <f t="shared" si="78"/>
        <v>1.05</v>
      </c>
      <c r="M240" s="115">
        <f t="shared" si="79"/>
        <v>3.7</v>
      </c>
      <c r="N240" s="56">
        <f t="shared" si="80"/>
        <v>3.7</v>
      </c>
      <c r="O240" s="53" t="str">
        <f t="shared" si="81"/>
        <v>일반(목록배제,Normal-Manifest Exception)</v>
      </c>
      <c r="P240" s="100">
        <f t="shared" si="82"/>
        <v>9.64</v>
      </c>
      <c r="Q240" s="63" t="str">
        <f t="shared" si="83"/>
        <v>RS706</v>
      </c>
      <c r="R240" s="63" t="str">
        <f t="shared" si="84"/>
        <v>AIR SEOUL</v>
      </c>
      <c r="S240" s="54">
        <f t="shared" si="85"/>
        <v>45905</v>
      </c>
      <c r="T240" s="94">
        <f t="shared" si="86"/>
        <v>1173</v>
      </c>
      <c r="U240" s="98" cm="1">
        <f t="array" ref="U240">IF(OR(ISNUMBER(SEARCH("대신대납",J240)),ISNUMBER(SEARCH("대신 대납",J240))),_xlfn.LET(
  _xlpm.s,J240,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0" s="98">
        <f>((K240-1)*2500)/(Summary!$B$23/100)</f>
        <v>0</v>
      </c>
      <c r="W240" s="107">
        <f>IF(OR(ISNUMBER(SEARCH("대신대납",J240)),ISNUMBER(SEARCH("대신 대납",J240)),ISNUMBER(SEARCH("대신착불",J240)),ISNUMBER(SEARCH("대신 착불",J240))), 0,_xlfn.IFNA(_xlfn.IFS(
    AND(N240/K240 &gt; 2, N240/K240 &lt;= 5), 500/(Summary!$B$23/100) * K240,
    AND(N240/K240 &gt; 5, N240/K240 &lt;= 10), 1000/(Summary!$B$23/100) * K240,
    AND(N240/K240 &gt; 10, N240/K240 &lt;= 20), 3000/(Summary!$B$23/100) * K240,
    AND(N240/K240 &gt; 20, N240/K240 &lt;= 25), 11000/(Summary!$B$23/100) * K240,
    AND(N240/K240 &gt; 25, N240/K240 &lt;= 999), 15000/(Summary!$B$23/100) * K240
),0))</f>
        <v>53.059968376258844</v>
      </c>
      <c r="X240" s="99" cm="1">
        <f t="array" ref="X240">_xlfn.IFNA(_xlfn.IFS(AND(P240&gt;=2000, P240&lt;3000), 10000, AND(P240&gt;=3000, P240&lt;4000), 15000, AND(P240&gt;=4000, P240&lt;5000), 20000, AND(P240&gt;=5000), 25000),0)</f>
        <v>0</v>
      </c>
      <c r="Y240" s="64" t="str">
        <f>_xlfn.IFNA(VLOOKUP(D240,OTC!$A:$H,8,0),"")</f>
        <v/>
      </c>
      <c r="Z240" s="102">
        <f t="shared" si="87"/>
        <v>53</v>
      </c>
      <c r="AA240" s="113">
        <f t="shared" si="88"/>
        <v>1226</v>
      </c>
      <c r="AB240" s="124">
        <f>IF(OR(ISNUMBER(SEARCH("적하삭제",J240)),ISNUMBER(SEARCH("적하 삭제",J240))),0,AA240*Summary!$B$23/100)</f>
        <v>11552.9658</v>
      </c>
      <c r="AC240" s="65"/>
      <c r="AD240" s="145">
        <v>45905</v>
      </c>
      <c r="AE240" s="139" t="s">
        <v>10</v>
      </c>
      <c r="AF240" s="139">
        <v>82020038060</v>
      </c>
      <c r="AG240" s="139" t="s">
        <v>950</v>
      </c>
      <c r="AH240" s="139" t="s">
        <v>951</v>
      </c>
      <c r="AI240" s="139">
        <v>1090008486</v>
      </c>
      <c r="AJ240" s="139">
        <v>11513</v>
      </c>
      <c r="AK240" s="139"/>
      <c r="AL240" s="140">
        <v>1</v>
      </c>
      <c r="AM240" s="141">
        <v>1.05</v>
      </c>
      <c r="AN240" s="141">
        <v>3.7</v>
      </c>
      <c r="AO240" s="141">
        <v>3.7</v>
      </c>
      <c r="AP240" s="139" t="s">
        <v>8</v>
      </c>
      <c r="AQ240" s="141">
        <v>9.64</v>
      </c>
      <c r="AR240" s="139" t="s">
        <v>81</v>
      </c>
      <c r="AS240" s="139" t="s">
        <v>81</v>
      </c>
      <c r="AT240" s="139" t="s">
        <v>81</v>
      </c>
      <c r="AU240" s="139" t="s">
        <v>81</v>
      </c>
      <c r="AV240" s="139" t="s">
        <v>81</v>
      </c>
      <c r="AW240" s="139">
        <v>2256355</v>
      </c>
      <c r="AX240" s="139" t="s">
        <v>121</v>
      </c>
      <c r="AY240" s="139" t="s">
        <v>82</v>
      </c>
      <c r="AZ240" s="139"/>
      <c r="BA240" s="139" t="s">
        <v>83</v>
      </c>
      <c r="BB240" s="157">
        <v>596421461465</v>
      </c>
      <c r="BC240" s="139"/>
      <c r="BD240" s="139" t="s">
        <v>952</v>
      </c>
      <c r="BE240" s="139" t="s">
        <v>88</v>
      </c>
      <c r="BF240" s="139" t="s">
        <v>87</v>
      </c>
      <c r="BG240" s="139" t="s">
        <v>84</v>
      </c>
      <c r="BH240" s="139" t="s">
        <v>85</v>
      </c>
      <c r="BI240" s="139" t="s">
        <v>86</v>
      </c>
      <c r="BJ240" s="139"/>
      <c r="BK240" s="139" t="s">
        <v>116</v>
      </c>
    </row>
    <row r="241" spans="1:63" ht="13.2" customHeight="1" x14ac:dyDescent="0.2">
      <c r="A241" s="54">
        <f t="shared" si="67"/>
        <v>45905</v>
      </c>
      <c r="B241" s="54" t="str">
        <f t="shared" si="68"/>
        <v>NRT</v>
      </c>
      <c r="C241" s="53">
        <f t="shared" si="69"/>
        <v>82020038060</v>
      </c>
      <c r="D241" s="55" t="str">
        <f t="shared" si="70"/>
        <v>PJP250139018</v>
      </c>
      <c r="E241" s="53">
        <f t="shared" si="71"/>
        <v>596421461491</v>
      </c>
      <c r="F241" s="53">
        <f t="shared" si="72"/>
        <v>2256355</v>
      </c>
      <c r="G241" s="53" t="str">
        <f t="shared" si="73"/>
        <v>SWCORP (TEAMHT)</v>
      </c>
      <c r="H241" s="55" t="str">
        <f t="shared" si="74"/>
        <v>조수현</v>
      </c>
      <c r="I241" s="53">
        <f t="shared" si="75"/>
        <v>16075</v>
      </c>
      <c r="J241" s="72" t="str">
        <f t="shared" si="76"/>
        <v>(예정재전송)</v>
      </c>
      <c r="K241" s="114">
        <f t="shared" si="77"/>
        <v>1</v>
      </c>
      <c r="L241" s="115">
        <f t="shared" si="78"/>
        <v>0.9</v>
      </c>
      <c r="M241" s="115">
        <f t="shared" si="79"/>
        <v>3.4</v>
      </c>
      <c r="N241" s="56">
        <f t="shared" si="80"/>
        <v>3.4000000000000004</v>
      </c>
      <c r="O241" s="53" t="str">
        <f t="shared" si="81"/>
        <v>식물검역(Plants Inspection)</v>
      </c>
      <c r="P241" s="100">
        <f t="shared" si="82"/>
        <v>9.1199999999999992</v>
      </c>
      <c r="Q241" s="63" t="str">
        <f t="shared" si="83"/>
        <v>RS706</v>
      </c>
      <c r="R241" s="63" t="str">
        <f t="shared" si="84"/>
        <v>AIR SEOUL</v>
      </c>
      <c r="S241" s="54">
        <f t="shared" si="85"/>
        <v>45905</v>
      </c>
      <c r="T241" s="94">
        <f t="shared" si="86"/>
        <v>1116</v>
      </c>
      <c r="U241" s="98" cm="1">
        <f t="array" ref="U241">IF(OR(ISNUMBER(SEARCH("대신대납",J241)),ISNUMBER(SEARCH("대신 대납",J241))),_xlfn.LET(
  _xlpm.s,J241,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1" s="98">
        <f>((K241-1)*2500)/(Summary!$B$23/100)</f>
        <v>0</v>
      </c>
      <c r="W241" s="107">
        <f>IF(OR(ISNUMBER(SEARCH("대신대납",J241)),ISNUMBER(SEARCH("대신 대납",J241)),ISNUMBER(SEARCH("대신착불",J241)),ISNUMBER(SEARCH("대신 착불",J241))), 0,_xlfn.IFNA(_xlfn.IFS(
    AND(N241/K241 &gt; 2, N241/K241 &lt;= 5), 500/(Summary!$B$23/100) * K241,
    AND(N241/K241 &gt; 5, N241/K241 &lt;= 10), 1000/(Summary!$B$23/100) * K241,
    AND(N241/K241 &gt; 10, N241/K241 &lt;= 20), 3000/(Summary!$B$23/100) * K241,
    AND(N241/K241 &gt; 20, N241/K241 &lt;= 25), 11000/(Summary!$B$23/100) * K241,
    AND(N241/K241 &gt; 25, N241/K241 &lt;= 999), 15000/(Summary!$B$23/100) * K241
),0))</f>
        <v>53.059968376258844</v>
      </c>
      <c r="X241" s="99" cm="1">
        <f t="array" ref="X241">_xlfn.IFNA(_xlfn.IFS(AND(P241&gt;=2000, P241&lt;3000), 10000, AND(P241&gt;=3000, P241&lt;4000), 15000, AND(P241&gt;=4000, P241&lt;5000), 20000, AND(P241&gt;=5000), 25000),0)</f>
        <v>0</v>
      </c>
      <c r="Y241" s="64" t="str">
        <f>_xlfn.IFNA(VLOOKUP(D241,OTC!$A:$H,8,0),"")</f>
        <v/>
      </c>
      <c r="Z241" s="102">
        <f t="shared" si="87"/>
        <v>53</v>
      </c>
      <c r="AA241" s="113">
        <f t="shared" si="88"/>
        <v>1169</v>
      </c>
      <c r="AB241" s="124">
        <f>IF(OR(ISNUMBER(SEARCH("적하삭제",J241)),ISNUMBER(SEARCH("적하 삭제",J241))),0,AA241*Summary!$B$23/100)</f>
        <v>11015.8377</v>
      </c>
      <c r="AC241" s="65"/>
      <c r="AD241" s="145">
        <v>45905</v>
      </c>
      <c r="AE241" s="139" t="s">
        <v>10</v>
      </c>
      <c r="AF241" s="139">
        <v>82020038060</v>
      </c>
      <c r="AG241" s="139" t="s">
        <v>953</v>
      </c>
      <c r="AH241" s="139" t="s">
        <v>202</v>
      </c>
      <c r="AI241" s="139">
        <v>1090284276</v>
      </c>
      <c r="AJ241" s="139">
        <v>16075</v>
      </c>
      <c r="AK241" s="139" t="s">
        <v>166</v>
      </c>
      <c r="AL241" s="140">
        <v>1</v>
      </c>
      <c r="AM241" s="141">
        <v>0.9</v>
      </c>
      <c r="AN241" s="141">
        <v>3.4</v>
      </c>
      <c r="AO241" s="141">
        <v>3.4</v>
      </c>
      <c r="AP241" s="139" t="s">
        <v>99</v>
      </c>
      <c r="AQ241" s="141">
        <v>9.1199999999999992</v>
      </c>
      <c r="AR241" s="139" t="s">
        <v>81</v>
      </c>
      <c r="AS241" s="139" t="s">
        <v>81</v>
      </c>
      <c r="AT241" s="139" t="s">
        <v>81</v>
      </c>
      <c r="AU241" s="139" t="s">
        <v>81</v>
      </c>
      <c r="AV241" s="139" t="s">
        <v>81</v>
      </c>
      <c r="AW241" s="139">
        <v>2256355</v>
      </c>
      <c r="AX241" s="139" t="s">
        <v>121</v>
      </c>
      <c r="AY241" s="139" t="s">
        <v>82</v>
      </c>
      <c r="AZ241" s="139"/>
      <c r="BA241" s="139" t="s">
        <v>83</v>
      </c>
      <c r="BB241" s="157">
        <v>596421461491</v>
      </c>
      <c r="BC241" s="139"/>
      <c r="BD241" s="139" t="s">
        <v>954</v>
      </c>
      <c r="BE241" s="139" t="s">
        <v>88</v>
      </c>
      <c r="BF241" s="139" t="s">
        <v>87</v>
      </c>
      <c r="BG241" s="139" t="s">
        <v>84</v>
      </c>
      <c r="BH241" s="139" t="s">
        <v>85</v>
      </c>
      <c r="BI241" s="139" t="s">
        <v>86</v>
      </c>
      <c r="BJ241" s="139"/>
      <c r="BK241" s="139" t="s">
        <v>116</v>
      </c>
    </row>
    <row r="242" spans="1:63" ht="13.2" customHeight="1" x14ac:dyDescent="0.2">
      <c r="A242" s="54">
        <f t="shared" si="67"/>
        <v>45905</v>
      </c>
      <c r="B242" s="54" t="str">
        <f t="shared" si="68"/>
        <v>NRT</v>
      </c>
      <c r="C242" s="53">
        <f t="shared" si="69"/>
        <v>82020038060</v>
      </c>
      <c r="D242" s="55" t="str">
        <f t="shared" si="70"/>
        <v>PJP250139024</v>
      </c>
      <c r="E242" s="53">
        <f t="shared" si="71"/>
        <v>596421461550</v>
      </c>
      <c r="F242" s="53">
        <f t="shared" si="72"/>
        <v>2256355</v>
      </c>
      <c r="G242" s="53" t="str">
        <f t="shared" si="73"/>
        <v>SWCORP (TEAMHT)</v>
      </c>
      <c r="H242" s="55" t="str">
        <f t="shared" si="74"/>
        <v>고경진</v>
      </c>
      <c r="I242" s="53">
        <f t="shared" si="75"/>
        <v>14248</v>
      </c>
      <c r="J242" s="72">
        <f t="shared" si="76"/>
        <v>0</v>
      </c>
      <c r="K242" s="114">
        <f t="shared" si="77"/>
        <v>1</v>
      </c>
      <c r="L242" s="115">
        <f t="shared" si="78"/>
        <v>0.6</v>
      </c>
      <c r="M242" s="115">
        <f t="shared" si="79"/>
        <v>2</v>
      </c>
      <c r="N242" s="56">
        <f t="shared" si="80"/>
        <v>2</v>
      </c>
      <c r="O242" s="53" t="str">
        <f t="shared" si="81"/>
        <v>일반(목록배제,Normal-Manifest Exception)</v>
      </c>
      <c r="P242" s="100">
        <f t="shared" si="82"/>
        <v>6.55</v>
      </c>
      <c r="Q242" s="63" t="str">
        <f t="shared" si="83"/>
        <v>RS706</v>
      </c>
      <c r="R242" s="63" t="str">
        <f t="shared" si="84"/>
        <v>AIR SEOUL</v>
      </c>
      <c r="S242" s="54">
        <f t="shared" si="85"/>
        <v>45905</v>
      </c>
      <c r="T242" s="94">
        <f t="shared" si="86"/>
        <v>850</v>
      </c>
      <c r="U242" s="98" cm="1">
        <f t="array" ref="U242">IF(OR(ISNUMBER(SEARCH("대신대납",J242)),ISNUMBER(SEARCH("대신 대납",J242))),_xlfn.LET(
  _xlpm.s,J242,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2" s="98">
        <f>((K242-1)*2500)/(Summary!$B$23/100)</f>
        <v>0</v>
      </c>
      <c r="W242" s="107">
        <f>IF(OR(ISNUMBER(SEARCH("대신대납",J242)),ISNUMBER(SEARCH("대신 대납",J242)),ISNUMBER(SEARCH("대신착불",J242)),ISNUMBER(SEARCH("대신 착불",J242))), 0,_xlfn.IFNA(_xlfn.IFS(
    AND(N242/K242 &gt; 2, N242/K242 &lt;= 5), 500/(Summary!$B$23/100) * K242,
    AND(N242/K242 &gt; 5, N242/K242 &lt;= 10), 1000/(Summary!$B$23/100) * K242,
    AND(N242/K242 &gt; 10, N242/K242 &lt;= 20), 3000/(Summary!$B$23/100) * K242,
    AND(N242/K242 &gt; 20, N242/K242 &lt;= 25), 11000/(Summary!$B$23/100) * K242,
    AND(N242/K242 &gt; 25, N242/K242 &lt;= 999), 15000/(Summary!$B$23/100) * K242
),0))</f>
        <v>0</v>
      </c>
      <c r="X242" s="99" cm="1">
        <f t="array" ref="X242">_xlfn.IFNA(_xlfn.IFS(AND(P242&gt;=2000, P242&lt;3000), 10000, AND(P242&gt;=3000, P242&lt;4000), 15000, AND(P242&gt;=4000, P242&lt;5000), 20000, AND(P242&gt;=5000), 25000),0)</f>
        <v>0</v>
      </c>
      <c r="Y242" s="64" t="str">
        <f>_xlfn.IFNA(VLOOKUP(D242,OTC!$A:$H,8,0),"")</f>
        <v/>
      </c>
      <c r="Z242" s="102">
        <f t="shared" si="87"/>
        <v>0</v>
      </c>
      <c r="AA242" s="113">
        <f t="shared" si="88"/>
        <v>850</v>
      </c>
      <c r="AB242" s="124">
        <f>IF(OR(ISNUMBER(SEARCH("적하삭제",J242)),ISNUMBER(SEARCH("적하 삭제",J242))),0,AA242*Summary!$B$23/100)</f>
        <v>8009.8050000000003</v>
      </c>
      <c r="AC242" s="65"/>
      <c r="AD242" s="145">
        <v>45905</v>
      </c>
      <c r="AE242" s="139" t="s">
        <v>10</v>
      </c>
      <c r="AF242" s="139">
        <v>82020038060</v>
      </c>
      <c r="AG242" s="139" t="s">
        <v>955</v>
      </c>
      <c r="AH242" s="139" t="s">
        <v>956</v>
      </c>
      <c r="AI242" s="139">
        <v>1094384810</v>
      </c>
      <c r="AJ242" s="139">
        <v>14248</v>
      </c>
      <c r="AK242" s="139"/>
      <c r="AL242" s="140">
        <v>1</v>
      </c>
      <c r="AM242" s="141">
        <v>0.6</v>
      </c>
      <c r="AN242" s="141">
        <v>2</v>
      </c>
      <c r="AO242" s="141">
        <v>2</v>
      </c>
      <c r="AP242" s="139" t="s">
        <v>8</v>
      </c>
      <c r="AQ242" s="141">
        <v>6.55</v>
      </c>
      <c r="AR242" s="139" t="s">
        <v>81</v>
      </c>
      <c r="AS242" s="139" t="s">
        <v>81</v>
      </c>
      <c r="AT242" s="139" t="s">
        <v>81</v>
      </c>
      <c r="AU242" s="139" t="s">
        <v>81</v>
      </c>
      <c r="AV242" s="139" t="s">
        <v>81</v>
      </c>
      <c r="AW242" s="139">
        <v>2256355</v>
      </c>
      <c r="AX242" s="139" t="s">
        <v>121</v>
      </c>
      <c r="AY242" s="139" t="s">
        <v>82</v>
      </c>
      <c r="AZ242" s="139"/>
      <c r="BA242" s="139" t="s">
        <v>83</v>
      </c>
      <c r="BB242" s="157">
        <v>596421461550</v>
      </c>
      <c r="BC242" s="139"/>
      <c r="BD242" s="139" t="s">
        <v>957</v>
      </c>
      <c r="BE242" s="139" t="s">
        <v>88</v>
      </c>
      <c r="BF242" s="139" t="s">
        <v>87</v>
      </c>
      <c r="BG242" s="139" t="s">
        <v>84</v>
      </c>
      <c r="BH242" s="139" t="s">
        <v>85</v>
      </c>
      <c r="BI242" s="139" t="s">
        <v>86</v>
      </c>
      <c r="BJ242" s="139"/>
      <c r="BK242" s="139" t="s">
        <v>116</v>
      </c>
    </row>
    <row r="243" spans="1:63" ht="13.2" customHeight="1" x14ac:dyDescent="0.2">
      <c r="A243" s="54">
        <f t="shared" si="67"/>
        <v>45905</v>
      </c>
      <c r="B243" s="54" t="str">
        <f t="shared" si="68"/>
        <v>NRT</v>
      </c>
      <c r="C243" s="53">
        <f t="shared" si="69"/>
        <v>82020038060</v>
      </c>
      <c r="D243" s="55" t="str">
        <f t="shared" si="70"/>
        <v>PJP250139028</v>
      </c>
      <c r="E243" s="53">
        <f t="shared" si="71"/>
        <v>596421461594</v>
      </c>
      <c r="F243" s="53">
        <f t="shared" si="72"/>
        <v>2256355</v>
      </c>
      <c r="G243" s="53" t="str">
        <f t="shared" si="73"/>
        <v>SWCORP (TEAMHT)</v>
      </c>
      <c r="H243" s="55" t="str">
        <f t="shared" si="74"/>
        <v>정수인</v>
      </c>
      <c r="I243" s="53">
        <f t="shared" si="75"/>
        <v>58007</v>
      </c>
      <c r="J243" s="72">
        <f t="shared" si="76"/>
        <v>0</v>
      </c>
      <c r="K243" s="114">
        <f t="shared" si="77"/>
        <v>1</v>
      </c>
      <c r="L243" s="115">
        <f t="shared" si="78"/>
        <v>0.8</v>
      </c>
      <c r="M243" s="115">
        <f t="shared" si="79"/>
        <v>2</v>
      </c>
      <c r="N243" s="56">
        <f t="shared" si="80"/>
        <v>2</v>
      </c>
      <c r="O243" s="53" t="str">
        <f t="shared" si="81"/>
        <v>일반(목록배제,Normal-Manifest Exception)</v>
      </c>
      <c r="P243" s="100">
        <f t="shared" si="82"/>
        <v>4.66</v>
      </c>
      <c r="Q243" s="63" t="str">
        <f t="shared" si="83"/>
        <v>RS706</v>
      </c>
      <c r="R243" s="63" t="str">
        <f t="shared" si="84"/>
        <v>AIR SEOUL</v>
      </c>
      <c r="S243" s="54">
        <f t="shared" si="85"/>
        <v>45905</v>
      </c>
      <c r="T243" s="94">
        <f t="shared" si="86"/>
        <v>850</v>
      </c>
      <c r="U243" s="98" cm="1">
        <f t="array" ref="U243">IF(OR(ISNUMBER(SEARCH("대신대납",J243)),ISNUMBER(SEARCH("대신 대납",J243))),_xlfn.LET(
  _xlpm.s,J243,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3" s="98">
        <f>((K243-1)*2500)/(Summary!$B$23/100)</f>
        <v>0</v>
      </c>
      <c r="W243" s="107">
        <f>IF(OR(ISNUMBER(SEARCH("대신대납",J243)),ISNUMBER(SEARCH("대신 대납",J243)),ISNUMBER(SEARCH("대신착불",J243)),ISNUMBER(SEARCH("대신 착불",J243))), 0,_xlfn.IFNA(_xlfn.IFS(
    AND(N243/K243 &gt; 2, N243/K243 &lt;= 5), 500/(Summary!$B$23/100) * K243,
    AND(N243/K243 &gt; 5, N243/K243 &lt;= 10), 1000/(Summary!$B$23/100) * K243,
    AND(N243/K243 &gt; 10, N243/K243 &lt;= 20), 3000/(Summary!$B$23/100) * K243,
    AND(N243/K243 &gt; 20, N243/K243 &lt;= 25), 11000/(Summary!$B$23/100) * K243,
    AND(N243/K243 &gt; 25, N243/K243 &lt;= 999), 15000/(Summary!$B$23/100) * K243
),0))</f>
        <v>0</v>
      </c>
      <c r="X243" s="99" cm="1">
        <f t="array" ref="X243">_xlfn.IFNA(_xlfn.IFS(AND(P243&gt;=2000, P243&lt;3000), 10000, AND(P243&gt;=3000, P243&lt;4000), 15000, AND(P243&gt;=4000, P243&lt;5000), 20000, AND(P243&gt;=5000), 25000),0)</f>
        <v>0</v>
      </c>
      <c r="Y243" s="64" t="str">
        <f>_xlfn.IFNA(VLOOKUP(D243,OTC!$A:$H,8,0),"")</f>
        <v/>
      </c>
      <c r="Z243" s="102">
        <f t="shared" si="87"/>
        <v>0</v>
      </c>
      <c r="AA243" s="113">
        <f t="shared" si="88"/>
        <v>850</v>
      </c>
      <c r="AB243" s="124">
        <f>IF(OR(ISNUMBER(SEARCH("적하삭제",J243)),ISNUMBER(SEARCH("적하 삭제",J243))),0,AA243*Summary!$B$23/100)</f>
        <v>8009.8050000000003</v>
      </c>
      <c r="AC243" s="65"/>
      <c r="AD243" s="145">
        <v>45905</v>
      </c>
      <c r="AE243" s="139" t="s">
        <v>10</v>
      </c>
      <c r="AF243" s="139">
        <v>82020038060</v>
      </c>
      <c r="AG243" s="139" t="s">
        <v>958</v>
      </c>
      <c r="AH243" s="139" t="s">
        <v>959</v>
      </c>
      <c r="AI243" s="139">
        <v>1045629101</v>
      </c>
      <c r="AJ243" s="139">
        <v>58007</v>
      </c>
      <c r="AK243" s="139"/>
      <c r="AL243" s="140">
        <v>1</v>
      </c>
      <c r="AM243" s="141">
        <v>0.8</v>
      </c>
      <c r="AN243" s="141">
        <v>2</v>
      </c>
      <c r="AO243" s="141">
        <v>2</v>
      </c>
      <c r="AP243" s="139" t="s">
        <v>8</v>
      </c>
      <c r="AQ243" s="141">
        <v>4.66</v>
      </c>
      <c r="AR243" s="139" t="s">
        <v>81</v>
      </c>
      <c r="AS243" s="139" t="s">
        <v>81</v>
      </c>
      <c r="AT243" s="139" t="s">
        <v>81</v>
      </c>
      <c r="AU243" s="139" t="s">
        <v>81</v>
      </c>
      <c r="AV243" s="139" t="s">
        <v>81</v>
      </c>
      <c r="AW243" s="139">
        <v>2256355</v>
      </c>
      <c r="AX243" s="139" t="s">
        <v>121</v>
      </c>
      <c r="AY243" s="139" t="s">
        <v>82</v>
      </c>
      <c r="AZ243" s="139"/>
      <c r="BA243" s="139" t="s">
        <v>83</v>
      </c>
      <c r="BB243" s="157">
        <v>596421461594</v>
      </c>
      <c r="BC243" s="139"/>
      <c r="BD243" s="139" t="s">
        <v>960</v>
      </c>
      <c r="BE243" s="139" t="s">
        <v>88</v>
      </c>
      <c r="BF243" s="139" t="s">
        <v>87</v>
      </c>
      <c r="BG243" s="139" t="s">
        <v>84</v>
      </c>
      <c r="BH243" s="139" t="s">
        <v>85</v>
      </c>
      <c r="BI243" s="139" t="s">
        <v>86</v>
      </c>
      <c r="BJ243" s="139"/>
      <c r="BK243" s="139" t="s">
        <v>116</v>
      </c>
    </row>
    <row r="244" spans="1:63" ht="13.2" customHeight="1" x14ac:dyDescent="0.2">
      <c r="A244" s="54">
        <f t="shared" si="67"/>
        <v>45905</v>
      </c>
      <c r="B244" s="54" t="str">
        <f t="shared" si="68"/>
        <v>NRT</v>
      </c>
      <c r="C244" s="53">
        <f t="shared" si="69"/>
        <v>82020038060</v>
      </c>
      <c r="D244" s="55" t="str">
        <f t="shared" si="70"/>
        <v>PJP250139029</v>
      </c>
      <c r="E244" s="53">
        <f t="shared" si="71"/>
        <v>596421461605</v>
      </c>
      <c r="F244" s="53">
        <f t="shared" si="72"/>
        <v>2256355</v>
      </c>
      <c r="G244" s="53" t="str">
        <f t="shared" si="73"/>
        <v>SWCORP (TEAMHT)</v>
      </c>
      <c r="H244" s="55" t="str">
        <f t="shared" si="74"/>
        <v>한기욱</v>
      </c>
      <c r="I244" s="53">
        <f t="shared" si="75"/>
        <v>5578</v>
      </c>
      <c r="J244" s="72">
        <f t="shared" si="76"/>
        <v>0</v>
      </c>
      <c r="K244" s="114">
        <f t="shared" si="77"/>
        <v>1</v>
      </c>
      <c r="L244" s="115">
        <f t="shared" si="78"/>
        <v>6.8</v>
      </c>
      <c r="M244" s="115">
        <f t="shared" si="79"/>
        <v>4.7</v>
      </c>
      <c r="N244" s="56">
        <f t="shared" si="80"/>
        <v>6.8000000000000007</v>
      </c>
      <c r="O244" s="53" t="str">
        <f t="shared" si="81"/>
        <v>일반(목록배제,Normal-Manifest Exception)</v>
      </c>
      <c r="P244" s="100">
        <f t="shared" si="82"/>
        <v>13.07</v>
      </c>
      <c r="Q244" s="63" t="str">
        <f t="shared" si="83"/>
        <v>RS706</v>
      </c>
      <c r="R244" s="63" t="str">
        <f t="shared" si="84"/>
        <v>AIR SEOUL</v>
      </c>
      <c r="S244" s="54">
        <f t="shared" si="85"/>
        <v>45905</v>
      </c>
      <c r="T244" s="94">
        <f t="shared" si="86"/>
        <v>1762</v>
      </c>
      <c r="U244" s="98" cm="1">
        <f t="array" ref="U244">IF(OR(ISNUMBER(SEARCH("대신대납",J244)),ISNUMBER(SEARCH("대신 대납",J244))),_xlfn.LET(
  _xlpm.s,J244,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4" s="98">
        <f>((K244-1)*2500)/(Summary!$B$23/100)</f>
        <v>0</v>
      </c>
      <c r="W244" s="107">
        <f>IF(OR(ISNUMBER(SEARCH("대신대납",J244)),ISNUMBER(SEARCH("대신 대납",J244)),ISNUMBER(SEARCH("대신착불",J244)),ISNUMBER(SEARCH("대신 착불",J244))), 0,_xlfn.IFNA(_xlfn.IFS(
    AND(N244/K244 &gt; 2, N244/K244 &lt;= 5), 500/(Summary!$B$23/100) * K244,
    AND(N244/K244 &gt; 5, N244/K244 &lt;= 10), 1000/(Summary!$B$23/100) * K244,
    AND(N244/K244 &gt; 10, N244/K244 &lt;= 20), 3000/(Summary!$B$23/100) * K244,
    AND(N244/K244 &gt; 20, N244/K244 &lt;= 25), 11000/(Summary!$B$23/100) * K244,
    AND(N244/K244 &gt; 25, N244/K244 &lt;= 999), 15000/(Summary!$B$23/100) * K244
),0))</f>
        <v>106.11993675251769</v>
      </c>
      <c r="X244" s="99" cm="1">
        <f t="array" ref="X244">_xlfn.IFNA(_xlfn.IFS(AND(P244&gt;=2000, P244&lt;3000), 10000, AND(P244&gt;=3000, P244&lt;4000), 15000, AND(P244&gt;=4000, P244&lt;5000), 20000, AND(P244&gt;=5000), 25000),0)</f>
        <v>0</v>
      </c>
      <c r="Y244" s="64" t="str">
        <f>_xlfn.IFNA(VLOOKUP(D244,OTC!$A:$H,8,0),"")</f>
        <v/>
      </c>
      <c r="Z244" s="102">
        <f t="shared" si="87"/>
        <v>106</v>
      </c>
      <c r="AA244" s="113">
        <f t="shared" si="88"/>
        <v>1868</v>
      </c>
      <c r="AB244" s="124">
        <f>IF(OR(ISNUMBER(SEARCH("적하삭제",J244)),ISNUMBER(SEARCH("적하 삭제",J244))),0,AA244*Summary!$B$23/100)</f>
        <v>17602.724400000003</v>
      </c>
      <c r="AC244" s="65"/>
      <c r="AD244" s="145">
        <v>45905</v>
      </c>
      <c r="AE244" s="139" t="s">
        <v>10</v>
      </c>
      <c r="AF244" s="139">
        <v>82020038060</v>
      </c>
      <c r="AG244" s="139" t="s">
        <v>961</v>
      </c>
      <c r="AH244" s="139" t="s">
        <v>962</v>
      </c>
      <c r="AI244" s="139">
        <v>1077114497</v>
      </c>
      <c r="AJ244" s="139">
        <v>5578</v>
      </c>
      <c r="AK244" s="139"/>
      <c r="AL244" s="140">
        <v>1</v>
      </c>
      <c r="AM244" s="141">
        <v>6.8</v>
      </c>
      <c r="AN244" s="141">
        <v>4.7</v>
      </c>
      <c r="AO244" s="141">
        <v>7</v>
      </c>
      <c r="AP244" s="139" t="s">
        <v>8</v>
      </c>
      <c r="AQ244" s="141">
        <v>13.07</v>
      </c>
      <c r="AR244" s="139" t="s">
        <v>81</v>
      </c>
      <c r="AS244" s="139" t="s">
        <v>81</v>
      </c>
      <c r="AT244" s="139" t="s">
        <v>81</v>
      </c>
      <c r="AU244" s="139" t="s">
        <v>81</v>
      </c>
      <c r="AV244" s="139" t="s">
        <v>81</v>
      </c>
      <c r="AW244" s="139">
        <v>2256355</v>
      </c>
      <c r="AX244" s="139" t="s">
        <v>121</v>
      </c>
      <c r="AY244" s="139" t="s">
        <v>82</v>
      </c>
      <c r="AZ244" s="139"/>
      <c r="BA244" s="139" t="s">
        <v>83</v>
      </c>
      <c r="BB244" s="157">
        <v>596421461605</v>
      </c>
      <c r="BC244" s="139"/>
      <c r="BD244" s="139" t="s">
        <v>963</v>
      </c>
      <c r="BE244" s="139" t="s">
        <v>88</v>
      </c>
      <c r="BF244" s="139" t="s">
        <v>87</v>
      </c>
      <c r="BG244" s="139" t="s">
        <v>84</v>
      </c>
      <c r="BH244" s="139" t="s">
        <v>85</v>
      </c>
      <c r="BI244" s="139" t="s">
        <v>86</v>
      </c>
      <c r="BJ244" s="139"/>
      <c r="BK244" s="139" t="s">
        <v>116</v>
      </c>
    </row>
    <row r="245" spans="1:63" ht="13.2" customHeight="1" x14ac:dyDescent="0.2">
      <c r="A245" s="54">
        <f t="shared" si="67"/>
        <v>45905</v>
      </c>
      <c r="B245" s="54" t="str">
        <f t="shared" si="68"/>
        <v>NRT</v>
      </c>
      <c r="C245" s="53">
        <f t="shared" si="69"/>
        <v>82020038060</v>
      </c>
      <c r="D245" s="55" t="str">
        <f t="shared" si="70"/>
        <v>PJP250138194</v>
      </c>
      <c r="E245" s="53">
        <f t="shared" si="71"/>
        <v>596421458503</v>
      </c>
      <c r="F245" s="53">
        <f t="shared" si="72"/>
        <v>2256355</v>
      </c>
      <c r="G245" s="53" t="str">
        <f t="shared" si="73"/>
        <v>SWCORP (TEAMHT)</v>
      </c>
      <c r="H245" s="55" t="str">
        <f t="shared" si="74"/>
        <v>이나영</v>
      </c>
      <c r="I245" s="53">
        <f t="shared" si="75"/>
        <v>31998</v>
      </c>
      <c r="J245" s="72">
        <f t="shared" si="76"/>
        <v>0</v>
      </c>
      <c r="K245" s="114">
        <f t="shared" si="77"/>
        <v>1</v>
      </c>
      <c r="L245" s="115">
        <f t="shared" si="78"/>
        <v>2.0499999999999998</v>
      </c>
      <c r="M245" s="115">
        <f t="shared" si="79"/>
        <v>4.2</v>
      </c>
      <c r="N245" s="56">
        <f t="shared" si="80"/>
        <v>4.2</v>
      </c>
      <c r="O245" s="53" t="str">
        <f t="shared" si="81"/>
        <v>일반(목록배제,Normal-Manifest Exception)</v>
      </c>
      <c r="P245" s="100">
        <f t="shared" si="82"/>
        <v>14.66</v>
      </c>
      <c r="Q245" s="63" t="str">
        <f t="shared" si="83"/>
        <v>RS706</v>
      </c>
      <c r="R245" s="63" t="str">
        <f t="shared" si="84"/>
        <v>AIR SEOUL</v>
      </c>
      <c r="S245" s="54">
        <f t="shared" si="85"/>
        <v>45905</v>
      </c>
      <c r="T245" s="94">
        <f t="shared" si="86"/>
        <v>1268</v>
      </c>
      <c r="U245" s="98" cm="1">
        <f t="array" ref="U245">IF(OR(ISNUMBER(SEARCH("대신대납",J245)),ISNUMBER(SEARCH("대신 대납",J245))),_xlfn.LET(
  _xlpm.s,J245,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5" s="98">
        <f>((K245-1)*2500)/(Summary!$B$23/100)</f>
        <v>0</v>
      </c>
      <c r="W245" s="107">
        <f>IF(OR(ISNUMBER(SEARCH("대신대납",J245)),ISNUMBER(SEARCH("대신 대납",J245)),ISNUMBER(SEARCH("대신착불",J245)),ISNUMBER(SEARCH("대신 착불",J245))), 0,_xlfn.IFNA(_xlfn.IFS(
    AND(N245/K245 &gt; 2, N245/K245 &lt;= 5), 500/(Summary!$B$23/100) * K245,
    AND(N245/K245 &gt; 5, N245/K245 &lt;= 10), 1000/(Summary!$B$23/100) * K245,
    AND(N245/K245 &gt; 10, N245/K245 &lt;= 20), 3000/(Summary!$B$23/100) * K245,
    AND(N245/K245 &gt; 20, N245/K245 &lt;= 25), 11000/(Summary!$B$23/100) * K245,
    AND(N245/K245 &gt; 25, N245/K245 &lt;= 999), 15000/(Summary!$B$23/100) * K245
),0))</f>
        <v>53.059968376258844</v>
      </c>
      <c r="X245" s="99" cm="1">
        <f t="array" ref="X245">_xlfn.IFNA(_xlfn.IFS(AND(P245&gt;=2000, P245&lt;3000), 10000, AND(P245&gt;=3000, P245&lt;4000), 15000, AND(P245&gt;=4000, P245&lt;5000), 20000, AND(P245&gt;=5000), 25000),0)</f>
        <v>0</v>
      </c>
      <c r="Y245" s="64" t="str">
        <f>_xlfn.IFNA(VLOOKUP(D245,OTC!$A:$H,8,0),"")</f>
        <v/>
      </c>
      <c r="Z245" s="102">
        <f t="shared" si="87"/>
        <v>53</v>
      </c>
      <c r="AA245" s="113">
        <f t="shared" si="88"/>
        <v>1321</v>
      </c>
      <c r="AB245" s="124">
        <f>IF(OR(ISNUMBER(SEARCH("적하삭제",J245)),ISNUMBER(SEARCH("적하 삭제",J245))),0,AA245*Summary!$B$23/100)</f>
        <v>12448.179300000002</v>
      </c>
      <c r="AC245" s="65"/>
      <c r="AD245" s="145">
        <v>45905</v>
      </c>
      <c r="AE245" s="139" t="s">
        <v>10</v>
      </c>
      <c r="AF245" s="139">
        <v>82020038060</v>
      </c>
      <c r="AG245" s="139" t="s">
        <v>964</v>
      </c>
      <c r="AH245" s="139" t="s">
        <v>965</v>
      </c>
      <c r="AI245" s="139">
        <v>1064043191</v>
      </c>
      <c r="AJ245" s="139">
        <v>31998</v>
      </c>
      <c r="AK245" s="139"/>
      <c r="AL245" s="140">
        <v>1</v>
      </c>
      <c r="AM245" s="141">
        <v>2.0499999999999998</v>
      </c>
      <c r="AN245" s="141">
        <v>4.2</v>
      </c>
      <c r="AO245" s="141">
        <v>4.2</v>
      </c>
      <c r="AP245" s="139" t="s">
        <v>8</v>
      </c>
      <c r="AQ245" s="141">
        <v>14.66</v>
      </c>
      <c r="AR245" s="139" t="s">
        <v>81</v>
      </c>
      <c r="AS245" s="139" t="s">
        <v>81</v>
      </c>
      <c r="AT245" s="139" t="s">
        <v>81</v>
      </c>
      <c r="AU245" s="139" t="s">
        <v>81</v>
      </c>
      <c r="AV245" s="139" t="s">
        <v>81</v>
      </c>
      <c r="AW245" s="139">
        <v>2256355</v>
      </c>
      <c r="AX245" s="139" t="s">
        <v>121</v>
      </c>
      <c r="AY245" s="139" t="s">
        <v>82</v>
      </c>
      <c r="AZ245" s="139"/>
      <c r="BA245" s="139" t="s">
        <v>83</v>
      </c>
      <c r="BB245" s="157">
        <v>596421458503</v>
      </c>
      <c r="BC245" s="139"/>
      <c r="BD245" s="139" t="s">
        <v>966</v>
      </c>
      <c r="BE245" s="139" t="s">
        <v>88</v>
      </c>
      <c r="BF245" s="139" t="s">
        <v>87</v>
      </c>
      <c r="BG245" s="139" t="s">
        <v>84</v>
      </c>
      <c r="BH245" s="139" t="s">
        <v>85</v>
      </c>
      <c r="BI245" s="139" t="s">
        <v>86</v>
      </c>
      <c r="BJ245" s="139"/>
      <c r="BK245" s="139" t="s">
        <v>116</v>
      </c>
    </row>
    <row r="246" spans="1:63" ht="13.2" customHeight="1" x14ac:dyDescent="0.2">
      <c r="A246" s="54">
        <f t="shared" si="67"/>
        <v>45905</v>
      </c>
      <c r="B246" s="54" t="str">
        <f t="shared" si="68"/>
        <v>NRT</v>
      </c>
      <c r="C246" s="53">
        <f t="shared" si="69"/>
        <v>82020038060</v>
      </c>
      <c r="D246" s="55" t="str">
        <f t="shared" si="70"/>
        <v>PJP250138209</v>
      </c>
      <c r="E246" s="53">
        <f t="shared" si="71"/>
        <v>596421458654</v>
      </c>
      <c r="F246" s="53">
        <f t="shared" si="72"/>
        <v>2256355</v>
      </c>
      <c r="G246" s="53" t="str">
        <f t="shared" si="73"/>
        <v>SWCORP (TEAMHT)</v>
      </c>
      <c r="H246" s="55" t="str">
        <f t="shared" si="74"/>
        <v>고주희</v>
      </c>
      <c r="I246" s="53">
        <f t="shared" si="75"/>
        <v>8551</v>
      </c>
      <c r="J246" s="72">
        <f t="shared" si="76"/>
        <v>0</v>
      </c>
      <c r="K246" s="114">
        <f t="shared" si="77"/>
        <v>1</v>
      </c>
      <c r="L246" s="115">
        <f t="shared" si="78"/>
        <v>0.5</v>
      </c>
      <c r="M246" s="115">
        <f t="shared" si="79"/>
        <v>2</v>
      </c>
      <c r="N246" s="56">
        <f t="shared" si="80"/>
        <v>2</v>
      </c>
      <c r="O246" s="53" t="str">
        <f t="shared" si="81"/>
        <v>일반(목록배제,Normal-Manifest Exception)</v>
      </c>
      <c r="P246" s="100">
        <f t="shared" si="82"/>
        <v>5.37</v>
      </c>
      <c r="Q246" s="63" t="str">
        <f t="shared" si="83"/>
        <v>RS706</v>
      </c>
      <c r="R246" s="63" t="str">
        <f t="shared" si="84"/>
        <v>AIR SEOUL</v>
      </c>
      <c r="S246" s="54">
        <f t="shared" si="85"/>
        <v>45905</v>
      </c>
      <c r="T246" s="94">
        <f t="shared" si="86"/>
        <v>850</v>
      </c>
      <c r="U246" s="98" cm="1">
        <f t="array" ref="U246">IF(OR(ISNUMBER(SEARCH("대신대납",J246)),ISNUMBER(SEARCH("대신 대납",J246))),_xlfn.LET(
  _xlpm.s,J246,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6" s="98">
        <f>((K246-1)*2500)/(Summary!$B$23/100)</f>
        <v>0</v>
      </c>
      <c r="W246" s="107">
        <f>IF(OR(ISNUMBER(SEARCH("대신대납",J246)),ISNUMBER(SEARCH("대신 대납",J246)),ISNUMBER(SEARCH("대신착불",J246)),ISNUMBER(SEARCH("대신 착불",J246))), 0,_xlfn.IFNA(_xlfn.IFS(
    AND(N246/K246 &gt; 2, N246/K246 &lt;= 5), 500/(Summary!$B$23/100) * K246,
    AND(N246/K246 &gt; 5, N246/K246 &lt;= 10), 1000/(Summary!$B$23/100) * K246,
    AND(N246/K246 &gt; 10, N246/K246 &lt;= 20), 3000/(Summary!$B$23/100) * K246,
    AND(N246/K246 &gt; 20, N246/K246 &lt;= 25), 11000/(Summary!$B$23/100) * K246,
    AND(N246/K246 &gt; 25, N246/K246 &lt;= 999), 15000/(Summary!$B$23/100) * K246
),0))</f>
        <v>0</v>
      </c>
      <c r="X246" s="99" cm="1">
        <f t="array" ref="X246">_xlfn.IFNA(_xlfn.IFS(AND(P246&gt;=2000, P246&lt;3000), 10000, AND(P246&gt;=3000, P246&lt;4000), 15000, AND(P246&gt;=4000, P246&lt;5000), 20000, AND(P246&gt;=5000), 25000),0)</f>
        <v>0</v>
      </c>
      <c r="Y246" s="64" t="str">
        <f>_xlfn.IFNA(VLOOKUP(D246,OTC!$A:$H,8,0),"")</f>
        <v/>
      </c>
      <c r="Z246" s="102">
        <f t="shared" si="87"/>
        <v>0</v>
      </c>
      <c r="AA246" s="113">
        <f t="shared" si="88"/>
        <v>850</v>
      </c>
      <c r="AB246" s="124">
        <f>IF(OR(ISNUMBER(SEARCH("적하삭제",J246)),ISNUMBER(SEARCH("적하 삭제",J246))),0,AA246*Summary!$B$23/100)</f>
        <v>8009.8050000000003</v>
      </c>
      <c r="AC246" s="65"/>
      <c r="AD246" s="145">
        <v>45905</v>
      </c>
      <c r="AE246" s="139" t="s">
        <v>10</v>
      </c>
      <c r="AF246" s="139">
        <v>82020038060</v>
      </c>
      <c r="AG246" s="139" t="s">
        <v>967</v>
      </c>
      <c r="AH246" s="139" t="s">
        <v>968</v>
      </c>
      <c r="AI246" s="139">
        <v>1053979802</v>
      </c>
      <c r="AJ246" s="139">
        <v>8551</v>
      </c>
      <c r="AK246" s="139"/>
      <c r="AL246" s="140">
        <v>1</v>
      </c>
      <c r="AM246" s="141">
        <v>0.5</v>
      </c>
      <c r="AN246" s="141">
        <v>2</v>
      </c>
      <c r="AO246" s="141">
        <v>2</v>
      </c>
      <c r="AP246" s="139" t="s">
        <v>8</v>
      </c>
      <c r="AQ246" s="141">
        <v>5.37</v>
      </c>
      <c r="AR246" s="139" t="s">
        <v>81</v>
      </c>
      <c r="AS246" s="139" t="s">
        <v>81</v>
      </c>
      <c r="AT246" s="139" t="s">
        <v>81</v>
      </c>
      <c r="AU246" s="139" t="s">
        <v>81</v>
      </c>
      <c r="AV246" s="139" t="s">
        <v>81</v>
      </c>
      <c r="AW246" s="139">
        <v>2256355</v>
      </c>
      <c r="AX246" s="139" t="s">
        <v>121</v>
      </c>
      <c r="AY246" s="139" t="s">
        <v>82</v>
      </c>
      <c r="AZ246" s="139"/>
      <c r="BA246" s="139" t="s">
        <v>83</v>
      </c>
      <c r="BB246" s="157">
        <v>596421458654</v>
      </c>
      <c r="BC246" s="139"/>
      <c r="BD246" s="139" t="s">
        <v>969</v>
      </c>
      <c r="BE246" s="139" t="s">
        <v>88</v>
      </c>
      <c r="BF246" s="139" t="s">
        <v>87</v>
      </c>
      <c r="BG246" s="139" t="s">
        <v>84</v>
      </c>
      <c r="BH246" s="139" t="s">
        <v>85</v>
      </c>
      <c r="BI246" s="139" t="s">
        <v>86</v>
      </c>
      <c r="BJ246" s="139"/>
      <c r="BK246" s="139" t="s">
        <v>116</v>
      </c>
    </row>
    <row r="247" spans="1:63" ht="13.2" customHeight="1" x14ac:dyDescent="0.2">
      <c r="A247" s="54">
        <f t="shared" si="67"/>
        <v>45905</v>
      </c>
      <c r="B247" s="54" t="str">
        <f t="shared" si="68"/>
        <v>NRT</v>
      </c>
      <c r="C247" s="53">
        <f t="shared" si="69"/>
        <v>82020038060</v>
      </c>
      <c r="D247" s="55" t="str">
        <f t="shared" si="70"/>
        <v>PJP250138229</v>
      </c>
      <c r="E247" s="53">
        <f t="shared" si="71"/>
        <v>596421458853</v>
      </c>
      <c r="F247" s="53">
        <f t="shared" si="72"/>
        <v>2256355</v>
      </c>
      <c r="G247" s="53" t="str">
        <f t="shared" si="73"/>
        <v>SWCORP (TEAMHT)</v>
      </c>
      <c r="H247" s="55" t="str">
        <f t="shared" si="74"/>
        <v>신예범</v>
      </c>
      <c r="I247" s="53">
        <f t="shared" si="75"/>
        <v>12634</v>
      </c>
      <c r="J247" s="72">
        <f t="shared" si="76"/>
        <v>0</v>
      </c>
      <c r="K247" s="114">
        <f t="shared" si="77"/>
        <v>1</v>
      </c>
      <c r="L247" s="115">
        <f t="shared" si="78"/>
        <v>0.75</v>
      </c>
      <c r="M247" s="115">
        <f t="shared" si="79"/>
        <v>3.6</v>
      </c>
      <c r="N247" s="56">
        <f t="shared" si="80"/>
        <v>3.6</v>
      </c>
      <c r="O247" s="53" t="str">
        <f t="shared" si="81"/>
        <v>일반(목록배제,Normal-Manifest Exception)</v>
      </c>
      <c r="P247" s="100">
        <f t="shared" si="82"/>
        <v>5.22</v>
      </c>
      <c r="Q247" s="63" t="str">
        <f t="shared" si="83"/>
        <v>RS706</v>
      </c>
      <c r="R247" s="63" t="str">
        <f t="shared" si="84"/>
        <v>AIR SEOUL</v>
      </c>
      <c r="S247" s="54">
        <f t="shared" si="85"/>
        <v>45905</v>
      </c>
      <c r="T247" s="94">
        <f t="shared" si="86"/>
        <v>1154</v>
      </c>
      <c r="U247" s="98" cm="1">
        <f t="array" ref="U247">IF(OR(ISNUMBER(SEARCH("대신대납",J247)),ISNUMBER(SEARCH("대신 대납",J247))),_xlfn.LET(
  _xlpm.s,J247,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7" s="98">
        <f>((K247-1)*2500)/(Summary!$B$23/100)</f>
        <v>0</v>
      </c>
      <c r="W247" s="107">
        <f>IF(OR(ISNUMBER(SEARCH("대신대납",J247)),ISNUMBER(SEARCH("대신 대납",J247)),ISNUMBER(SEARCH("대신착불",J247)),ISNUMBER(SEARCH("대신 착불",J247))), 0,_xlfn.IFNA(_xlfn.IFS(
    AND(N247/K247 &gt; 2, N247/K247 &lt;= 5), 500/(Summary!$B$23/100) * K247,
    AND(N247/K247 &gt; 5, N247/K247 &lt;= 10), 1000/(Summary!$B$23/100) * K247,
    AND(N247/K247 &gt; 10, N247/K247 &lt;= 20), 3000/(Summary!$B$23/100) * K247,
    AND(N247/K247 &gt; 20, N247/K247 &lt;= 25), 11000/(Summary!$B$23/100) * K247,
    AND(N247/K247 &gt; 25, N247/K247 &lt;= 999), 15000/(Summary!$B$23/100) * K247
),0))</f>
        <v>53.059968376258844</v>
      </c>
      <c r="X247" s="99" cm="1">
        <f t="array" ref="X247">_xlfn.IFNA(_xlfn.IFS(AND(P247&gt;=2000, P247&lt;3000), 10000, AND(P247&gt;=3000, P247&lt;4000), 15000, AND(P247&gt;=4000, P247&lt;5000), 20000, AND(P247&gt;=5000), 25000),0)</f>
        <v>0</v>
      </c>
      <c r="Y247" s="64" t="str">
        <f>_xlfn.IFNA(VLOOKUP(D247,OTC!$A:$H,8,0),"")</f>
        <v/>
      </c>
      <c r="Z247" s="102">
        <f t="shared" si="87"/>
        <v>53</v>
      </c>
      <c r="AA247" s="113">
        <f t="shared" si="88"/>
        <v>1207</v>
      </c>
      <c r="AB247" s="124">
        <f>IF(OR(ISNUMBER(SEARCH("적하삭제",J247)),ISNUMBER(SEARCH("적하 삭제",J247))),0,AA247*Summary!$B$23/100)</f>
        <v>11373.9231</v>
      </c>
      <c r="AC247" s="65"/>
      <c r="AD247" s="145">
        <v>45905</v>
      </c>
      <c r="AE247" s="139" t="s">
        <v>10</v>
      </c>
      <c r="AF247" s="139">
        <v>82020038060</v>
      </c>
      <c r="AG247" s="139" t="s">
        <v>970</v>
      </c>
      <c r="AH247" s="139" t="s">
        <v>971</v>
      </c>
      <c r="AI247" s="139">
        <v>1039188645</v>
      </c>
      <c r="AJ247" s="139">
        <v>12634</v>
      </c>
      <c r="AK247" s="139"/>
      <c r="AL247" s="140">
        <v>1</v>
      </c>
      <c r="AM247" s="141">
        <v>0.75</v>
      </c>
      <c r="AN247" s="141">
        <v>3.6</v>
      </c>
      <c r="AO247" s="141">
        <v>3.6</v>
      </c>
      <c r="AP247" s="139" t="s">
        <v>8</v>
      </c>
      <c r="AQ247" s="141">
        <v>5.22</v>
      </c>
      <c r="AR247" s="139" t="s">
        <v>81</v>
      </c>
      <c r="AS247" s="139" t="s">
        <v>81</v>
      </c>
      <c r="AT247" s="139" t="s">
        <v>81</v>
      </c>
      <c r="AU247" s="139" t="s">
        <v>81</v>
      </c>
      <c r="AV247" s="139" t="s">
        <v>81</v>
      </c>
      <c r="AW247" s="139">
        <v>2256355</v>
      </c>
      <c r="AX247" s="139" t="s">
        <v>121</v>
      </c>
      <c r="AY247" s="139" t="s">
        <v>82</v>
      </c>
      <c r="AZ247" s="139"/>
      <c r="BA247" s="139" t="s">
        <v>83</v>
      </c>
      <c r="BB247" s="157">
        <v>596421458853</v>
      </c>
      <c r="BC247" s="139"/>
      <c r="BD247" s="139" t="s">
        <v>972</v>
      </c>
      <c r="BE247" s="139" t="s">
        <v>88</v>
      </c>
      <c r="BF247" s="139" t="s">
        <v>87</v>
      </c>
      <c r="BG247" s="139" t="s">
        <v>84</v>
      </c>
      <c r="BH247" s="139" t="s">
        <v>85</v>
      </c>
      <c r="BI247" s="139" t="s">
        <v>86</v>
      </c>
      <c r="BJ247" s="139"/>
      <c r="BK247" s="139" t="s">
        <v>116</v>
      </c>
    </row>
    <row r="248" spans="1:63" ht="13.2" customHeight="1" x14ac:dyDescent="0.2">
      <c r="A248" s="54">
        <f t="shared" si="67"/>
        <v>45905</v>
      </c>
      <c r="B248" s="54" t="str">
        <f t="shared" si="68"/>
        <v>NRT</v>
      </c>
      <c r="C248" s="53">
        <f t="shared" si="69"/>
        <v>82020038060</v>
      </c>
      <c r="D248" s="55" t="str">
        <f t="shared" si="70"/>
        <v>PJP250138197</v>
      </c>
      <c r="E248" s="53">
        <f t="shared" si="71"/>
        <v>596421458536</v>
      </c>
      <c r="F248" s="53">
        <f t="shared" si="72"/>
        <v>2256355</v>
      </c>
      <c r="G248" s="53" t="str">
        <f t="shared" si="73"/>
        <v>SWCORP (TEAMHT)</v>
      </c>
      <c r="H248" s="55" t="str">
        <f t="shared" si="74"/>
        <v>여임경</v>
      </c>
      <c r="I248" s="53">
        <f t="shared" si="75"/>
        <v>48062</v>
      </c>
      <c r="J248" s="72">
        <f t="shared" si="76"/>
        <v>0</v>
      </c>
      <c r="K248" s="114">
        <f t="shared" si="77"/>
        <v>1</v>
      </c>
      <c r="L248" s="115">
        <f t="shared" si="78"/>
        <v>3.4</v>
      </c>
      <c r="M248" s="115">
        <f t="shared" si="79"/>
        <v>3.6</v>
      </c>
      <c r="N248" s="56">
        <f t="shared" si="80"/>
        <v>3.6</v>
      </c>
      <c r="O248" s="53" t="str">
        <f t="shared" si="81"/>
        <v>일반(목록배제,Normal-Manifest Exception)</v>
      </c>
      <c r="P248" s="100">
        <f t="shared" si="82"/>
        <v>10.09</v>
      </c>
      <c r="Q248" s="63" t="str">
        <f t="shared" si="83"/>
        <v>RS706</v>
      </c>
      <c r="R248" s="63" t="str">
        <f t="shared" si="84"/>
        <v>AIR SEOUL</v>
      </c>
      <c r="S248" s="54">
        <f t="shared" si="85"/>
        <v>45905</v>
      </c>
      <c r="T248" s="94">
        <f t="shared" si="86"/>
        <v>1154</v>
      </c>
      <c r="U248" s="98" cm="1">
        <f t="array" ref="U248">IF(OR(ISNUMBER(SEARCH("대신대납",J248)),ISNUMBER(SEARCH("대신 대납",J248))),_xlfn.LET(
  _xlpm.s,J248,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8" s="98">
        <f>((K248-1)*2500)/(Summary!$B$23/100)</f>
        <v>0</v>
      </c>
      <c r="W248" s="107">
        <f>IF(OR(ISNUMBER(SEARCH("대신대납",J248)),ISNUMBER(SEARCH("대신 대납",J248)),ISNUMBER(SEARCH("대신착불",J248)),ISNUMBER(SEARCH("대신 착불",J248))), 0,_xlfn.IFNA(_xlfn.IFS(
    AND(N248/K248 &gt; 2, N248/K248 &lt;= 5), 500/(Summary!$B$23/100) * K248,
    AND(N248/K248 &gt; 5, N248/K248 &lt;= 10), 1000/(Summary!$B$23/100) * K248,
    AND(N248/K248 &gt; 10, N248/K248 &lt;= 20), 3000/(Summary!$B$23/100) * K248,
    AND(N248/K248 &gt; 20, N248/K248 &lt;= 25), 11000/(Summary!$B$23/100) * K248,
    AND(N248/K248 &gt; 25, N248/K248 &lt;= 999), 15000/(Summary!$B$23/100) * K248
),0))</f>
        <v>53.059968376258844</v>
      </c>
      <c r="X248" s="99" cm="1">
        <f t="array" ref="X248">_xlfn.IFNA(_xlfn.IFS(AND(P248&gt;=2000, P248&lt;3000), 10000, AND(P248&gt;=3000, P248&lt;4000), 15000, AND(P248&gt;=4000, P248&lt;5000), 20000, AND(P248&gt;=5000), 25000),0)</f>
        <v>0</v>
      </c>
      <c r="Y248" s="64" t="str">
        <f>_xlfn.IFNA(VLOOKUP(D248,OTC!$A:$H,8,0),"")</f>
        <v/>
      </c>
      <c r="Z248" s="102">
        <f t="shared" si="87"/>
        <v>53</v>
      </c>
      <c r="AA248" s="113">
        <f t="shared" si="88"/>
        <v>1207</v>
      </c>
      <c r="AB248" s="124">
        <f>IF(OR(ISNUMBER(SEARCH("적하삭제",J248)),ISNUMBER(SEARCH("적하 삭제",J248))),0,AA248*Summary!$B$23/100)</f>
        <v>11373.9231</v>
      </c>
      <c r="AC248" s="65"/>
      <c r="AD248" s="145">
        <v>45905</v>
      </c>
      <c r="AE248" s="139" t="s">
        <v>10</v>
      </c>
      <c r="AF248" s="139">
        <v>82020038060</v>
      </c>
      <c r="AG248" s="139" t="s">
        <v>973</v>
      </c>
      <c r="AH248" s="139" t="s">
        <v>974</v>
      </c>
      <c r="AI248" s="139">
        <v>1082937632</v>
      </c>
      <c r="AJ248" s="139">
        <v>48062</v>
      </c>
      <c r="AK248" s="139"/>
      <c r="AL248" s="140">
        <v>1</v>
      </c>
      <c r="AM248" s="141">
        <v>3.4</v>
      </c>
      <c r="AN248" s="141">
        <v>3.6</v>
      </c>
      <c r="AO248" s="141">
        <v>3.6</v>
      </c>
      <c r="AP248" s="139" t="s">
        <v>8</v>
      </c>
      <c r="AQ248" s="141">
        <v>10.09</v>
      </c>
      <c r="AR248" s="139" t="s">
        <v>81</v>
      </c>
      <c r="AS248" s="139" t="s">
        <v>81</v>
      </c>
      <c r="AT248" s="139" t="s">
        <v>81</v>
      </c>
      <c r="AU248" s="139" t="s">
        <v>81</v>
      </c>
      <c r="AV248" s="139" t="s">
        <v>81</v>
      </c>
      <c r="AW248" s="139">
        <v>2256355</v>
      </c>
      <c r="AX248" s="139" t="s">
        <v>121</v>
      </c>
      <c r="AY248" s="139" t="s">
        <v>82</v>
      </c>
      <c r="AZ248" s="139"/>
      <c r="BA248" s="139" t="s">
        <v>83</v>
      </c>
      <c r="BB248" s="157">
        <v>596421458536</v>
      </c>
      <c r="BC248" s="139"/>
      <c r="BD248" s="139" t="s">
        <v>975</v>
      </c>
      <c r="BE248" s="139" t="s">
        <v>88</v>
      </c>
      <c r="BF248" s="139" t="s">
        <v>87</v>
      </c>
      <c r="BG248" s="139" t="s">
        <v>84</v>
      </c>
      <c r="BH248" s="139" t="s">
        <v>85</v>
      </c>
      <c r="BI248" s="139" t="s">
        <v>86</v>
      </c>
      <c r="BJ248" s="139"/>
      <c r="BK248" s="139" t="s">
        <v>116</v>
      </c>
    </row>
    <row r="249" spans="1:63" ht="13.2" customHeight="1" x14ac:dyDescent="0.2">
      <c r="A249" s="54">
        <f t="shared" si="67"/>
        <v>45905</v>
      </c>
      <c r="B249" s="54" t="str">
        <f t="shared" si="68"/>
        <v>NRT</v>
      </c>
      <c r="C249" s="53">
        <f t="shared" si="69"/>
        <v>82020038060</v>
      </c>
      <c r="D249" s="55" t="str">
        <f t="shared" si="70"/>
        <v>PJP250138213</v>
      </c>
      <c r="E249" s="53">
        <f t="shared" si="71"/>
        <v>596421458691</v>
      </c>
      <c r="F249" s="53">
        <f t="shared" si="72"/>
        <v>2256355</v>
      </c>
      <c r="G249" s="53" t="str">
        <f t="shared" si="73"/>
        <v>SWCORP (TEAMHT)</v>
      </c>
      <c r="H249" s="55" t="str">
        <f t="shared" si="74"/>
        <v>오나연</v>
      </c>
      <c r="I249" s="53">
        <f t="shared" si="75"/>
        <v>16483</v>
      </c>
      <c r="J249" s="72">
        <f t="shared" si="76"/>
        <v>0</v>
      </c>
      <c r="K249" s="114">
        <f t="shared" si="77"/>
        <v>1</v>
      </c>
      <c r="L249" s="115">
        <f t="shared" si="78"/>
        <v>1.95</v>
      </c>
      <c r="M249" s="115">
        <f t="shared" si="79"/>
        <v>4.0999999999999996</v>
      </c>
      <c r="N249" s="56">
        <f t="shared" si="80"/>
        <v>4.1000000000000005</v>
      </c>
      <c r="O249" s="53" t="str">
        <f t="shared" si="81"/>
        <v>일반(목록배제,Normal-Manifest Exception)</v>
      </c>
      <c r="P249" s="100">
        <f t="shared" si="82"/>
        <v>20.63</v>
      </c>
      <c r="Q249" s="63" t="str">
        <f t="shared" si="83"/>
        <v>RS706</v>
      </c>
      <c r="R249" s="63" t="str">
        <f t="shared" si="84"/>
        <v>AIR SEOUL</v>
      </c>
      <c r="S249" s="54">
        <f t="shared" si="85"/>
        <v>45905</v>
      </c>
      <c r="T249" s="94">
        <f t="shared" si="86"/>
        <v>1249</v>
      </c>
      <c r="U249" s="98" cm="1">
        <f t="array" ref="U249">IF(OR(ISNUMBER(SEARCH("대신대납",J249)),ISNUMBER(SEARCH("대신 대납",J249))),_xlfn.LET(
  _xlpm.s,J249,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9" s="98">
        <f>((K249-1)*2500)/(Summary!$B$23/100)</f>
        <v>0</v>
      </c>
      <c r="W249" s="107">
        <f>IF(OR(ISNUMBER(SEARCH("대신대납",J249)),ISNUMBER(SEARCH("대신 대납",J249)),ISNUMBER(SEARCH("대신착불",J249)),ISNUMBER(SEARCH("대신 착불",J249))), 0,_xlfn.IFNA(_xlfn.IFS(
    AND(N249/K249 &gt; 2, N249/K249 &lt;= 5), 500/(Summary!$B$23/100) * K249,
    AND(N249/K249 &gt; 5, N249/K249 &lt;= 10), 1000/(Summary!$B$23/100) * K249,
    AND(N249/K249 &gt; 10, N249/K249 &lt;= 20), 3000/(Summary!$B$23/100) * K249,
    AND(N249/K249 &gt; 20, N249/K249 &lt;= 25), 11000/(Summary!$B$23/100) * K249,
    AND(N249/K249 &gt; 25, N249/K249 &lt;= 999), 15000/(Summary!$B$23/100) * K249
),0))</f>
        <v>53.059968376258844</v>
      </c>
      <c r="X249" s="99" cm="1">
        <f t="array" ref="X249">_xlfn.IFNA(_xlfn.IFS(AND(P249&gt;=2000, P249&lt;3000), 10000, AND(P249&gt;=3000, P249&lt;4000), 15000, AND(P249&gt;=4000, P249&lt;5000), 20000, AND(P249&gt;=5000), 25000),0)</f>
        <v>0</v>
      </c>
      <c r="Y249" s="64" t="str">
        <f>_xlfn.IFNA(VLOOKUP(D249,OTC!$A:$H,8,0),"")</f>
        <v/>
      </c>
      <c r="Z249" s="102">
        <f t="shared" si="87"/>
        <v>53</v>
      </c>
      <c r="AA249" s="113">
        <f t="shared" si="88"/>
        <v>1302</v>
      </c>
      <c r="AB249" s="124">
        <f>IF(OR(ISNUMBER(SEARCH("적하삭제",J249)),ISNUMBER(SEARCH("적하 삭제",J249))),0,AA249*Summary!$B$23/100)</f>
        <v>12269.136600000002</v>
      </c>
      <c r="AC249" s="65"/>
      <c r="AD249" s="145">
        <v>45905</v>
      </c>
      <c r="AE249" s="139" t="s">
        <v>10</v>
      </c>
      <c r="AF249" s="139">
        <v>82020038060</v>
      </c>
      <c r="AG249" s="139" t="s">
        <v>976</v>
      </c>
      <c r="AH249" s="139" t="s">
        <v>977</v>
      </c>
      <c r="AI249" s="139">
        <v>1040342448</v>
      </c>
      <c r="AJ249" s="139">
        <v>16483</v>
      </c>
      <c r="AK249" s="139"/>
      <c r="AL249" s="140">
        <v>1</v>
      </c>
      <c r="AM249" s="141">
        <v>1.95</v>
      </c>
      <c r="AN249" s="141">
        <v>4.0999999999999996</v>
      </c>
      <c r="AO249" s="141">
        <v>4.0999999999999996</v>
      </c>
      <c r="AP249" s="139" t="s">
        <v>8</v>
      </c>
      <c r="AQ249" s="141">
        <v>20.63</v>
      </c>
      <c r="AR249" s="139" t="s">
        <v>81</v>
      </c>
      <c r="AS249" s="139" t="s">
        <v>81</v>
      </c>
      <c r="AT249" s="139" t="s">
        <v>81</v>
      </c>
      <c r="AU249" s="139" t="s">
        <v>81</v>
      </c>
      <c r="AV249" s="139" t="s">
        <v>81</v>
      </c>
      <c r="AW249" s="139">
        <v>2256355</v>
      </c>
      <c r="AX249" s="139" t="s">
        <v>121</v>
      </c>
      <c r="AY249" s="139" t="s">
        <v>82</v>
      </c>
      <c r="AZ249" s="139"/>
      <c r="BA249" s="139" t="s">
        <v>83</v>
      </c>
      <c r="BB249" s="157">
        <v>596421458691</v>
      </c>
      <c r="BC249" s="139"/>
      <c r="BD249" s="139" t="s">
        <v>978</v>
      </c>
      <c r="BE249" s="139" t="s">
        <v>88</v>
      </c>
      <c r="BF249" s="139" t="s">
        <v>87</v>
      </c>
      <c r="BG249" s="139" t="s">
        <v>84</v>
      </c>
      <c r="BH249" s="139" t="s">
        <v>85</v>
      </c>
      <c r="BI249" s="139" t="s">
        <v>86</v>
      </c>
      <c r="BJ249" s="139"/>
      <c r="BK249" s="139" t="s">
        <v>116</v>
      </c>
    </row>
    <row r="250" spans="1:63" ht="13.2" customHeight="1" x14ac:dyDescent="0.2">
      <c r="A250" s="54">
        <f t="shared" si="67"/>
        <v>45905</v>
      </c>
      <c r="B250" s="54" t="str">
        <f t="shared" si="68"/>
        <v>NRT</v>
      </c>
      <c r="C250" s="53">
        <f t="shared" si="69"/>
        <v>82020038060</v>
      </c>
      <c r="D250" s="55" t="str">
        <f t="shared" si="70"/>
        <v>PJP250138199</v>
      </c>
      <c r="E250" s="53">
        <f t="shared" si="71"/>
        <v>596421458551</v>
      </c>
      <c r="F250" s="53">
        <f t="shared" si="72"/>
        <v>2256355</v>
      </c>
      <c r="G250" s="53" t="str">
        <f t="shared" si="73"/>
        <v>SWCORP (TEAMHT)</v>
      </c>
      <c r="H250" s="55" t="str">
        <f t="shared" si="74"/>
        <v>정일용</v>
      </c>
      <c r="I250" s="53">
        <f t="shared" si="75"/>
        <v>8247</v>
      </c>
      <c r="J250" s="72">
        <f t="shared" si="76"/>
        <v>0</v>
      </c>
      <c r="K250" s="114">
        <f t="shared" si="77"/>
        <v>1</v>
      </c>
      <c r="L250" s="115">
        <f t="shared" si="78"/>
        <v>0.55000000000000004</v>
      </c>
      <c r="M250" s="115">
        <f t="shared" si="79"/>
        <v>2.1</v>
      </c>
      <c r="N250" s="56">
        <f t="shared" si="80"/>
        <v>2.1</v>
      </c>
      <c r="O250" s="53" t="str">
        <f t="shared" si="81"/>
        <v>일반(목록배제,Normal-Manifest Exception)</v>
      </c>
      <c r="P250" s="100">
        <f t="shared" si="82"/>
        <v>2.2599999999999998</v>
      </c>
      <c r="Q250" s="63" t="str">
        <f t="shared" si="83"/>
        <v>RS706</v>
      </c>
      <c r="R250" s="63" t="str">
        <f t="shared" si="84"/>
        <v>AIR SEOUL</v>
      </c>
      <c r="S250" s="54">
        <f t="shared" si="85"/>
        <v>45905</v>
      </c>
      <c r="T250" s="94">
        <f t="shared" si="86"/>
        <v>869</v>
      </c>
      <c r="U250" s="98" cm="1">
        <f t="array" ref="U250">IF(OR(ISNUMBER(SEARCH("대신대납",J250)),ISNUMBER(SEARCH("대신 대납",J250))),_xlfn.LET(
  _xlpm.s,J250,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0" s="98">
        <f>((K250-1)*2500)/(Summary!$B$23/100)</f>
        <v>0</v>
      </c>
      <c r="W250" s="107">
        <f>IF(OR(ISNUMBER(SEARCH("대신대납",J250)),ISNUMBER(SEARCH("대신 대납",J250)),ISNUMBER(SEARCH("대신착불",J250)),ISNUMBER(SEARCH("대신 착불",J250))), 0,_xlfn.IFNA(_xlfn.IFS(
    AND(N250/K250 &gt; 2, N250/K250 &lt;= 5), 500/(Summary!$B$23/100) * K250,
    AND(N250/K250 &gt; 5, N250/K250 &lt;= 10), 1000/(Summary!$B$23/100) * K250,
    AND(N250/K250 &gt; 10, N250/K250 &lt;= 20), 3000/(Summary!$B$23/100) * K250,
    AND(N250/K250 &gt; 20, N250/K250 &lt;= 25), 11000/(Summary!$B$23/100) * K250,
    AND(N250/K250 &gt; 25, N250/K250 &lt;= 999), 15000/(Summary!$B$23/100) * K250
),0))</f>
        <v>53.059968376258844</v>
      </c>
      <c r="X250" s="99" cm="1">
        <f t="array" ref="X250">_xlfn.IFNA(_xlfn.IFS(AND(P250&gt;=2000, P250&lt;3000), 10000, AND(P250&gt;=3000, P250&lt;4000), 15000, AND(P250&gt;=4000, P250&lt;5000), 20000, AND(P250&gt;=5000), 25000),0)</f>
        <v>0</v>
      </c>
      <c r="Y250" s="64" t="str">
        <f>_xlfn.IFNA(VLOOKUP(D250,OTC!$A:$H,8,0),"")</f>
        <v/>
      </c>
      <c r="Z250" s="102">
        <f t="shared" si="87"/>
        <v>53</v>
      </c>
      <c r="AA250" s="113">
        <f t="shared" si="88"/>
        <v>922</v>
      </c>
      <c r="AB250" s="124">
        <f>IF(OR(ISNUMBER(SEARCH("적하삭제",J250)),ISNUMBER(SEARCH("적하 삭제",J250))),0,AA250*Summary!$B$23/100)</f>
        <v>8688.2826000000005</v>
      </c>
      <c r="AC250" s="65"/>
      <c r="AD250" s="145">
        <v>45905</v>
      </c>
      <c r="AE250" s="139" t="s">
        <v>10</v>
      </c>
      <c r="AF250" s="139">
        <v>82020038060</v>
      </c>
      <c r="AG250" s="139" t="s">
        <v>979</v>
      </c>
      <c r="AH250" s="139" t="s">
        <v>740</v>
      </c>
      <c r="AI250" s="139">
        <v>1080723358</v>
      </c>
      <c r="AJ250" s="139">
        <v>8247</v>
      </c>
      <c r="AK250" s="139"/>
      <c r="AL250" s="140">
        <v>1</v>
      </c>
      <c r="AM250" s="141">
        <v>0.55000000000000004</v>
      </c>
      <c r="AN250" s="141">
        <v>2.1</v>
      </c>
      <c r="AO250" s="141">
        <v>2.1</v>
      </c>
      <c r="AP250" s="139" t="s">
        <v>8</v>
      </c>
      <c r="AQ250" s="141">
        <v>2.2599999999999998</v>
      </c>
      <c r="AR250" s="139" t="s">
        <v>81</v>
      </c>
      <c r="AS250" s="139" t="s">
        <v>81</v>
      </c>
      <c r="AT250" s="139" t="s">
        <v>81</v>
      </c>
      <c r="AU250" s="139" t="s">
        <v>81</v>
      </c>
      <c r="AV250" s="139" t="s">
        <v>81</v>
      </c>
      <c r="AW250" s="139">
        <v>2256355</v>
      </c>
      <c r="AX250" s="139" t="s">
        <v>121</v>
      </c>
      <c r="AY250" s="139" t="s">
        <v>82</v>
      </c>
      <c r="AZ250" s="139"/>
      <c r="BA250" s="139" t="s">
        <v>83</v>
      </c>
      <c r="BB250" s="157">
        <v>596421458551</v>
      </c>
      <c r="BC250" s="139"/>
      <c r="BD250" s="139" t="s">
        <v>980</v>
      </c>
      <c r="BE250" s="139" t="s">
        <v>88</v>
      </c>
      <c r="BF250" s="139" t="s">
        <v>87</v>
      </c>
      <c r="BG250" s="139" t="s">
        <v>84</v>
      </c>
      <c r="BH250" s="139" t="s">
        <v>85</v>
      </c>
      <c r="BI250" s="139" t="s">
        <v>86</v>
      </c>
      <c r="BJ250" s="139"/>
      <c r="BK250" s="139" t="s">
        <v>116</v>
      </c>
    </row>
    <row r="251" spans="1:63" ht="13.2" customHeight="1" x14ac:dyDescent="0.2">
      <c r="A251" s="54">
        <f t="shared" si="67"/>
        <v>45905</v>
      </c>
      <c r="B251" s="54" t="str">
        <f t="shared" si="68"/>
        <v>NRT</v>
      </c>
      <c r="C251" s="53">
        <f t="shared" si="69"/>
        <v>82020038060</v>
      </c>
      <c r="D251" s="55" t="str">
        <f t="shared" si="70"/>
        <v>PJP250138202</v>
      </c>
      <c r="E251" s="53">
        <f t="shared" si="71"/>
        <v>596421458584</v>
      </c>
      <c r="F251" s="53">
        <f t="shared" si="72"/>
        <v>2256355</v>
      </c>
      <c r="G251" s="53" t="str">
        <f t="shared" si="73"/>
        <v>SWCORP (TEAMHT)</v>
      </c>
      <c r="H251" s="55" t="str">
        <f t="shared" si="74"/>
        <v>권철환</v>
      </c>
      <c r="I251" s="53">
        <f t="shared" si="75"/>
        <v>6973</v>
      </c>
      <c r="J251" s="72">
        <f t="shared" si="76"/>
        <v>0</v>
      </c>
      <c r="K251" s="114">
        <f t="shared" si="77"/>
        <v>1</v>
      </c>
      <c r="L251" s="115">
        <f t="shared" si="78"/>
        <v>1.4</v>
      </c>
      <c r="M251" s="115">
        <f t="shared" si="79"/>
        <v>3.6</v>
      </c>
      <c r="N251" s="56">
        <f t="shared" si="80"/>
        <v>3.6</v>
      </c>
      <c r="O251" s="53" t="str">
        <f t="shared" si="81"/>
        <v>일반(목록배제,Normal-Manifest Exception)</v>
      </c>
      <c r="P251" s="100">
        <f t="shared" si="82"/>
        <v>8.74</v>
      </c>
      <c r="Q251" s="63" t="str">
        <f t="shared" si="83"/>
        <v>RS706</v>
      </c>
      <c r="R251" s="63" t="str">
        <f t="shared" si="84"/>
        <v>AIR SEOUL</v>
      </c>
      <c r="S251" s="54">
        <f t="shared" si="85"/>
        <v>45905</v>
      </c>
      <c r="T251" s="94">
        <f t="shared" si="86"/>
        <v>1154</v>
      </c>
      <c r="U251" s="98" cm="1">
        <f t="array" ref="U251">IF(OR(ISNUMBER(SEARCH("대신대납",J251)),ISNUMBER(SEARCH("대신 대납",J251))),_xlfn.LET(
  _xlpm.s,J251,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1" s="98">
        <f>((K251-1)*2500)/(Summary!$B$23/100)</f>
        <v>0</v>
      </c>
      <c r="W251" s="107">
        <f>IF(OR(ISNUMBER(SEARCH("대신대납",J251)),ISNUMBER(SEARCH("대신 대납",J251)),ISNUMBER(SEARCH("대신착불",J251)),ISNUMBER(SEARCH("대신 착불",J251))), 0,_xlfn.IFNA(_xlfn.IFS(
    AND(N251/K251 &gt; 2, N251/K251 &lt;= 5), 500/(Summary!$B$23/100) * K251,
    AND(N251/K251 &gt; 5, N251/K251 &lt;= 10), 1000/(Summary!$B$23/100) * K251,
    AND(N251/K251 &gt; 10, N251/K251 &lt;= 20), 3000/(Summary!$B$23/100) * K251,
    AND(N251/K251 &gt; 20, N251/K251 &lt;= 25), 11000/(Summary!$B$23/100) * K251,
    AND(N251/K251 &gt; 25, N251/K251 &lt;= 999), 15000/(Summary!$B$23/100) * K251
),0))</f>
        <v>53.059968376258844</v>
      </c>
      <c r="X251" s="99" cm="1">
        <f t="array" ref="X251">_xlfn.IFNA(_xlfn.IFS(AND(P251&gt;=2000, P251&lt;3000), 10000, AND(P251&gt;=3000, P251&lt;4000), 15000, AND(P251&gt;=4000, P251&lt;5000), 20000, AND(P251&gt;=5000), 25000),0)</f>
        <v>0</v>
      </c>
      <c r="Y251" s="64" t="str">
        <f>_xlfn.IFNA(VLOOKUP(D251,OTC!$A:$H,8,0),"")</f>
        <v/>
      </c>
      <c r="Z251" s="102">
        <f t="shared" si="87"/>
        <v>53</v>
      </c>
      <c r="AA251" s="113">
        <f t="shared" si="88"/>
        <v>1207</v>
      </c>
      <c r="AB251" s="124">
        <f>IF(OR(ISNUMBER(SEARCH("적하삭제",J251)),ISNUMBER(SEARCH("적하 삭제",J251))),0,AA251*Summary!$B$23/100)</f>
        <v>11373.9231</v>
      </c>
      <c r="AC251" s="65"/>
      <c r="AD251" s="145">
        <v>45905</v>
      </c>
      <c r="AE251" s="139" t="s">
        <v>10</v>
      </c>
      <c r="AF251" s="139">
        <v>82020038060</v>
      </c>
      <c r="AG251" s="139" t="s">
        <v>981</v>
      </c>
      <c r="AH251" s="139" t="s">
        <v>982</v>
      </c>
      <c r="AI251" s="139">
        <v>1079180080</v>
      </c>
      <c r="AJ251" s="139">
        <v>6973</v>
      </c>
      <c r="AK251" s="139"/>
      <c r="AL251" s="140">
        <v>1</v>
      </c>
      <c r="AM251" s="141">
        <v>1.4</v>
      </c>
      <c r="AN251" s="141">
        <v>3.6</v>
      </c>
      <c r="AO251" s="141">
        <v>3.6</v>
      </c>
      <c r="AP251" s="139" t="s">
        <v>8</v>
      </c>
      <c r="AQ251" s="141">
        <v>8.74</v>
      </c>
      <c r="AR251" s="139" t="s">
        <v>81</v>
      </c>
      <c r="AS251" s="139" t="s">
        <v>81</v>
      </c>
      <c r="AT251" s="139" t="s">
        <v>81</v>
      </c>
      <c r="AU251" s="139" t="s">
        <v>81</v>
      </c>
      <c r="AV251" s="139" t="s">
        <v>81</v>
      </c>
      <c r="AW251" s="139">
        <v>2256355</v>
      </c>
      <c r="AX251" s="139" t="s">
        <v>121</v>
      </c>
      <c r="AY251" s="139" t="s">
        <v>82</v>
      </c>
      <c r="AZ251" s="139"/>
      <c r="BA251" s="139" t="s">
        <v>83</v>
      </c>
      <c r="BB251" s="157">
        <v>596421458584</v>
      </c>
      <c r="BC251" s="139"/>
      <c r="BD251" s="139" t="s">
        <v>983</v>
      </c>
      <c r="BE251" s="139" t="s">
        <v>88</v>
      </c>
      <c r="BF251" s="139" t="s">
        <v>87</v>
      </c>
      <c r="BG251" s="139" t="s">
        <v>84</v>
      </c>
      <c r="BH251" s="139" t="s">
        <v>85</v>
      </c>
      <c r="BI251" s="139" t="s">
        <v>86</v>
      </c>
      <c r="BJ251" s="139"/>
      <c r="BK251" s="139" t="s">
        <v>116</v>
      </c>
    </row>
    <row r="252" spans="1:63" ht="13.2" customHeight="1" x14ac:dyDescent="0.2">
      <c r="A252" s="54">
        <f t="shared" si="67"/>
        <v>45905</v>
      </c>
      <c r="B252" s="54" t="str">
        <f t="shared" si="68"/>
        <v>NRT</v>
      </c>
      <c r="C252" s="53">
        <f t="shared" si="69"/>
        <v>82020038060</v>
      </c>
      <c r="D252" s="55" t="str">
        <f t="shared" si="70"/>
        <v>PJP250138201</v>
      </c>
      <c r="E252" s="53">
        <f t="shared" si="71"/>
        <v>596421458573</v>
      </c>
      <c r="F252" s="53">
        <f t="shared" si="72"/>
        <v>2256355</v>
      </c>
      <c r="G252" s="53" t="str">
        <f t="shared" si="73"/>
        <v>SWCORP (TEAMHT)</v>
      </c>
      <c r="H252" s="55" t="str">
        <f t="shared" si="74"/>
        <v>김환희</v>
      </c>
      <c r="I252" s="53">
        <f t="shared" si="75"/>
        <v>16635</v>
      </c>
      <c r="J252" s="72">
        <f t="shared" si="76"/>
        <v>0</v>
      </c>
      <c r="K252" s="114">
        <f t="shared" si="77"/>
        <v>1</v>
      </c>
      <c r="L252" s="115">
        <f t="shared" si="78"/>
        <v>0.8</v>
      </c>
      <c r="M252" s="115">
        <f t="shared" si="79"/>
        <v>2.1</v>
      </c>
      <c r="N252" s="56">
        <f t="shared" si="80"/>
        <v>2.1</v>
      </c>
      <c r="O252" s="53" t="str">
        <f t="shared" si="81"/>
        <v>일반(목록배제,Normal-Manifest Exception)</v>
      </c>
      <c r="P252" s="100">
        <f t="shared" si="82"/>
        <v>7.83</v>
      </c>
      <c r="Q252" s="63" t="str">
        <f t="shared" si="83"/>
        <v>RS706</v>
      </c>
      <c r="R252" s="63" t="str">
        <f t="shared" si="84"/>
        <v>AIR SEOUL</v>
      </c>
      <c r="S252" s="54">
        <f t="shared" si="85"/>
        <v>45905</v>
      </c>
      <c r="T252" s="94">
        <f t="shared" si="86"/>
        <v>869</v>
      </c>
      <c r="U252" s="98" cm="1">
        <f t="array" ref="U252">IF(OR(ISNUMBER(SEARCH("대신대납",J252)),ISNUMBER(SEARCH("대신 대납",J252))),_xlfn.LET(
  _xlpm.s,J252,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2" s="98">
        <f>((K252-1)*2500)/(Summary!$B$23/100)</f>
        <v>0</v>
      </c>
      <c r="W252" s="107">
        <f>IF(OR(ISNUMBER(SEARCH("대신대납",J252)),ISNUMBER(SEARCH("대신 대납",J252)),ISNUMBER(SEARCH("대신착불",J252)),ISNUMBER(SEARCH("대신 착불",J252))), 0,_xlfn.IFNA(_xlfn.IFS(
    AND(N252/K252 &gt; 2, N252/K252 &lt;= 5), 500/(Summary!$B$23/100) * K252,
    AND(N252/K252 &gt; 5, N252/K252 &lt;= 10), 1000/(Summary!$B$23/100) * K252,
    AND(N252/K252 &gt; 10, N252/K252 &lt;= 20), 3000/(Summary!$B$23/100) * K252,
    AND(N252/K252 &gt; 20, N252/K252 &lt;= 25), 11000/(Summary!$B$23/100) * K252,
    AND(N252/K252 &gt; 25, N252/K252 &lt;= 999), 15000/(Summary!$B$23/100) * K252
),0))</f>
        <v>53.059968376258844</v>
      </c>
      <c r="X252" s="99" cm="1">
        <f t="array" ref="X252">_xlfn.IFNA(_xlfn.IFS(AND(P252&gt;=2000, P252&lt;3000), 10000, AND(P252&gt;=3000, P252&lt;4000), 15000, AND(P252&gt;=4000, P252&lt;5000), 20000, AND(P252&gt;=5000), 25000),0)</f>
        <v>0</v>
      </c>
      <c r="Y252" s="64" t="str">
        <f>_xlfn.IFNA(VLOOKUP(D252,OTC!$A:$H,8,0),"")</f>
        <v/>
      </c>
      <c r="Z252" s="102">
        <f t="shared" si="87"/>
        <v>53</v>
      </c>
      <c r="AA252" s="113">
        <f t="shared" si="88"/>
        <v>922</v>
      </c>
      <c r="AB252" s="124">
        <f>IF(OR(ISNUMBER(SEARCH("적하삭제",J252)),ISNUMBER(SEARCH("적하 삭제",J252))),0,AA252*Summary!$B$23/100)</f>
        <v>8688.2826000000005</v>
      </c>
      <c r="AC252" s="65"/>
      <c r="AD252" s="145">
        <v>45905</v>
      </c>
      <c r="AE252" s="139" t="s">
        <v>10</v>
      </c>
      <c r="AF252" s="139">
        <v>82020038060</v>
      </c>
      <c r="AG252" s="139" t="s">
        <v>984</v>
      </c>
      <c r="AH252" s="139" t="s">
        <v>985</v>
      </c>
      <c r="AI252" s="139">
        <v>1059558625</v>
      </c>
      <c r="AJ252" s="139">
        <v>16635</v>
      </c>
      <c r="AK252" s="139"/>
      <c r="AL252" s="140">
        <v>1</v>
      </c>
      <c r="AM252" s="141">
        <v>0.8</v>
      </c>
      <c r="AN252" s="141">
        <v>2.1</v>
      </c>
      <c r="AO252" s="141">
        <v>2.1</v>
      </c>
      <c r="AP252" s="139" t="s">
        <v>8</v>
      </c>
      <c r="AQ252" s="141">
        <v>7.83</v>
      </c>
      <c r="AR252" s="139" t="s">
        <v>81</v>
      </c>
      <c r="AS252" s="139" t="s">
        <v>81</v>
      </c>
      <c r="AT252" s="139" t="s">
        <v>81</v>
      </c>
      <c r="AU252" s="139" t="s">
        <v>81</v>
      </c>
      <c r="AV252" s="139" t="s">
        <v>81</v>
      </c>
      <c r="AW252" s="139">
        <v>2256355</v>
      </c>
      <c r="AX252" s="139" t="s">
        <v>121</v>
      </c>
      <c r="AY252" s="139" t="s">
        <v>82</v>
      </c>
      <c r="AZ252" s="139"/>
      <c r="BA252" s="139" t="s">
        <v>83</v>
      </c>
      <c r="BB252" s="157">
        <v>596421458573</v>
      </c>
      <c r="BC252" s="139"/>
      <c r="BD252" s="139" t="s">
        <v>986</v>
      </c>
      <c r="BE252" s="139" t="s">
        <v>88</v>
      </c>
      <c r="BF252" s="139" t="s">
        <v>87</v>
      </c>
      <c r="BG252" s="139" t="s">
        <v>84</v>
      </c>
      <c r="BH252" s="139" t="s">
        <v>85</v>
      </c>
      <c r="BI252" s="139" t="s">
        <v>86</v>
      </c>
      <c r="BJ252" s="139"/>
      <c r="BK252" s="139" t="s">
        <v>116</v>
      </c>
    </row>
    <row r="253" spans="1:63" ht="13.2" customHeight="1" x14ac:dyDescent="0.2">
      <c r="A253" s="54">
        <f t="shared" si="67"/>
        <v>45905</v>
      </c>
      <c r="B253" s="54" t="str">
        <f t="shared" si="68"/>
        <v>NRT</v>
      </c>
      <c r="C253" s="53">
        <f t="shared" si="69"/>
        <v>82020038060</v>
      </c>
      <c r="D253" s="55" t="str">
        <f t="shared" si="70"/>
        <v>PJP250138232</v>
      </c>
      <c r="E253" s="53">
        <f t="shared" si="71"/>
        <v>596421458886</v>
      </c>
      <c r="F253" s="53">
        <f t="shared" si="72"/>
        <v>2256355</v>
      </c>
      <c r="G253" s="53" t="str">
        <f t="shared" si="73"/>
        <v>SWCORP (TEAMHT)</v>
      </c>
      <c r="H253" s="55" t="str">
        <f t="shared" si="74"/>
        <v>신예범</v>
      </c>
      <c r="I253" s="53">
        <f t="shared" si="75"/>
        <v>12634</v>
      </c>
      <c r="J253" s="72">
        <f t="shared" si="76"/>
        <v>0</v>
      </c>
      <c r="K253" s="114">
        <f t="shared" si="77"/>
        <v>1</v>
      </c>
      <c r="L253" s="115">
        <f t="shared" si="78"/>
        <v>2.75</v>
      </c>
      <c r="M253" s="115">
        <f t="shared" si="79"/>
        <v>4</v>
      </c>
      <c r="N253" s="56">
        <f t="shared" si="80"/>
        <v>4</v>
      </c>
      <c r="O253" s="53" t="str">
        <f t="shared" si="81"/>
        <v>일반(목록배제,Normal-Manifest Exception)</v>
      </c>
      <c r="P253" s="100">
        <f t="shared" si="82"/>
        <v>18.079999999999998</v>
      </c>
      <c r="Q253" s="63" t="str">
        <f t="shared" si="83"/>
        <v>RS706</v>
      </c>
      <c r="R253" s="63" t="str">
        <f t="shared" si="84"/>
        <v>AIR SEOUL</v>
      </c>
      <c r="S253" s="54">
        <f t="shared" si="85"/>
        <v>45905</v>
      </c>
      <c r="T253" s="94">
        <f t="shared" si="86"/>
        <v>1230</v>
      </c>
      <c r="U253" s="98" cm="1">
        <f t="array" ref="U253">IF(OR(ISNUMBER(SEARCH("대신대납",J253)),ISNUMBER(SEARCH("대신 대납",J253))),_xlfn.LET(
  _xlpm.s,J253,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3" s="98">
        <f>((K253-1)*2500)/(Summary!$B$23/100)</f>
        <v>0</v>
      </c>
      <c r="W253" s="107">
        <f>IF(OR(ISNUMBER(SEARCH("대신대납",J253)),ISNUMBER(SEARCH("대신 대납",J253)),ISNUMBER(SEARCH("대신착불",J253)),ISNUMBER(SEARCH("대신 착불",J253))), 0,_xlfn.IFNA(_xlfn.IFS(
    AND(N253/K253 &gt; 2, N253/K253 &lt;= 5), 500/(Summary!$B$23/100) * K253,
    AND(N253/K253 &gt; 5, N253/K253 &lt;= 10), 1000/(Summary!$B$23/100) * K253,
    AND(N253/K253 &gt; 10, N253/K253 &lt;= 20), 3000/(Summary!$B$23/100) * K253,
    AND(N253/K253 &gt; 20, N253/K253 &lt;= 25), 11000/(Summary!$B$23/100) * K253,
    AND(N253/K253 &gt; 25, N253/K253 &lt;= 999), 15000/(Summary!$B$23/100) * K253
),0))</f>
        <v>53.059968376258844</v>
      </c>
      <c r="X253" s="99" cm="1">
        <f t="array" ref="X253">_xlfn.IFNA(_xlfn.IFS(AND(P253&gt;=2000, P253&lt;3000), 10000, AND(P253&gt;=3000, P253&lt;4000), 15000, AND(P253&gt;=4000, P253&lt;5000), 20000, AND(P253&gt;=5000), 25000),0)</f>
        <v>0</v>
      </c>
      <c r="Y253" s="64" t="str">
        <f>_xlfn.IFNA(VLOOKUP(D253,OTC!$A:$H,8,0),"")</f>
        <v/>
      </c>
      <c r="Z253" s="102">
        <f t="shared" si="87"/>
        <v>53</v>
      </c>
      <c r="AA253" s="113">
        <f t="shared" si="88"/>
        <v>1283</v>
      </c>
      <c r="AB253" s="124">
        <f>IF(OR(ISNUMBER(SEARCH("적하삭제",J253)),ISNUMBER(SEARCH("적하 삭제",J253))),0,AA253*Summary!$B$23/100)</f>
        <v>12090.093900000002</v>
      </c>
      <c r="AC253" s="65"/>
      <c r="AD253" s="145">
        <v>45905</v>
      </c>
      <c r="AE253" s="139" t="s">
        <v>10</v>
      </c>
      <c r="AF253" s="139">
        <v>82020038060</v>
      </c>
      <c r="AG253" s="139" t="s">
        <v>987</v>
      </c>
      <c r="AH253" s="139" t="s">
        <v>971</v>
      </c>
      <c r="AI253" s="139">
        <v>1039188645</v>
      </c>
      <c r="AJ253" s="139">
        <v>12634</v>
      </c>
      <c r="AK253" s="139"/>
      <c r="AL253" s="140">
        <v>1</v>
      </c>
      <c r="AM253" s="141">
        <v>2.75</v>
      </c>
      <c r="AN253" s="141">
        <v>4</v>
      </c>
      <c r="AO253" s="141">
        <v>4</v>
      </c>
      <c r="AP253" s="139" t="s">
        <v>8</v>
      </c>
      <c r="AQ253" s="141">
        <v>18.079999999999998</v>
      </c>
      <c r="AR253" s="139" t="s">
        <v>81</v>
      </c>
      <c r="AS253" s="139" t="s">
        <v>81</v>
      </c>
      <c r="AT253" s="139" t="s">
        <v>81</v>
      </c>
      <c r="AU253" s="139" t="s">
        <v>81</v>
      </c>
      <c r="AV253" s="139" t="s">
        <v>81</v>
      </c>
      <c r="AW253" s="139">
        <v>2256355</v>
      </c>
      <c r="AX253" s="139" t="s">
        <v>121</v>
      </c>
      <c r="AY253" s="139" t="s">
        <v>82</v>
      </c>
      <c r="AZ253" s="139"/>
      <c r="BA253" s="139" t="s">
        <v>83</v>
      </c>
      <c r="BB253" s="157">
        <v>596421458886</v>
      </c>
      <c r="BC253" s="139"/>
      <c r="BD253" s="139" t="s">
        <v>988</v>
      </c>
      <c r="BE253" s="139" t="s">
        <v>88</v>
      </c>
      <c r="BF253" s="139" t="s">
        <v>87</v>
      </c>
      <c r="BG253" s="139" t="s">
        <v>84</v>
      </c>
      <c r="BH253" s="139" t="s">
        <v>85</v>
      </c>
      <c r="BI253" s="139" t="s">
        <v>86</v>
      </c>
      <c r="BJ253" s="139"/>
      <c r="BK253" s="139" t="s">
        <v>116</v>
      </c>
    </row>
    <row r="254" spans="1:63" ht="13.2" customHeight="1" x14ac:dyDescent="0.2">
      <c r="A254" s="54">
        <f t="shared" si="67"/>
        <v>45905</v>
      </c>
      <c r="B254" s="54" t="str">
        <f t="shared" si="68"/>
        <v>NRT</v>
      </c>
      <c r="C254" s="53">
        <f t="shared" si="69"/>
        <v>82020038060</v>
      </c>
      <c r="D254" s="55" t="str">
        <f t="shared" si="70"/>
        <v>PJP250138380</v>
      </c>
      <c r="E254" s="53">
        <f t="shared" si="71"/>
        <v>596421459225</v>
      </c>
      <c r="F254" s="53">
        <f t="shared" si="72"/>
        <v>2256355</v>
      </c>
      <c r="G254" s="53" t="str">
        <f t="shared" si="73"/>
        <v>SWCORP (TEAMHT)</v>
      </c>
      <c r="H254" s="55" t="str">
        <f t="shared" si="74"/>
        <v>김경민</v>
      </c>
      <c r="I254" s="53">
        <f t="shared" si="75"/>
        <v>31996</v>
      </c>
      <c r="J254" s="72">
        <f t="shared" si="76"/>
        <v>0</v>
      </c>
      <c r="K254" s="114">
        <f t="shared" si="77"/>
        <v>1</v>
      </c>
      <c r="L254" s="115">
        <f t="shared" si="78"/>
        <v>4.5999999999999996</v>
      </c>
      <c r="M254" s="115">
        <f t="shared" si="79"/>
        <v>11</v>
      </c>
      <c r="N254" s="56">
        <f t="shared" si="80"/>
        <v>11</v>
      </c>
      <c r="O254" s="53" t="str">
        <f t="shared" si="81"/>
        <v>일반(목록배제,Normal-Manifest Exception)</v>
      </c>
      <c r="P254" s="100">
        <f t="shared" si="82"/>
        <v>33.549999999999997</v>
      </c>
      <c r="Q254" s="63" t="str">
        <f t="shared" si="83"/>
        <v>RS706</v>
      </c>
      <c r="R254" s="63" t="str">
        <f t="shared" si="84"/>
        <v>AIR SEOUL</v>
      </c>
      <c r="S254" s="54">
        <f t="shared" si="85"/>
        <v>45905</v>
      </c>
      <c r="T254" s="94">
        <f t="shared" si="86"/>
        <v>2560</v>
      </c>
      <c r="U254" s="98" cm="1">
        <f t="array" ref="U254">IF(OR(ISNUMBER(SEARCH("대신대납",J254)),ISNUMBER(SEARCH("대신 대납",J254))),_xlfn.LET(
  _xlpm.s,J254,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4" s="98">
        <f>((K254-1)*2500)/(Summary!$B$23/100)</f>
        <v>0</v>
      </c>
      <c r="W254" s="107">
        <f>IF(OR(ISNUMBER(SEARCH("대신대납",J254)),ISNUMBER(SEARCH("대신 대납",J254)),ISNUMBER(SEARCH("대신착불",J254)),ISNUMBER(SEARCH("대신 착불",J254))), 0,_xlfn.IFNA(_xlfn.IFS(
    AND(N254/K254 &gt; 2, N254/K254 &lt;= 5), 500/(Summary!$B$23/100) * K254,
    AND(N254/K254 &gt; 5, N254/K254 &lt;= 10), 1000/(Summary!$B$23/100) * K254,
    AND(N254/K254 &gt; 10, N254/K254 &lt;= 20), 3000/(Summary!$B$23/100) * K254,
    AND(N254/K254 &gt; 20, N254/K254 &lt;= 25), 11000/(Summary!$B$23/100) * K254,
    AND(N254/K254 &gt; 25, N254/K254 &lt;= 999), 15000/(Summary!$B$23/100) * K254
),0))</f>
        <v>318.35981025755302</v>
      </c>
      <c r="X254" s="99" cm="1">
        <f t="array" ref="X254">_xlfn.IFNA(_xlfn.IFS(AND(P254&gt;=2000, P254&lt;3000), 10000, AND(P254&gt;=3000, P254&lt;4000), 15000, AND(P254&gt;=4000, P254&lt;5000), 20000, AND(P254&gt;=5000), 25000),0)</f>
        <v>0</v>
      </c>
      <c r="Y254" s="64" t="str">
        <f>_xlfn.IFNA(VLOOKUP(D254,OTC!$A:$H,8,0),"")</f>
        <v/>
      </c>
      <c r="Z254" s="102">
        <f t="shared" si="87"/>
        <v>318</v>
      </c>
      <c r="AA254" s="113">
        <f t="shared" si="88"/>
        <v>2878</v>
      </c>
      <c r="AB254" s="124">
        <f>IF(OR(ISNUMBER(SEARCH("적하삭제",J254)),ISNUMBER(SEARCH("적하 삭제",J254))),0,AA254*Summary!$B$23/100)</f>
        <v>27120.257400000002</v>
      </c>
      <c r="AC254" s="65"/>
      <c r="AD254" s="145">
        <v>45905</v>
      </c>
      <c r="AE254" s="139" t="s">
        <v>10</v>
      </c>
      <c r="AF254" s="139">
        <v>82020038060</v>
      </c>
      <c r="AG254" s="139" t="s">
        <v>989</v>
      </c>
      <c r="AH254" s="139" t="s">
        <v>990</v>
      </c>
      <c r="AI254" s="139">
        <v>1035003985</v>
      </c>
      <c r="AJ254" s="139">
        <v>31996</v>
      </c>
      <c r="AK254" s="139"/>
      <c r="AL254" s="140">
        <v>1</v>
      </c>
      <c r="AM254" s="141">
        <v>4.5999999999999996</v>
      </c>
      <c r="AN254" s="141">
        <v>11</v>
      </c>
      <c r="AO254" s="141">
        <v>11</v>
      </c>
      <c r="AP254" s="139" t="s">
        <v>8</v>
      </c>
      <c r="AQ254" s="141">
        <v>33.549999999999997</v>
      </c>
      <c r="AR254" s="139" t="s">
        <v>81</v>
      </c>
      <c r="AS254" s="139" t="s">
        <v>81</v>
      </c>
      <c r="AT254" s="139" t="s">
        <v>81</v>
      </c>
      <c r="AU254" s="139" t="s">
        <v>81</v>
      </c>
      <c r="AV254" s="139" t="s">
        <v>81</v>
      </c>
      <c r="AW254" s="139">
        <v>2256355</v>
      </c>
      <c r="AX254" s="139" t="s">
        <v>121</v>
      </c>
      <c r="AY254" s="139" t="s">
        <v>82</v>
      </c>
      <c r="AZ254" s="139"/>
      <c r="BA254" s="139" t="s">
        <v>83</v>
      </c>
      <c r="BB254" s="157">
        <v>596421459225</v>
      </c>
      <c r="BC254" s="139"/>
      <c r="BD254" s="139" t="s">
        <v>991</v>
      </c>
      <c r="BE254" s="139" t="s">
        <v>88</v>
      </c>
      <c r="BF254" s="139" t="s">
        <v>87</v>
      </c>
      <c r="BG254" s="139" t="s">
        <v>84</v>
      </c>
      <c r="BH254" s="139" t="s">
        <v>85</v>
      </c>
      <c r="BI254" s="139" t="s">
        <v>86</v>
      </c>
      <c r="BJ254" s="139"/>
      <c r="BK254" s="139" t="s">
        <v>116</v>
      </c>
    </row>
    <row r="255" spans="1:63" ht="13.2" customHeight="1" x14ac:dyDescent="0.2">
      <c r="A255" s="54">
        <f t="shared" si="67"/>
        <v>45905</v>
      </c>
      <c r="B255" s="54" t="str">
        <f t="shared" si="68"/>
        <v>NRT</v>
      </c>
      <c r="C255" s="53">
        <f t="shared" si="69"/>
        <v>82020038060</v>
      </c>
      <c r="D255" s="55" t="str">
        <f t="shared" si="70"/>
        <v>PJP250138231</v>
      </c>
      <c r="E255" s="53">
        <f t="shared" si="71"/>
        <v>596421458875</v>
      </c>
      <c r="F255" s="53">
        <f t="shared" si="72"/>
        <v>2256355</v>
      </c>
      <c r="G255" s="53" t="str">
        <f t="shared" si="73"/>
        <v>SWCORP (TEAMHT)</v>
      </c>
      <c r="H255" s="55" t="str">
        <f t="shared" si="74"/>
        <v>최라정</v>
      </c>
      <c r="I255" s="53">
        <f t="shared" si="75"/>
        <v>47293</v>
      </c>
      <c r="J255" s="72">
        <f t="shared" si="76"/>
        <v>0</v>
      </c>
      <c r="K255" s="114">
        <f t="shared" si="77"/>
        <v>1</v>
      </c>
      <c r="L255" s="115">
        <f t="shared" si="78"/>
        <v>1.7</v>
      </c>
      <c r="M255" s="115">
        <f t="shared" si="79"/>
        <v>3.4</v>
      </c>
      <c r="N255" s="56">
        <f t="shared" si="80"/>
        <v>3.4000000000000004</v>
      </c>
      <c r="O255" s="53" t="str">
        <f t="shared" si="81"/>
        <v>일반(목록배제,Normal-Manifest Exception)</v>
      </c>
      <c r="P255" s="100">
        <f t="shared" si="82"/>
        <v>14.1</v>
      </c>
      <c r="Q255" s="63" t="str">
        <f t="shared" si="83"/>
        <v>RS706</v>
      </c>
      <c r="R255" s="63" t="str">
        <f t="shared" si="84"/>
        <v>AIR SEOUL</v>
      </c>
      <c r="S255" s="54">
        <f t="shared" si="85"/>
        <v>45905</v>
      </c>
      <c r="T255" s="94">
        <f t="shared" si="86"/>
        <v>1116</v>
      </c>
      <c r="U255" s="98" cm="1">
        <f t="array" ref="U255">IF(OR(ISNUMBER(SEARCH("대신대납",J255)),ISNUMBER(SEARCH("대신 대납",J255))),_xlfn.LET(
  _xlpm.s,J255,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5" s="98">
        <f>((K255-1)*2500)/(Summary!$B$23/100)</f>
        <v>0</v>
      </c>
      <c r="W255" s="107">
        <f>IF(OR(ISNUMBER(SEARCH("대신대납",J255)),ISNUMBER(SEARCH("대신 대납",J255)),ISNUMBER(SEARCH("대신착불",J255)),ISNUMBER(SEARCH("대신 착불",J255))), 0,_xlfn.IFNA(_xlfn.IFS(
    AND(N255/K255 &gt; 2, N255/K255 &lt;= 5), 500/(Summary!$B$23/100) * K255,
    AND(N255/K255 &gt; 5, N255/K255 &lt;= 10), 1000/(Summary!$B$23/100) * K255,
    AND(N255/K255 &gt; 10, N255/K255 &lt;= 20), 3000/(Summary!$B$23/100) * K255,
    AND(N255/K255 &gt; 20, N255/K255 &lt;= 25), 11000/(Summary!$B$23/100) * K255,
    AND(N255/K255 &gt; 25, N255/K255 &lt;= 999), 15000/(Summary!$B$23/100) * K255
),0))</f>
        <v>53.059968376258844</v>
      </c>
      <c r="X255" s="99" cm="1">
        <f t="array" ref="X255">_xlfn.IFNA(_xlfn.IFS(AND(P255&gt;=2000, P255&lt;3000), 10000, AND(P255&gt;=3000, P255&lt;4000), 15000, AND(P255&gt;=4000, P255&lt;5000), 20000, AND(P255&gt;=5000), 25000),0)</f>
        <v>0</v>
      </c>
      <c r="Y255" s="64" t="str">
        <f>_xlfn.IFNA(VLOOKUP(D255,OTC!$A:$H,8,0),"")</f>
        <v/>
      </c>
      <c r="Z255" s="102">
        <f t="shared" si="87"/>
        <v>53</v>
      </c>
      <c r="AA255" s="113">
        <f t="shared" si="88"/>
        <v>1169</v>
      </c>
      <c r="AB255" s="124">
        <f>IF(OR(ISNUMBER(SEARCH("적하삭제",J255)),ISNUMBER(SEARCH("적하 삭제",J255))),0,AA255*Summary!$B$23/100)</f>
        <v>11015.8377</v>
      </c>
      <c r="AC255" s="65"/>
      <c r="AD255" s="145">
        <v>45905</v>
      </c>
      <c r="AE255" s="139" t="s">
        <v>10</v>
      </c>
      <c r="AF255" s="139">
        <v>82020038060</v>
      </c>
      <c r="AG255" s="139" t="s">
        <v>992</v>
      </c>
      <c r="AH255" s="139" t="s">
        <v>993</v>
      </c>
      <c r="AI255" s="139">
        <v>1022119368</v>
      </c>
      <c r="AJ255" s="139">
        <v>47293</v>
      </c>
      <c r="AK255" s="139"/>
      <c r="AL255" s="140">
        <v>1</v>
      </c>
      <c r="AM255" s="141">
        <v>1.7</v>
      </c>
      <c r="AN255" s="141">
        <v>3.4</v>
      </c>
      <c r="AO255" s="141">
        <v>3.4</v>
      </c>
      <c r="AP255" s="139" t="s">
        <v>8</v>
      </c>
      <c r="AQ255" s="141">
        <v>14.1</v>
      </c>
      <c r="AR255" s="139" t="s">
        <v>81</v>
      </c>
      <c r="AS255" s="139" t="s">
        <v>81</v>
      </c>
      <c r="AT255" s="139" t="s">
        <v>81</v>
      </c>
      <c r="AU255" s="139" t="s">
        <v>81</v>
      </c>
      <c r="AV255" s="139" t="s">
        <v>81</v>
      </c>
      <c r="AW255" s="139">
        <v>2256355</v>
      </c>
      <c r="AX255" s="139" t="s">
        <v>121</v>
      </c>
      <c r="AY255" s="139" t="s">
        <v>82</v>
      </c>
      <c r="AZ255" s="139"/>
      <c r="BA255" s="139" t="s">
        <v>83</v>
      </c>
      <c r="BB255" s="157">
        <v>596421458875</v>
      </c>
      <c r="BC255" s="139"/>
      <c r="BD255" s="139" t="s">
        <v>994</v>
      </c>
      <c r="BE255" s="139" t="s">
        <v>88</v>
      </c>
      <c r="BF255" s="139" t="s">
        <v>87</v>
      </c>
      <c r="BG255" s="139" t="s">
        <v>84</v>
      </c>
      <c r="BH255" s="139" t="s">
        <v>85</v>
      </c>
      <c r="BI255" s="139" t="s">
        <v>86</v>
      </c>
      <c r="BJ255" s="139"/>
      <c r="BK255" s="139" t="s">
        <v>116</v>
      </c>
    </row>
    <row r="256" spans="1:63" ht="13.2" customHeight="1" x14ac:dyDescent="0.2">
      <c r="A256" s="54">
        <f t="shared" si="67"/>
        <v>45905</v>
      </c>
      <c r="B256" s="54" t="str">
        <f t="shared" si="68"/>
        <v>NRT</v>
      </c>
      <c r="C256" s="53">
        <f t="shared" si="69"/>
        <v>82020038060</v>
      </c>
      <c r="D256" s="55" t="str">
        <f t="shared" si="70"/>
        <v>PJP250138196</v>
      </c>
      <c r="E256" s="53">
        <f t="shared" si="71"/>
        <v>596421458525</v>
      </c>
      <c r="F256" s="53">
        <f t="shared" si="72"/>
        <v>2256355</v>
      </c>
      <c r="G256" s="53" t="str">
        <f t="shared" si="73"/>
        <v>SWCORP (TEAMHT)</v>
      </c>
      <c r="H256" s="55" t="str">
        <f t="shared" si="74"/>
        <v>권혁철</v>
      </c>
      <c r="I256" s="53">
        <f t="shared" si="75"/>
        <v>6262</v>
      </c>
      <c r="J256" s="72">
        <f t="shared" si="76"/>
        <v>0</v>
      </c>
      <c r="K256" s="114">
        <f t="shared" si="77"/>
        <v>1</v>
      </c>
      <c r="L256" s="115">
        <f t="shared" si="78"/>
        <v>1.25</v>
      </c>
      <c r="M256" s="115">
        <f t="shared" si="79"/>
        <v>3.6</v>
      </c>
      <c r="N256" s="56">
        <f t="shared" si="80"/>
        <v>3.6</v>
      </c>
      <c r="O256" s="53" t="str">
        <f t="shared" si="81"/>
        <v>일반(목록배제,Normal-Manifest Exception)</v>
      </c>
      <c r="P256" s="100">
        <f t="shared" si="82"/>
        <v>9.85</v>
      </c>
      <c r="Q256" s="63" t="str">
        <f t="shared" si="83"/>
        <v>RS706</v>
      </c>
      <c r="R256" s="63" t="str">
        <f t="shared" si="84"/>
        <v>AIR SEOUL</v>
      </c>
      <c r="S256" s="54">
        <f t="shared" si="85"/>
        <v>45905</v>
      </c>
      <c r="T256" s="94">
        <f t="shared" si="86"/>
        <v>1154</v>
      </c>
      <c r="U256" s="98" cm="1">
        <f t="array" ref="U256">IF(OR(ISNUMBER(SEARCH("대신대납",J256)),ISNUMBER(SEARCH("대신 대납",J256))),_xlfn.LET(
  _xlpm.s,J256,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6" s="98">
        <f>((K256-1)*2500)/(Summary!$B$23/100)</f>
        <v>0</v>
      </c>
      <c r="W256" s="107">
        <f>IF(OR(ISNUMBER(SEARCH("대신대납",J256)),ISNUMBER(SEARCH("대신 대납",J256)),ISNUMBER(SEARCH("대신착불",J256)),ISNUMBER(SEARCH("대신 착불",J256))), 0,_xlfn.IFNA(_xlfn.IFS(
    AND(N256/K256 &gt; 2, N256/K256 &lt;= 5), 500/(Summary!$B$23/100) * K256,
    AND(N256/K256 &gt; 5, N256/K256 &lt;= 10), 1000/(Summary!$B$23/100) * K256,
    AND(N256/K256 &gt; 10, N256/K256 &lt;= 20), 3000/(Summary!$B$23/100) * K256,
    AND(N256/K256 &gt; 20, N256/K256 &lt;= 25), 11000/(Summary!$B$23/100) * K256,
    AND(N256/K256 &gt; 25, N256/K256 &lt;= 999), 15000/(Summary!$B$23/100) * K256
),0))</f>
        <v>53.059968376258844</v>
      </c>
      <c r="X256" s="99" cm="1">
        <f t="array" ref="X256">_xlfn.IFNA(_xlfn.IFS(AND(P256&gt;=2000, P256&lt;3000), 10000, AND(P256&gt;=3000, P256&lt;4000), 15000, AND(P256&gt;=4000, P256&lt;5000), 20000, AND(P256&gt;=5000), 25000),0)</f>
        <v>0</v>
      </c>
      <c r="Y256" s="64" t="str">
        <f>_xlfn.IFNA(VLOOKUP(D256,OTC!$A:$H,8,0),"")</f>
        <v/>
      </c>
      <c r="Z256" s="102">
        <f t="shared" si="87"/>
        <v>53</v>
      </c>
      <c r="AA256" s="113">
        <f t="shared" si="88"/>
        <v>1207</v>
      </c>
      <c r="AB256" s="124">
        <f>IF(OR(ISNUMBER(SEARCH("적하삭제",J256)),ISNUMBER(SEARCH("적하 삭제",J256))),0,AA256*Summary!$B$23/100)</f>
        <v>11373.9231</v>
      </c>
      <c r="AC256" s="65"/>
      <c r="AD256" s="145">
        <v>45905</v>
      </c>
      <c r="AE256" s="139" t="s">
        <v>10</v>
      </c>
      <c r="AF256" s="139">
        <v>82020038060</v>
      </c>
      <c r="AG256" s="139" t="s">
        <v>995</v>
      </c>
      <c r="AH256" s="139" t="s">
        <v>996</v>
      </c>
      <c r="AI256" s="139">
        <v>1032151614</v>
      </c>
      <c r="AJ256" s="139">
        <v>6262</v>
      </c>
      <c r="AK256" s="139"/>
      <c r="AL256" s="140">
        <v>1</v>
      </c>
      <c r="AM256" s="141">
        <v>1.25</v>
      </c>
      <c r="AN256" s="141">
        <v>3.6</v>
      </c>
      <c r="AO256" s="141">
        <v>3.6</v>
      </c>
      <c r="AP256" s="139" t="s">
        <v>8</v>
      </c>
      <c r="AQ256" s="141">
        <v>9.85</v>
      </c>
      <c r="AR256" s="139" t="s">
        <v>81</v>
      </c>
      <c r="AS256" s="139" t="s">
        <v>81</v>
      </c>
      <c r="AT256" s="139" t="s">
        <v>81</v>
      </c>
      <c r="AU256" s="139" t="s">
        <v>81</v>
      </c>
      <c r="AV256" s="139" t="s">
        <v>81</v>
      </c>
      <c r="AW256" s="139">
        <v>2256355</v>
      </c>
      <c r="AX256" s="139" t="s">
        <v>121</v>
      </c>
      <c r="AY256" s="139" t="s">
        <v>82</v>
      </c>
      <c r="AZ256" s="139"/>
      <c r="BA256" s="139" t="s">
        <v>83</v>
      </c>
      <c r="BB256" s="157">
        <v>596421458525</v>
      </c>
      <c r="BC256" s="139"/>
      <c r="BD256" s="139" t="s">
        <v>997</v>
      </c>
      <c r="BE256" s="139" t="s">
        <v>88</v>
      </c>
      <c r="BF256" s="139" t="s">
        <v>87</v>
      </c>
      <c r="BG256" s="139" t="s">
        <v>84</v>
      </c>
      <c r="BH256" s="139" t="s">
        <v>85</v>
      </c>
      <c r="BI256" s="139" t="s">
        <v>86</v>
      </c>
      <c r="BJ256" s="139"/>
      <c r="BK256" s="139" t="s">
        <v>116</v>
      </c>
    </row>
    <row r="257" spans="1:63" ht="13.2" customHeight="1" x14ac:dyDescent="0.2">
      <c r="A257" s="54">
        <f t="shared" si="67"/>
        <v>45905</v>
      </c>
      <c r="B257" s="54" t="str">
        <f t="shared" si="68"/>
        <v>NRT</v>
      </c>
      <c r="C257" s="53">
        <f t="shared" si="69"/>
        <v>82020038060</v>
      </c>
      <c r="D257" s="55" t="str">
        <f t="shared" si="70"/>
        <v>PJP250137421</v>
      </c>
      <c r="E257" s="53">
        <f t="shared" si="71"/>
        <v>596421455902</v>
      </c>
      <c r="F257" s="53">
        <f t="shared" si="72"/>
        <v>2256355</v>
      </c>
      <c r="G257" s="53" t="str">
        <f t="shared" si="73"/>
        <v>SWCORP (TEAMHT)</v>
      </c>
      <c r="H257" s="55" t="str">
        <f t="shared" si="74"/>
        <v>장경은</v>
      </c>
      <c r="I257" s="53">
        <f t="shared" si="75"/>
        <v>48283</v>
      </c>
      <c r="J257" s="72">
        <f t="shared" si="76"/>
        <v>0</v>
      </c>
      <c r="K257" s="114">
        <f t="shared" si="77"/>
        <v>1</v>
      </c>
      <c r="L257" s="115">
        <f t="shared" si="78"/>
        <v>3.15</v>
      </c>
      <c r="M257" s="115">
        <f t="shared" si="79"/>
        <v>3.8</v>
      </c>
      <c r="N257" s="56">
        <f t="shared" si="80"/>
        <v>3.8000000000000003</v>
      </c>
      <c r="O257" s="53" t="str">
        <f t="shared" si="81"/>
        <v>일반(목록배제,Normal-Manifest Exception)</v>
      </c>
      <c r="P257" s="100">
        <f t="shared" si="82"/>
        <v>10.79</v>
      </c>
      <c r="Q257" s="63" t="str">
        <f t="shared" si="83"/>
        <v>RS706</v>
      </c>
      <c r="R257" s="63" t="str">
        <f t="shared" si="84"/>
        <v>AIR SEOUL</v>
      </c>
      <c r="S257" s="54">
        <f t="shared" si="85"/>
        <v>45905</v>
      </c>
      <c r="T257" s="94">
        <f t="shared" si="86"/>
        <v>1192</v>
      </c>
      <c r="U257" s="98" cm="1">
        <f t="array" ref="U257">IF(OR(ISNUMBER(SEARCH("대신대납",J257)),ISNUMBER(SEARCH("대신 대납",J257))),_xlfn.LET(
  _xlpm.s,J257,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7" s="98">
        <f>((K257-1)*2500)/(Summary!$B$23/100)</f>
        <v>0</v>
      </c>
      <c r="W257" s="107">
        <f>IF(OR(ISNUMBER(SEARCH("대신대납",J257)),ISNUMBER(SEARCH("대신 대납",J257)),ISNUMBER(SEARCH("대신착불",J257)),ISNUMBER(SEARCH("대신 착불",J257))), 0,_xlfn.IFNA(_xlfn.IFS(
    AND(N257/K257 &gt; 2, N257/K257 &lt;= 5), 500/(Summary!$B$23/100) * K257,
    AND(N257/K257 &gt; 5, N257/K257 &lt;= 10), 1000/(Summary!$B$23/100) * K257,
    AND(N257/K257 &gt; 10, N257/K257 &lt;= 20), 3000/(Summary!$B$23/100) * K257,
    AND(N257/K257 &gt; 20, N257/K257 &lt;= 25), 11000/(Summary!$B$23/100) * K257,
    AND(N257/K257 &gt; 25, N257/K257 &lt;= 999), 15000/(Summary!$B$23/100) * K257
),0))</f>
        <v>53.059968376258844</v>
      </c>
      <c r="X257" s="99" cm="1">
        <f t="array" ref="X257">_xlfn.IFNA(_xlfn.IFS(AND(P257&gt;=2000, P257&lt;3000), 10000, AND(P257&gt;=3000, P257&lt;4000), 15000, AND(P257&gt;=4000, P257&lt;5000), 20000, AND(P257&gt;=5000), 25000),0)</f>
        <v>0</v>
      </c>
      <c r="Y257" s="64" t="str">
        <f>_xlfn.IFNA(VLOOKUP(D257,OTC!$A:$H,8,0),"")</f>
        <v/>
      </c>
      <c r="Z257" s="102">
        <f t="shared" si="87"/>
        <v>53</v>
      </c>
      <c r="AA257" s="113">
        <f t="shared" si="88"/>
        <v>1245</v>
      </c>
      <c r="AB257" s="124">
        <f>IF(OR(ISNUMBER(SEARCH("적하삭제",J257)),ISNUMBER(SEARCH("적하 삭제",J257))),0,AA257*Summary!$B$23/100)</f>
        <v>11732.008500000002</v>
      </c>
      <c r="AC257" s="65"/>
      <c r="AD257" s="145">
        <v>45905</v>
      </c>
      <c r="AE257" s="139" t="s">
        <v>10</v>
      </c>
      <c r="AF257" s="139">
        <v>82020038060</v>
      </c>
      <c r="AG257" s="139" t="s">
        <v>998</v>
      </c>
      <c r="AH257" s="139" t="s">
        <v>123</v>
      </c>
      <c r="AI257" s="139">
        <v>1090983479</v>
      </c>
      <c r="AJ257" s="139">
        <v>48283</v>
      </c>
      <c r="AK257" s="139"/>
      <c r="AL257" s="140">
        <v>1</v>
      </c>
      <c r="AM257" s="141">
        <v>3.15</v>
      </c>
      <c r="AN257" s="141">
        <v>3.8</v>
      </c>
      <c r="AO257" s="141">
        <v>3.8</v>
      </c>
      <c r="AP257" s="139" t="s">
        <v>8</v>
      </c>
      <c r="AQ257" s="141">
        <v>10.79</v>
      </c>
      <c r="AR257" s="139" t="s">
        <v>81</v>
      </c>
      <c r="AS257" s="139" t="s">
        <v>81</v>
      </c>
      <c r="AT257" s="139" t="s">
        <v>81</v>
      </c>
      <c r="AU257" s="139" t="s">
        <v>81</v>
      </c>
      <c r="AV257" s="139" t="s">
        <v>81</v>
      </c>
      <c r="AW257" s="139">
        <v>2256355</v>
      </c>
      <c r="AX257" s="139" t="s">
        <v>121</v>
      </c>
      <c r="AY257" s="139" t="s">
        <v>82</v>
      </c>
      <c r="AZ257" s="139"/>
      <c r="BA257" s="139" t="s">
        <v>83</v>
      </c>
      <c r="BB257" s="157">
        <v>596421455902</v>
      </c>
      <c r="BC257" s="139"/>
      <c r="BD257" s="139" t="s">
        <v>999</v>
      </c>
      <c r="BE257" s="139" t="s">
        <v>88</v>
      </c>
      <c r="BF257" s="139" t="s">
        <v>87</v>
      </c>
      <c r="BG257" s="139" t="s">
        <v>84</v>
      </c>
      <c r="BH257" s="139" t="s">
        <v>85</v>
      </c>
      <c r="BI257" s="139" t="s">
        <v>86</v>
      </c>
      <c r="BJ257" s="139"/>
      <c r="BK257" s="139" t="s">
        <v>116</v>
      </c>
    </row>
    <row r="258" spans="1:63" ht="13.2" customHeight="1" x14ac:dyDescent="0.2">
      <c r="A258" s="54">
        <f t="shared" si="67"/>
        <v>45905</v>
      </c>
      <c r="B258" s="54" t="str">
        <f t="shared" si="68"/>
        <v>NRT</v>
      </c>
      <c r="C258" s="53">
        <f t="shared" si="69"/>
        <v>82020038060</v>
      </c>
      <c r="D258" s="55" t="str">
        <f t="shared" si="70"/>
        <v>PJP250136984</v>
      </c>
      <c r="E258" s="53">
        <f t="shared" si="71"/>
        <v>596421454244</v>
      </c>
      <c r="F258" s="53">
        <f t="shared" si="72"/>
        <v>2256355</v>
      </c>
      <c r="G258" s="53" t="str">
        <f t="shared" si="73"/>
        <v>SWCORP (TEAMHT)</v>
      </c>
      <c r="H258" s="55" t="str">
        <f t="shared" si="74"/>
        <v>손유나</v>
      </c>
      <c r="I258" s="53">
        <f t="shared" si="75"/>
        <v>10130</v>
      </c>
      <c r="J258" s="72" t="str">
        <f t="shared" si="76"/>
        <v>(예정재전송)</v>
      </c>
      <c r="K258" s="114">
        <f t="shared" si="77"/>
        <v>1</v>
      </c>
      <c r="L258" s="115">
        <f t="shared" si="78"/>
        <v>6.2</v>
      </c>
      <c r="M258" s="115">
        <f t="shared" si="79"/>
        <v>3.6</v>
      </c>
      <c r="N258" s="56">
        <f t="shared" si="80"/>
        <v>6.2</v>
      </c>
      <c r="O258" s="53" t="str">
        <f t="shared" si="81"/>
        <v>동물검역(Animal Inspection)</v>
      </c>
      <c r="P258" s="100">
        <f t="shared" si="82"/>
        <v>59.65</v>
      </c>
      <c r="Q258" s="63" t="str">
        <f t="shared" si="83"/>
        <v>RS706</v>
      </c>
      <c r="R258" s="63" t="str">
        <f t="shared" si="84"/>
        <v>AIR SEOUL</v>
      </c>
      <c r="S258" s="54">
        <f t="shared" si="85"/>
        <v>45905</v>
      </c>
      <c r="T258" s="94">
        <f t="shared" si="86"/>
        <v>1648</v>
      </c>
      <c r="U258" s="98" cm="1">
        <f t="array" ref="U258">IF(OR(ISNUMBER(SEARCH("대신대납",J258)),ISNUMBER(SEARCH("대신 대납",J258))),_xlfn.LET(
  _xlpm.s,J258,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8" s="98">
        <f>((K258-1)*2500)/(Summary!$B$23/100)</f>
        <v>0</v>
      </c>
      <c r="W258" s="107">
        <f>IF(OR(ISNUMBER(SEARCH("대신대납",J258)),ISNUMBER(SEARCH("대신 대납",J258)),ISNUMBER(SEARCH("대신착불",J258)),ISNUMBER(SEARCH("대신 착불",J258))), 0,_xlfn.IFNA(_xlfn.IFS(
    AND(N258/K258 &gt; 2, N258/K258 &lt;= 5), 500/(Summary!$B$23/100) * K258,
    AND(N258/K258 &gt; 5, N258/K258 &lt;= 10), 1000/(Summary!$B$23/100) * K258,
    AND(N258/K258 &gt; 10, N258/K258 &lt;= 20), 3000/(Summary!$B$23/100) * K258,
    AND(N258/K258 &gt; 20, N258/K258 &lt;= 25), 11000/(Summary!$B$23/100) * K258,
    AND(N258/K258 &gt; 25, N258/K258 &lt;= 999), 15000/(Summary!$B$23/100) * K258
),0))</f>
        <v>106.11993675251769</v>
      </c>
      <c r="X258" s="99" cm="1">
        <f t="array" ref="X258">_xlfn.IFNA(_xlfn.IFS(AND(P258&gt;=2000, P258&lt;3000), 10000, AND(P258&gt;=3000, P258&lt;4000), 15000, AND(P258&gt;=4000, P258&lt;5000), 20000, AND(P258&gt;=5000), 25000),0)</f>
        <v>0</v>
      </c>
      <c r="Y258" s="64" t="str">
        <f>_xlfn.IFNA(VLOOKUP(D258,OTC!$A:$H,8,0),"")</f>
        <v/>
      </c>
      <c r="Z258" s="102">
        <f t="shared" si="87"/>
        <v>106</v>
      </c>
      <c r="AA258" s="113">
        <f t="shared" si="88"/>
        <v>1754</v>
      </c>
      <c r="AB258" s="124">
        <f>IF(OR(ISNUMBER(SEARCH("적하삭제",J258)),ISNUMBER(SEARCH("적하 삭제",J258))),0,AA258*Summary!$B$23/100)</f>
        <v>16528.468199999999</v>
      </c>
      <c r="AC258" s="65"/>
      <c r="AD258" s="145">
        <v>45905</v>
      </c>
      <c r="AE258" s="139" t="s">
        <v>10</v>
      </c>
      <c r="AF258" s="139">
        <v>82020038060</v>
      </c>
      <c r="AG258" s="139" t="s">
        <v>1000</v>
      </c>
      <c r="AH258" s="139" t="s">
        <v>1001</v>
      </c>
      <c r="AI258" s="139">
        <v>1028484205</v>
      </c>
      <c r="AJ258" s="139">
        <v>10130</v>
      </c>
      <c r="AK258" s="139" t="s">
        <v>166</v>
      </c>
      <c r="AL258" s="140">
        <v>1</v>
      </c>
      <c r="AM258" s="141">
        <v>6.2</v>
      </c>
      <c r="AN258" s="141">
        <v>3.6</v>
      </c>
      <c r="AO258" s="141">
        <v>6.5</v>
      </c>
      <c r="AP258" s="139" t="s">
        <v>100</v>
      </c>
      <c r="AQ258" s="141">
        <v>59.65</v>
      </c>
      <c r="AR258" s="139" t="s">
        <v>81</v>
      </c>
      <c r="AS258" s="139" t="s">
        <v>81</v>
      </c>
      <c r="AT258" s="139" t="s">
        <v>81</v>
      </c>
      <c r="AU258" s="139" t="s">
        <v>81</v>
      </c>
      <c r="AV258" s="139" t="s">
        <v>81</v>
      </c>
      <c r="AW258" s="139">
        <v>2256355</v>
      </c>
      <c r="AX258" s="139" t="s">
        <v>121</v>
      </c>
      <c r="AY258" s="139" t="s">
        <v>89</v>
      </c>
      <c r="AZ258" s="139"/>
      <c r="BA258" s="139" t="s">
        <v>83</v>
      </c>
      <c r="BB258" s="157">
        <v>596421454244</v>
      </c>
      <c r="BC258" s="139"/>
      <c r="BD258" s="139" t="s">
        <v>1002</v>
      </c>
      <c r="BE258" s="139" t="s">
        <v>88</v>
      </c>
      <c r="BF258" s="139" t="s">
        <v>87</v>
      </c>
      <c r="BG258" s="139" t="s">
        <v>84</v>
      </c>
      <c r="BH258" s="139" t="s">
        <v>85</v>
      </c>
      <c r="BI258" s="139" t="s">
        <v>86</v>
      </c>
      <c r="BJ258" s="139"/>
      <c r="BK258" s="139" t="s">
        <v>116</v>
      </c>
    </row>
    <row r="259" spans="1:63" ht="13.2" customHeight="1" x14ac:dyDescent="0.2">
      <c r="A259" s="54">
        <f t="shared" si="67"/>
        <v>45905</v>
      </c>
      <c r="B259" s="54" t="str">
        <f t="shared" si="68"/>
        <v>NRT</v>
      </c>
      <c r="C259" s="53">
        <f t="shared" si="69"/>
        <v>82020038060</v>
      </c>
      <c r="D259" s="55" t="str">
        <f t="shared" si="70"/>
        <v>PJP250134902</v>
      </c>
      <c r="E259" s="53">
        <f t="shared" si="71"/>
        <v>596421447071</v>
      </c>
      <c r="F259" s="53">
        <f t="shared" si="72"/>
        <v>2256355</v>
      </c>
      <c r="G259" s="53" t="str">
        <f t="shared" si="73"/>
        <v>SWCORP (TEAMHT)</v>
      </c>
      <c r="H259" s="55" t="str">
        <f t="shared" si="74"/>
        <v>박사라</v>
      </c>
      <c r="I259" s="53">
        <f t="shared" si="75"/>
        <v>13624</v>
      </c>
      <c r="J259" s="72" t="str">
        <f t="shared" si="76"/>
        <v>(예정재전송)</v>
      </c>
      <c r="K259" s="114">
        <f t="shared" si="77"/>
        <v>1</v>
      </c>
      <c r="L259" s="115">
        <f t="shared" si="78"/>
        <v>2.4</v>
      </c>
      <c r="M259" s="115">
        <f t="shared" si="79"/>
        <v>2.1</v>
      </c>
      <c r="N259" s="56">
        <f t="shared" si="80"/>
        <v>2.4000000000000004</v>
      </c>
      <c r="O259" s="53" t="str">
        <f t="shared" si="81"/>
        <v>동물검역(Animal Inspection)</v>
      </c>
      <c r="P259" s="100">
        <f t="shared" si="82"/>
        <v>22.35</v>
      </c>
      <c r="Q259" s="63" t="str">
        <f t="shared" si="83"/>
        <v>RS706</v>
      </c>
      <c r="R259" s="63" t="str">
        <f t="shared" si="84"/>
        <v>AIR SEOUL</v>
      </c>
      <c r="S259" s="54">
        <f t="shared" si="85"/>
        <v>45905</v>
      </c>
      <c r="T259" s="94">
        <f t="shared" si="86"/>
        <v>926</v>
      </c>
      <c r="U259" s="98" cm="1">
        <f t="array" ref="U259">IF(OR(ISNUMBER(SEARCH("대신대납",J259)),ISNUMBER(SEARCH("대신 대납",J259))),_xlfn.LET(
  _xlpm.s,J259,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9" s="98">
        <f>((K259-1)*2500)/(Summary!$B$23/100)</f>
        <v>0</v>
      </c>
      <c r="W259" s="107">
        <f>IF(OR(ISNUMBER(SEARCH("대신대납",J259)),ISNUMBER(SEARCH("대신 대납",J259)),ISNUMBER(SEARCH("대신착불",J259)),ISNUMBER(SEARCH("대신 착불",J259))), 0,_xlfn.IFNA(_xlfn.IFS(
    AND(N259/K259 &gt; 2, N259/K259 &lt;= 5), 500/(Summary!$B$23/100) * K259,
    AND(N259/K259 &gt; 5, N259/K259 &lt;= 10), 1000/(Summary!$B$23/100) * K259,
    AND(N259/K259 &gt; 10, N259/K259 &lt;= 20), 3000/(Summary!$B$23/100) * K259,
    AND(N259/K259 &gt; 20, N259/K259 &lt;= 25), 11000/(Summary!$B$23/100) * K259,
    AND(N259/K259 &gt; 25, N259/K259 &lt;= 999), 15000/(Summary!$B$23/100) * K259
),0))</f>
        <v>53.059968376258844</v>
      </c>
      <c r="X259" s="99" cm="1">
        <f t="array" ref="X259">_xlfn.IFNA(_xlfn.IFS(AND(P259&gt;=2000, P259&lt;3000), 10000, AND(P259&gt;=3000, P259&lt;4000), 15000, AND(P259&gt;=4000, P259&lt;5000), 20000, AND(P259&gt;=5000), 25000),0)</f>
        <v>0</v>
      </c>
      <c r="Y259" s="64" t="str">
        <f>_xlfn.IFNA(VLOOKUP(D259,OTC!$A:$H,8,0),"")</f>
        <v/>
      </c>
      <c r="Z259" s="102">
        <f t="shared" si="87"/>
        <v>53</v>
      </c>
      <c r="AA259" s="113">
        <f t="shared" si="88"/>
        <v>979</v>
      </c>
      <c r="AB259" s="124">
        <f>IF(OR(ISNUMBER(SEARCH("적하삭제",J259)),ISNUMBER(SEARCH("적하 삭제",J259))),0,AA259*Summary!$B$23/100)</f>
        <v>9225.4107000000004</v>
      </c>
      <c r="AC259" s="65"/>
      <c r="AD259" s="145">
        <v>45905</v>
      </c>
      <c r="AE259" s="139" t="s">
        <v>10</v>
      </c>
      <c r="AF259" s="139">
        <v>82020038060</v>
      </c>
      <c r="AG259" s="139" t="s">
        <v>1003</v>
      </c>
      <c r="AH259" s="139" t="s">
        <v>1004</v>
      </c>
      <c r="AI259" s="139">
        <v>1043877749</v>
      </c>
      <c r="AJ259" s="139">
        <v>13624</v>
      </c>
      <c r="AK259" s="139" t="s">
        <v>166</v>
      </c>
      <c r="AL259" s="140">
        <v>1</v>
      </c>
      <c r="AM259" s="141">
        <v>2.4</v>
      </c>
      <c r="AN259" s="141">
        <v>2.1</v>
      </c>
      <c r="AO259" s="141">
        <v>2.4</v>
      </c>
      <c r="AP259" s="139" t="s">
        <v>100</v>
      </c>
      <c r="AQ259" s="141">
        <v>22.35</v>
      </c>
      <c r="AR259" s="139" t="s">
        <v>81</v>
      </c>
      <c r="AS259" s="139" t="s">
        <v>81</v>
      </c>
      <c r="AT259" s="139" t="s">
        <v>81</v>
      </c>
      <c r="AU259" s="139" t="s">
        <v>81</v>
      </c>
      <c r="AV259" s="139" t="s">
        <v>81</v>
      </c>
      <c r="AW259" s="139">
        <v>2256355</v>
      </c>
      <c r="AX259" s="139" t="s">
        <v>121</v>
      </c>
      <c r="AY259" s="139" t="s">
        <v>89</v>
      </c>
      <c r="AZ259" s="139"/>
      <c r="BA259" s="139" t="s">
        <v>83</v>
      </c>
      <c r="BB259" s="157">
        <v>596421447071</v>
      </c>
      <c r="BC259" s="139"/>
      <c r="BD259" s="139" t="s">
        <v>1005</v>
      </c>
      <c r="BE259" s="139" t="s">
        <v>88</v>
      </c>
      <c r="BF259" s="139" t="s">
        <v>87</v>
      </c>
      <c r="BG259" s="139" t="s">
        <v>84</v>
      </c>
      <c r="BH259" s="139" t="s">
        <v>85</v>
      </c>
      <c r="BI259" s="139" t="s">
        <v>86</v>
      </c>
      <c r="BJ259" s="139"/>
      <c r="BK259" s="139" t="s">
        <v>116</v>
      </c>
    </row>
    <row r="260" spans="1:63" ht="13.2" customHeight="1" x14ac:dyDescent="0.2">
      <c r="A260" s="54">
        <f t="shared" si="67"/>
        <v>45905</v>
      </c>
      <c r="B260" s="54" t="str">
        <f t="shared" si="68"/>
        <v>NRT</v>
      </c>
      <c r="C260" s="53">
        <f t="shared" si="69"/>
        <v>82020038060</v>
      </c>
      <c r="D260" s="55" t="str">
        <f t="shared" si="70"/>
        <v>PJP250139905</v>
      </c>
      <c r="E260" s="53">
        <f t="shared" si="71"/>
        <v>596421464070</v>
      </c>
      <c r="F260" s="53">
        <f t="shared" si="72"/>
        <v>2256355</v>
      </c>
      <c r="G260" s="53" t="str">
        <f t="shared" si="73"/>
        <v>SWCORP (TEAMHT)</v>
      </c>
      <c r="H260" s="55" t="str">
        <f t="shared" si="74"/>
        <v>최현석</v>
      </c>
      <c r="I260" s="53">
        <f t="shared" si="75"/>
        <v>1850</v>
      </c>
      <c r="J260" s="72">
        <f t="shared" si="76"/>
        <v>0</v>
      </c>
      <c r="K260" s="114">
        <f t="shared" si="77"/>
        <v>1</v>
      </c>
      <c r="L260" s="115">
        <f t="shared" si="78"/>
        <v>4.6500000000000004</v>
      </c>
      <c r="M260" s="115">
        <f t="shared" si="79"/>
        <v>3.5</v>
      </c>
      <c r="N260" s="56">
        <f t="shared" si="80"/>
        <v>4.7</v>
      </c>
      <c r="O260" s="53" t="str">
        <f t="shared" si="81"/>
        <v>일반(목록배제,Normal-Manifest Exception)</v>
      </c>
      <c r="P260" s="100">
        <f t="shared" si="82"/>
        <v>10.29</v>
      </c>
      <c r="Q260" s="63" t="str">
        <f t="shared" si="83"/>
        <v>RS706</v>
      </c>
      <c r="R260" s="63" t="str">
        <f t="shared" si="84"/>
        <v>AIR SEOUL</v>
      </c>
      <c r="S260" s="54">
        <f t="shared" si="85"/>
        <v>45905</v>
      </c>
      <c r="T260" s="94">
        <f t="shared" si="86"/>
        <v>1363</v>
      </c>
      <c r="U260" s="98" cm="1">
        <f t="array" ref="U260">IF(OR(ISNUMBER(SEARCH("대신대납",J260)),ISNUMBER(SEARCH("대신 대납",J260))),_xlfn.LET(
  _xlpm.s,J260,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0" s="98">
        <f>((K260-1)*2500)/(Summary!$B$23/100)</f>
        <v>0</v>
      </c>
      <c r="W260" s="107">
        <f>IF(OR(ISNUMBER(SEARCH("대신대납",J260)),ISNUMBER(SEARCH("대신 대납",J260)),ISNUMBER(SEARCH("대신착불",J260)),ISNUMBER(SEARCH("대신 착불",J260))), 0,_xlfn.IFNA(_xlfn.IFS(
    AND(N260/K260 &gt; 2, N260/K260 &lt;= 5), 500/(Summary!$B$23/100) * K260,
    AND(N260/K260 &gt; 5, N260/K260 &lt;= 10), 1000/(Summary!$B$23/100) * K260,
    AND(N260/K260 &gt; 10, N260/K260 &lt;= 20), 3000/(Summary!$B$23/100) * K260,
    AND(N260/K260 &gt; 20, N260/K260 &lt;= 25), 11000/(Summary!$B$23/100) * K260,
    AND(N260/K260 &gt; 25, N260/K260 &lt;= 999), 15000/(Summary!$B$23/100) * K260
),0))</f>
        <v>53.059968376258844</v>
      </c>
      <c r="X260" s="99" cm="1">
        <f t="array" ref="X260">_xlfn.IFNA(_xlfn.IFS(AND(P260&gt;=2000, P260&lt;3000), 10000, AND(P260&gt;=3000, P260&lt;4000), 15000, AND(P260&gt;=4000, P260&lt;5000), 20000, AND(P260&gt;=5000), 25000),0)</f>
        <v>0</v>
      </c>
      <c r="Y260" s="64" t="str">
        <f>_xlfn.IFNA(VLOOKUP(D260,OTC!$A:$H,8,0),"")</f>
        <v/>
      </c>
      <c r="Z260" s="102">
        <f t="shared" si="87"/>
        <v>53</v>
      </c>
      <c r="AA260" s="113">
        <f t="shared" si="88"/>
        <v>1416</v>
      </c>
      <c r="AB260" s="124">
        <f>IF(OR(ISNUMBER(SEARCH("적하삭제",J260)),ISNUMBER(SEARCH("적하 삭제",J260))),0,AA260*Summary!$B$23/100)</f>
        <v>13343.3928</v>
      </c>
      <c r="AC260" s="65"/>
      <c r="AD260" s="145">
        <v>45905</v>
      </c>
      <c r="AE260" s="139" t="s">
        <v>10</v>
      </c>
      <c r="AF260" s="139">
        <v>82020038060</v>
      </c>
      <c r="AG260" s="139" t="s">
        <v>1006</v>
      </c>
      <c r="AH260" s="139" t="s">
        <v>1007</v>
      </c>
      <c r="AI260" s="139">
        <v>1071012529</v>
      </c>
      <c r="AJ260" s="139">
        <v>1850</v>
      </c>
      <c r="AK260" s="139"/>
      <c r="AL260" s="140">
        <v>1</v>
      </c>
      <c r="AM260" s="141">
        <v>4.6500000000000004</v>
      </c>
      <c r="AN260" s="141">
        <v>3.5</v>
      </c>
      <c r="AO260" s="141">
        <v>4.7</v>
      </c>
      <c r="AP260" s="139" t="s">
        <v>8</v>
      </c>
      <c r="AQ260" s="141">
        <v>10.29</v>
      </c>
      <c r="AR260" s="139" t="s">
        <v>81</v>
      </c>
      <c r="AS260" s="139" t="s">
        <v>81</v>
      </c>
      <c r="AT260" s="139" t="s">
        <v>81</v>
      </c>
      <c r="AU260" s="139" t="s">
        <v>81</v>
      </c>
      <c r="AV260" s="139" t="s">
        <v>81</v>
      </c>
      <c r="AW260" s="139">
        <v>2256355</v>
      </c>
      <c r="AX260" s="139" t="s">
        <v>121</v>
      </c>
      <c r="AY260" s="139" t="s">
        <v>82</v>
      </c>
      <c r="AZ260" s="139"/>
      <c r="BA260" s="139" t="s">
        <v>83</v>
      </c>
      <c r="BB260" s="157">
        <v>596421464070</v>
      </c>
      <c r="BC260" s="139"/>
      <c r="BD260" s="139" t="s">
        <v>1008</v>
      </c>
      <c r="BE260" s="139" t="s">
        <v>88</v>
      </c>
      <c r="BF260" s="139" t="s">
        <v>87</v>
      </c>
      <c r="BG260" s="139" t="s">
        <v>84</v>
      </c>
      <c r="BH260" s="139" t="s">
        <v>85</v>
      </c>
      <c r="BI260" s="139" t="s">
        <v>86</v>
      </c>
      <c r="BJ260" s="139"/>
      <c r="BK260" s="139" t="s">
        <v>116</v>
      </c>
    </row>
    <row r="261" spans="1:63" ht="13.2" customHeight="1" x14ac:dyDescent="0.2">
      <c r="A261" s="54">
        <f t="shared" si="67"/>
        <v>45905</v>
      </c>
      <c r="B261" s="54" t="str">
        <f t="shared" si="68"/>
        <v>NRT</v>
      </c>
      <c r="C261" s="53">
        <f t="shared" si="69"/>
        <v>82020038060</v>
      </c>
      <c r="D261" s="55" t="str">
        <f t="shared" si="70"/>
        <v>PJP250139897</v>
      </c>
      <c r="E261" s="53">
        <f t="shared" si="71"/>
        <v>596421463996</v>
      </c>
      <c r="F261" s="53">
        <f t="shared" si="72"/>
        <v>2256355</v>
      </c>
      <c r="G261" s="53" t="str">
        <f t="shared" si="73"/>
        <v>SWCORP (TEAMHT)</v>
      </c>
      <c r="H261" s="55" t="str">
        <f t="shared" si="74"/>
        <v>박지서</v>
      </c>
      <c r="I261" s="53">
        <f t="shared" si="75"/>
        <v>48080</v>
      </c>
      <c r="J261" s="72">
        <f t="shared" si="76"/>
        <v>0</v>
      </c>
      <c r="K261" s="114">
        <f t="shared" si="77"/>
        <v>1</v>
      </c>
      <c r="L261" s="115">
        <f t="shared" si="78"/>
        <v>0.4</v>
      </c>
      <c r="M261" s="115">
        <f t="shared" si="79"/>
        <v>2</v>
      </c>
      <c r="N261" s="56">
        <f t="shared" si="80"/>
        <v>2</v>
      </c>
      <c r="O261" s="53" t="str">
        <f t="shared" si="81"/>
        <v>일반(목록배제,Normal-Manifest Exception)</v>
      </c>
      <c r="P261" s="100">
        <f t="shared" si="82"/>
        <v>6.76</v>
      </c>
      <c r="Q261" s="63" t="str">
        <f t="shared" si="83"/>
        <v>RS706</v>
      </c>
      <c r="R261" s="63" t="str">
        <f t="shared" si="84"/>
        <v>AIR SEOUL</v>
      </c>
      <c r="S261" s="54">
        <f t="shared" si="85"/>
        <v>45905</v>
      </c>
      <c r="T261" s="94">
        <f t="shared" si="86"/>
        <v>850</v>
      </c>
      <c r="U261" s="98" cm="1">
        <f t="array" ref="U261">IF(OR(ISNUMBER(SEARCH("대신대납",J261)),ISNUMBER(SEARCH("대신 대납",J261))),_xlfn.LET(
  _xlpm.s,J261,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1" s="98">
        <f>((K261-1)*2500)/(Summary!$B$23/100)</f>
        <v>0</v>
      </c>
      <c r="W261" s="107">
        <f>IF(OR(ISNUMBER(SEARCH("대신대납",J261)),ISNUMBER(SEARCH("대신 대납",J261)),ISNUMBER(SEARCH("대신착불",J261)),ISNUMBER(SEARCH("대신 착불",J261))), 0,_xlfn.IFNA(_xlfn.IFS(
    AND(N261/K261 &gt; 2, N261/K261 &lt;= 5), 500/(Summary!$B$23/100) * K261,
    AND(N261/K261 &gt; 5, N261/K261 &lt;= 10), 1000/(Summary!$B$23/100) * K261,
    AND(N261/K261 &gt; 10, N261/K261 &lt;= 20), 3000/(Summary!$B$23/100) * K261,
    AND(N261/K261 &gt; 20, N261/K261 &lt;= 25), 11000/(Summary!$B$23/100) * K261,
    AND(N261/K261 &gt; 25, N261/K261 &lt;= 999), 15000/(Summary!$B$23/100) * K261
),0))</f>
        <v>0</v>
      </c>
      <c r="X261" s="99" cm="1">
        <f t="array" ref="X261">_xlfn.IFNA(_xlfn.IFS(AND(P261&gt;=2000, P261&lt;3000), 10000, AND(P261&gt;=3000, P261&lt;4000), 15000, AND(P261&gt;=4000, P261&lt;5000), 20000, AND(P261&gt;=5000), 25000),0)</f>
        <v>0</v>
      </c>
      <c r="Y261" s="64" t="str">
        <f>_xlfn.IFNA(VLOOKUP(D261,OTC!$A:$H,8,0),"")</f>
        <v/>
      </c>
      <c r="Z261" s="102">
        <f t="shared" si="87"/>
        <v>0</v>
      </c>
      <c r="AA261" s="113">
        <f t="shared" si="88"/>
        <v>850</v>
      </c>
      <c r="AB261" s="124">
        <f>IF(OR(ISNUMBER(SEARCH("적하삭제",J261)),ISNUMBER(SEARCH("적하 삭제",J261))),0,AA261*Summary!$B$23/100)</f>
        <v>8009.8050000000003</v>
      </c>
      <c r="AC261" s="65"/>
      <c r="AD261" s="145">
        <v>45905</v>
      </c>
      <c r="AE261" s="139" t="s">
        <v>10</v>
      </c>
      <c r="AF261" s="139">
        <v>82020038060</v>
      </c>
      <c r="AG261" s="139" t="s">
        <v>1009</v>
      </c>
      <c r="AH261" s="139" t="s">
        <v>1010</v>
      </c>
      <c r="AI261" s="139">
        <v>1086379729</v>
      </c>
      <c r="AJ261" s="139">
        <v>48080</v>
      </c>
      <c r="AK261" s="139"/>
      <c r="AL261" s="140">
        <v>1</v>
      </c>
      <c r="AM261" s="141">
        <v>0.4</v>
      </c>
      <c r="AN261" s="141">
        <v>2</v>
      </c>
      <c r="AO261" s="141">
        <v>2</v>
      </c>
      <c r="AP261" s="139" t="s">
        <v>8</v>
      </c>
      <c r="AQ261" s="141">
        <v>6.76</v>
      </c>
      <c r="AR261" s="139" t="s">
        <v>81</v>
      </c>
      <c r="AS261" s="139" t="s">
        <v>81</v>
      </c>
      <c r="AT261" s="139" t="s">
        <v>81</v>
      </c>
      <c r="AU261" s="139" t="s">
        <v>81</v>
      </c>
      <c r="AV261" s="139" t="s">
        <v>81</v>
      </c>
      <c r="AW261" s="139">
        <v>2256355</v>
      </c>
      <c r="AX261" s="139" t="s">
        <v>121</v>
      </c>
      <c r="AY261" s="139" t="s">
        <v>82</v>
      </c>
      <c r="AZ261" s="139"/>
      <c r="BA261" s="139" t="s">
        <v>83</v>
      </c>
      <c r="BB261" s="157">
        <v>596421463996</v>
      </c>
      <c r="BC261" s="139"/>
      <c r="BD261" s="139" t="s">
        <v>1011</v>
      </c>
      <c r="BE261" s="139" t="s">
        <v>88</v>
      </c>
      <c r="BF261" s="139" t="s">
        <v>87</v>
      </c>
      <c r="BG261" s="139" t="s">
        <v>84</v>
      </c>
      <c r="BH261" s="139" t="s">
        <v>85</v>
      </c>
      <c r="BI261" s="139" t="s">
        <v>86</v>
      </c>
      <c r="BJ261" s="139"/>
      <c r="BK261" s="139" t="s">
        <v>116</v>
      </c>
    </row>
    <row r="262" spans="1:63" ht="13.2" customHeight="1" x14ac:dyDescent="0.2">
      <c r="A262" s="54">
        <f t="shared" si="67"/>
        <v>45905</v>
      </c>
      <c r="B262" s="54" t="str">
        <f t="shared" si="68"/>
        <v>NRT</v>
      </c>
      <c r="C262" s="53">
        <f t="shared" si="69"/>
        <v>82020038060</v>
      </c>
      <c r="D262" s="55" t="str">
        <f t="shared" si="70"/>
        <v>PJP250139903</v>
      </c>
      <c r="E262" s="53">
        <f t="shared" si="71"/>
        <v>596421464055</v>
      </c>
      <c r="F262" s="53">
        <f t="shared" si="72"/>
        <v>2256355</v>
      </c>
      <c r="G262" s="53" t="str">
        <f t="shared" si="73"/>
        <v>SWCORP (TEAMHT)</v>
      </c>
      <c r="H262" s="55" t="str">
        <f t="shared" si="74"/>
        <v>윤희현</v>
      </c>
      <c r="I262" s="53">
        <f t="shared" si="75"/>
        <v>10113</v>
      </c>
      <c r="J262" s="72">
        <f t="shared" si="76"/>
        <v>0</v>
      </c>
      <c r="K262" s="114">
        <f t="shared" si="77"/>
        <v>1</v>
      </c>
      <c r="L262" s="115">
        <f t="shared" si="78"/>
        <v>0.5</v>
      </c>
      <c r="M262" s="115">
        <f t="shared" si="79"/>
        <v>2.2000000000000002</v>
      </c>
      <c r="N262" s="56">
        <f t="shared" si="80"/>
        <v>2.2000000000000002</v>
      </c>
      <c r="O262" s="53" t="str">
        <f t="shared" si="81"/>
        <v>일반(목록배제,Normal-Manifest Exception)</v>
      </c>
      <c r="P262" s="100">
        <f t="shared" si="82"/>
        <v>9.02</v>
      </c>
      <c r="Q262" s="63" t="str">
        <f t="shared" si="83"/>
        <v>RS706</v>
      </c>
      <c r="R262" s="63" t="str">
        <f t="shared" si="84"/>
        <v>AIR SEOUL</v>
      </c>
      <c r="S262" s="54">
        <f t="shared" si="85"/>
        <v>45905</v>
      </c>
      <c r="T262" s="94">
        <f t="shared" si="86"/>
        <v>888</v>
      </c>
      <c r="U262" s="98" cm="1">
        <f t="array" ref="U262">IF(OR(ISNUMBER(SEARCH("대신대납",J262)),ISNUMBER(SEARCH("대신 대납",J262))),_xlfn.LET(
  _xlpm.s,J262,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2" s="98">
        <f>((K262-1)*2500)/(Summary!$B$23/100)</f>
        <v>0</v>
      </c>
      <c r="W262" s="107">
        <f>IF(OR(ISNUMBER(SEARCH("대신대납",J262)),ISNUMBER(SEARCH("대신 대납",J262)),ISNUMBER(SEARCH("대신착불",J262)),ISNUMBER(SEARCH("대신 착불",J262))), 0,_xlfn.IFNA(_xlfn.IFS(
    AND(N262/K262 &gt; 2, N262/K262 &lt;= 5), 500/(Summary!$B$23/100) * K262,
    AND(N262/K262 &gt; 5, N262/K262 &lt;= 10), 1000/(Summary!$B$23/100) * K262,
    AND(N262/K262 &gt; 10, N262/K262 &lt;= 20), 3000/(Summary!$B$23/100) * K262,
    AND(N262/K262 &gt; 20, N262/K262 &lt;= 25), 11000/(Summary!$B$23/100) * K262,
    AND(N262/K262 &gt; 25, N262/K262 &lt;= 999), 15000/(Summary!$B$23/100) * K262
),0))</f>
        <v>53.059968376258844</v>
      </c>
      <c r="X262" s="99" cm="1">
        <f t="array" ref="X262">_xlfn.IFNA(_xlfn.IFS(AND(P262&gt;=2000, P262&lt;3000), 10000, AND(P262&gt;=3000, P262&lt;4000), 15000, AND(P262&gt;=4000, P262&lt;5000), 20000, AND(P262&gt;=5000), 25000),0)</f>
        <v>0</v>
      </c>
      <c r="Y262" s="64" t="str">
        <f>_xlfn.IFNA(VLOOKUP(D262,OTC!$A:$H,8,0),"")</f>
        <v/>
      </c>
      <c r="Z262" s="102">
        <f t="shared" si="87"/>
        <v>53</v>
      </c>
      <c r="AA262" s="113">
        <f t="shared" si="88"/>
        <v>941</v>
      </c>
      <c r="AB262" s="124">
        <f>IF(OR(ISNUMBER(SEARCH("적하삭제",J262)),ISNUMBER(SEARCH("적하 삭제",J262))),0,AA262*Summary!$B$23/100)</f>
        <v>8867.3253000000004</v>
      </c>
      <c r="AC262" s="65"/>
      <c r="AD262" s="145">
        <v>45905</v>
      </c>
      <c r="AE262" s="139" t="s">
        <v>10</v>
      </c>
      <c r="AF262" s="139">
        <v>82020038060</v>
      </c>
      <c r="AG262" s="139" t="s">
        <v>1012</v>
      </c>
      <c r="AH262" s="139" t="s">
        <v>1013</v>
      </c>
      <c r="AI262" s="139">
        <v>1086078706</v>
      </c>
      <c r="AJ262" s="139">
        <v>10113</v>
      </c>
      <c r="AK262" s="139"/>
      <c r="AL262" s="140">
        <v>1</v>
      </c>
      <c r="AM262" s="141">
        <v>0.5</v>
      </c>
      <c r="AN262" s="141">
        <v>2.2000000000000002</v>
      </c>
      <c r="AO262" s="141">
        <v>2.2000000000000002</v>
      </c>
      <c r="AP262" s="139" t="s">
        <v>8</v>
      </c>
      <c r="AQ262" s="141">
        <v>9.02</v>
      </c>
      <c r="AR262" s="139" t="s">
        <v>81</v>
      </c>
      <c r="AS262" s="139" t="s">
        <v>81</v>
      </c>
      <c r="AT262" s="139" t="s">
        <v>81</v>
      </c>
      <c r="AU262" s="139" t="s">
        <v>81</v>
      </c>
      <c r="AV262" s="139" t="s">
        <v>81</v>
      </c>
      <c r="AW262" s="139">
        <v>2256355</v>
      </c>
      <c r="AX262" s="139" t="s">
        <v>121</v>
      </c>
      <c r="AY262" s="139" t="s">
        <v>82</v>
      </c>
      <c r="AZ262" s="139"/>
      <c r="BA262" s="139" t="s">
        <v>83</v>
      </c>
      <c r="BB262" s="157">
        <v>596421464055</v>
      </c>
      <c r="BC262" s="139"/>
      <c r="BD262" s="139" t="s">
        <v>1014</v>
      </c>
      <c r="BE262" s="139" t="s">
        <v>88</v>
      </c>
      <c r="BF262" s="139" t="s">
        <v>87</v>
      </c>
      <c r="BG262" s="139" t="s">
        <v>84</v>
      </c>
      <c r="BH262" s="139" t="s">
        <v>85</v>
      </c>
      <c r="BI262" s="139" t="s">
        <v>86</v>
      </c>
      <c r="BJ262" s="139"/>
      <c r="BK262" s="139" t="s">
        <v>116</v>
      </c>
    </row>
    <row r="263" spans="1:63" ht="13.2" customHeight="1" x14ac:dyDescent="0.2">
      <c r="A263" s="54">
        <f t="shared" ref="A263:A326" si="89">AD263</f>
        <v>45905</v>
      </c>
      <c r="B263" s="54" t="str">
        <f t="shared" ref="B263:B326" si="90">AE263</f>
        <v>NRT</v>
      </c>
      <c r="C263" s="53">
        <f t="shared" ref="C263:C326" si="91">AF263</f>
        <v>82020038060</v>
      </c>
      <c r="D263" s="55" t="str">
        <f t="shared" ref="D263:D326" si="92">AG263</f>
        <v>PJP250139898</v>
      </c>
      <c r="E263" s="53">
        <f t="shared" ref="E263:E326" si="93">BB263</f>
        <v>596421464000</v>
      </c>
      <c r="F263" s="53">
        <f t="shared" ref="F263:F326" si="94">AW263</f>
        <v>2256355</v>
      </c>
      <c r="G263" s="53" t="str">
        <f t="shared" ref="G263:G326" si="95">AX263</f>
        <v>SWCORP (TEAMHT)</v>
      </c>
      <c r="H263" s="55" t="str">
        <f t="shared" ref="H263:H326" si="96">AH263</f>
        <v>김소영</v>
      </c>
      <c r="I263" s="53">
        <f t="shared" ref="I263:I326" si="97">AJ263</f>
        <v>49418</v>
      </c>
      <c r="J263" s="72">
        <f t="shared" ref="J263:J326" si="98">AK263</f>
        <v>0</v>
      </c>
      <c r="K263" s="114">
        <f t="shared" ref="K263:K326" si="99">AL263</f>
        <v>1</v>
      </c>
      <c r="L263" s="115">
        <f t="shared" ref="L263:L326" si="100">AM263</f>
        <v>1.8</v>
      </c>
      <c r="M263" s="115">
        <f t="shared" ref="M263:M326" si="101">AN263</f>
        <v>3.4</v>
      </c>
      <c r="N263" s="56">
        <f t="shared" ref="N263:N326" si="102">CEILING(IF(L263&gt;M263,L263,M263),$D$2)</f>
        <v>3.4000000000000004</v>
      </c>
      <c r="O263" s="53" t="str">
        <f t="shared" ref="O263:O326" si="103">AP263</f>
        <v>일반(목록배제,Normal-Manifest Exception)</v>
      </c>
      <c r="P263" s="100">
        <f t="shared" ref="P263:P326" si="104">AQ263</f>
        <v>12.36</v>
      </c>
      <c r="Q263" s="63" t="str">
        <f t="shared" ref="Q263:Q326" si="105">BE263</f>
        <v>RS706</v>
      </c>
      <c r="R263" s="63" t="str">
        <f t="shared" ref="R263:R326" si="106">BF263</f>
        <v>AIR SEOUL</v>
      </c>
      <c r="S263" s="54">
        <f t="shared" ref="S263:S326" si="107">DATE(YEAR(A263),MONTH(A263),DAY(A263))</f>
        <v>45905</v>
      </c>
      <c r="T263" s="94">
        <f t="shared" ref="T263:T326" si="108">IF(N263&gt;0.5,CEILING($B$2+(N263-0.5)*$C$2,1),$B$2)-30</f>
        <v>1116</v>
      </c>
      <c r="U263" s="98" cm="1">
        <f t="array" ref="U263">IF(OR(ISNUMBER(SEARCH("대신대납",J263)),ISNUMBER(SEARCH("대신 대납",J263))),_xlfn.LET(
  _xlpm.s,J263,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3" s="98">
        <f>((K263-1)*2500)/(Summary!$B$23/100)</f>
        <v>0</v>
      </c>
      <c r="W263" s="107">
        <f>IF(OR(ISNUMBER(SEARCH("대신대납",J263)),ISNUMBER(SEARCH("대신 대납",J263)),ISNUMBER(SEARCH("대신착불",J263)),ISNUMBER(SEARCH("대신 착불",J263))), 0,_xlfn.IFNA(_xlfn.IFS(
    AND(N263/K263 &gt; 2, N263/K263 &lt;= 5), 500/(Summary!$B$23/100) * K263,
    AND(N263/K263 &gt; 5, N263/K263 &lt;= 10), 1000/(Summary!$B$23/100) * K263,
    AND(N263/K263 &gt; 10, N263/K263 &lt;= 20), 3000/(Summary!$B$23/100) * K263,
    AND(N263/K263 &gt; 20, N263/K263 &lt;= 25), 11000/(Summary!$B$23/100) * K263,
    AND(N263/K263 &gt; 25, N263/K263 &lt;= 999), 15000/(Summary!$B$23/100) * K263
),0))</f>
        <v>53.059968376258844</v>
      </c>
      <c r="X263" s="99" cm="1">
        <f t="array" ref="X263">_xlfn.IFNA(_xlfn.IFS(AND(P263&gt;=2000, P263&lt;3000), 10000, AND(P263&gt;=3000, P263&lt;4000), 15000, AND(P263&gt;=4000, P263&lt;5000), 20000, AND(P263&gt;=5000), 25000),0)</f>
        <v>0</v>
      </c>
      <c r="Y263" s="64" t="str">
        <f>_xlfn.IFNA(VLOOKUP(D263,OTC!$A:$H,8,0),"")</f>
        <v/>
      </c>
      <c r="Z263" s="102">
        <f t="shared" ref="Z263:Z326" si="109">ROUND(SUM(U263:Y263),0)</f>
        <v>53</v>
      </c>
      <c r="AA263" s="113">
        <f t="shared" ref="AA263:AA326" si="110">SUM(Z263,T263)</f>
        <v>1169</v>
      </c>
      <c r="AB263" s="124">
        <f>IF(OR(ISNUMBER(SEARCH("적하삭제",J263)),ISNUMBER(SEARCH("적하 삭제",J263))),0,AA263*Summary!$B$23/100)</f>
        <v>11015.8377</v>
      </c>
      <c r="AC263" s="65"/>
      <c r="AD263" s="145">
        <v>45905</v>
      </c>
      <c r="AE263" s="139" t="s">
        <v>10</v>
      </c>
      <c r="AF263" s="139">
        <v>82020038060</v>
      </c>
      <c r="AG263" s="139" t="s">
        <v>1015</v>
      </c>
      <c r="AH263" s="139" t="s">
        <v>1016</v>
      </c>
      <c r="AI263" s="139">
        <v>1089681215</v>
      </c>
      <c r="AJ263" s="139">
        <v>49418</v>
      </c>
      <c r="AK263" s="139"/>
      <c r="AL263" s="140">
        <v>1</v>
      </c>
      <c r="AM263" s="141">
        <v>1.8</v>
      </c>
      <c r="AN263" s="141">
        <v>3.4</v>
      </c>
      <c r="AO263" s="141">
        <v>3.4</v>
      </c>
      <c r="AP263" s="139" t="s">
        <v>8</v>
      </c>
      <c r="AQ263" s="141">
        <v>12.36</v>
      </c>
      <c r="AR263" s="139" t="s">
        <v>81</v>
      </c>
      <c r="AS263" s="139" t="s">
        <v>81</v>
      </c>
      <c r="AT263" s="139" t="s">
        <v>81</v>
      </c>
      <c r="AU263" s="139" t="s">
        <v>81</v>
      </c>
      <c r="AV263" s="139" t="s">
        <v>81</v>
      </c>
      <c r="AW263" s="139">
        <v>2256355</v>
      </c>
      <c r="AX263" s="139" t="s">
        <v>121</v>
      </c>
      <c r="AY263" s="139" t="s">
        <v>82</v>
      </c>
      <c r="AZ263" s="139"/>
      <c r="BA263" s="139" t="s">
        <v>83</v>
      </c>
      <c r="BB263" s="157">
        <v>596421464000</v>
      </c>
      <c r="BC263" s="139"/>
      <c r="BD263" s="139" t="s">
        <v>1017</v>
      </c>
      <c r="BE263" s="139" t="s">
        <v>88</v>
      </c>
      <c r="BF263" s="139" t="s">
        <v>87</v>
      </c>
      <c r="BG263" s="139" t="s">
        <v>84</v>
      </c>
      <c r="BH263" s="139" t="s">
        <v>85</v>
      </c>
      <c r="BI263" s="139" t="s">
        <v>86</v>
      </c>
      <c r="BJ263" s="139"/>
      <c r="BK263" s="139" t="s">
        <v>116</v>
      </c>
    </row>
    <row r="264" spans="1:63" ht="13.2" customHeight="1" x14ac:dyDescent="0.2">
      <c r="A264" s="54">
        <f t="shared" si="89"/>
        <v>45905</v>
      </c>
      <c r="B264" s="54" t="str">
        <f t="shared" si="90"/>
        <v>NRT</v>
      </c>
      <c r="C264" s="53">
        <f t="shared" si="91"/>
        <v>82020038060</v>
      </c>
      <c r="D264" s="55" t="str">
        <f t="shared" si="92"/>
        <v>PJP250139907</v>
      </c>
      <c r="E264" s="53">
        <f t="shared" si="93"/>
        <v>596421464092</v>
      </c>
      <c r="F264" s="53">
        <f t="shared" si="94"/>
        <v>2256355</v>
      </c>
      <c r="G264" s="53" t="str">
        <f t="shared" si="95"/>
        <v>SWCORP (TEAMHT)</v>
      </c>
      <c r="H264" s="55" t="str">
        <f t="shared" si="96"/>
        <v>최은화</v>
      </c>
      <c r="I264" s="53">
        <f t="shared" si="97"/>
        <v>10355</v>
      </c>
      <c r="J264" s="72">
        <f t="shared" si="98"/>
        <v>0</v>
      </c>
      <c r="K264" s="114">
        <f t="shared" si="99"/>
        <v>1</v>
      </c>
      <c r="L264" s="115">
        <f t="shared" si="100"/>
        <v>3.45</v>
      </c>
      <c r="M264" s="115">
        <f t="shared" si="101"/>
        <v>4</v>
      </c>
      <c r="N264" s="56">
        <f t="shared" si="102"/>
        <v>4</v>
      </c>
      <c r="O264" s="53" t="str">
        <f t="shared" si="103"/>
        <v>일반(목록배제,Normal-Manifest Exception)</v>
      </c>
      <c r="P264" s="100">
        <f t="shared" si="104"/>
        <v>16.170000000000002</v>
      </c>
      <c r="Q264" s="63" t="str">
        <f t="shared" si="105"/>
        <v>RS706</v>
      </c>
      <c r="R264" s="63" t="str">
        <f t="shared" si="106"/>
        <v>AIR SEOUL</v>
      </c>
      <c r="S264" s="54">
        <f t="shared" si="107"/>
        <v>45905</v>
      </c>
      <c r="T264" s="94">
        <f t="shared" si="108"/>
        <v>1230</v>
      </c>
      <c r="U264" s="98" cm="1">
        <f t="array" ref="U264">IF(OR(ISNUMBER(SEARCH("대신대납",J264)),ISNUMBER(SEARCH("대신 대납",J264))),_xlfn.LET(
  _xlpm.s,J264,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4" s="98">
        <f>((K264-1)*2500)/(Summary!$B$23/100)</f>
        <v>0</v>
      </c>
      <c r="W264" s="107">
        <f>IF(OR(ISNUMBER(SEARCH("대신대납",J264)),ISNUMBER(SEARCH("대신 대납",J264)),ISNUMBER(SEARCH("대신착불",J264)),ISNUMBER(SEARCH("대신 착불",J264))), 0,_xlfn.IFNA(_xlfn.IFS(
    AND(N264/K264 &gt; 2, N264/K264 &lt;= 5), 500/(Summary!$B$23/100) * K264,
    AND(N264/K264 &gt; 5, N264/K264 &lt;= 10), 1000/(Summary!$B$23/100) * K264,
    AND(N264/K264 &gt; 10, N264/K264 &lt;= 20), 3000/(Summary!$B$23/100) * K264,
    AND(N264/K264 &gt; 20, N264/K264 &lt;= 25), 11000/(Summary!$B$23/100) * K264,
    AND(N264/K264 &gt; 25, N264/K264 &lt;= 999), 15000/(Summary!$B$23/100) * K264
),0))</f>
        <v>53.059968376258844</v>
      </c>
      <c r="X264" s="99" cm="1">
        <f t="array" ref="X264">_xlfn.IFNA(_xlfn.IFS(AND(P264&gt;=2000, P264&lt;3000), 10000, AND(P264&gt;=3000, P264&lt;4000), 15000, AND(P264&gt;=4000, P264&lt;5000), 20000, AND(P264&gt;=5000), 25000),0)</f>
        <v>0</v>
      </c>
      <c r="Y264" s="64" t="str">
        <f>_xlfn.IFNA(VLOOKUP(D264,OTC!$A:$H,8,0),"")</f>
        <v/>
      </c>
      <c r="Z264" s="102">
        <f t="shared" si="109"/>
        <v>53</v>
      </c>
      <c r="AA264" s="113">
        <f t="shared" si="110"/>
        <v>1283</v>
      </c>
      <c r="AB264" s="124">
        <f>IF(OR(ISNUMBER(SEARCH("적하삭제",J264)),ISNUMBER(SEARCH("적하 삭제",J264))),0,AA264*Summary!$B$23/100)</f>
        <v>12090.093900000002</v>
      </c>
      <c r="AC264" s="65"/>
      <c r="AD264" s="145">
        <v>45905</v>
      </c>
      <c r="AE264" s="139" t="s">
        <v>10</v>
      </c>
      <c r="AF264" s="139">
        <v>82020038060</v>
      </c>
      <c r="AG264" s="139" t="s">
        <v>1018</v>
      </c>
      <c r="AH264" s="139" t="s">
        <v>1019</v>
      </c>
      <c r="AI264" s="139">
        <v>1099227849</v>
      </c>
      <c r="AJ264" s="139">
        <v>10355</v>
      </c>
      <c r="AK264" s="139"/>
      <c r="AL264" s="140">
        <v>1</v>
      </c>
      <c r="AM264" s="141">
        <v>3.45</v>
      </c>
      <c r="AN264" s="141">
        <v>4</v>
      </c>
      <c r="AO264" s="141">
        <v>4</v>
      </c>
      <c r="AP264" s="139" t="s">
        <v>8</v>
      </c>
      <c r="AQ264" s="141">
        <v>16.170000000000002</v>
      </c>
      <c r="AR264" s="139" t="s">
        <v>81</v>
      </c>
      <c r="AS264" s="139" t="s">
        <v>81</v>
      </c>
      <c r="AT264" s="139" t="s">
        <v>81</v>
      </c>
      <c r="AU264" s="139" t="s">
        <v>81</v>
      </c>
      <c r="AV264" s="139" t="s">
        <v>81</v>
      </c>
      <c r="AW264" s="139">
        <v>2256355</v>
      </c>
      <c r="AX264" s="139" t="s">
        <v>121</v>
      </c>
      <c r="AY264" s="139" t="s">
        <v>82</v>
      </c>
      <c r="AZ264" s="139"/>
      <c r="BA264" s="139" t="s">
        <v>83</v>
      </c>
      <c r="BB264" s="157">
        <v>596421464092</v>
      </c>
      <c r="BC264" s="139"/>
      <c r="BD264" s="139" t="s">
        <v>1020</v>
      </c>
      <c r="BE264" s="139" t="s">
        <v>88</v>
      </c>
      <c r="BF264" s="139" t="s">
        <v>87</v>
      </c>
      <c r="BG264" s="139" t="s">
        <v>84</v>
      </c>
      <c r="BH264" s="139" t="s">
        <v>85</v>
      </c>
      <c r="BI264" s="139" t="s">
        <v>86</v>
      </c>
      <c r="BJ264" s="139"/>
      <c r="BK264" s="139" t="s">
        <v>116</v>
      </c>
    </row>
    <row r="265" spans="1:63" ht="13.2" customHeight="1" x14ac:dyDescent="0.2">
      <c r="A265" s="54">
        <f t="shared" si="89"/>
        <v>45905</v>
      </c>
      <c r="B265" s="54" t="str">
        <f t="shared" si="90"/>
        <v>NRT</v>
      </c>
      <c r="C265" s="53">
        <f t="shared" si="91"/>
        <v>82020038060</v>
      </c>
      <c r="D265" s="55" t="str">
        <f t="shared" si="92"/>
        <v>PJP250139036</v>
      </c>
      <c r="E265" s="53">
        <f t="shared" si="93"/>
        <v>596421461690</v>
      </c>
      <c r="F265" s="53">
        <f t="shared" si="94"/>
        <v>2256355</v>
      </c>
      <c r="G265" s="53" t="str">
        <f t="shared" si="95"/>
        <v>SWCORP (TEAMHT)</v>
      </c>
      <c r="H265" s="55" t="str">
        <f t="shared" si="96"/>
        <v>사공한새</v>
      </c>
      <c r="I265" s="53">
        <f t="shared" si="97"/>
        <v>5016</v>
      </c>
      <c r="J265" s="72">
        <f t="shared" si="98"/>
        <v>0</v>
      </c>
      <c r="K265" s="114">
        <f t="shared" si="99"/>
        <v>1</v>
      </c>
      <c r="L265" s="115">
        <f t="shared" si="100"/>
        <v>1.1499999999999999</v>
      </c>
      <c r="M265" s="115">
        <f t="shared" si="101"/>
        <v>2</v>
      </c>
      <c r="N265" s="56">
        <f t="shared" si="102"/>
        <v>2</v>
      </c>
      <c r="O265" s="53" t="str">
        <f t="shared" si="103"/>
        <v>일반(목록배제,Normal-Manifest Exception)</v>
      </c>
      <c r="P265" s="100">
        <f t="shared" si="104"/>
        <v>1.33</v>
      </c>
      <c r="Q265" s="63" t="str">
        <f t="shared" si="105"/>
        <v>RS706</v>
      </c>
      <c r="R265" s="63" t="str">
        <f t="shared" si="106"/>
        <v>AIR SEOUL</v>
      </c>
      <c r="S265" s="54">
        <f t="shared" si="107"/>
        <v>45905</v>
      </c>
      <c r="T265" s="94">
        <f t="shared" si="108"/>
        <v>850</v>
      </c>
      <c r="U265" s="98" cm="1">
        <f t="array" ref="U265">IF(OR(ISNUMBER(SEARCH("대신대납",J265)),ISNUMBER(SEARCH("대신 대납",J265))),_xlfn.LET(
  _xlpm.s,J265,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5" s="98">
        <f>((K265-1)*2500)/(Summary!$B$23/100)</f>
        <v>0</v>
      </c>
      <c r="W265" s="107">
        <f>IF(OR(ISNUMBER(SEARCH("대신대납",J265)),ISNUMBER(SEARCH("대신 대납",J265)),ISNUMBER(SEARCH("대신착불",J265)),ISNUMBER(SEARCH("대신 착불",J265))), 0,_xlfn.IFNA(_xlfn.IFS(
    AND(N265/K265 &gt; 2, N265/K265 &lt;= 5), 500/(Summary!$B$23/100) * K265,
    AND(N265/K265 &gt; 5, N265/K265 &lt;= 10), 1000/(Summary!$B$23/100) * K265,
    AND(N265/K265 &gt; 10, N265/K265 &lt;= 20), 3000/(Summary!$B$23/100) * K265,
    AND(N265/K265 &gt; 20, N265/K265 &lt;= 25), 11000/(Summary!$B$23/100) * K265,
    AND(N265/K265 &gt; 25, N265/K265 &lt;= 999), 15000/(Summary!$B$23/100) * K265
),0))</f>
        <v>0</v>
      </c>
      <c r="X265" s="99" cm="1">
        <f t="array" ref="X265">_xlfn.IFNA(_xlfn.IFS(AND(P265&gt;=2000, P265&lt;3000), 10000, AND(P265&gt;=3000, P265&lt;4000), 15000, AND(P265&gt;=4000, P265&lt;5000), 20000, AND(P265&gt;=5000), 25000),0)</f>
        <v>0</v>
      </c>
      <c r="Y265" s="64" t="str">
        <f>_xlfn.IFNA(VLOOKUP(D265,OTC!$A:$H,8,0),"")</f>
        <v/>
      </c>
      <c r="Z265" s="102">
        <f t="shared" si="109"/>
        <v>0</v>
      </c>
      <c r="AA265" s="113">
        <f t="shared" si="110"/>
        <v>850</v>
      </c>
      <c r="AB265" s="124">
        <f>IF(OR(ISNUMBER(SEARCH("적하삭제",J265)),ISNUMBER(SEARCH("적하 삭제",J265))),0,AA265*Summary!$B$23/100)</f>
        <v>8009.8050000000003</v>
      </c>
      <c r="AC265" s="65"/>
      <c r="AD265" s="145">
        <v>45905</v>
      </c>
      <c r="AE265" s="139" t="s">
        <v>10</v>
      </c>
      <c r="AF265" s="139">
        <v>82020038060</v>
      </c>
      <c r="AG265" s="139" t="s">
        <v>1021</v>
      </c>
      <c r="AH265" s="139" t="s">
        <v>1022</v>
      </c>
      <c r="AI265" s="139">
        <v>1064826796</v>
      </c>
      <c r="AJ265" s="139">
        <v>5016</v>
      </c>
      <c r="AK265" s="139"/>
      <c r="AL265" s="140">
        <v>1</v>
      </c>
      <c r="AM265" s="141">
        <v>1.1499999999999999</v>
      </c>
      <c r="AN265" s="141">
        <v>2</v>
      </c>
      <c r="AO265" s="141">
        <v>2</v>
      </c>
      <c r="AP265" s="139" t="s">
        <v>8</v>
      </c>
      <c r="AQ265" s="141">
        <v>1.33</v>
      </c>
      <c r="AR265" s="139" t="s">
        <v>81</v>
      </c>
      <c r="AS265" s="139" t="s">
        <v>81</v>
      </c>
      <c r="AT265" s="139" t="s">
        <v>81</v>
      </c>
      <c r="AU265" s="139" t="s">
        <v>81</v>
      </c>
      <c r="AV265" s="139" t="s">
        <v>81</v>
      </c>
      <c r="AW265" s="139">
        <v>2256355</v>
      </c>
      <c r="AX265" s="139" t="s">
        <v>121</v>
      </c>
      <c r="AY265" s="139" t="s">
        <v>82</v>
      </c>
      <c r="AZ265" s="139"/>
      <c r="BA265" s="139" t="s">
        <v>83</v>
      </c>
      <c r="BB265" s="157">
        <v>596421461690</v>
      </c>
      <c r="BC265" s="139"/>
      <c r="BD265" s="139" t="s">
        <v>1023</v>
      </c>
      <c r="BE265" s="139" t="s">
        <v>88</v>
      </c>
      <c r="BF265" s="139" t="s">
        <v>87</v>
      </c>
      <c r="BG265" s="139" t="s">
        <v>84</v>
      </c>
      <c r="BH265" s="139" t="s">
        <v>85</v>
      </c>
      <c r="BI265" s="139" t="s">
        <v>86</v>
      </c>
      <c r="BJ265" s="139"/>
      <c r="BK265" s="139" t="s">
        <v>116</v>
      </c>
    </row>
    <row r="266" spans="1:63" ht="13.2" customHeight="1" x14ac:dyDescent="0.2">
      <c r="A266" s="54">
        <f t="shared" si="89"/>
        <v>45905</v>
      </c>
      <c r="B266" s="54" t="str">
        <f t="shared" si="90"/>
        <v>NRT</v>
      </c>
      <c r="C266" s="53">
        <f t="shared" si="91"/>
        <v>82020038060</v>
      </c>
      <c r="D266" s="55" t="str">
        <f t="shared" si="92"/>
        <v>PJP250139201</v>
      </c>
      <c r="E266" s="53">
        <f t="shared" si="93"/>
        <v>596421462213</v>
      </c>
      <c r="F266" s="53">
        <f t="shared" si="94"/>
        <v>2256355</v>
      </c>
      <c r="G266" s="53" t="str">
        <f t="shared" si="95"/>
        <v>SWCORP (TEAMHT)</v>
      </c>
      <c r="H266" s="55" t="str">
        <f t="shared" si="96"/>
        <v>도가람</v>
      </c>
      <c r="I266" s="53">
        <f t="shared" si="97"/>
        <v>53212</v>
      </c>
      <c r="J266" s="72">
        <f t="shared" si="98"/>
        <v>0</v>
      </c>
      <c r="K266" s="114">
        <f t="shared" si="99"/>
        <v>1</v>
      </c>
      <c r="L266" s="115">
        <f t="shared" si="100"/>
        <v>0.5</v>
      </c>
      <c r="M266" s="115">
        <f t="shared" si="101"/>
        <v>2.1</v>
      </c>
      <c r="N266" s="56">
        <f t="shared" si="102"/>
        <v>2.1</v>
      </c>
      <c r="O266" s="53" t="str">
        <f t="shared" si="103"/>
        <v>일반(목록배제,Normal-Manifest Exception)</v>
      </c>
      <c r="P266" s="100">
        <f t="shared" si="104"/>
        <v>4.1100000000000003</v>
      </c>
      <c r="Q266" s="63" t="str">
        <f t="shared" si="105"/>
        <v>RS706</v>
      </c>
      <c r="R266" s="63" t="str">
        <f t="shared" si="106"/>
        <v>AIR SEOUL</v>
      </c>
      <c r="S266" s="54">
        <f t="shared" si="107"/>
        <v>45905</v>
      </c>
      <c r="T266" s="94">
        <f t="shared" si="108"/>
        <v>869</v>
      </c>
      <c r="U266" s="98" cm="1">
        <f t="array" ref="U266">IF(OR(ISNUMBER(SEARCH("대신대납",J266)),ISNUMBER(SEARCH("대신 대납",J266))),_xlfn.LET(
  _xlpm.s,J266,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6" s="98">
        <f>((K266-1)*2500)/(Summary!$B$23/100)</f>
        <v>0</v>
      </c>
      <c r="W266" s="107">
        <f>IF(OR(ISNUMBER(SEARCH("대신대납",J266)),ISNUMBER(SEARCH("대신 대납",J266)),ISNUMBER(SEARCH("대신착불",J266)),ISNUMBER(SEARCH("대신 착불",J266))), 0,_xlfn.IFNA(_xlfn.IFS(
    AND(N266/K266 &gt; 2, N266/K266 &lt;= 5), 500/(Summary!$B$23/100) * K266,
    AND(N266/K266 &gt; 5, N266/K266 &lt;= 10), 1000/(Summary!$B$23/100) * K266,
    AND(N266/K266 &gt; 10, N266/K266 &lt;= 20), 3000/(Summary!$B$23/100) * K266,
    AND(N266/K266 &gt; 20, N266/K266 &lt;= 25), 11000/(Summary!$B$23/100) * K266,
    AND(N266/K266 &gt; 25, N266/K266 &lt;= 999), 15000/(Summary!$B$23/100) * K266
),0))</f>
        <v>53.059968376258844</v>
      </c>
      <c r="X266" s="99" cm="1">
        <f t="array" ref="X266">_xlfn.IFNA(_xlfn.IFS(AND(P266&gt;=2000, P266&lt;3000), 10000, AND(P266&gt;=3000, P266&lt;4000), 15000, AND(P266&gt;=4000, P266&lt;5000), 20000, AND(P266&gt;=5000), 25000),0)</f>
        <v>0</v>
      </c>
      <c r="Y266" s="64" t="str">
        <f>_xlfn.IFNA(VLOOKUP(D266,OTC!$A:$H,8,0),"")</f>
        <v/>
      </c>
      <c r="Z266" s="102">
        <f t="shared" si="109"/>
        <v>53</v>
      </c>
      <c r="AA266" s="113">
        <f t="shared" si="110"/>
        <v>922</v>
      </c>
      <c r="AB266" s="124">
        <f>IF(OR(ISNUMBER(SEARCH("적하삭제",J266)),ISNUMBER(SEARCH("적하 삭제",J266))),0,AA266*Summary!$B$23/100)</f>
        <v>8688.2826000000005</v>
      </c>
      <c r="AC266" s="65"/>
      <c r="AD266" s="145">
        <v>45905</v>
      </c>
      <c r="AE266" s="139" t="s">
        <v>10</v>
      </c>
      <c r="AF266" s="139">
        <v>82020038060</v>
      </c>
      <c r="AG266" s="139" t="s">
        <v>1024</v>
      </c>
      <c r="AH266" s="139" t="s">
        <v>1025</v>
      </c>
      <c r="AI266" s="139">
        <v>1099630555</v>
      </c>
      <c r="AJ266" s="139">
        <v>53212</v>
      </c>
      <c r="AK266" s="139"/>
      <c r="AL266" s="140">
        <v>1</v>
      </c>
      <c r="AM266" s="141">
        <v>0.5</v>
      </c>
      <c r="AN266" s="141">
        <v>2.1</v>
      </c>
      <c r="AO266" s="141">
        <v>2.1</v>
      </c>
      <c r="AP266" s="139" t="s">
        <v>8</v>
      </c>
      <c r="AQ266" s="141">
        <v>4.1100000000000003</v>
      </c>
      <c r="AR266" s="139" t="s">
        <v>81</v>
      </c>
      <c r="AS266" s="139" t="s">
        <v>81</v>
      </c>
      <c r="AT266" s="139" t="s">
        <v>81</v>
      </c>
      <c r="AU266" s="139" t="s">
        <v>81</v>
      </c>
      <c r="AV266" s="139" t="s">
        <v>81</v>
      </c>
      <c r="AW266" s="139">
        <v>2256355</v>
      </c>
      <c r="AX266" s="139" t="s">
        <v>121</v>
      </c>
      <c r="AY266" s="139" t="s">
        <v>82</v>
      </c>
      <c r="AZ266" s="139"/>
      <c r="BA266" s="139" t="s">
        <v>83</v>
      </c>
      <c r="BB266" s="157">
        <v>596421462213</v>
      </c>
      <c r="BC266" s="139"/>
      <c r="BD266" s="139" t="s">
        <v>1026</v>
      </c>
      <c r="BE266" s="139" t="s">
        <v>88</v>
      </c>
      <c r="BF266" s="139" t="s">
        <v>87</v>
      </c>
      <c r="BG266" s="139" t="s">
        <v>84</v>
      </c>
      <c r="BH266" s="139" t="s">
        <v>85</v>
      </c>
      <c r="BI266" s="139" t="s">
        <v>86</v>
      </c>
      <c r="BJ266" s="139"/>
      <c r="BK266" s="139" t="s">
        <v>116</v>
      </c>
    </row>
    <row r="267" spans="1:63" ht="13.2" customHeight="1" x14ac:dyDescent="0.2">
      <c r="A267" s="54">
        <f t="shared" si="89"/>
        <v>45905</v>
      </c>
      <c r="B267" s="54" t="str">
        <f t="shared" si="90"/>
        <v>NRT</v>
      </c>
      <c r="C267" s="53">
        <f t="shared" si="91"/>
        <v>82020038060</v>
      </c>
      <c r="D267" s="55" t="str">
        <f t="shared" si="92"/>
        <v>PJP250139199</v>
      </c>
      <c r="E267" s="53">
        <f t="shared" si="93"/>
        <v>596421462191</v>
      </c>
      <c r="F267" s="53">
        <f t="shared" si="94"/>
        <v>2256355</v>
      </c>
      <c r="G267" s="53" t="str">
        <f t="shared" si="95"/>
        <v>SWCORP (TEAMHT)</v>
      </c>
      <c r="H267" s="55" t="str">
        <f t="shared" si="96"/>
        <v>문유진</v>
      </c>
      <c r="I267" s="53">
        <f t="shared" si="97"/>
        <v>4427</v>
      </c>
      <c r="J267" s="72">
        <f t="shared" si="98"/>
        <v>0</v>
      </c>
      <c r="K267" s="114">
        <f t="shared" si="99"/>
        <v>1</v>
      </c>
      <c r="L267" s="115">
        <f t="shared" si="100"/>
        <v>1.55</v>
      </c>
      <c r="M267" s="115">
        <f t="shared" si="101"/>
        <v>3.5</v>
      </c>
      <c r="N267" s="56">
        <f t="shared" si="102"/>
        <v>3.5</v>
      </c>
      <c r="O267" s="53" t="str">
        <f t="shared" si="103"/>
        <v>일반(목록배제,Normal-Manifest Exception)</v>
      </c>
      <c r="P267" s="100">
        <f t="shared" si="104"/>
        <v>11.54</v>
      </c>
      <c r="Q267" s="63" t="str">
        <f t="shared" si="105"/>
        <v>RS706</v>
      </c>
      <c r="R267" s="63" t="str">
        <f t="shared" si="106"/>
        <v>AIR SEOUL</v>
      </c>
      <c r="S267" s="54">
        <f t="shared" si="107"/>
        <v>45905</v>
      </c>
      <c r="T267" s="94">
        <f t="shared" si="108"/>
        <v>1135</v>
      </c>
      <c r="U267" s="98" cm="1">
        <f t="array" ref="U267">IF(OR(ISNUMBER(SEARCH("대신대납",J267)),ISNUMBER(SEARCH("대신 대납",J267))),_xlfn.LET(
  _xlpm.s,J267,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7" s="98">
        <f>((K267-1)*2500)/(Summary!$B$23/100)</f>
        <v>0</v>
      </c>
      <c r="W267" s="107">
        <f>IF(OR(ISNUMBER(SEARCH("대신대납",J267)),ISNUMBER(SEARCH("대신 대납",J267)),ISNUMBER(SEARCH("대신착불",J267)),ISNUMBER(SEARCH("대신 착불",J267))), 0,_xlfn.IFNA(_xlfn.IFS(
    AND(N267/K267 &gt; 2, N267/K267 &lt;= 5), 500/(Summary!$B$23/100) * K267,
    AND(N267/K267 &gt; 5, N267/K267 &lt;= 10), 1000/(Summary!$B$23/100) * K267,
    AND(N267/K267 &gt; 10, N267/K267 &lt;= 20), 3000/(Summary!$B$23/100) * K267,
    AND(N267/K267 &gt; 20, N267/K267 &lt;= 25), 11000/(Summary!$B$23/100) * K267,
    AND(N267/K267 &gt; 25, N267/K267 &lt;= 999), 15000/(Summary!$B$23/100) * K267
),0))</f>
        <v>53.059968376258844</v>
      </c>
      <c r="X267" s="99" cm="1">
        <f t="array" ref="X267">_xlfn.IFNA(_xlfn.IFS(AND(P267&gt;=2000, P267&lt;3000), 10000, AND(P267&gt;=3000, P267&lt;4000), 15000, AND(P267&gt;=4000, P267&lt;5000), 20000, AND(P267&gt;=5000), 25000),0)</f>
        <v>0</v>
      </c>
      <c r="Y267" s="64" t="str">
        <f>_xlfn.IFNA(VLOOKUP(D267,OTC!$A:$H,8,0),"")</f>
        <v/>
      </c>
      <c r="Z267" s="102">
        <f t="shared" si="109"/>
        <v>53</v>
      </c>
      <c r="AA267" s="113">
        <f t="shared" si="110"/>
        <v>1188</v>
      </c>
      <c r="AB267" s="124">
        <f>IF(OR(ISNUMBER(SEARCH("적하삭제",J267)),ISNUMBER(SEARCH("적하 삭제",J267))),0,AA267*Summary!$B$23/100)</f>
        <v>11194.8804</v>
      </c>
      <c r="AC267" s="65"/>
      <c r="AD267" s="145">
        <v>45905</v>
      </c>
      <c r="AE267" s="139" t="s">
        <v>10</v>
      </c>
      <c r="AF267" s="139">
        <v>82020038060</v>
      </c>
      <c r="AG267" s="139" t="s">
        <v>1027</v>
      </c>
      <c r="AH267" s="139" t="s">
        <v>1028</v>
      </c>
      <c r="AI267" s="139">
        <v>1090221704</v>
      </c>
      <c r="AJ267" s="139">
        <v>4427</v>
      </c>
      <c r="AK267" s="139"/>
      <c r="AL267" s="140">
        <v>1</v>
      </c>
      <c r="AM267" s="141">
        <v>1.55</v>
      </c>
      <c r="AN267" s="141">
        <v>3.5</v>
      </c>
      <c r="AO267" s="141">
        <v>3.5</v>
      </c>
      <c r="AP267" s="139" t="s">
        <v>8</v>
      </c>
      <c r="AQ267" s="141">
        <v>11.54</v>
      </c>
      <c r="AR267" s="139" t="s">
        <v>81</v>
      </c>
      <c r="AS267" s="139" t="s">
        <v>81</v>
      </c>
      <c r="AT267" s="139" t="s">
        <v>81</v>
      </c>
      <c r="AU267" s="139" t="s">
        <v>81</v>
      </c>
      <c r="AV267" s="139" t="s">
        <v>81</v>
      </c>
      <c r="AW267" s="139">
        <v>2256355</v>
      </c>
      <c r="AX267" s="139" t="s">
        <v>121</v>
      </c>
      <c r="AY267" s="139" t="s">
        <v>82</v>
      </c>
      <c r="AZ267" s="139"/>
      <c r="BA267" s="139" t="s">
        <v>83</v>
      </c>
      <c r="BB267" s="157">
        <v>596421462191</v>
      </c>
      <c r="BC267" s="139"/>
      <c r="BD267" s="139" t="s">
        <v>1029</v>
      </c>
      <c r="BE267" s="139" t="s">
        <v>88</v>
      </c>
      <c r="BF267" s="139" t="s">
        <v>87</v>
      </c>
      <c r="BG267" s="139" t="s">
        <v>84</v>
      </c>
      <c r="BH267" s="139" t="s">
        <v>85</v>
      </c>
      <c r="BI267" s="139" t="s">
        <v>86</v>
      </c>
      <c r="BJ267" s="139"/>
      <c r="BK267" s="139" t="s">
        <v>116</v>
      </c>
    </row>
    <row r="268" spans="1:63" ht="13.2" customHeight="1" x14ac:dyDescent="0.2">
      <c r="A268" s="54">
        <f t="shared" si="89"/>
        <v>45905</v>
      </c>
      <c r="B268" s="54" t="str">
        <f t="shared" si="90"/>
        <v>NRT</v>
      </c>
      <c r="C268" s="53">
        <f t="shared" si="91"/>
        <v>82020038060</v>
      </c>
      <c r="D268" s="55" t="str">
        <f t="shared" si="92"/>
        <v>PJP250138986</v>
      </c>
      <c r="E268" s="53">
        <f t="shared" si="93"/>
        <v>596421461174</v>
      </c>
      <c r="F268" s="53">
        <f t="shared" si="94"/>
        <v>2256355</v>
      </c>
      <c r="G268" s="53" t="str">
        <f t="shared" si="95"/>
        <v>SWCORP (TEAMHT)</v>
      </c>
      <c r="H268" s="55" t="str">
        <f t="shared" si="96"/>
        <v>주정만</v>
      </c>
      <c r="I268" s="53">
        <f t="shared" si="97"/>
        <v>15839</v>
      </c>
      <c r="J268" s="72">
        <f t="shared" si="98"/>
        <v>0</v>
      </c>
      <c r="K268" s="114">
        <f t="shared" si="99"/>
        <v>1</v>
      </c>
      <c r="L268" s="115">
        <f t="shared" si="100"/>
        <v>2.6</v>
      </c>
      <c r="M268" s="115">
        <f t="shared" si="101"/>
        <v>8</v>
      </c>
      <c r="N268" s="56">
        <f t="shared" si="102"/>
        <v>8</v>
      </c>
      <c r="O268" s="53" t="str">
        <f t="shared" si="103"/>
        <v>일반(목록배제,Normal-Manifest Exception)</v>
      </c>
      <c r="P268" s="100">
        <f t="shared" si="104"/>
        <v>25.61</v>
      </c>
      <c r="Q268" s="63" t="str">
        <f t="shared" si="105"/>
        <v>RS706</v>
      </c>
      <c r="R268" s="63" t="str">
        <f t="shared" si="106"/>
        <v>AIR SEOUL</v>
      </c>
      <c r="S268" s="54">
        <f t="shared" si="107"/>
        <v>45905</v>
      </c>
      <c r="T268" s="94">
        <f t="shared" si="108"/>
        <v>1990</v>
      </c>
      <c r="U268" s="98" cm="1">
        <f t="array" ref="U268">IF(OR(ISNUMBER(SEARCH("대신대납",J268)),ISNUMBER(SEARCH("대신 대납",J268))),_xlfn.LET(
  _xlpm.s,J268,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8" s="98">
        <f>((K268-1)*2500)/(Summary!$B$23/100)</f>
        <v>0</v>
      </c>
      <c r="W268" s="107">
        <f>IF(OR(ISNUMBER(SEARCH("대신대납",J268)),ISNUMBER(SEARCH("대신 대납",J268)),ISNUMBER(SEARCH("대신착불",J268)),ISNUMBER(SEARCH("대신 착불",J268))), 0,_xlfn.IFNA(_xlfn.IFS(
    AND(N268/K268 &gt; 2, N268/K268 &lt;= 5), 500/(Summary!$B$23/100) * K268,
    AND(N268/K268 &gt; 5, N268/K268 &lt;= 10), 1000/(Summary!$B$23/100) * K268,
    AND(N268/K268 &gt; 10, N268/K268 &lt;= 20), 3000/(Summary!$B$23/100) * K268,
    AND(N268/K268 &gt; 20, N268/K268 &lt;= 25), 11000/(Summary!$B$23/100) * K268,
    AND(N268/K268 &gt; 25, N268/K268 &lt;= 999), 15000/(Summary!$B$23/100) * K268
),0))</f>
        <v>106.11993675251769</v>
      </c>
      <c r="X268" s="99" cm="1">
        <f t="array" ref="X268">_xlfn.IFNA(_xlfn.IFS(AND(P268&gt;=2000, P268&lt;3000), 10000, AND(P268&gt;=3000, P268&lt;4000), 15000, AND(P268&gt;=4000, P268&lt;5000), 20000, AND(P268&gt;=5000), 25000),0)</f>
        <v>0</v>
      </c>
      <c r="Y268" s="64" t="str">
        <f>_xlfn.IFNA(VLOOKUP(D268,OTC!$A:$H,8,0),"")</f>
        <v/>
      </c>
      <c r="Z268" s="102">
        <f t="shared" si="109"/>
        <v>106</v>
      </c>
      <c r="AA268" s="113">
        <f t="shared" si="110"/>
        <v>2096</v>
      </c>
      <c r="AB268" s="124">
        <f>IF(OR(ISNUMBER(SEARCH("적하삭제",J268)),ISNUMBER(SEARCH("적하 삭제",J268))),0,AA268*Summary!$B$23/100)</f>
        <v>19751.236800000002</v>
      </c>
      <c r="AC268" s="65"/>
      <c r="AD268" s="145">
        <v>45905</v>
      </c>
      <c r="AE268" s="139" t="s">
        <v>10</v>
      </c>
      <c r="AF268" s="139">
        <v>82020038060</v>
      </c>
      <c r="AG268" s="139" t="s">
        <v>1030</v>
      </c>
      <c r="AH268" s="139" t="s">
        <v>1031</v>
      </c>
      <c r="AI268" s="139">
        <v>1037615401</v>
      </c>
      <c r="AJ268" s="139">
        <v>15839</v>
      </c>
      <c r="AK268" s="139"/>
      <c r="AL268" s="140">
        <v>1</v>
      </c>
      <c r="AM268" s="141">
        <v>2.6</v>
      </c>
      <c r="AN268" s="141">
        <v>8</v>
      </c>
      <c r="AO268" s="141">
        <v>8</v>
      </c>
      <c r="AP268" s="139" t="s">
        <v>8</v>
      </c>
      <c r="AQ268" s="141">
        <v>25.61</v>
      </c>
      <c r="AR268" s="139" t="s">
        <v>81</v>
      </c>
      <c r="AS268" s="139" t="s">
        <v>81</v>
      </c>
      <c r="AT268" s="139" t="s">
        <v>81</v>
      </c>
      <c r="AU268" s="139" t="s">
        <v>81</v>
      </c>
      <c r="AV268" s="139" t="s">
        <v>81</v>
      </c>
      <c r="AW268" s="139">
        <v>2256355</v>
      </c>
      <c r="AX268" s="139" t="s">
        <v>121</v>
      </c>
      <c r="AY268" s="139" t="s">
        <v>82</v>
      </c>
      <c r="AZ268" s="139"/>
      <c r="BA268" s="139" t="s">
        <v>83</v>
      </c>
      <c r="BB268" s="157">
        <v>596421461174</v>
      </c>
      <c r="BC268" s="139"/>
      <c r="BD268" s="139" t="s">
        <v>1032</v>
      </c>
      <c r="BE268" s="139" t="s">
        <v>88</v>
      </c>
      <c r="BF268" s="139" t="s">
        <v>87</v>
      </c>
      <c r="BG268" s="139" t="s">
        <v>84</v>
      </c>
      <c r="BH268" s="139" t="s">
        <v>85</v>
      </c>
      <c r="BI268" s="139" t="s">
        <v>86</v>
      </c>
      <c r="BJ268" s="139"/>
      <c r="BK268" s="139" t="s">
        <v>116</v>
      </c>
    </row>
    <row r="269" spans="1:63" ht="13.2" customHeight="1" x14ac:dyDescent="0.2">
      <c r="A269" s="54">
        <f t="shared" si="89"/>
        <v>45905</v>
      </c>
      <c r="B269" s="54" t="str">
        <f t="shared" si="90"/>
        <v>NRT</v>
      </c>
      <c r="C269" s="53">
        <f t="shared" si="91"/>
        <v>82020038060</v>
      </c>
      <c r="D269" s="55" t="str">
        <f t="shared" si="92"/>
        <v>PJP250138997</v>
      </c>
      <c r="E269" s="53">
        <f t="shared" si="93"/>
        <v>596421461281</v>
      </c>
      <c r="F269" s="53">
        <f t="shared" si="94"/>
        <v>2256355</v>
      </c>
      <c r="G269" s="53" t="str">
        <f t="shared" si="95"/>
        <v>SWCORP (TEAMHT)</v>
      </c>
      <c r="H269" s="55" t="str">
        <f t="shared" si="96"/>
        <v>윤석경</v>
      </c>
      <c r="I269" s="53">
        <f t="shared" si="97"/>
        <v>32942</v>
      </c>
      <c r="J269" s="72">
        <f t="shared" si="98"/>
        <v>0</v>
      </c>
      <c r="K269" s="114">
        <f t="shared" si="99"/>
        <v>1</v>
      </c>
      <c r="L269" s="115">
        <f t="shared" si="100"/>
        <v>0.6</v>
      </c>
      <c r="M269" s="115">
        <f t="shared" si="101"/>
        <v>2</v>
      </c>
      <c r="N269" s="56">
        <f t="shared" si="102"/>
        <v>2</v>
      </c>
      <c r="O269" s="53" t="str">
        <f t="shared" si="103"/>
        <v>일반(목록배제,Normal-Manifest Exception)</v>
      </c>
      <c r="P269" s="100">
        <f t="shared" si="104"/>
        <v>3.26</v>
      </c>
      <c r="Q269" s="63" t="str">
        <f t="shared" si="105"/>
        <v>RS706</v>
      </c>
      <c r="R269" s="63" t="str">
        <f t="shared" si="106"/>
        <v>AIR SEOUL</v>
      </c>
      <c r="S269" s="54">
        <f t="shared" si="107"/>
        <v>45905</v>
      </c>
      <c r="T269" s="94">
        <f t="shared" si="108"/>
        <v>850</v>
      </c>
      <c r="U269" s="98" cm="1">
        <f t="array" ref="U269">IF(OR(ISNUMBER(SEARCH("대신대납",J269)),ISNUMBER(SEARCH("대신 대납",J269))),_xlfn.LET(
  _xlpm.s,J269,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9" s="98">
        <f>((K269-1)*2500)/(Summary!$B$23/100)</f>
        <v>0</v>
      </c>
      <c r="W269" s="107">
        <f>IF(OR(ISNUMBER(SEARCH("대신대납",J269)),ISNUMBER(SEARCH("대신 대납",J269)),ISNUMBER(SEARCH("대신착불",J269)),ISNUMBER(SEARCH("대신 착불",J269))), 0,_xlfn.IFNA(_xlfn.IFS(
    AND(N269/K269 &gt; 2, N269/K269 &lt;= 5), 500/(Summary!$B$23/100) * K269,
    AND(N269/K269 &gt; 5, N269/K269 &lt;= 10), 1000/(Summary!$B$23/100) * K269,
    AND(N269/K269 &gt; 10, N269/K269 &lt;= 20), 3000/(Summary!$B$23/100) * K269,
    AND(N269/K269 &gt; 20, N269/K269 &lt;= 25), 11000/(Summary!$B$23/100) * K269,
    AND(N269/K269 &gt; 25, N269/K269 &lt;= 999), 15000/(Summary!$B$23/100) * K269
),0))</f>
        <v>0</v>
      </c>
      <c r="X269" s="99" cm="1">
        <f t="array" ref="X269">_xlfn.IFNA(_xlfn.IFS(AND(P269&gt;=2000, P269&lt;3000), 10000, AND(P269&gt;=3000, P269&lt;4000), 15000, AND(P269&gt;=4000, P269&lt;5000), 20000, AND(P269&gt;=5000), 25000),0)</f>
        <v>0</v>
      </c>
      <c r="Y269" s="64" t="str">
        <f>_xlfn.IFNA(VLOOKUP(D269,OTC!$A:$H,8,0),"")</f>
        <v/>
      </c>
      <c r="Z269" s="102">
        <f t="shared" si="109"/>
        <v>0</v>
      </c>
      <c r="AA269" s="113">
        <f t="shared" si="110"/>
        <v>850</v>
      </c>
      <c r="AB269" s="124">
        <f>IF(OR(ISNUMBER(SEARCH("적하삭제",J269)),ISNUMBER(SEARCH("적하 삭제",J269))),0,AA269*Summary!$B$23/100)</f>
        <v>8009.8050000000003</v>
      </c>
      <c r="AC269" s="65"/>
      <c r="AD269" s="145">
        <v>45905</v>
      </c>
      <c r="AE269" s="139" t="s">
        <v>10</v>
      </c>
      <c r="AF269" s="139">
        <v>82020038060</v>
      </c>
      <c r="AG269" s="139" t="s">
        <v>1033</v>
      </c>
      <c r="AH269" s="139" t="s">
        <v>1034</v>
      </c>
      <c r="AI269" s="139">
        <v>1026767121</v>
      </c>
      <c r="AJ269" s="139">
        <v>32942</v>
      </c>
      <c r="AK269" s="139"/>
      <c r="AL269" s="140">
        <v>1</v>
      </c>
      <c r="AM269" s="141">
        <v>0.6</v>
      </c>
      <c r="AN269" s="141">
        <v>2</v>
      </c>
      <c r="AO269" s="141">
        <v>2</v>
      </c>
      <c r="AP269" s="139" t="s">
        <v>8</v>
      </c>
      <c r="AQ269" s="141">
        <v>3.26</v>
      </c>
      <c r="AR269" s="139" t="s">
        <v>81</v>
      </c>
      <c r="AS269" s="139" t="s">
        <v>81</v>
      </c>
      <c r="AT269" s="139" t="s">
        <v>81</v>
      </c>
      <c r="AU269" s="139" t="s">
        <v>81</v>
      </c>
      <c r="AV269" s="139" t="s">
        <v>81</v>
      </c>
      <c r="AW269" s="139">
        <v>2256355</v>
      </c>
      <c r="AX269" s="139" t="s">
        <v>121</v>
      </c>
      <c r="AY269" s="139" t="s">
        <v>82</v>
      </c>
      <c r="AZ269" s="139"/>
      <c r="BA269" s="139" t="s">
        <v>83</v>
      </c>
      <c r="BB269" s="157">
        <v>596421461281</v>
      </c>
      <c r="BC269" s="139"/>
      <c r="BD269" s="139" t="s">
        <v>1035</v>
      </c>
      <c r="BE269" s="139" t="s">
        <v>88</v>
      </c>
      <c r="BF269" s="139" t="s">
        <v>87</v>
      </c>
      <c r="BG269" s="139" t="s">
        <v>84</v>
      </c>
      <c r="BH269" s="139" t="s">
        <v>85</v>
      </c>
      <c r="BI269" s="139" t="s">
        <v>86</v>
      </c>
      <c r="BJ269" s="139"/>
      <c r="BK269" s="139" t="s">
        <v>116</v>
      </c>
    </row>
    <row r="270" spans="1:63" ht="13.2" customHeight="1" x14ac:dyDescent="0.2">
      <c r="A270" s="54">
        <f t="shared" si="89"/>
        <v>45905</v>
      </c>
      <c r="B270" s="54" t="str">
        <f t="shared" si="90"/>
        <v>NRT</v>
      </c>
      <c r="C270" s="53">
        <f t="shared" si="91"/>
        <v>82020038060</v>
      </c>
      <c r="D270" s="55" t="str">
        <f t="shared" si="92"/>
        <v>PJP250138993</v>
      </c>
      <c r="E270" s="53">
        <f t="shared" si="93"/>
        <v>596421461244</v>
      </c>
      <c r="F270" s="53">
        <f t="shared" si="94"/>
        <v>2256355</v>
      </c>
      <c r="G270" s="53" t="str">
        <f t="shared" si="95"/>
        <v>SWCORP (TEAMHT)</v>
      </c>
      <c r="H270" s="55" t="str">
        <f t="shared" si="96"/>
        <v>박예슬</v>
      </c>
      <c r="I270" s="53">
        <f t="shared" si="97"/>
        <v>13615</v>
      </c>
      <c r="J270" s="72" t="str">
        <f t="shared" si="98"/>
        <v>(예정재전송)</v>
      </c>
      <c r="K270" s="114">
        <f t="shared" si="99"/>
        <v>1</v>
      </c>
      <c r="L270" s="115">
        <f t="shared" si="100"/>
        <v>2.4</v>
      </c>
      <c r="M270" s="115">
        <f t="shared" si="101"/>
        <v>3.6</v>
      </c>
      <c r="N270" s="56">
        <f t="shared" si="102"/>
        <v>3.6</v>
      </c>
      <c r="O270" s="53" t="str">
        <f t="shared" si="103"/>
        <v>동물검역(Animal Inspection)</v>
      </c>
      <c r="P270" s="100">
        <f t="shared" si="104"/>
        <v>14.88</v>
      </c>
      <c r="Q270" s="63" t="str">
        <f t="shared" si="105"/>
        <v>RS706</v>
      </c>
      <c r="R270" s="63" t="str">
        <f t="shared" si="106"/>
        <v>AIR SEOUL</v>
      </c>
      <c r="S270" s="54">
        <f t="shared" si="107"/>
        <v>45905</v>
      </c>
      <c r="T270" s="94">
        <f t="shared" si="108"/>
        <v>1154</v>
      </c>
      <c r="U270" s="98" cm="1">
        <f t="array" ref="U270">IF(OR(ISNUMBER(SEARCH("대신대납",J270)),ISNUMBER(SEARCH("대신 대납",J270))),_xlfn.LET(
  _xlpm.s,J270,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0" s="98">
        <f>((K270-1)*2500)/(Summary!$B$23/100)</f>
        <v>0</v>
      </c>
      <c r="W270" s="107">
        <f>IF(OR(ISNUMBER(SEARCH("대신대납",J270)),ISNUMBER(SEARCH("대신 대납",J270)),ISNUMBER(SEARCH("대신착불",J270)),ISNUMBER(SEARCH("대신 착불",J270))), 0,_xlfn.IFNA(_xlfn.IFS(
    AND(N270/K270 &gt; 2, N270/K270 &lt;= 5), 500/(Summary!$B$23/100) * K270,
    AND(N270/K270 &gt; 5, N270/K270 &lt;= 10), 1000/(Summary!$B$23/100) * K270,
    AND(N270/K270 &gt; 10, N270/K270 &lt;= 20), 3000/(Summary!$B$23/100) * K270,
    AND(N270/K270 &gt; 20, N270/K270 &lt;= 25), 11000/(Summary!$B$23/100) * K270,
    AND(N270/K270 &gt; 25, N270/K270 &lt;= 999), 15000/(Summary!$B$23/100) * K270
),0))</f>
        <v>53.059968376258844</v>
      </c>
      <c r="X270" s="99" cm="1">
        <f t="array" ref="X270">_xlfn.IFNA(_xlfn.IFS(AND(P270&gt;=2000, P270&lt;3000), 10000, AND(P270&gt;=3000, P270&lt;4000), 15000, AND(P270&gt;=4000, P270&lt;5000), 20000, AND(P270&gt;=5000), 25000),0)</f>
        <v>0</v>
      </c>
      <c r="Y270" s="64" t="str">
        <f>_xlfn.IFNA(VLOOKUP(D270,OTC!$A:$H,8,0),"")</f>
        <v/>
      </c>
      <c r="Z270" s="102">
        <f t="shared" si="109"/>
        <v>53</v>
      </c>
      <c r="AA270" s="113">
        <f t="shared" si="110"/>
        <v>1207</v>
      </c>
      <c r="AB270" s="124">
        <f>IF(OR(ISNUMBER(SEARCH("적하삭제",J270)),ISNUMBER(SEARCH("적하 삭제",J270))),0,AA270*Summary!$B$23/100)</f>
        <v>11373.9231</v>
      </c>
      <c r="AC270" s="65"/>
      <c r="AD270" s="145">
        <v>45905</v>
      </c>
      <c r="AE270" s="139" t="s">
        <v>10</v>
      </c>
      <c r="AF270" s="139">
        <v>82020038060</v>
      </c>
      <c r="AG270" s="139" t="s">
        <v>1036</v>
      </c>
      <c r="AH270" s="139" t="s">
        <v>268</v>
      </c>
      <c r="AI270" s="139">
        <v>317148656</v>
      </c>
      <c r="AJ270" s="139">
        <v>13615</v>
      </c>
      <c r="AK270" s="139" t="s">
        <v>166</v>
      </c>
      <c r="AL270" s="140">
        <v>1</v>
      </c>
      <c r="AM270" s="141">
        <v>2.4</v>
      </c>
      <c r="AN270" s="141">
        <v>3.6</v>
      </c>
      <c r="AO270" s="141">
        <v>3.6</v>
      </c>
      <c r="AP270" s="139" t="s">
        <v>100</v>
      </c>
      <c r="AQ270" s="141">
        <v>14.88</v>
      </c>
      <c r="AR270" s="139" t="s">
        <v>81</v>
      </c>
      <c r="AS270" s="139" t="s">
        <v>81</v>
      </c>
      <c r="AT270" s="139" t="s">
        <v>81</v>
      </c>
      <c r="AU270" s="139" t="s">
        <v>81</v>
      </c>
      <c r="AV270" s="139" t="s">
        <v>81</v>
      </c>
      <c r="AW270" s="139">
        <v>2256355</v>
      </c>
      <c r="AX270" s="139" t="s">
        <v>121</v>
      </c>
      <c r="AY270" s="139" t="s">
        <v>82</v>
      </c>
      <c r="AZ270" s="139"/>
      <c r="BA270" s="139" t="s">
        <v>83</v>
      </c>
      <c r="BB270" s="157">
        <v>596421461244</v>
      </c>
      <c r="BC270" s="139"/>
      <c r="BD270" s="139" t="s">
        <v>1037</v>
      </c>
      <c r="BE270" s="139" t="s">
        <v>88</v>
      </c>
      <c r="BF270" s="139" t="s">
        <v>87</v>
      </c>
      <c r="BG270" s="139" t="s">
        <v>84</v>
      </c>
      <c r="BH270" s="139" t="s">
        <v>85</v>
      </c>
      <c r="BI270" s="139" t="s">
        <v>86</v>
      </c>
      <c r="BJ270" s="139"/>
      <c r="BK270" s="139" t="s">
        <v>116</v>
      </c>
    </row>
    <row r="271" spans="1:63" ht="13.2" customHeight="1" x14ac:dyDescent="0.2">
      <c r="A271" s="54">
        <f t="shared" si="89"/>
        <v>45905</v>
      </c>
      <c r="B271" s="54" t="str">
        <f t="shared" si="90"/>
        <v>NRT</v>
      </c>
      <c r="C271" s="53">
        <f t="shared" si="91"/>
        <v>82020038060</v>
      </c>
      <c r="D271" s="55" t="str">
        <f t="shared" si="92"/>
        <v>PJP250139021</v>
      </c>
      <c r="E271" s="53">
        <f t="shared" si="93"/>
        <v>596421461524</v>
      </c>
      <c r="F271" s="53">
        <f t="shared" si="94"/>
        <v>2256355</v>
      </c>
      <c r="G271" s="53" t="str">
        <f t="shared" si="95"/>
        <v>SWCORP (TEAMHT)</v>
      </c>
      <c r="H271" s="55" t="str">
        <f t="shared" si="96"/>
        <v>윤수현</v>
      </c>
      <c r="I271" s="53">
        <f t="shared" si="97"/>
        <v>30145</v>
      </c>
      <c r="J271" s="72">
        <f t="shared" si="98"/>
        <v>0</v>
      </c>
      <c r="K271" s="114">
        <f t="shared" si="99"/>
        <v>1</v>
      </c>
      <c r="L271" s="115">
        <f t="shared" si="100"/>
        <v>1.35</v>
      </c>
      <c r="M271" s="115">
        <f t="shared" si="101"/>
        <v>3.6</v>
      </c>
      <c r="N271" s="56">
        <f t="shared" si="102"/>
        <v>3.6</v>
      </c>
      <c r="O271" s="53" t="str">
        <f t="shared" si="103"/>
        <v>일반(목록배제,Normal-Manifest Exception)</v>
      </c>
      <c r="P271" s="100">
        <f t="shared" si="104"/>
        <v>11.86</v>
      </c>
      <c r="Q271" s="63" t="str">
        <f t="shared" si="105"/>
        <v>RS706</v>
      </c>
      <c r="R271" s="63" t="str">
        <f t="shared" si="106"/>
        <v>AIR SEOUL</v>
      </c>
      <c r="S271" s="54">
        <f t="shared" si="107"/>
        <v>45905</v>
      </c>
      <c r="T271" s="94">
        <f t="shared" si="108"/>
        <v>1154</v>
      </c>
      <c r="U271" s="98" cm="1">
        <f t="array" ref="U271">IF(OR(ISNUMBER(SEARCH("대신대납",J271)),ISNUMBER(SEARCH("대신 대납",J271))),_xlfn.LET(
  _xlpm.s,J271,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1" s="98">
        <f>((K271-1)*2500)/(Summary!$B$23/100)</f>
        <v>0</v>
      </c>
      <c r="W271" s="107">
        <f>IF(OR(ISNUMBER(SEARCH("대신대납",J271)),ISNUMBER(SEARCH("대신 대납",J271)),ISNUMBER(SEARCH("대신착불",J271)),ISNUMBER(SEARCH("대신 착불",J271))), 0,_xlfn.IFNA(_xlfn.IFS(
    AND(N271/K271 &gt; 2, N271/K271 &lt;= 5), 500/(Summary!$B$23/100) * K271,
    AND(N271/K271 &gt; 5, N271/K271 &lt;= 10), 1000/(Summary!$B$23/100) * K271,
    AND(N271/K271 &gt; 10, N271/K271 &lt;= 20), 3000/(Summary!$B$23/100) * K271,
    AND(N271/K271 &gt; 20, N271/K271 &lt;= 25), 11000/(Summary!$B$23/100) * K271,
    AND(N271/K271 &gt; 25, N271/K271 &lt;= 999), 15000/(Summary!$B$23/100) * K271
),0))</f>
        <v>53.059968376258844</v>
      </c>
      <c r="X271" s="99" cm="1">
        <f t="array" ref="X271">_xlfn.IFNA(_xlfn.IFS(AND(P271&gt;=2000, P271&lt;3000), 10000, AND(P271&gt;=3000, P271&lt;4000), 15000, AND(P271&gt;=4000, P271&lt;5000), 20000, AND(P271&gt;=5000), 25000),0)</f>
        <v>0</v>
      </c>
      <c r="Y271" s="64" t="str">
        <f>_xlfn.IFNA(VLOOKUP(D271,OTC!$A:$H,8,0),"")</f>
        <v/>
      </c>
      <c r="Z271" s="102">
        <f t="shared" si="109"/>
        <v>53</v>
      </c>
      <c r="AA271" s="113">
        <f t="shared" si="110"/>
        <v>1207</v>
      </c>
      <c r="AB271" s="124">
        <f>IF(OR(ISNUMBER(SEARCH("적하삭제",J271)),ISNUMBER(SEARCH("적하 삭제",J271))),0,AA271*Summary!$B$23/100)</f>
        <v>11373.9231</v>
      </c>
      <c r="AC271" s="65"/>
      <c r="AD271" s="145">
        <v>45905</v>
      </c>
      <c r="AE271" s="139" t="s">
        <v>10</v>
      </c>
      <c r="AF271" s="139">
        <v>82020038060</v>
      </c>
      <c r="AG271" s="139" t="s">
        <v>1038</v>
      </c>
      <c r="AH271" s="139" t="s">
        <v>271</v>
      </c>
      <c r="AI271" s="139">
        <v>1050513840</v>
      </c>
      <c r="AJ271" s="139">
        <v>30145</v>
      </c>
      <c r="AK271" s="139"/>
      <c r="AL271" s="140">
        <v>1</v>
      </c>
      <c r="AM271" s="141">
        <v>1.35</v>
      </c>
      <c r="AN271" s="141">
        <v>3.6</v>
      </c>
      <c r="AO271" s="141">
        <v>3.6</v>
      </c>
      <c r="AP271" s="139" t="s">
        <v>8</v>
      </c>
      <c r="AQ271" s="141">
        <v>11.86</v>
      </c>
      <c r="AR271" s="139" t="s">
        <v>81</v>
      </c>
      <c r="AS271" s="139" t="s">
        <v>81</v>
      </c>
      <c r="AT271" s="139" t="s">
        <v>81</v>
      </c>
      <c r="AU271" s="139" t="s">
        <v>81</v>
      </c>
      <c r="AV271" s="139" t="s">
        <v>81</v>
      </c>
      <c r="AW271" s="139">
        <v>2256355</v>
      </c>
      <c r="AX271" s="139" t="s">
        <v>121</v>
      </c>
      <c r="AY271" s="139" t="s">
        <v>82</v>
      </c>
      <c r="AZ271" s="139"/>
      <c r="BA271" s="139" t="s">
        <v>83</v>
      </c>
      <c r="BB271" s="157">
        <v>596421461524</v>
      </c>
      <c r="BC271" s="139"/>
      <c r="BD271" s="139" t="s">
        <v>1039</v>
      </c>
      <c r="BE271" s="139" t="s">
        <v>88</v>
      </c>
      <c r="BF271" s="139" t="s">
        <v>87</v>
      </c>
      <c r="BG271" s="139" t="s">
        <v>84</v>
      </c>
      <c r="BH271" s="139" t="s">
        <v>85</v>
      </c>
      <c r="BI271" s="139" t="s">
        <v>86</v>
      </c>
      <c r="BJ271" s="139"/>
      <c r="BK271" s="139" t="s">
        <v>116</v>
      </c>
    </row>
    <row r="272" spans="1:63" ht="13.2" customHeight="1" x14ac:dyDescent="0.2">
      <c r="A272" s="54">
        <f t="shared" si="89"/>
        <v>45905</v>
      </c>
      <c r="B272" s="54" t="str">
        <f t="shared" si="90"/>
        <v>NRT</v>
      </c>
      <c r="C272" s="53">
        <f t="shared" si="91"/>
        <v>82020038060</v>
      </c>
      <c r="D272" s="55" t="str">
        <f t="shared" si="92"/>
        <v>PJP250139200</v>
      </c>
      <c r="E272" s="53">
        <f t="shared" si="93"/>
        <v>596421462202</v>
      </c>
      <c r="F272" s="53">
        <f t="shared" si="94"/>
        <v>2256355</v>
      </c>
      <c r="G272" s="53" t="str">
        <f t="shared" si="95"/>
        <v>SWCORP (TEAMHT)</v>
      </c>
      <c r="H272" s="55" t="str">
        <f t="shared" si="96"/>
        <v>이창섭</v>
      </c>
      <c r="I272" s="53">
        <f t="shared" si="97"/>
        <v>18490</v>
      </c>
      <c r="J272" s="72">
        <f t="shared" si="98"/>
        <v>0</v>
      </c>
      <c r="K272" s="114">
        <f t="shared" si="99"/>
        <v>1</v>
      </c>
      <c r="L272" s="115">
        <f t="shared" si="100"/>
        <v>1.8</v>
      </c>
      <c r="M272" s="115">
        <f t="shared" si="101"/>
        <v>3.8</v>
      </c>
      <c r="N272" s="56">
        <f t="shared" si="102"/>
        <v>3.8000000000000003</v>
      </c>
      <c r="O272" s="53" t="str">
        <f t="shared" si="103"/>
        <v>일반(목록배제,Normal-Manifest Exception)</v>
      </c>
      <c r="P272" s="100">
        <f t="shared" si="104"/>
        <v>12.06</v>
      </c>
      <c r="Q272" s="63" t="str">
        <f t="shared" si="105"/>
        <v>RS706</v>
      </c>
      <c r="R272" s="63" t="str">
        <f t="shared" si="106"/>
        <v>AIR SEOUL</v>
      </c>
      <c r="S272" s="54">
        <f t="shared" si="107"/>
        <v>45905</v>
      </c>
      <c r="T272" s="94">
        <f t="shared" si="108"/>
        <v>1192</v>
      </c>
      <c r="U272" s="98" cm="1">
        <f t="array" ref="U272">IF(OR(ISNUMBER(SEARCH("대신대납",J272)),ISNUMBER(SEARCH("대신 대납",J272))),_xlfn.LET(
  _xlpm.s,J272,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2" s="98">
        <f>((K272-1)*2500)/(Summary!$B$23/100)</f>
        <v>0</v>
      </c>
      <c r="W272" s="107">
        <f>IF(OR(ISNUMBER(SEARCH("대신대납",J272)),ISNUMBER(SEARCH("대신 대납",J272)),ISNUMBER(SEARCH("대신착불",J272)),ISNUMBER(SEARCH("대신 착불",J272))), 0,_xlfn.IFNA(_xlfn.IFS(
    AND(N272/K272 &gt; 2, N272/K272 &lt;= 5), 500/(Summary!$B$23/100) * K272,
    AND(N272/K272 &gt; 5, N272/K272 &lt;= 10), 1000/(Summary!$B$23/100) * K272,
    AND(N272/K272 &gt; 10, N272/K272 &lt;= 20), 3000/(Summary!$B$23/100) * K272,
    AND(N272/K272 &gt; 20, N272/K272 &lt;= 25), 11000/(Summary!$B$23/100) * K272,
    AND(N272/K272 &gt; 25, N272/K272 &lt;= 999), 15000/(Summary!$B$23/100) * K272
),0))</f>
        <v>53.059968376258844</v>
      </c>
      <c r="X272" s="99" cm="1">
        <f t="array" ref="X272">_xlfn.IFNA(_xlfn.IFS(AND(P272&gt;=2000, P272&lt;3000), 10000, AND(P272&gt;=3000, P272&lt;4000), 15000, AND(P272&gt;=4000, P272&lt;5000), 20000, AND(P272&gt;=5000), 25000),0)</f>
        <v>0</v>
      </c>
      <c r="Y272" s="64" t="str">
        <f>_xlfn.IFNA(VLOOKUP(D272,OTC!$A:$H,8,0),"")</f>
        <v/>
      </c>
      <c r="Z272" s="102">
        <f t="shared" si="109"/>
        <v>53</v>
      </c>
      <c r="AA272" s="113">
        <f t="shared" si="110"/>
        <v>1245</v>
      </c>
      <c r="AB272" s="124">
        <f>IF(OR(ISNUMBER(SEARCH("적하삭제",J272)),ISNUMBER(SEARCH("적하 삭제",J272))),0,AA272*Summary!$B$23/100)</f>
        <v>11732.008500000002</v>
      </c>
      <c r="AC272" s="65"/>
      <c r="AD272" s="145">
        <v>45905</v>
      </c>
      <c r="AE272" s="139" t="s">
        <v>10</v>
      </c>
      <c r="AF272" s="139">
        <v>82020038060</v>
      </c>
      <c r="AG272" s="139" t="s">
        <v>1040</v>
      </c>
      <c r="AH272" s="139" t="s">
        <v>1041</v>
      </c>
      <c r="AI272" s="139">
        <v>1031730899</v>
      </c>
      <c r="AJ272" s="139">
        <v>18490</v>
      </c>
      <c r="AK272" s="139"/>
      <c r="AL272" s="140">
        <v>1</v>
      </c>
      <c r="AM272" s="141">
        <v>1.8</v>
      </c>
      <c r="AN272" s="141">
        <v>3.8</v>
      </c>
      <c r="AO272" s="141">
        <v>3.8</v>
      </c>
      <c r="AP272" s="139" t="s">
        <v>8</v>
      </c>
      <c r="AQ272" s="141">
        <v>12.06</v>
      </c>
      <c r="AR272" s="139" t="s">
        <v>81</v>
      </c>
      <c r="AS272" s="139" t="s">
        <v>81</v>
      </c>
      <c r="AT272" s="139" t="s">
        <v>81</v>
      </c>
      <c r="AU272" s="139" t="s">
        <v>81</v>
      </c>
      <c r="AV272" s="139" t="s">
        <v>81</v>
      </c>
      <c r="AW272" s="139">
        <v>2256355</v>
      </c>
      <c r="AX272" s="139" t="s">
        <v>121</v>
      </c>
      <c r="AY272" s="139" t="s">
        <v>82</v>
      </c>
      <c r="AZ272" s="139"/>
      <c r="BA272" s="139" t="s">
        <v>83</v>
      </c>
      <c r="BB272" s="157">
        <v>596421462202</v>
      </c>
      <c r="BC272" s="139"/>
      <c r="BD272" s="139" t="s">
        <v>1042</v>
      </c>
      <c r="BE272" s="139" t="s">
        <v>88</v>
      </c>
      <c r="BF272" s="139" t="s">
        <v>87</v>
      </c>
      <c r="BG272" s="139" t="s">
        <v>84</v>
      </c>
      <c r="BH272" s="139" t="s">
        <v>85</v>
      </c>
      <c r="BI272" s="139" t="s">
        <v>86</v>
      </c>
      <c r="BJ272" s="139"/>
      <c r="BK272" s="139" t="s">
        <v>116</v>
      </c>
    </row>
    <row r="273" spans="1:63" ht="13.2" customHeight="1" x14ac:dyDescent="0.2">
      <c r="A273" s="54">
        <f t="shared" si="89"/>
        <v>45905</v>
      </c>
      <c r="B273" s="54" t="str">
        <f t="shared" si="90"/>
        <v>NRT</v>
      </c>
      <c r="C273" s="53">
        <f t="shared" si="91"/>
        <v>82020038060</v>
      </c>
      <c r="D273" s="55" t="str">
        <f t="shared" si="92"/>
        <v>PJP250138985</v>
      </c>
      <c r="E273" s="53">
        <f t="shared" si="93"/>
        <v>596421461163</v>
      </c>
      <c r="F273" s="53">
        <f t="shared" si="94"/>
        <v>2256355</v>
      </c>
      <c r="G273" s="53" t="str">
        <f t="shared" si="95"/>
        <v>SWCORP (TEAMHT)</v>
      </c>
      <c r="H273" s="55" t="str">
        <f t="shared" si="96"/>
        <v>김관중</v>
      </c>
      <c r="I273" s="53">
        <f t="shared" si="97"/>
        <v>61240</v>
      </c>
      <c r="J273" s="72">
        <f t="shared" si="98"/>
        <v>0</v>
      </c>
      <c r="K273" s="114">
        <f t="shared" si="99"/>
        <v>1</v>
      </c>
      <c r="L273" s="115">
        <f t="shared" si="100"/>
        <v>3.1</v>
      </c>
      <c r="M273" s="115">
        <f t="shared" si="101"/>
        <v>3.5</v>
      </c>
      <c r="N273" s="56">
        <f t="shared" si="102"/>
        <v>3.5</v>
      </c>
      <c r="O273" s="53" t="str">
        <f t="shared" si="103"/>
        <v>일반(목록배제,Normal-Manifest Exception)</v>
      </c>
      <c r="P273" s="100">
        <f t="shared" si="104"/>
        <v>23.72</v>
      </c>
      <c r="Q273" s="63" t="str">
        <f t="shared" si="105"/>
        <v>RS706</v>
      </c>
      <c r="R273" s="63" t="str">
        <f t="shared" si="106"/>
        <v>AIR SEOUL</v>
      </c>
      <c r="S273" s="54">
        <f t="shared" si="107"/>
        <v>45905</v>
      </c>
      <c r="T273" s="94">
        <f t="shared" si="108"/>
        <v>1135</v>
      </c>
      <c r="U273" s="98" cm="1">
        <f t="array" ref="U273">IF(OR(ISNUMBER(SEARCH("대신대납",J273)),ISNUMBER(SEARCH("대신 대납",J273))),_xlfn.LET(
  _xlpm.s,J273,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3" s="98">
        <f>((K273-1)*2500)/(Summary!$B$23/100)</f>
        <v>0</v>
      </c>
      <c r="W273" s="107">
        <f>IF(OR(ISNUMBER(SEARCH("대신대납",J273)),ISNUMBER(SEARCH("대신 대납",J273)),ISNUMBER(SEARCH("대신착불",J273)),ISNUMBER(SEARCH("대신 착불",J273))), 0,_xlfn.IFNA(_xlfn.IFS(
    AND(N273/K273 &gt; 2, N273/K273 &lt;= 5), 500/(Summary!$B$23/100) * K273,
    AND(N273/K273 &gt; 5, N273/K273 &lt;= 10), 1000/(Summary!$B$23/100) * K273,
    AND(N273/K273 &gt; 10, N273/K273 &lt;= 20), 3000/(Summary!$B$23/100) * K273,
    AND(N273/K273 &gt; 20, N273/K273 &lt;= 25), 11000/(Summary!$B$23/100) * K273,
    AND(N273/K273 &gt; 25, N273/K273 &lt;= 999), 15000/(Summary!$B$23/100) * K273
),0))</f>
        <v>53.059968376258844</v>
      </c>
      <c r="X273" s="99" cm="1">
        <f t="array" ref="X273">_xlfn.IFNA(_xlfn.IFS(AND(P273&gt;=2000, P273&lt;3000), 10000, AND(P273&gt;=3000, P273&lt;4000), 15000, AND(P273&gt;=4000, P273&lt;5000), 20000, AND(P273&gt;=5000), 25000),0)</f>
        <v>0</v>
      </c>
      <c r="Y273" s="64" t="str">
        <f>_xlfn.IFNA(VLOOKUP(D273,OTC!$A:$H,8,0),"")</f>
        <v/>
      </c>
      <c r="Z273" s="102">
        <f t="shared" si="109"/>
        <v>53</v>
      </c>
      <c r="AA273" s="113">
        <f t="shared" si="110"/>
        <v>1188</v>
      </c>
      <c r="AB273" s="124">
        <f>IF(OR(ISNUMBER(SEARCH("적하삭제",J273)),ISNUMBER(SEARCH("적하 삭제",J273))),0,AA273*Summary!$B$23/100)</f>
        <v>11194.8804</v>
      </c>
      <c r="AC273" s="65"/>
      <c r="AD273" s="145">
        <v>45905</v>
      </c>
      <c r="AE273" s="139" t="s">
        <v>10</v>
      </c>
      <c r="AF273" s="139">
        <v>82020038060</v>
      </c>
      <c r="AG273" s="139" t="s">
        <v>1043</v>
      </c>
      <c r="AH273" s="139" t="s">
        <v>259</v>
      </c>
      <c r="AI273" s="139">
        <v>1098977590</v>
      </c>
      <c r="AJ273" s="139">
        <v>61240</v>
      </c>
      <c r="AK273" s="139"/>
      <c r="AL273" s="140">
        <v>1</v>
      </c>
      <c r="AM273" s="141">
        <v>3.1</v>
      </c>
      <c r="AN273" s="141">
        <v>3.5</v>
      </c>
      <c r="AO273" s="141">
        <v>3.5</v>
      </c>
      <c r="AP273" s="139" t="s">
        <v>8</v>
      </c>
      <c r="AQ273" s="141">
        <v>23.72</v>
      </c>
      <c r="AR273" s="139" t="s">
        <v>81</v>
      </c>
      <c r="AS273" s="139" t="s">
        <v>81</v>
      </c>
      <c r="AT273" s="139" t="s">
        <v>81</v>
      </c>
      <c r="AU273" s="139" t="s">
        <v>81</v>
      </c>
      <c r="AV273" s="139" t="s">
        <v>81</v>
      </c>
      <c r="AW273" s="139">
        <v>2256355</v>
      </c>
      <c r="AX273" s="139" t="s">
        <v>121</v>
      </c>
      <c r="AY273" s="139" t="s">
        <v>82</v>
      </c>
      <c r="AZ273" s="139"/>
      <c r="BA273" s="139" t="s">
        <v>83</v>
      </c>
      <c r="BB273" s="157">
        <v>596421461163</v>
      </c>
      <c r="BC273" s="139"/>
      <c r="BD273" s="139" t="s">
        <v>1044</v>
      </c>
      <c r="BE273" s="139" t="s">
        <v>88</v>
      </c>
      <c r="BF273" s="139" t="s">
        <v>87</v>
      </c>
      <c r="BG273" s="139" t="s">
        <v>84</v>
      </c>
      <c r="BH273" s="139" t="s">
        <v>85</v>
      </c>
      <c r="BI273" s="139" t="s">
        <v>86</v>
      </c>
      <c r="BJ273" s="139"/>
      <c r="BK273" s="139" t="s">
        <v>116</v>
      </c>
    </row>
    <row r="274" spans="1:63" ht="13.2" customHeight="1" x14ac:dyDescent="0.2">
      <c r="A274" s="54">
        <f t="shared" si="89"/>
        <v>45906</v>
      </c>
      <c r="B274" s="54" t="str">
        <f t="shared" si="90"/>
        <v>NRT</v>
      </c>
      <c r="C274" s="53">
        <f t="shared" si="91"/>
        <v>82020038071</v>
      </c>
      <c r="D274" s="55" t="str">
        <f t="shared" si="92"/>
        <v>PJP250138235</v>
      </c>
      <c r="E274" s="53">
        <f t="shared" si="93"/>
        <v>596421458912</v>
      </c>
      <c r="F274" s="53">
        <f t="shared" si="94"/>
        <v>2256355</v>
      </c>
      <c r="G274" s="53" t="str">
        <f t="shared" si="95"/>
        <v>SWCORP (TEAMHT)</v>
      </c>
      <c r="H274" s="55" t="str">
        <f t="shared" si="96"/>
        <v>이유정</v>
      </c>
      <c r="I274" s="53">
        <f t="shared" si="97"/>
        <v>61951</v>
      </c>
      <c r="J274" s="72">
        <f t="shared" si="98"/>
        <v>0</v>
      </c>
      <c r="K274" s="114">
        <f t="shared" si="99"/>
        <v>1</v>
      </c>
      <c r="L274" s="115">
        <f t="shared" si="100"/>
        <v>0.35</v>
      </c>
      <c r="M274" s="115">
        <f t="shared" si="101"/>
        <v>2</v>
      </c>
      <c r="N274" s="56">
        <f t="shared" si="102"/>
        <v>2</v>
      </c>
      <c r="O274" s="53" t="str">
        <f t="shared" si="103"/>
        <v>목록(Manifest)</v>
      </c>
      <c r="P274" s="100">
        <f t="shared" si="104"/>
        <v>5.2</v>
      </c>
      <c r="Q274" s="63" t="str">
        <f t="shared" si="105"/>
        <v>RS706</v>
      </c>
      <c r="R274" s="63" t="str">
        <f t="shared" si="106"/>
        <v>KOREAN AIR LINES.CO., LTD.</v>
      </c>
      <c r="S274" s="54">
        <f t="shared" si="107"/>
        <v>45906</v>
      </c>
      <c r="T274" s="94">
        <f t="shared" si="108"/>
        <v>850</v>
      </c>
      <c r="U274" s="98" cm="1">
        <f t="array" ref="U274">IF(OR(ISNUMBER(SEARCH("대신대납",J274)),ISNUMBER(SEARCH("대신 대납",J274))),_xlfn.LET(
  _xlpm.s,J274,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4" s="98">
        <f>((K274-1)*2500)/(Summary!$B$23/100)</f>
        <v>0</v>
      </c>
      <c r="W274" s="107">
        <f>IF(OR(ISNUMBER(SEARCH("대신대납",J274)),ISNUMBER(SEARCH("대신 대납",J274)),ISNUMBER(SEARCH("대신착불",J274)),ISNUMBER(SEARCH("대신 착불",J274))), 0,_xlfn.IFNA(_xlfn.IFS(
    AND(N274/K274 &gt; 2, N274/K274 &lt;= 5), 500/(Summary!$B$23/100) * K274,
    AND(N274/K274 &gt; 5, N274/K274 &lt;= 10), 1000/(Summary!$B$23/100) * K274,
    AND(N274/K274 &gt; 10, N274/K274 &lt;= 20), 3000/(Summary!$B$23/100) * K274,
    AND(N274/K274 &gt; 20, N274/K274 &lt;= 25), 11000/(Summary!$B$23/100) * K274,
    AND(N274/K274 &gt; 25, N274/K274 &lt;= 999), 15000/(Summary!$B$23/100) * K274
),0))</f>
        <v>0</v>
      </c>
      <c r="X274" s="99" cm="1">
        <f t="array" ref="X274">_xlfn.IFNA(_xlfn.IFS(AND(P274&gt;=2000, P274&lt;3000), 10000, AND(P274&gt;=3000, P274&lt;4000), 15000, AND(P274&gt;=4000, P274&lt;5000), 20000, AND(P274&gt;=5000), 25000),0)</f>
        <v>0</v>
      </c>
      <c r="Y274" s="64" t="str">
        <f>_xlfn.IFNA(VLOOKUP(D274,OTC!$A:$H,8,0),"")</f>
        <v/>
      </c>
      <c r="Z274" s="102">
        <f t="shared" si="109"/>
        <v>0</v>
      </c>
      <c r="AA274" s="113">
        <f t="shared" si="110"/>
        <v>850</v>
      </c>
      <c r="AB274" s="124">
        <f>IF(OR(ISNUMBER(SEARCH("적하삭제",J274)),ISNUMBER(SEARCH("적하 삭제",J274))),0,AA274*Summary!$B$23/100)</f>
        <v>8009.8050000000003</v>
      </c>
      <c r="AC274" s="65"/>
      <c r="AD274" s="145">
        <v>45906</v>
      </c>
      <c r="AE274" s="139" t="s">
        <v>10</v>
      </c>
      <c r="AF274" s="139">
        <v>82020038071</v>
      </c>
      <c r="AG274" s="139" t="s">
        <v>1045</v>
      </c>
      <c r="AH274" s="139" t="s">
        <v>1046</v>
      </c>
      <c r="AI274" s="139">
        <v>1074655665</v>
      </c>
      <c r="AJ274" s="139">
        <v>61951</v>
      </c>
      <c r="AK274" s="139"/>
      <c r="AL274" s="140">
        <v>1</v>
      </c>
      <c r="AM274" s="141">
        <v>0.35</v>
      </c>
      <c r="AN274" s="141">
        <v>2</v>
      </c>
      <c r="AO274" s="141">
        <v>2</v>
      </c>
      <c r="AP274" s="139" t="s">
        <v>7</v>
      </c>
      <c r="AQ274" s="141">
        <v>5.2</v>
      </c>
      <c r="AR274" s="139" t="s">
        <v>81</v>
      </c>
      <c r="AS274" s="139" t="s">
        <v>81</v>
      </c>
      <c r="AT274" s="139" t="s">
        <v>81</v>
      </c>
      <c r="AU274" s="139" t="s">
        <v>81</v>
      </c>
      <c r="AV274" s="139" t="s">
        <v>81</v>
      </c>
      <c r="AW274" s="139">
        <v>2256355</v>
      </c>
      <c r="AX274" s="139" t="s">
        <v>121</v>
      </c>
      <c r="AY274" s="139" t="s">
        <v>89</v>
      </c>
      <c r="AZ274" s="139"/>
      <c r="BA274" s="139" t="s">
        <v>83</v>
      </c>
      <c r="BB274" s="157">
        <v>596421458912</v>
      </c>
      <c r="BC274" s="139"/>
      <c r="BD274" s="139" t="s">
        <v>1047</v>
      </c>
      <c r="BE274" s="139" t="s">
        <v>88</v>
      </c>
      <c r="BF274" s="139" t="s">
        <v>115</v>
      </c>
      <c r="BG274" s="139" t="s">
        <v>84</v>
      </c>
      <c r="BH274" s="139" t="s">
        <v>85</v>
      </c>
      <c r="BI274" s="139" t="s">
        <v>86</v>
      </c>
      <c r="BJ274" s="139"/>
      <c r="BK274" s="139" t="s">
        <v>116</v>
      </c>
    </row>
    <row r="275" spans="1:63" ht="13.2" customHeight="1" x14ac:dyDescent="0.2">
      <c r="A275" s="54">
        <f t="shared" si="89"/>
        <v>45906</v>
      </c>
      <c r="B275" s="54" t="str">
        <f t="shared" si="90"/>
        <v>NRT</v>
      </c>
      <c r="C275" s="53">
        <f t="shared" si="91"/>
        <v>82020038071</v>
      </c>
      <c r="D275" s="55" t="str">
        <f t="shared" si="92"/>
        <v>PJP250138236</v>
      </c>
      <c r="E275" s="53">
        <f t="shared" si="93"/>
        <v>596421458923</v>
      </c>
      <c r="F275" s="53">
        <f t="shared" si="94"/>
        <v>2256355</v>
      </c>
      <c r="G275" s="53" t="str">
        <f t="shared" si="95"/>
        <v>SWCORP (TEAMHT)</v>
      </c>
      <c r="H275" s="55" t="str">
        <f t="shared" si="96"/>
        <v>김성주</v>
      </c>
      <c r="I275" s="53">
        <f t="shared" si="97"/>
        <v>22752</v>
      </c>
      <c r="J275" s="72">
        <f t="shared" si="98"/>
        <v>0</v>
      </c>
      <c r="K275" s="114">
        <f t="shared" si="99"/>
        <v>1</v>
      </c>
      <c r="L275" s="115">
        <f t="shared" si="100"/>
        <v>1.45</v>
      </c>
      <c r="M275" s="115">
        <f t="shared" si="101"/>
        <v>2</v>
      </c>
      <c r="N275" s="56">
        <f t="shared" si="102"/>
        <v>2</v>
      </c>
      <c r="O275" s="53" t="str">
        <f t="shared" si="103"/>
        <v>일반(목록배제,Normal-Manifest Exception)</v>
      </c>
      <c r="P275" s="100">
        <f t="shared" si="104"/>
        <v>12.15</v>
      </c>
      <c r="Q275" s="63" t="str">
        <f t="shared" si="105"/>
        <v>RS706</v>
      </c>
      <c r="R275" s="63" t="str">
        <f t="shared" si="106"/>
        <v>KOREAN AIR LINES.CO., LTD.</v>
      </c>
      <c r="S275" s="54">
        <f t="shared" si="107"/>
        <v>45906</v>
      </c>
      <c r="T275" s="94">
        <f t="shared" si="108"/>
        <v>850</v>
      </c>
      <c r="U275" s="98" cm="1">
        <f t="array" ref="U275">IF(OR(ISNUMBER(SEARCH("대신대납",J275)),ISNUMBER(SEARCH("대신 대납",J275))),_xlfn.LET(
  _xlpm.s,J275,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5" s="98">
        <f>((K275-1)*2500)/(Summary!$B$23/100)</f>
        <v>0</v>
      </c>
      <c r="W275" s="107">
        <f>IF(OR(ISNUMBER(SEARCH("대신대납",J275)),ISNUMBER(SEARCH("대신 대납",J275)),ISNUMBER(SEARCH("대신착불",J275)),ISNUMBER(SEARCH("대신 착불",J275))), 0,_xlfn.IFNA(_xlfn.IFS(
    AND(N275/K275 &gt; 2, N275/K275 &lt;= 5), 500/(Summary!$B$23/100) * K275,
    AND(N275/K275 &gt; 5, N275/K275 &lt;= 10), 1000/(Summary!$B$23/100) * K275,
    AND(N275/K275 &gt; 10, N275/K275 &lt;= 20), 3000/(Summary!$B$23/100) * K275,
    AND(N275/K275 &gt; 20, N275/K275 &lt;= 25), 11000/(Summary!$B$23/100) * K275,
    AND(N275/K275 &gt; 25, N275/K275 &lt;= 999), 15000/(Summary!$B$23/100) * K275
),0))</f>
        <v>0</v>
      </c>
      <c r="X275" s="99" cm="1">
        <f t="array" ref="X275">_xlfn.IFNA(_xlfn.IFS(AND(P275&gt;=2000, P275&lt;3000), 10000, AND(P275&gt;=3000, P275&lt;4000), 15000, AND(P275&gt;=4000, P275&lt;5000), 20000, AND(P275&gt;=5000), 25000),0)</f>
        <v>0</v>
      </c>
      <c r="Y275" s="64" t="str">
        <f>_xlfn.IFNA(VLOOKUP(D275,OTC!$A:$H,8,0),"")</f>
        <v/>
      </c>
      <c r="Z275" s="102">
        <f t="shared" si="109"/>
        <v>0</v>
      </c>
      <c r="AA275" s="113">
        <f t="shared" si="110"/>
        <v>850</v>
      </c>
      <c r="AB275" s="124">
        <f>IF(OR(ISNUMBER(SEARCH("적하삭제",J275)),ISNUMBER(SEARCH("적하 삭제",J275))),0,AA275*Summary!$B$23/100)</f>
        <v>8009.8050000000003</v>
      </c>
      <c r="AC275" s="65"/>
      <c r="AD275" s="145">
        <v>45906</v>
      </c>
      <c r="AE275" s="139" t="s">
        <v>10</v>
      </c>
      <c r="AF275" s="139">
        <v>82020038071</v>
      </c>
      <c r="AG275" s="139" t="s">
        <v>1048</v>
      </c>
      <c r="AH275" s="139" t="s">
        <v>1049</v>
      </c>
      <c r="AI275" s="139">
        <v>1049664268</v>
      </c>
      <c r="AJ275" s="139">
        <v>22752</v>
      </c>
      <c r="AK275" s="139"/>
      <c r="AL275" s="140">
        <v>1</v>
      </c>
      <c r="AM275" s="141">
        <v>1.45</v>
      </c>
      <c r="AN275" s="141">
        <v>2</v>
      </c>
      <c r="AO275" s="141">
        <v>2</v>
      </c>
      <c r="AP275" s="139" t="s">
        <v>8</v>
      </c>
      <c r="AQ275" s="141">
        <v>12.15</v>
      </c>
      <c r="AR275" s="139" t="s">
        <v>81</v>
      </c>
      <c r="AS275" s="139" t="s">
        <v>81</v>
      </c>
      <c r="AT275" s="139" t="s">
        <v>81</v>
      </c>
      <c r="AU275" s="139" t="s">
        <v>81</v>
      </c>
      <c r="AV275" s="139" t="s">
        <v>81</v>
      </c>
      <c r="AW275" s="139">
        <v>2256355</v>
      </c>
      <c r="AX275" s="139" t="s">
        <v>121</v>
      </c>
      <c r="AY275" s="139" t="s">
        <v>89</v>
      </c>
      <c r="AZ275" s="139"/>
      <c r="BA275" s="139" t="s">
        <v>83</v>
      </c>
      <c r="BB275" s="157">
        <v>596421458923</v>
      </c>
      <c r="BC275" s="139"/>
      <c r="BD275" s="139" t="s">
        <v>1050</v>
      </c>
      <c r="BE275" s="139" t="s">
        <v>88</v>
      </c>
      <c r="BF275" s="139" t="s">
        <v>115</v>
      </c>
      <c r="BG275" s="139" t="s">
        <v>84</v>
      </c>
      <c r="BH275" s="139" t="s">
        <v>85</v>
      </c>
      <c r="BI275" s="139" t="s">
        <v>86</v>
      </c>
      <c r="BJ275" s="139"/>
      <c r="BK275" s="139" t="s">
        <v>116</v>
      </c>
    </row>
    <row r="276" spans="1:63" ht="13.2" customHeight="1" x14ac:dyDescent="0.2">
      <c r="A276" s="54">
        <f t="shared" si="89"/>
        <v>45906</v>
      </c>
      <c r="B276" s="54" t="str">
        <f t="shared" si="90"/>
        <v>NRT</v>
      </c>
      <c r="C276" s="53">
        <f t="shared" si="91"/>
        <v>82020038071</v>
      </c>
      <c r="D276" s="55" t="str">
        <f t="shared" si="92"/>
        <v>PJP250140429</v>
      </c>
      <c r="E276" s="53">
        <f t="shared" si="93"/>
        <v>596421465094</v>
      </c>
      <c r="F276" s="53">
        <f t="shared" si="94"/>
        <v>2256355</v>
      </c>
      <c r="G276" s="53" t="str">
        <f t="shared" si="95"/>
        <v>SWCORP (TEAMHT)</v>
      </c>
      <c r="H276" s="55" t="str">
        <f t="shared" si="96"/>
        <v>노은규</v>
      </c>
      <c r="I276" s="53">
        <f t="shared" si="97"/>
        <v>12284</v>
      </c>
      <c r="J276" s="72">
        <f t="shared" si="98"/>
        <v>0</v>
      </c>
      <c r="K276" s="114">
        <f t="shared" si="99"/>
        <v>1</v>
      </c>
      <c r="L276" s="115">
        <f t="shared" si="100"/>
        <v>0.8</v>
      </c>
      <c r="M276" s="115">
        <f t="shared" si="101"/>
        <v>3.5</v>
      </c>
      <c r="N276" s="56">
        <f t="shared" si="102"/>
        <v>3.5</v>
      </c>
      <c r="O276" s="53" t="str">
        <f t="shared" si="103"/>
        <v>일반(목록배제,Normal-Manifest Exception)</v>
      </c>
      <c r="P276" s="100">
        <f t="shared" si="104"/>
        <v>19.75</v>
      </c>
      <c r="Q276" s="63" t="str">
        <f t="shared" si="105"/>
        <v>RS706</v>
      </c>
      <c r="R276" s="63" t="str">
        <f t="shared" si="106"/>
        <v>KOREAN AIR LINES.CO., LTD.</v>
      </c>
      <c r="S276" s="54">
        <f t="shared" si="107"/>
        <v>45906</v>
      </c>
      <c r="T276" s="94">
        <f t="shared" si="108"/>
        <v>1135</v>
      </c>
      <c r="U276" s="98" cm="1">
        <f t="array" ref="U276">IF(OR(ISNUMBER(SEARCH("대신대납",J276)),ISNUMBER(SEARCH("대신 대납",J276))),_xlfn.LET(
  _xlpm.s,J276,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6" s="98">
        <f>((K276-1)*2500)/(Summary!$B$23/100)</f>
        <v>0</v>
      </c>
      <c r="W276" s="107">
        <f>IF(OR(ISNUMBER(SEARCH("대신대납",J276)),ISNUMBER(SEARCH("대신 대납",J276)),ISNUMBER(SEARCH("대신착불",J276)),ISNUMBER(SEARCH("대신 착불",J276))), 0,_xlfn.IFNA(_xlfn.IFS(
    AND(N276/K276 &gt; 2, N276/K276 &lt;= 5), 500/(Summary!$B$23/100) * K276,
    AND(N276/K276 &gt; 5, N276/K276 &lt;= 10), 1000/(Summary!$B$23/100) * K276,
    AND(N276/K276 &gt; 10, N276/K276 &lt;= 20), 3000/(Summary!$B$23/100) * K276,
    AND(N276/K276 &gt; 20, N276/K276 &lt;= 25), 11000/(Summary!$B$23/100) * K276,
    AND(N276/K276 &gt; 25, N276/K276 &lt;= 999), 15000/(Summary!$B$23/100) * K276
),0))</f>
        <v>53.059968376258844</v>
      </c>
      <c r="X276" s="99" cm="1">
        <f t="array" ref="X276">_xlfn.IFNA(_xlfn.IFS(AND(P276&gt;=2000, P276&lt;3000), 10000, AND(P276&gt;=3000, P276&lt;4000), 15000, AND(P276&gt;=4000, P276&lt;5000), 20000, AND(P276&gt;=5000), 25000),0)</f>
        <v>0</v>
      </c>
      <c r="Y276" s="64" t="str">
        <f>_xlfn.IFNA(VLOOKUP(D276,OTC!$A:$H,8,0),"")</f>
        <v/>
      </c>
      <c r="Z276" s="102">
        <f t="shared" si="109"/>
        <v>53</v>
      </c>
      <c r="AA276" s="113">
        <f t="shared" si="110"/>
        <v>1188</v>
      </c>
      <c r="AB276" s="124">
        <f>IF(OR(ISNUMBER(SEARCH("적하삭제",J276)),ISNUMBER(SEARCH("적하 삭제",J276))),0,AA276*Summary!$B$23/100)</f>
        <v>11194.8804</v>
      </c>
      <c r="AC276" s="65"/>
      <c r="AD276" s="145">
        <v>45906</v>
      </c>
      <c r="AE276" s="139" t="s">
        <v>10</v>
      </c>
      <c r="AF276" s="139">
        <v>82020038071</v>
      </c>
      <c r="AG276" s="139" t="s">
        <v>1051</v>
      </c>
      <c r="AH276" s="139" t="s">
        <v>1052</v>
      </c>
      <c r="AI276" s="139">
        <v>1065162666</v>
      </c>
      <c r="AJ276" s="139">
        <v>12284</v>
      </c>
      <c r="AK276" s="139"/>
      <c r="AL276" s="140">
        <v>1</v>
      </c>
      <c r="AM276" s="141">
        <v>0.8</v>
      </c>
      <c r="AN276" s="141">
        <v>3.5</v>
      </c>
      <c r="AO276" s="141">
        <v>3.5</v>
      </c>
      <c r="AP276" s="139" t="s">
        <v>8</v>
      </c>
      <c r="AQ276" s="141">
        <v>19.75</v>
      </c>
      <c r="AR276" s="139" t="s">
        <v>81</v>
      </c>
      <c r="AS276" s="139" t="s">
        <v>81</v>
      </c>
      <c r="AT276" s="139" t="s">
        <v>81</v>
      </c>
      <c r="AU276" s="139" t="s">
        <v>81</v>
      </c>
      <c r="AV276" s="139" t="s">
        <v>81</v>
      </c>
      <c r="AW276" s="139">
        <v>2256355</v>
      </c>
      <c r="AX276" s="139" t="s">
        <v>121</v>
      </c>
      <c r="AY276" s="139" t="s">
        <v>82</v>
      </c>
      <c r="AZ276" s="139"/>
      <c r="BA276" s="139" t="s">
        <v>83</v>
      </c>
      <c r="BB276" s="157">
        <v>596421465094</v>
      </c>
      <c r="BC276" s="139"/>
      <c r="BD276" s="139" t="s">
        <v>1053</v>
      </c>
      <c r="BE276" s="139" t="s">
        <v>88</v>
      </c>
      <c r="BF276" s="139" t="s">
        <v>115</v>
      </c>
      <c r="BG276" s="139" t="s">
        <v>84</v>
      </c>
      <c r="BH276" s="139" t="s">
        <v>85</v>
      </c>
      <c r="BI276" s="139" t="s">
        <v>86</v>
      </c>
      <c r="BJ276" s="139"/>
      <c r="BK276" s="139" t="s">
        <v>116</v>
      </c>
    </row>
    <row r="277" spans="1:63" ht="13.2" customHeight="1" x14ac:dyDescent="0.2">
      <c r="A277" s="54">
        <f t="shared" si="89"/>
        <v>45906</v>
      </c>
      <c r="B277" s="54" t="str">
        <f t="shared" si="90"/>
        <v>NRT</v>
      </c>
      <c r="C277" s="53">
        <f t="shared" si="91"/>
        <v>82020038071</v>
      </c>
      <c r="D277" s="55" t="str">
        <f t="shared" si="92"/>
        <v>PJP250139892</v>
      </c>
      <c r="E277" s="53">
        <f t="shared" si="93"/>
        <v>596421463941</v>
      </c>
      <c r="F277" s="53">
        <f t="shared" si="94"/>
        <v>2256355</v>
      </c>
      <c r="G277" s="53" t="str">
        <f t="shared" si="95"/>
        <v>SWCORP (TEAMHT)</v>
      </c>
      <c r="H277" s="55" t="str">
        <f t="shared" si="96"/>
        <v>석예진</v>
      </c>
      <c r="I277" s="53">
        <f t="shared" si="97"/>
        <v>4721</v>
      </c>
      <c r="J277" s="72">
        <f t="shared" si="98"/>
        <v>0</v>
      </c>
      <c r="K277" s="114">
        <f t="shared" si="99"/>
        <v>1</v>
      </c>
      <c r="L277" s="115">
        <f t="shared" si="100"/>
        <v>4.7</v>
      </c>
      <c r="M277" s="115">
        <f t="shared" si="101"/>
        <v>8.1999999999999993</v>
      </c>
      <c r="N277" s="56">
        <f t="shared" si="102"/>
        <v>8.2000000000000011</v>
      </c>
      <c r="O277" s="53" t="str">
        <f t="shared" si="103"/>
        <v>일반(목록배제,Normal-Manifest Exception)</v>
      </c>
      <c r="P277" s="100">
        <f t="shared" si="104"/>
        <v>70.03</v>
      </c>
      <c r="Q277" s="63" t="str">
        <f t="shared" si="105"/>
        <v>RS706</v>
      </c>
      <c r="R277" s="63" t="str">
        <f t="shared" si="106"/>
        <v>KOREAN AIR LINES.CO., LTD.</v>
      </c>
      <c r="S277" s="54">
        <f t="shared" si="107"/>
        <v>45906</v>
      </c>
      <c r="T277" s="94">
        <f t="shared" si="108"/>
        <v>2028</v>
      </c>
      <c r="U277" s="98" cm="1">
        <f t="array" ref="U277">IF(OR(ISNUMBER(SEARCH("대신대납",J277)),ISNUMBER(SEARCH("대신 대납",J277))),_xlfn.LET(
  _xlpm.s,J277,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7" s="98">
        <f>((K277-1)*2500)/(Summary!$B$23/100)</f>
        <v>0</v>
      </c>
      <c r="W277" s="107">
        <f>IF(OR(ISNUMBER(SEARCH("대신대납",J277)),ISNUMBER(SEARCH("대신 대납",J277)),ISNUMBER(SEARCH("대신착불",J277)),ISNUMBER(SEARCH("대신 착불",J277))), 0,_xlfn.IFNA(_xlfn.IFS(
    AND(N277/K277 &gt; 2, N277/K277 &lt;= 5), 500/(Summary!$B$23/100) * K277,
    AND(N277/K277 &gt; 5, N277/K277 &lt;= 10), 1000/(Summary!$B$23/100) * K277,
    AND(N277/K277 &gt; 10, N277/K277 &lt;= 20), 3000/(Summary!$B$23/100) * K277,
    AND(N277/K277 &gt; 20, N277/K277 &lt;= 25), 11000/(Summary!$B$23/100) * K277,
    AND(N277/K277 &gt; 25, N277/K277 &lt;= 999), 15000/(Summary!$B$23/100) * K277
),0))</f>
        <v>106.11993675251769</v>
      </c>
      <c r="X277" s="99" cm="1">
        <f t="array" ref="X277">_xlfn.IFNA(_xlfn.IFS(AND(P277&gt;=2000, P277&lt;3000), 10000, AND(P277&gt;=3000, P277&lt;4000), 15000, AND(P277&gt;=4000, P277&lt;5000), 20000, AND(P277&gt;=5000), 25000),0)</f>
        <v>0</v>
      </c>
      <c r="Y277" s="64" t="str">
        <f>_xlfn.IFNA(VLOOKUP(D277,OTC!$A:$H,8,0),"")</f>
        <v/>
      </c>
      <c r="Z277" s="102">
        <f t="shared" si="109"/>
        <v>106</v>
      </c>
      <c r="AA277" s="113">
        <f t="shared" si="110"/>
        <v>2134</v>
      </c>
      <c r="AB277" s="124">
        <f>IF(OR(ISNUMBER(SEARCH("적하삭제",J277)),ISNUMBER(SEARCH("적하 삭제",J277))),0,AA277*Summary!$B$23/100)</f>
        <v>20109.322199999999</v>
      </c>
      <c r="AC277" s="65"/>
      <c r="AD277" s="145">
        <v>45906</v>
      </c>
      <c r="AE277" s="139" t="s">
        <v>10</v>
      </c>
      <c r="AF277" s="139">
        <v>82020038071</v>
      </c>
      <c r="AG277" s="139" t="s">
        <v>1054</v>
      </c>
      <c r="AH277" s="139" t="s">
        <v>1055</v>
      </c>
      <c r="AI277" s="139">
        <v>1041888312</v>
      </c>
      <c r="AJ277" s="139">
        <v>4721</v>
      </c>
      <c r="AK277" s="139"/>
      <c r="AL277" s="140">
        <v>1</v>
      </c>
      <c r="AM277" s="141">
        <v>4.7</v>
      </c>
      <c r="AN277" s="141">
        <v>8.1999999999999993</v>
      </c>
      <c r="AO277" s="141">
        <v>8.5</v>
      </c>
      <c r="AP277" s="139" t="s">
        <v>8</v>
      </c>
      <c r="AQ277" s="141">
        <v>70.03</v>
      </c>
      <c r="AR277" s="139" t="s">
        <v>81</v>
      </c>
      <c r="AS277" s="139" t="s">
        <v>81</v>
      </c>
      <c r="AT277" s="139" t="s">
        <v>81</v>
      </c>
      <c r="AU277" s="139" t="s">
        <v>81</v>
      </c>
      <c r="AV277" s="139" t="s">
        <v>81</v>
      </c>
      <c r="AW277" s="139">
        <v>2256355</v>
      </c>
      <c r="AX277" s="139" t="s">
        <v>121</v>
      </c>
      <c r="AY277" s="139" t="s">
        <v>82</v>
      </c>
      <c r="AZ277" s="139"/>
      <c r="BA277" s="139" t="s">
        <v>83</v>
      </c>
      <c r="BB277" s="157">
        <v>596421463941</v>
      </c>
      <c r="BC277" s="139"/>
      <c r="BD277" s="139" t="s">
        <v>1056</v>
      </c>
      <c r="BE277" s="139" t="s">
        <v>88</v>
      </c>
      <c r="BF277" s="139" t="s">
        <v>115</v>
      </c>
      <c r="BG277" s="139" t="s">
        <v>84</v>
      </c>
      <c r="BH277" s="139" t="s">
        <v>85</v>
      </c>
      <c r="BI277" s="139" t="s">
        <v>86</v>
      </c>
      <c r="BJ277" s="139"/>
      <c r="BK277" s="139" t="s">
        <v>116</v>
      </c>
    </row>
    <row r="278" spans="1:63" ht="13.2" customHeight="1" x14ac:dyDescent="0.2">
      <c r="A278" s="54">
        <f t="shared" si="89"/>
        <v>45906</v>
      </c>
      <c r="B278" s="54" t="str">
        <f t="shared" si="90"/>
        <v>NRT</v>
      </c>
      <c r="C278" s="53">
        <f t="shared" si="91"/>
        <v>82020038071</v>
      </c>
      <c r="D278" s="55" t="str">
        <f t="shared" si="92"/>
        <v>PJP250139914</v>
      </c>
      <c r="E278" s="53">
        <f t="shared" si="93"/>
        <v>596421464162</v>
      </c>
      <c r="F278" s="53">
        <f t="shared" si="94"/>
        <v>2256355</v>
      </c>
      <c r="G278" s="53" t="str">
        <f t="shared" si="95"/>
        <v>SWCORP (TEAMHT)</v>
      </c>
      <c r="H278" s="55" t="str">
        <f t="shared" si="96"/>
        <v>박명화</v>
      </c>
      <c r="I278" s="53">
        <f t="shared" si="97"/>
        <v>18436</v>
      </c>
      <c r="J278" s="72">
        <f t="shared" si="98"/>
        <v>0</v>
      </c>
      <c r="K278" s="114">
        <f t="shared" si="99"/>
        <v>1</v>
      </c>
      <c r="L278" s="115">
        <f t="shared" si="100"/>
        <v>1.9</v>
      </c>
      <c r="M278" s="115">
        <f t="shared" si="101"/>
        <v>4.0999999999999996</v>
      </c>
      <c r="N278" s="56">
        <f t="shared" si="102"/>
        <v>4.1000000000000005</v>
      </c>
      <c r="O278" s="53" t="str">
        <f t="shared" si="103"/>
        <v>일반(목록배제,Normal-Manifest Exception)</v>
      </c>
      <c r="P278" s="100">
        <f t="shared" si="104"/>
        <v>17.690000000000001</v>
      </c>
      <c r="Q278" s="63" t="str">
        <f t="shared" si="105"/>
        <v>RS706</v>
      </c>
      <c r="R278" s="63" t="str">
        <f t="shared" si="106"/>
        <v>KOREAN AIR LINES.CO., LTD.</v>
      </c>
      <c r="S278" s="54">
        <f t="shared" si="107"/>
        <v>45906</v>
      </c>
      <c r="T278" s="94">
        <f t="shared" si="108"/>
        <v>1249</v>
      </c>
      <c r="U278" s="98" cm="1">
        <f t="array" ref="U278">IF(OR(ISNUMBER(SEARCH("대신대납",J278)),ISNUMBER(SEARCH("대신 대납",J278))),_xlfn.LET(
  _xlpm.s,J278,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8" s="98">
        <f>((K278-1)*2500)/(Summary!$B$23/100)</f>
        <v>0</v>
      </c>
      <c r="W278" s="107">
        <f>IF(OR(ISNUMBER(SEARCH("대신대납",J278)),ISNUMBER(SEARCH("대신 대납",J278)),ISNUMBER(SEARCH("대신착불",J278)),ISNUMBER(SEARCH("대신 착불",J278))), 0,_xlfn.IFNA(_xlfn.IFS(
    AND(N278/K278 &gt; 2, N278/K278 &lt;= 5), 500/(Summary!$B$23/100) * K278,
    AND(N278/K278 &gt; 5, N278/K278 &lt;= 10), 1000/(Summary!$B$23/100) * K278,
    AND(N278/K278 &gt; 10, N278/K278 &lt;= 20), 3000/(Summary!$B$23/100) * K278,
    AND(N278/K278 &gt; 20, N278/K278 &lt;= 25), 11000/(Summary!$B$23/100) * K278,
    AND(N278/K278 &gt; 25, N278/K278 &lt;= 999), 15000/(Summary!$B$23/100) * K278
),0))</f>
        <v>53.059968376258844</v>
      </c>
      <c r="X278" s="99" cm="1">
        <f t="array" ref="X278">_xlfn.IFNA(_xlfn.IFS(AND(P278&gt;=2000, P278&lt;3000), 10000, AND(P278&gt;=3000, P278&lt;4000), 15000, AND(P278&gt;=4000, P278&lt;5000), 20000, AND(P278&gt;=5000), 25000),0)</f>
        <v>0</v>
      </c>
      <c r="Y278" s="64" t="str">
        <f>_xlfn.IFNA(VLOOKUP(D278,OTC!$A:$H,8,0),"")</f>
        <v/>
      </c>
      <c r="Z278" s="102">
        <f t="shared" si="109"/>
        <v>53</v>
      </c>
      <c r="AA278" s="113">
        <f t="shared" si="110"/>
        <v>1302</v>
      </c>
      <c r="AB278" s="124">
        <f>IF(OR(ISNUMBER(SEARCH("적하삭제",J278)),ISNUMBER(SEARCH("적하 삭제",J278))),0,AA278*Summary!$B$23/100)</f>
        <v>12269.136600000002</v>
      </c>
      <c r="AC278" s="65"/>
      <c r="AD278" s="145">
        <v>45906</v>
      </c>
      <c r="AE278" s="139" t="s">
        <v>10</v>
      </c>
      <c r="AF278" s="139">
        <v>82020038071</v>
      </c>
      <c r="AG278" s="139" t="s">
        <v>1057</v>
      </c>
      <c r="AH278" s="139" t="s">
        <v>1058</v>
      </c>
      <c r="AI278" s="139">
        <v>1020359833</v>
      </c>
      <c r="AJ278" s="139">
        <v>18436</v>
      </c>
      <c r="AK278" s="139"/>
      <c r="AL278" s="140">
        <v>1</v>
      </c>
      <c r="AM278" s="141">
        <v>1.9</v>
      </c>
      <c r="AN278" s="141">
        <v>4.0999999999999996</v>
      </c>
      <c r="AO278" s="141">
        <v>4.0999999999999996</v>
      </c>
      <c r="AP278" s="139" t="s">
        <v>8</v>
      </c>
      <c r="AQ278" s="141">
        <v>17.690000000000001</v>
      </c>
      <c r="AR278" s="139" t="s">
        <v>81</v>
      </c>
      <c r="AS278" s="139" t="s">
        <v>81</v>
      </c>
      <c r="AT278" s="139" t="s">
        <v>81</v>
      </c>
      <c r="AU278" s="139" t="s">
        <v>81</v>
      </c>
      <c r="AV278" s="139" t="s">
        <v>81</v>
      </c>
      <c r="AW278" s="139">
        <v>2256355</v>
      </c>
      <c r="AX278" s="139" t="s">
        <v>121</v>
      </c>
      <c r="AY278" s="139" t="s">
        <v>82</v>
      </c>
      <c r="AZ278" s="139"/>
      <c r="BA278" s="139" t="s">
        <v>83</v>
      </c>
      <c r="BB278" s="157">
        <v>596421464162</v>
      </c>
      <c r="BC278" s="139"/>
      <c r="BD278" s="139" t="s">
        <v>1059</v>
      </c>
      <c r="BE278" s="139" t="s">
        <v>88</v>
      </c>
      <c r="BF278" s="139" t="s">
        <v>115</v>
      </c>
      <c r="BG278" s="139" t="s">
        <v>84</v>
      </c>
      <c r="BH278" s="139" t="s">
        <v>85</v>
      </c>
      <c r="BI278" s="139" t="s">
        <v>86</v>
      </c>
      <c r="BJ278" s="139"/>
      <c r="BK278" s="139" t="s">
        <v>116</v>
      </c>
    </row>
    <row r="279" spans="1:63" ht="13.2" customHeight="1" x14ac:dyDescent="0.2">
      <c r="A279" s="54">
        <f t="shared" si="89"/>
        <v>45906</v>
      </c>
      <c r="B279" s="54" t="str">
        <f t="shared" si="90"/>
        <v>NRT</v>
      </c>
      <c r="C279" s="53">
        <f t="shared" si="91"/>
        <v>82020038071</v>
      </c>
      <c r="D279" s="55" t="str">
        <f t="shared" si="92"/>
        <v>PJP250139900</v>
      </c>
      <c r="E279" s="53">
        <f t="shared" si="93"/>
        <v>596421464022</v>
      </c>
      <c r="F279" s="53">
        <f t="shared" si="94"/>
        <v>2256355</v>
      </c>
      <c r="G279" s="53" t="str">
        <f t="shared" si="95"/>
        <v>SWCORP (TEAMHT)</v>
      </c>
      <c r="H279" s="55" t="str">
        <f t="shared" si="96"/>
        <v>배수영</v>
      </c>
      <c r="I279" s="53">
        <f t="shared" si="97"/>
        <v>17324</v>
      </c>
      <c r="J279" s="72">
        <f t="shared" si="98"/>
        <v>0</v>
      </c>
      <c r="K279" s="114">
        <f t="shared" si="99"/>
        <v>1</v>
      </c>
      <c r="L279" s="115">
        <f t="shared" si="100"/>
        <v>1.4</v>
      </c>
      <c r="M279" s="115">
        <f t="shared" si="101"/>
        <v>3.4</v>
      </c>
      <c r="N279" s="56">
        <f t="shared" si="102"/>
        <v>3.4000000000000004</v>
      </c>
      <c r="O279" s="53" t="str">
        <f t="shared" si="103"/>
        <v>일반(목록배제,Normal-Manifest Exception)</v>
      </c>
      <c r="P279" s="100">
        <f t="shared" si="104"/>
        <v>7.45</v>
      </c>
      <c r="Q279" s="63" t="str">
        <f t="shared" si="105"/>
        <v>RS706</v>
      </c>
      <c r="R279" s="63" t="str">
        <f t="shared" si="106"/>
        <v>KOREAN AIR LINES.CO., LTD.</v>
      </c>
      <c r="S279" s="54">
        <f t="shared" si="107"/>
        <v>45906</v>
      </c>
      <c r="T279" s="94">
        <f t="shared" si="108"/>
        <v>1116</v>
      </c>
      <c r="U279" s="98" cm="1">
        <f t="array" ref="U279">IF(OR(ISNUMBER(SEARCH("대신대납",J279)),ISNUMBER(SEARCH("대신 대납",J279))),_xlfn.LET(
  _xlpm.s,J279,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9" s="98">
        <f>((K279-1)*2500)/(Summary!$B$23/100)</f>
        <v>0</v>
      </c>
      <c r="W279" s="107">
        <f>IF(OR(ISNUMBER(SEARCH("대신대납",J279)),ISNUMBER(SEARCH("대신 대납",J279)),ISNUMBER(SEARCH("대신착불",J279)),ISNUMBER(SEARCH("대신 착불",J279))), 0,_xlfn.IFNA(_xlfn.IFS(
    AND(N279/K279 &gt; 2, N279/K279 &lt;= 5), 500/(Summary!$B$23/100) * K279,
    AND(N279/K279 &gt; 5, N279/K279 &lt;= 10), 1000/(Summary!$B$23/100) * K279,
    AND(N279/K279 &gt; 10, N279/K279 &lt;= 20), 3000/(Summary!$B$23/100) * K279,
    AND(N279/K279 &gt; 20, N279/K279 &lt;= 25), 11000/(Summary!$B$23/100) * K279,
    AND(N279/K279 &gt; 25, N279/K279 &lt;= 999), 15000/(Summary!$B$23/100) * K279
),0))</f>
        <v>53.059968376258844</v>
      </c>
      <c r="X279" s="99" cm="1">
        <f t="array" ref="X279">_xlfn.IFNA(_xlfn.IFS(AND(P279&gt;=2000, P279&lt;3000), 10000, AND(P279&gt;=3000, P279&lt;4000), 15000, AND(P279&gt;=4000, P279&lt;5000), 20000, AND(P279&gt;=5000), 25000),0)</f>
        <v>0</v>
      </c>
      <c r="Y279" s="64" t="str">
        <f>_xlfn.IFNA(VLOOKUP(D279,OTC!$A:$H,8,0),"")</f>
        <v/>
      </c>
      <c r="Z279" s="102">
        <f t="shared" si="109"/>
        <v>53</v>
      </c>
      <c r="AA279" s="113">
        <f t="shared" si="110"/>
        <v>1169</v>
      </c>
      <c r="AB279" s="124">
        <f>IF(OR(ISNUMBER(SEARCH("적하삭제",J279)),ISNUMBER(SEARCH("적하 삭제",J279))),0,AA279*Summary!$B$23/100)</f>
        <v>11015.8377</v>
      </c>
      <c r="AC279" s="65"/>
      <c r="AD279" s="145">
        <v>45906</v>
      </c>
      <c r="AE279" s="139" t="s">
        <v>10</v>
      </c>
      <c r="AF279" s="139">
        <v>82020038071</v>
      </c>
      <c r="AG279" s="139" t="s">
        <v>1060</v>
      </c>
      <c r="AH279" s="139" t="s">
        <v>1061</v>
      </c>
      <c r="AI279" s="139">
        <v>1047738214</v>
      </c>
      <c r="AJ279" s="139">
        <v>17324</v>
      </c>
      <c r="AK279" s="139"/>
      <c r="AL279" s="140">
        <v>1</v>
      </c>
      <c r="AM279" s="141">
        <v>1.4</v>
      </c>
      <c r="AN279" s="141">
        <v>3.4</v>
      </c>
      <c r="AO279" s="141">
        <v>3.4</v>
      </c>
      <c r="AP279" s="139" t="s">
        <v>8</v>
      </c>
      <c r="AQ279" s="141">
        <v>7.45</v>
      </c>
      <c r="AR279" s="139" t="s">
        <v>81</v>
      </c>
      <c r="AS279" s="139" t="s">
        <v>81</v>
      </c>
      <c r="AT279" s="139" t="s">
        <v>81</v>
      </c>
      <c r="AU279" s="139" t="s">
        <v>81</v>
      </c>
      <c r="AV279" s="139" t="s">
        <v>81</v>
      </c>
      <c r="AW279" s="139">
        <v>2256355</v>
      </c>
      <c r="AX279" s="139" t="s">
        <v>121</v>
      </c>
      <c r="AY279" s="139" t="s">
        <v>82</v>
      </c>
      <c r="AZ279" s="139"/>
      <c r="BA279" s="139" t="s">
        <v>83</v>
      </c>
      <c r="BB279" s="157">
        <v>596421464022</v>
      </c>
      <c r="BC279" s="139"/>
      <c r="BD279" s="139" t="s">
        <v>1062</v>
      </c>
      <c r="BE279" s="139" t="s">
        <v>88</v>
      </c>
      <c r="BF279" s="139" t="s">
        <v>115</v>
      </c>
      <c r="BG279" s="139" t="s">
        <v>84</v>
      </c>
      <c r="BH279" s="139" t="s">
        <v>85</v>
      </c>
      <c r="BI279" s="139" t="s">
        <v>86</v>
      </c>
      <c r="BJ279" s="139"/>
      <c r="BK279" s="139" t="s">
        <v>116</v>
      </c>
    </row>
    <row r="280" spans="1:63" ht="13.2" customHeight="1" x14ac:dyDescent="0.2">
      <c r="A280" s="54">
        <f t="shared" si="89"/>
        <v>45906</v>
      </c>
      <c r="B280" s="54" t="str">
        <f t="shared" si="90"/>
        <v>NRT</v>
      </c>
      <c r="C280" s="53">
        <f t="shared" si="91"/>
        <v>82020038071</v>
      </c>
      <c r="D280" s="55" t="str">
        <f t="shared" si="92"/>
        <v>PJP250139899</v>
      </c>
      <c r="E280" s="53">
        <f t="shared" si="93"/>
        <v>596421464011</v>
      </c>
      <c r="F280" s="53">
        <f t="shared" si="94"/>
        <v>2256355</v>
      </c>
      <c r="G280" s="53" t="str">
        <f t="shared" si="95"/>
        <v>SWCORP (TEAMHT)</v>
      </c>
      <c r="H280" s="55" t="str">
        <f t="shared" si="96"/>
        <v>윤혜원</v>
      </c>
      <c r="I280" s="53">
        <f t="shared" si="97"/>
        <v>61176</v>
      </c>
      <c r="J280" s="72">
        <f t="shared" si="98"/>
        <v>0</v>
      </c>
      <c r="K280" s="114">
        <f t="shared" si="99"/>
        <v>1</v>
      </c>
      <c r="L280" s="115">
        <f t="shared" si="100"/>
        <v>1.2</v>
      </c>
      <c r="M280" s="115">
        <f t="shared" si="101"/>
        <v>3.7</v>
      </c>
      <c r="N280" s="56">
        <f t="shared" si="102"/>
        <v>3.7</v>
      </c>
      <c r="O280" s="53" t="str">
        <f t="shared" si="103"/>
        <v>일반(목록배제,Normal-Manifest Exception)</v>
      </c>
      <c r="P280" s="100">
        <f t="shared" si="104"/>
        <v>7.66</v>
      </c>
      <c r="Q280" s="63" t="str">
        <f t="shared" si="105"/>
        <v>RS706</v>
      </c>
      <c r="R280" s="63" t="str">
        <f t="shared" si="106"/>
        <v>KOREAN AIR LINES.CO., LTD.</v>
      </c>
      <c r="S280" s="54">
        <f t="shared" si="107"/>
        <v>45906</v>
      </c>
      <c r="T280" s="94">
        <f t="shared" si="108"/>
        <v>1173</v>
      </c>
      <c r="U280" s="98" cm="1">
        <f t="array" ref="U280">IF(OR(ISNUMBER(SEARCH("대신대납",J280)),ISNUMBER(SEARCH("대신 대납",J280))),_xlfn.LET(
  _xlpm.s,J280,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0" s="98">
        <f>((K280-1)*2500)/(Summary!$B$23/100)</f>
        <v>0</v>
      </c>
      <c r="W280" s="107">
        <f>IF(OR(ISNUMBER(SEARCH("대신대납",J280)),ISNUMBER(SEARCH("대신 대납",J280)),ISNUMBER(SEARCH("대신착불",J280)),ISNUMBER(SEARCH("대신 착불",J280))), 0,_xlfn.IFNA(_xlfn.IFS(
    AND(N280/K280 &gt; 2, N280/K280 &lt;= 5), 500/(Summary!$B$23/100) * K280,
    AND(N280/K280 &gt; 5, N280/K280 &lt;= 10), 1000/(Summary!$B$23/100) * K280,
    AND(N280/K280 &gt; 10, N280/K280 &lt;= 20), 3000/(Summary!$B$23/100) * K280,
    AND(N280/K280 &gt; 20, N280/K280 &lt;= 25), 11000/(Summary!$B$23/100) * K280,
    AND(N280/K280 &gt; 25, N280/K280 &lt;= 999), 15000/(Summary!$B$23/100) * K280
),0))</f>
        <v>53.059968376258844</v>
      </c>
      <c r="X280" s="99" cm="1">
        <f t="array" ref="X280">_xlfn.IFNA(_xlfn.IFS(AND(P280&gt;=2000, P280&lt;3000), 10000, AND(P280&gt;=3000, P280&lt;4000), 15000, AND(P280&gt;=4000, P280&lt;5000), 20000, AND(P280&gt;=5000), 25000),0)</f>
        <v>0</v>
      </c>
      <c r="Y280" s="64" t="str">
        <f>_xlfn.IFNA(VLOOKUP(D280,OTC!$A:$H,8,0),"")</f>
        <v/>
      </c>
      <c r="Z280" s="102">
        <f t="shared" si="109"/>
        <v>53</v>
      </c>
      <c r="AA280" s="113">
        <f t="shared" si="110"/>
        <v>1226</v>
      </c>
      <c r="AB280" s="124">
        <f>IF(OR(ISNUMBER(SEARCH("적하삭제",J280)),ISNUMBER(SEARCH("적하 삭제",J280))),0,AA280*Summary!$B$23/100)</f>
        <v>11552.9658</v>
      </c>
      <c r="AC280" s="65"/>
      <c r="AD280" s="145">
        <v>45906</v>
      </c>
      <c r="AE280" s="139" t="s">
        <v>10</v>
      </c>
      <c r="AF280" s="139">
        <v>82020038071</v>
      </c>
      <c r="AG280" s="139" t="s">
        <v>1063</v>
      </c>
      <c r="AH280" s="139" t="s">
        <v>1064</v>
      </c>
      <c r="AI280" s="139">
        <v>1030863534</v>
      </c>
      <c r="AJ280" s="139">
        <v>61176</v>
      </c>
      <c r="AK280" s="139"/>
      <c r="AL280" s="140">
        <v>1</v>
      </c>
      <c r="AM280" s="141">
        <v>1.2</v>
      </c>
      <c r="AN280" s="141">
        <v>3.7</v>
      </c>
      <c r="AO280" s="141">
        <v>3.7</v>
      </c>
      <c r="AP280" s="139" t="s">
        <v>8</v>
      </c>
      <c r="AQ280" s="141">
        <v>7.66</v>
      </c>
      <c r="AR280" s="139" t="s">
        <v>81</v>
      </c>
      <c r="AS280" s="139" t="s">
        <v>81</v>
      </c>
      <c r="AT280" s="139" t="s">
        <v>81</v>
      </c>
      <c r="AU280" s="139" t="s">
        <v>81</v>
      </c>
      <c r="AV280" s="139" t="s">
        <v>81</v>
      </c>
      <c r="AW280" s="139">
        <v>2256355</v>
      </c>
      <c r="AX280" s="139" t="s">
        <v>121</v>
      </c>
      <c r="AY280" s="139" t="s">
        <v>82</v>
      </c>
      <c r="AZ280" s="139"/>
      <c r="BA280" s="139" t="s">
        <v>83</v>
      </c>
      <c r="BB280" s="157">
        <v>596421464011</v>
      </c>
      <c r="BC280" s="139"/>
      <c r="BD280" s="139" t="s">
        <v>1065</v>
      </c>
      <c r="BE280" s="139" t="s">
        <v>88</v>
      </c>
      <c r="BF280" s="139" t="s">
        <v>115</v>
      </c>
      <c r="BG280" s="139" t="s">
        <v>84</v>
      </c>
      <c r="BH280" s="139" t="s">
        <v>85</v>
      </c>
      <c r="BI280" s="139" t="s">
        <v>86</v>
      </c>
      <c r="BJ280" s="139"/>
      <c r="BK280" s="139" t="s">
        <v>116</v>
      </c>
    </row>
    <row r="281" spans="1:63" ht="13.2" customHeight="1" x14ac:dyDescent="0.2">
      <c r="A281" s="54">
        <f t="shared" si="89"/>
        <v>45906</v>
      </c>
      <c r="B281" s="54" t="str">
        <f t="shared" si="90"/>
        <v>NRT</v>
      </c>
      <c r="C281" s="53">
        <f t="shared" si="91"/>
        <v>82020038071</v>
      </c>
      <c r="D281" s="55" t="str">
        <f t="shared" si="92"/>
        <v>PJP250139910</v>
      </c>
      <c r="E281" s="53">
        <f t="shared" si="93"/>
        <v>596421464125</v>
      </c>
      <c r="F281" s="53">
        <f t="shared" si="94"/>
        <v>2256355</v>
      </c>
      <c r="G281" s="53" t="str">
        <f t="shared" si="95"/>
        <v>SWCORP (TEAMHT)</v>
      </c>
      <c r="H281" s="55" t="str">
        <f t="shared" si="96"/>
        <v>장영은</v>
      </c>
      <c r="I281" s="53">
        <f t="shared" si="97"/>
        <v>12997</v>
      </c>
      <c r="J281" s="72">
        <f t="shared" si="98"/>
        <v>0</v>
      </c>
      <c r="K281" s="114">
        <f t="shared" si="99"/>
        <v>1</v>
      </c>
      <c r="L281" s="115">
        <f t="shared" si="100"/>
        <v>0.5</v>
      </c>
      <c r="M281" s="115">
        <f t="shared" si="101"/>
        <v>2.1</v>
      </c>
      <c r="N281" s="56">
        <f t="shared" si="102"/>
        <v>2.1</v>
      </c>
      <c r="O281" s="53" t="str">
        <f t="shared" si="103"/>
        <v>일반(목록배제,Normal-Manifest Exception)</v>
      </c>
      <c r="P281" s="100">
        <f t="shared" si="104"/>
        <v>3.58</v>
      </c>
      <c r="Q281" s="63" t="str">
        <f t="shared" si="105"/>
        <v>RS706</v>
      </c>
      <c r="R281" s="63" t="str">
        <f t="shared" si="106"/>
        <v>KOREAN AIR LINES.CO., LTD.</v>
      </c>
      <c r="S281" s="54">
        <f t="shared" si="107"/>
        <v>45906</v>
      </c>
      <c r="T281" s="94">
        <f t="shared" si="108"/>
        <v>869</v>
      </c>
      <c r="U281" s="98" cm="1">
        <f t="array" ref="U281">IF(OR(ISNUMBER(SEARCH("대신대납",J281)),ISNUMBER(SEARCH("대신 대납",J281))),_xlfn.LET(
  _xlpm.s,J281,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1" s="98">
        <f>((K281-1)*2500)/(Summary!$B$23/100)</f>
        <v>0</v>
      </c>
      <c r="W281" s="107">
        <f>IF(OR(ISNUMBER(SEARCH("대신대납",J281)),ISNUMBER(SEARCH("대신 대납",J281)),ISNUMBER(SEARCH("대신착불",J281)),ISNUMBER(SEARCH("대신 착불",J281))), 0,_xlfn.IFNA(_xlfn.IFS(
    AND(N281/K281 &gt; 2, N281/K281 &lt;= 5), 500/(Summary!$B$23/100) * K281,
    AND(N281/K281 &gt; 5, N281/K281 &lt;= 10), 1000/(Summary!$B$23/100) * K281,
    AND(N281/K281 &gt; 10, N281/K281 &lt;= 20), 3000/(Summary!$B$23/100) * K281,
    AND(N281/K281 &gt; 20, N281/K281 &lt;= 25), 11000/(Summary!$B$23/100) * K281,
    AND(N281/K281 &gt; 25, N281/K281 &lt;= 999), 15000/(Summary!$B$23/100) * K281
),0))</f>
        <v>53.059968376258844</v>
      </c>
      <c r="X281" s="99" cm="1">
        <f t="array" ref="X281">_xlfn.IFNA(_xlfn.IFS(AND(P281&gt;=2000, P281&lt;3000), 10000, AND(P281&gt;=3000, P281&lt;4000), 15000, AND(P281&gt;=4000, P281&lt;5000), 20000, AND(P281&gt;=5000), 25000),0)</f>
        <v>0</v>
      </c>
      <c r="Y281" s="64" t="str">
        <f>_xlfn.IFNA(VLOOKUP(D281,OTC!$A:$H,8,0),"")</f>
        <v/>
      </c>
      <c r="Z281" s="102">
        <f t="shared" si="109"/>
        <v>53</v>
      </c>
      <c r="AA281" s="113">
        <f t="shared" si="110"/>
        <v>922</v>
      </c>
      <c r="AB281" s="124">
        <f>IF(OR(ISNUMBER(SEARCH("적하삭제",J281)),ISNUMBER(SEARCH("적하 삭제",J281))),0,AA281*Summary!$B$23/100)</f>
        <v>8688.2826000000005</v>
      </c>
      <c r="AC281" s="65"/>
      <c r="AD281" s="145">
        <v>45906</v>
      </c>
      <c r="AE281" s="139" t="s">
        <v>10</v>
      </c>
      <c r="AF281" s="139">
        <v>82020038071</v>
      </c>
      <c r="AG281" s="139" t="s">
        <v>1066</v>
      </c>
      <c r="AH281" s="139" t="s">
        <v>1067</v>
      </c>
      <c r="AI281" s="139">
        <v>1040392587</v>
      </c>
      <c r="AJ281" s="139">
        <v>12997</v>
      </c>
      <c r="AK281" s="139"/>
      <c r="AL281" s="140">
        <v>1</v>
      </c>
      <c r="AM281" s="141">
        <v>0.5</v>
      </c>
      <c r="AN281" s="141">
        <v>2.1</v>
      </c>
      <c r="AO281" s="141">
        <v>2.1</v>
      </c>
      <c r="AP281" s="139" t="s">
        <v>8</v>
      </c>
      <c r="AQ281" s="141">
        <v>3.58</v>
      </c>
      <c r="AR281" s="139" t="s">
        <v>81</v>
      </c>
      <c r="AS281" s="139" t="s">
        <v>81</v>
      </c>
      <c r="AT281" s="139" t="s">
        <v>81</v>
      </c>
      <c r="AU281" s="139" t="s">
        <v>81</v>
      </c>
      <c r="AV281" s="139" t="s">
        <v>81</v>
      </c>
      <c r="AW281" s="139">
        <v>2256355</v>
      </c>
      <c r="AX281" s="139" t="s">
        <v>121</v>
      </c>
      <c r="AY281" s="139" t="s">
        <v>82</v>
      </c>
      <c r="AZ281" s="139"/>
      <c r="BA281" s="139" t="s">
        <v>83</v>
      </c>
      <c r="BB281" s="157">
        <v>596421464125</v>
      </c>
      <c r="BC281" s="139"/>
      <c r="BD281" s="139" t="s">
        <v>1068</v>
      </c>
      <c r="BE281" s="139" t="s">
        <v>88</v>
      </c>
      <c r="BF281" s="139" t="s">
        <v>115</v>
      </c>
      <c r="BG281" s="139" t="s">
        <v>84</v>
      </c>
      <c r="BH281" s="139" t="s">
        <v>85</v>
      </c>
      <c r="BI281" s="139" t="s">
        <v>86</v>
      </c>
      <c r="BJ281" s="139"/>
      <c r="BK281" s="139" t="s">
        <v>116</v>
      </c>
    </row>
    <row r="282" spans="1:63" ht="13.2" customHeight="1" x14ac:dyDescent="0.2">
      <c r="A282" s="54">
        <f t="shared" si="89"/>
        <v>45906</v>
      </c>
      <c r="B282" s="54" t="str">
        <f t="shared" si="90"/>
        <v>NRT</v>
      </c>
      <c r="C282" s="53">
        <f t="shared" si="91"/>
        <v>82020038071</v>
      </c>
      <c r="D282" s="55" t="str">
        <f t="shared" si="92"/>
        <v>PJP250139901</v>
      </c>
      <c r="E282" s="53">
        <f t="shared" si="93"/>
        <v>596421464033</v>
      </c>
      <c r="F282" s="53">
        <f t="shared" si="94"/>
        <v>2256355</v>
      </c>
      <c r="G282" s="53" t="str">
        <f t="shared" si="95"/>
        <v>SWCORP (TEAMHT)</v>
      </c>
      <c r="H282" s="55" t="str">
        <f t="shared" si="96"/>
        <v>정윤선</v>
      </c>
      <c r="I282" s="53">
        <f t="shared" si="97"/>
        <v>5503</v>
      </c>
      <c r="J282" s="72">
        <f t="shared" si="98"/>
        <v>0</v>
      </c>
      <c r="K282" s="114">
        <f t="shared" si="99"/>
        <v>1</v>
      </c>
      <c r="L282" s="115">
        <f t="shared" si="100"/>
        <v>4.9000000000000004</v>
      </c>
      <c r="M282" s="115">
        <f t="shared" si="101"/>
        <v>4.0999999999999996</v>
      </c>
      <c r="N282" s="56">
        <f t="shared" si="102"/>
        <v>4.9000000000000004</v>
      </c>
      <c r="O282" s="53" t="str">
        <f t="shared" si="103"/>
        <v>일반(목록배제,Normal-Manifest Exception)</v>
      </c>
      <c r="P282" s="100">
        <f t="shared" si="104"/>
        <v>25.61</v>
      </c>
      <c r="Q282" s="63" t="str">
        <f t="shared" si="105"/>
        <v>RS706</v>
      </c>
      <c r="R282" s="63" t="str">
        <f t="shared" si="106"/>
        <v>KOREAN AIR LINES.CO., LTD.</v>
      </c>
      <c r="S282" s="54">
        <f t="shared" si="107"/>
        <v>45906</v>
      </c>
      <c r="T282" s="94">
        <f t="shared" si="108"/>
        <v>1401</v>
      </c>
      <c r="U282" s="98" cm="1">
        <f t="array" ref="U282">IF(OR(ISNUMBER(SEARCH("대신대납",J282)),ISNUMBER(SEARCH("대신 대납",J282))),_xlfn.LET(
  _xlpm.s,J282,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2" s="98">
        <f>((K282-1)*2500)/(Summary!$B$23/100)</f>
        <v>0</v>
      </c>
      <c r="W282" s="107">
        <f>IF(OR(ISNUMBER(SEARCH("대신대납",J282)),ISNUMBER(SEARCH("대신 대납",J282)),ISNUMBER(SEARCH("대신착불",J282)),ISNUMBER(SEARCH("대신 착불",J282))), 0,_xlfn.IFNA(_xlfn.IFS(
    AND(N282/K282 &gt; 2, N282/K282 &lt;= 5), 500/(Summary!$B$23/100) * K282,
    AND(N282/K282 &gt; 5, N282/K282 &lt;= 10), 1000/(Summary!$B$23/100) * K282,
    AND(N282/K282 &gt; 10, N282/K282 &lt;= 20), 3000/(Summary!$B$23/100) * K282,
    AND(N282/K282 &gt; 20, N282/K282 &lt;= 25), 11000/(Summary!$B$23/100) * K282,
    AND(N282/K282 &gt; 25, N282/K282 &lt;= 999), 15000/(Summary!$B$23/100) * K282
),0))</f>
        <v>53.059968376258844</v>
      </c>
      <c r="X282" s="99" cm="1">
        <f t="array" ref="X282">_xlfn.IFNA(_xlfn.IFS(AND(P282&gt;=2000, P282&lt;3000), 10000, AND(P282&gt;=3000, P282&lt;4000), 15000, AND(P282&gt;=4000, P282&lt;5000), 20000, AND(P282&gt;=5000), 25000),0)</f>
        <v>0</v>
      </c>
      <c r="Y282" s="64" t="str">
        <f>_xlfn.IFNA(VLOOKUP(D282,OTC!$A:$H,8,0),"")</f>
        <v/>
      </c>
      <c r="Z282" s="102">
        <f t="shared" si="109"/>
        <v>53</v>
      </c>
      <c r="AA282" s="113">
        <f t="shared" si="110"/>
        <v>1454</v>
      </c>
      <c r="AB282" s="124">
        <f>IF(OR(ISNUMBER(SEARCH("적하삭제",J282)),ISNUMBER(SEARCH("적하 삭제",J282))),0,AA282*Summary!$B$23/100)</f>
        <v>13701.478200000001</v>
      </c>
      <c r="AC282" s="65"/>
      <c r="AD282" s="145">
        <v>45906</v>
      </c>
      <c r="AE282" s="139" t="s">
        <v>10</v>
      </c>
      <c r="AF282" s="139">
        <v>82020038071</v>
      </c>
      <c r="AG282" s="139" t="s">
        <v>1069</v>
      </c>
      <c r="AH282" s="139" t="s">
        <v>1070</v>
      </c>
      <c r="AI282" s="139">
        <v>1072447337</v>
      </c>
      <c r="AJ282" s="139">
        <v>5503</v>
      </c>
      <c r="AK282" s="139"/>
      <c r="AL282" s="140">
        <v>1</v>
      </c>
      <c r="AM282" s="141">
        <v>4.9000000000000004</v>
      </c>
      <c r="AN282" s="141">
        <v>4.0999999999999996</v>
      </c>
      <c r="AO282" s="141">
        <v>4.9000000000000004</v>
      </c>
      <c r="AP282" s="139" t="s">
        <v>8</v>
      </c>
      <c r="AQ282" s="141">
        <v>25.61</v>
      </c>
      <c r="AR282" s="139" t="s">
        <v>81</v>
      </c>
      <c r="AS282" s="139" t="s">
        <v>81</v>
      </c>
      <c r="AT282" s="139" t="s">
        <v>81</v>
      </c>
      <c r="AU282" s="139" t="s">
        <v>81</v>
      </c>
      <c r="AV282" s="139" t="s">
        <v>81</v>
      </c>
      <c r="AW282" s="139">
        <v>2256355</v>
      </c>
      <c r="AX282" s="139" t="s">
        <v>121</v>
      </c>
      <c r="AY282" s="139" t="s">
        <v>82</v>
      </c>
      <c r="AZ282" s="139"/>
      <c r="BA282" s="139" t="s">
        <v>83</v>
      </c>
      <c r="BB282" s="157">
        <v>596421464033</v>
      </c>
      <c r="BC282" s="139"/>
      <c r="BD282" s="139" t="s">
        <v>1071</v>
      </c>
      <c r="BE282" s="139" t="s">
        <v>88</v>
      </c>
      <c r="BF282" s="139" t="s">
        <v>115</v>
      </c>
      <c r="BG282" s="139" t="s">
        <v>84</v>
      </c>
      <c r="BH282" s="139" t="s">
        <v>85</v>
      </c>
      <c r="BI282" s="139" t="s">
        <v>86</v>
      </c>
      <c r="BJ282" s="139"/>
      <c r="BK282" s="139" t="s">
        <v>116</v>
      </c>
    </row>
    <row r="283" spans="1:63" ht="13.2" customHeight="1" x14ac:dyDescent="0.2">
      <c r="A283" s="54">
        <f t="shared" si="89"/>
        <v>45906</v>
      </c>
      <c r="B283" s="54" t="str">
        <f t="shared" si="90"/>
        <v>NRT</v>
      </c>
      <c r="C283" s="53">
        <f t="shared" si="91"/>
        <v>82020038071</v>
      </c>
      <c r="D283" s="55" t="str">
        <f t="shared" si="92"/>
        <v>PJP250139911</v>
      </c>
      <c r="E283" s="53">
        <f t="shared" si="93"/>
        <v>596421464136</v>
      </c>
      <c r="F283" s="53">
        <f t="shared" si="94"/>
        <v>2256355</v>
      </c>
      <c r="G283" s="53" t="str">
        <f t="shared" si="95"/>
        <v>SWCORP (TEAMHT)</v>
      </c>
      <c r="H283" s="55" t="str">
        <f t="shared" si="96"/>
        <v>하재명</v>
      </c>
      <c r="I283" s="53">
        <f t="shared" si="97"/>
        <v>36272</v>
      </c>
      <c r="J283" s="72">
        <f t="shared" si="98"/>
        <v>0</v>
      </c>
      <c r="K283" s="114">
        <f t="shared" si="99"/>
        <v>1</v>
      </c>
      <c r="L283" s="115">
        <f t="shared" si="100"/>
        <v>0.8</v>
      </c>
      <c r="M283" s="115">
        <f t="shared" si="101"/>
        <v>2</v>
      </c>
      <c r="N283" s="56">
        <f t="shared" si="102"/>
        <v>2</v>
      </c>
      <c r="O283" s="53" t="str">
        <f t="shared" si="103"/>
        <v>일반(목록배제,Normal-Manifest Exception)</v>
      </c>
      <c r="P283" s="100">
        <f t="shared" si="104"/>
        <v>4.88</v>
      </c>
      <c r="Q283" s="63" t="str">
        <f t="shared" si="105"/>
        <v>RS706</v>
      </c>
      <c r="R283" s="63" t="str">
        <f t="shared" si="106"/>
        <v>KOREAN AIR LINES.CO., LTD.</v>
      </c>
      <c r="S283" s="54">
        <f t="shared" si="107"/>
        <v>45906</v>
      </c>
      <c r="T283" s="94">
        <f t="shared" si="108"/>
        <v>850</v>
      </c>
      <c r="U283" s="98" cm="1">
        <f t="array" ref="U283">IF(OR(ISNUMBER(SEARCH("대신대납",J283)),ISNUMBER(SEARCH("대신 대납",J283))),_xlfn.LET(
  _xlpm.s,J283,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3" s="98">
        <f>((K283-1)*2500)/(Summary!$B$23/100)</f>
        <v>0</v>
      </c>
      <c r="W283" s="107">
        <f>IF(OR(ISNUMBER(SEARCH("대신대납",J283)),ISNUMBER(SEARCH("대신 대납",J283)),ISNUMBER(SEARCH("대신착불",J283)),ISNUMBER(SEARCH("대신 착불",J283))), 0,_xlfn.IFNA(_xlfn.IFS(
    AND(N283/K283 &gt; 2, N283/K283 &lt;= 5), 500/(Summary!$B$23/100) * K283,
    AND(N283/K283 &gt; 5, N283/K283 &lt;= 10), 1000/(Summary!$B$23/100) * K283,
    AND(N283/K283 &gt; 10, N283/K283 &lt;= 20), 3000/(Summary!$B$23/100) * K283,
    AND(N283/K283 &gt; 20, N283/K283 &lt;= 25), 11000/(Summary!$B$23/100) * K283,
    AND(N283/K283 &gt; 25, N283/K283 &lt;= 999), 15000/(Summary!$B$23/100) * K283
),0))</f>
        <v>0</v>
      </c>
      <c r="X283" s="99" cm="1">
        <f t="array" ref="X283">_xlfn.IFNA(_xlfn.IFS(AND(P283&gt;=2000, P283&lt;3000), 10000, AND(P283&gt;=3000, P283&lt;4000), 15000, AND(P283&gt;=4000, P283&lt;5000), 20000, AND(P283&gt;=5000), 25000),0)</f>
        <v>0</v>
      </c>
      <c r="Y283" s="64" t="str">
        <f>_xlfn.IFNA(VLOOKUP(D283,OTC!$A:$H,8,0),"")</f>
        <v/>
      </c>
      <c r="Z283" s="102">
        <f t="shared" si="109"/>
        <v>0</v>
      </c>
      <c r="AA283" s="113">
        <f t="shared" si="110"/>
        <v>850</v>
      </c>
      <c r="AB283" s="124">
        <f>IF(OR(ISNUMBER(SEARCH("적하삭제",J283)),ISNUMBER(SEARCH("적하 삭제",J283))),0,AA283*Summary!$B$23/100)</f>
        <v>8009.8050000000003</v>
      </c>
      <c r="AC283" s="65"/>
      <c r="AD283" s="145">
        <v>45906</v>
      </c>
      <c r="AE283" s="139" t="s">
        <v>10</v>
      </c>
      <c r="AF283" s="139">
        <v>82020038071</v>
      </c>
      <c r="AG283" s="139" t="s">
        <v>1072</v>
      </c>
      <c r="AH283" s="139" t="s">
        <v>1073</v>
      </c>
      <c r="AI283" s="139">
        <v>1067172829</v>
      </c>
      <c r="AJ283" s="139">
        <v>36272</v>
      </c>
      <c r="AK283" s="139"/>
      <c r="AL283" s="140">
        <v>1</v>
      </c>
      <c r="AM283" s="141">
        <v>0.8</v>
      </c>
      <c r="AN283" s="141">
        <v>2</v>
      </c>
      <c r="AO283" s="141">
        <v>2</v>
      </c>
      <c r="AP283" s="139" t="s">
        <v>8</v>
      </c>
      <c r="AQ283" s="141">
        <v>4.88</v>
      </c>
      <c r="AR283" s="139" t="s">
        <v>81</v>
      </c>
      <c r="AS283" s="139" t="s">
        <v>81</v>
      </c>
      <c r="AT283" s="139" t="s">
        <v>81</v>
      </c>
      <c r="AU283" s="139" t="s">
        <v>81</v>
      </c>
      <c r="AV283" s="139" t="s">
        <v>81</v>
      </c>
      <c r="AW283" s="139">
        <v>2256355</v>
      </c>
      <c r="AX283" s="139" t="s">
        <v>121</v>
      </c>
      <c r="AY283" s="139" t="s">
        <v>82</v>
      </c>
      <c r="AZ283" s="139"/>
      <c r="BA283" s="139" t="s">
        <v>83</v>
      </c>
      <c r="BB283" s="157">
        <v>596421464136</v>
      </c>
      <c r="BC283" s="139"/>
      <c r="BD283" s="139" t="s">
        <v>1074</v>
      </c>
      <c r="BE283" s="139" t="s">
        <v>88</v>
      </c>
      <c r="BF283" s="139" t="s">
        <v>115</v>
      </c>
      <c r="BG283" s="139" t="s">
        <v>84</v>
      </c>
      <c r="BH283" s="139" t="s">
        <v>85</v>
      </c>
      <c r="BI283" s="139" t="s">
        <v>86</v>
      </c>
      <c r="BJ283" s="139"/>
      <c r="BK283" s="139" t="s">
        <v>116</v>
      </c>
    </row>
    <row r="284" spans="1:63" ht="13.2" customHeight="1" x14ac:dyDescent="0.2">
      <c r="A284" s="54">
        <f t="shared" si="89"/>
        <v>45906</v>
      </c>
      <c r="B284" s="54" t="str">
        <f t="shared" si="90"/>
        <v>NRT</v>
      </c>
      <c r="C284" s="53">
        <f t="shared" si="91"/>
        <v>82020038071</v>
      </c>
      <c r="D284" s="55" t="str">
        <f t="shared" si="92"/>
        <v>PJP250140352</v>
      </c>
      <c r="E284" s="53">
        <f t="shared" si="93"/>
        <v>596421464781</v>
      </c>
      <c r="F284" s="53">
        <f t="shared" si="94"/>
        <v>2256355</v>
      </c>
      <c r="G284" s="53" t="str">
        <f t="shared" si="95"/>
        <v>SWCORP (TEAMHT)</v>
      </c>
      <c r="H284" s="55" t="str">
        <f t="shared" si="96"/>
        <v>박지원</v>
      </c>
      <c r="I284" s="53">
        <f t="shared" si="97"/>
        <v>17804</v>
      </c>
      <c r="J284" s="72">
        <f t="shared" si="98"/>
        <v>0</v>
      </c>
      <c r="K284" s="114">
        <f t="shared" si="99"/>
        <v>1</v>
      </c>
      <c r="L284" s="115">
        <f t="shared" si="100"/>
        <v>0.9</v>
      </c>
      <c r="M284" s="115">
        <f t="shared" si="101"/>
        <v>3.7</v>
      </c>
      <c r="N284" s="56">
        <f t="shared" si="102"/>
        <v>3.7</v>
      </c>
      <c r="O284" s="53" t="str">
        <f t="shared" si="103"/>
        <v>일반(목록배제,Normal-Manifest Exception)</v>
      </c>
      <c r="P284" s="100">
        <f t="shared" si="104"/>
        <v>16.350000000000001</v>
      </c>
      <c r="Q284" s="63" t="str">
        <f t="shared" si="105"/>
        <v>RS706</v>
      </c>
      <c r="R284" s="63" t="str">
        <f t="shared" si="106"/>
        <v>KOREAN AIR LINES.CO., LTD.</v>
      </c>
      <c r="S284" s="54">
        <f t="shared" si="107"/>
        <v>45906</v>
      </c>
      <c r="T284" s="94">
        <f t="shared" si="108"/>
        <v>1173</v>
      </c>
      <c r="U284" s="98" cm="1">
        <f t="array" ref="U284">IF(OR(ISNUMBER(SEARCH("대신대납",J284)),ISNUMBER(SEARCH("대신 대납",J284))),_xlfn.LET(
  _xlpm.s,J284,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4" s="98">
        <f>((K284-1)*2500)/(Summary!$B$23/100)</f>
        <v>0</v>
      </c>
      <c r="W284" s="107">
        <f>IF(OR(ISNUMBER(SEARCH("대신대납",J284)),ISNUMBER(SEARCH("대신 대납",J284)),ISNUMBER(SEARCH("대신착불",J284)),ISNUMBER(SEARCH("대신 착불",J284))), 0,_xlfn.IFNA(_xlfn.IFS(
    AND(N284/K284 &gt; 2, N284/K284 &lt;= 5), 500/(Summary!$B$23/100) * K284,
    AND(N284/K284 &gt; 5, N284/K284 &lt;= 10), 1000/(Summary!$B$23/100) * K284,
    AND(N284/K284 &gt; 10, N284/K284 &lt;= 20), 3000/(Summary!$B$23/100) * K284,
    AND(N284/K284 &gt; 20, N284/K284 &lt;= 25), 11000/(Summary!$B$23/100) * K284,
    AND(N284/K284 &gt; 25, N284/K284 &lt;= 999), 15000/(Summary!$B$23/100) * K284
),0))</f>
        <v>53.059968376258844</v>
      </c>
      <c r="X284" s="99" cm="1">
        <f t="array" ref="X284">_xlfn.IFNA(_xlfn.IFS(AND(P284&gt;=2000, P284&lt;3000), 10000, AND(P284&gt;=3000, P284&lt;4000), 15000, AND(P284&gt;=4000, P284&lt;5000), 20000, AND(P284&gt;=5000), 25000),0)</f>
        <v>0</v>
      </c>
      <c r="Y284" s="64" t="str">
        <f>_xlfn.IFNA(VLOOKUP(D284,OTC!$A:$H,8,0),"")</f>
        <v/>
      </c>
      <c r="Z284" s="102">
        <f t="shared" si="109"/>
        <v>53</v>
      </c>
      <c r="AA284" s="113">
        <f t="shared" si="110"/>
        <v>1226</v>
      </c>
      <c r="AB284" s="124">
        <f>IF(OR(ISNUMBER(SEARCH("적하삭제",J284)),ISNUMBER(SEARCH("적하 삭제",J284))),0,AA284*Summary!$B$23/100)</f>
        <v>11552.9658</v>
      </c>
      <c r="AC284" s="65"/>
      <c r="AD284" s="145">
        <v>45906</v>
      </c>
      <c r="AE284" s="139" t="s">
        <v>10</v>
      </c>
      <c r="AF284" s="139">
        <v>82020038071</v>
      </c>
      <c r="AG284" s="139" t="s">
        <v>1075</v>
      </c>
      <c r="AH284" s="139" t="s">
        <v>158</v>
      </c>
      <c r="AI284" s="139">
        <v>1047973329</v>
      </c>
      <c r="AJ284" s="139">
        <v>17804</v>
      </c>
      <c r="AK284" s="139"/>
      <c r="AL284" s="140">
        <v>1</v>
      </c>
      <c r="AM284" s="141">
        <v>0.9</v>
      </c>
      <c r="AN284" s="141">
        <v>3.7</v>
      </c>
      <c r="AO284" s="141">
        <v>3.7</v>
      </c>
      <c r="AP284" s="139" t="s">
        <v>8</v>
      </c>
      <c r="AQ284" s="141">
        <v>16.350000000000001</v>
      </c>
      <c r="AR284" s="139" t="s">
        <v>81</v>
      </c>
      <c r="AS284" s="139" t="s">
        <v>81</v>
      </c>
      <c r="AT284" s="139" t="s">
        <v>81</v>
      </c>
      <c r="AU284" s="139" t="s">
        <v>81</v>
      </c>
      <c r="AV284" s="139" t="s">
        <v>81</v>
      </c>
      <c r="AW284" s="139">
        <v>2256355</v>
      </c>
      <c r="AX284" s="139" t="s">
        <v>121</v>
      </c>
      <c r="AY284" s="139" t="s">
        <v>82</v>
      </c>
      <c r="AZ284" s="139"/>
      <c r="BA284" s="139" t="s">
        <v>83</v>
      </c>
      <c r="BB284" s="157">
        <v>596421464781</v>
      </c>
      <c r="BC284" s="139"/>
      <c r="BD284" s="139" t="s">
        <v>1076</v>
      </c>
      <c r="BE284" s="139" t="s">
        <v>88</v>
      </c>
      <c r="BF284" s="139" t="s">
        <v>115</v>
      </c>
      <c r="BG284" s="139" t="s">
        <v>84</v>
      </c>
      <c r="BH284" s="139" t="s">
        <v>85</v>
      </c>
      <c r="BI284" s="139" t="s">
        <v>86</v>
      </c>
      <c r="BJ284" s="139"/>
      <c r="BK284" s="139" t="s">
        <v>116</v>
      </c>
    </row>
    <row r="285" spans="1:63" ht="13.2" customHeight="1" x14ac:dyDescent="0.2">
      <c r="A285" s="54">
        <f t="shared" si="89"/>
        <v>45906</v>
      </c>
      <c r="B285" s="54" t="str">
        <f t="shared" si="90"/>
        <v>NRT</v>
      </c>
      <c r="C285" s="53">
        <f t="shared" si="91"/>
        <v>82020038071</v>
      </c>
      <c r="D285" s="55" t="str">
        <f t="shared" si="92"/>
        <v>PJP250139889</v>
      </c>
      <c r="E285" s="53">
        <f t="shared" si="93"/>
        <v>596421463915</v>
      </c>
      <c r="F285" s="53">
        <f t="shared" si="94"/>
        <v>2256355</v>
      </c>
      <c r="G285" s="53" t="str">
        <f t="shared" si="95"/>
        <v>SWCORP (TEAMHT)</v>
      </c>
      <c r="H285" s="55" t="str">
        <f t="shared" si="96"/>
        <v>김준혁</v>
      </c>
      <c r="I285" s="53">
        <f t="shared" si="97"/>
        <v>50896</v>
      </c>
      <c r="J285" s="72">
        <f t="shared" si="98"/>
        <v>0</v>
      </c>
      <c r="K285" s="114">
        <f t="shared" si="99"/>
        <v>1</v>
      </c>
      <c r="L285" s="115">
        <f t="shared" si="100"/>
        <v>1.95</v>
      </c>
      <c r="M285" s="115">
        <f t="shared" si="101"/>
        <v>3.5</v>
      </c>
      <c r="N285" s="56">
        <f t="shared" si="102"/>
        <v>3.5</v>
      </c>
      <c r="O285" s="53" t="str">
        <f t="shared" si="103"/>
        <v>일반(목록배제,Normal-Manifest Exception)</v>
      </c>
      <c r="P285" s="100">
        <f t="shared" si="104"/>
        <v>13.69</v>
      </c>
      <c r="Q285" s="63" t="str">
        <f t="shared" si="105"/>
        <v>RS706</v>
      </c>
      <c r="R285" s="63" t="str">
        <f t="shared" si="106"/>
        <v>KOREAN AIR LINES.CO., LTD.</v>
      </c>
      <c r="S285" s="54">
        <f t="shared" si="107"/>
        <v>45906</v>
      </c>
      <c r="T285" s="94">
        <f t="shared" si="108"/>
        <v>1135</v>
      </c>
      <c r="U285" s="98" cm="1">
        <f t="array" ref="U285">IF(OR(ISNUMBER(SEARCH("대신대납",J285)),ISNUMBER(SEARCH("대신 대납",J285))),_xlfn.LET(
  _xlpm.s,J285,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5" s="98">
        <f>((K285-1)*2500)/(Summary!$B$23/100)</f>
        <v>0</v>
      </c>
      <c r="W285" s="107">
        <f>IF(OR(ISNUMBER(SEARCH("대신대납",J285)),ISNUMBER(SEARCH("대신 대납",J285)),ISNUMBER(SEARCH("대신착불",J285)),ISNUMBER(SEARCH("대신 착불",J285))), 0,_xlfn.IFNA(_xlfn.IFS(
    AND(N285/K285 &gt; 2, N285/K285 &lt;= 5), 500/(Summary!$B$23/100) * K285,
    AND(N285/K285 &gt; 5, N285/K285 &lt;= 10), 1000/(Summary!$B$23/100) * K285,
    AND(N285/K285 &gt; 10, N285/K285 &lt;= 20), 3000/(Summary!$B$23/100) * K285,
    AND(N285/K285 &gt; 20, N285/K285 &lt;= 25), 11000/(Summary!$B$23/100) * K285,
    AND(N285/K285 &gt; 25, N285/K285 &lt;= 999), 15000/(Summary!$B$23/100) * K285
),0))</f>
        <v>53.059968376258844</v>
      </c>
      <c r="X285" s="99" cm="1">
        <f t="array" ref="X285">_xlfn.IFNA(_xlfn.IFS(AND(P285&gt;=2000, P285&lt;3000), 10000, AND(P285&gt;=3000, P285&lt;4000), 15000, AND(P285&gt;=4000, P285&lt;5000), 20000, AND(P285&gt;=5000), 25000),0)</f>
        <v>0</v>
      </c>
      <c r="Y285" s="64" t="str">
        <f>_xlfn.IFNA(VLOOKUP(D285,OTC!$A:$H,8,0),"")</f>
        <v/>
      </c>
      <c r="Z285" s="102">
        <f t="shared" si="109"/>
        <v>53</v>
      </c>
      <c r="AA285" s="113">
        <f t="shared" si="110"/>
        <v>1188</v>
      </c>
      <c r="AB285" s="124">
        <f>IF(OR(ISNUMBER(SEARCH("적하삭제",J285)),ISNUMBER(SEARCH("적하 삭제",J285))),0,AA285*Summary!$B$23/100)</f>
        <v>11194.8804</v>
      </c>
      <c r="AC285" s="65"/>
      <c r="AD285" s="145">
        <v>45906</v>
      </c>
      <c r="AE285" s="139" t="s">
        <v>10</v>
      </c>
      <c r="AF285" s="139">
        <v>82020038071</v>
      </c>
      <c r="AG285" s="139" t="s">
        <v>1077</v>
      </c>
      <c r="AH285" s="139" t="s">
        <v>210</v>
      </c>
      <c r="AI285" s="139">
        <v>1086877563</v>
      </c>
      <c r="AJ285" s="139">
        <v>50896</v>
      </c>
      <c r="AK285" s="139"/>
      <c r="AL285" s="140">
        <v>1</v>
      </c>
      <c r="AM285" s="141">
        <v>1.95</v>
      </c>
      <c r="AN285" s="141">
        <v>3.5</v>
      </c>
      <c r="AO285" s="141">
        <v>3.5</v>
      </c>
      <c r="AP285" s="139" t="s">
        <v>8</v>
      </c>
      <c r="AQ285" s="141">
        <v>13.69</v>
      </c>
      <c r="AR285" s="139" t="s">
        <v>81</v>
      </c>
      <c r="AS285" s="139" t="s">
        <v>81</v>
      </c>
      <c r="AT285" s="139" t="s">
        <v>81</v>
      </c>
      <c r="AU285" s="139" t="s">
        <v>81</v>
      </c>
      <c r="AV285" s="139" t="s">
        <v>81</v>
      </c>
      <c r="AW285" s="139">
        <v>2256355</v>
      </c>
      <c r="AX285" s="139" t="s">
        <v>121</v>
      </c>
      <c r="AY285" s="139" t="s">
        <v>82</v>
      </c>
      <c r="AZ285" s="139"/>
      <c r="BA285" s="139" t="s">
        <v>83</v>
      </c>
      <c r="BB285" s="157">
        <v>596421463915</v>
      </c>
      <c r="BC285" s="139"/>
      <c r="BD285" s="139" t="s">
        <v>1078</v>
      </c>
      <c r="BE285" s="139" t="s">
        <v>88</v>
      </c>
      <c r="BF285" s="139" t="s">
        <v>115</v>
      </c>
      <c r="BG285" s="139" t="s">
        <v>84</v>
      </c>
      <c r="BH285" s="139" t="s">
        <v>85</v>
      </c>
      <c r="BI285" s="139" t="s">
        <v>86</v>
      </c>
      <c r="BJ285" s="139"/>
      <c r="BK285" s="139" t="s">
        <v>116</v>
      </c>
    </row>
    <row r="286" spans="1:63" ht="13.2" customHeight="1" x14ac:dyDescent="0.2">
      <c r="A286" s="54">
        <f t="shared" si="89"/>
        <v>45906</v>
      </c>
      <c r="B286" s="54" t="str">
        <f t="shared" si="90"/>
        <v>NRT</v>
      </c>
      <c r="C286" s="53">
        <f t="shared" si="91"/>
        <v>82020038071</v>
      </c>
      <c r="D286" s="55" t="str">
        <f t="shared" si="92"/>
        <v>PJP250139902</v>
      </c>
      <c r="E286" s="53">
        <f t="shared" si="93"/>
        <v>596421464044</v>
      </c>
      <c r="F286" s="53">
        <f t="shared" si="94"/>
        <v>2256355</v>
      </c>
      <c r="G286" s="53" t="str">
        <f t="shared" si="95"/>
        <v>SWCORP (TEAMHT)</v>
      </c>
      <c r="H286" s="55" t="str">
        <f t="shared" si="96"/>
        <v>최강윤</v>
      </c>
      <c r="I286" s="53">
        <f t="shared" si="97"/>
        <v>16688</v>
      </c>
      <c r="J286" s="72">
        <f t="shared" si="98"/>
        <v>0</v>
      </c>
      <c r="K286" s="114">
        <f t="shared" si="99"/>
        <v>1</v>
      </c>
      <c r="L286" s="115">
        <f t="shared" si="100"/>
        <v>1.45</v>
      </c>
      <c r="M286" s="115">
        <f t="shared" si="101"/>
        <v>2.1</v>
      </c>
      <c r="N286" s="56">
        <f t="shared" si="102"/>
        <v>2.1</v>
      </c>
      <c r="O286" s="53" t="str">
        <f t="shared" si="103"/>
        <v>일반(목록배제,Normal-Manifest Exception)</v>
      </c>
      <c r="P286" s="100">
        <f t="shared" si="104"/>
        <v>9.6</v>
      </c>
      <c r="Q286" s="63" t="str">
        <f t="shared" si="105"/>
        <v>RS706</v>
      </c>
      <c r="R286" s="63" t="str">
        <f t="shared" si="106"/>
        <v>KOREAN AIR LINES.CO., LTD.</v>
      </c>
      <c r="S286" s="54">
        <f t="shared" si="107"/>
        <v>45906</v>
      </c>
      <c r="T286" s="94">
        <f t="shared" si="108"/>
        <v>869</v>
      </c>
      <c r="U286" s="98" cm="1">
        <f t="array" ref="U286">IF(OR(ISNUMBER(SEARCH("대신대납",J286)),ISNUMBER(SEARCH("대신 대납",J286))),_xlfn.LET(
  _xlpm.s,J286,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6" s="98">
        <f>((K286-1)*2500)/(Summary!$B$23/100)</f>
        <v>0</v>
      </c>
      <c r="W286" s="107">
        <f>IF(OR(ISNUMBER(SEARCH("대신대납",J286)),ISNUMBER(SEARCH("대신 대납",J286)),ISNUMBER(SEARCH("대신착불",J286)),ISNUMBER(SEARCH("대신 착불",J286))), 0,_xlfn.IFNA(_xlfn.IFS(
    AND(N286/K286 &gt; 2, N286/K286 &lt;= 5), 500/(Summary!$B$23/100) * K286,
    AND(N286/K286 &gt; 5, N286/K286 &lt;= 10), 1000/(Summary!$B$23/100) * K286,
    AND(N286/K286 &gt; 10, N286/K286 &lt;= 20), 3000/(Summary!$B$23/100) * K286,
    AND(N286/K286 &gt; 20, N286/K286 &lt;= 25), 11000/(Summary!$B$23/100) * K286,
    AND(N286/K286 &gt; 25, N286/K286 &lt;= 999), 15000/(Summary!$B$23/100) * K286
),0))</f>
        <v>53.059968376258844</v>
      </c>
      <c r="X286" s="99" cm="1">
        <f t="array" ref="X286">_xlfn.IFNA(_xlfn.IFS(AND(P286&gt;=2000, P286&lt;3000), 10000, AND(P286&gt;=3000, P286&lt;4000), 15000, AND(P286&gt;=4000, P286&lt;5000), 20000, AND(P286&gt;=5000), 25000),0)</f>
        <v>0</v>
      </c>
      <c r="Y286" s="64" t="str">
        <f>_xlfn.IFNA(VLOOKUP(D286,OTC!$A:$H,8,0),"")</f>
        <v/>
      </c>
      <c r="Z286" s="102">
        <f t="shared" si="109"/>
        <v>53</v>
      </c>
      <c r="AA286" s="113">
        <f t="shared" si="110"/>
        <v>922</v>
      </c>
      <c r="AB286" s="124">
        <f>IF(OR(ISNUMBER(SEARCH("적하삭제",J286)),ISNUMBER(SEARCH("적하 삭제",J286))),0,AA286*Summary!$B$23/100)</f>
        <v>8688.2826000000005</v>
      </c>
      <c r="AC286" s="65"/>
      <c r="AD286" s="145">
        <v>45906</v>
      </c>
      <c r="AE286" s="139" t="s">
        <v>10</v>
      </c>
      <c r="AF286" s="139">
        <v>82020038071</v>
      </c>
      <c r="AG286" s="139" t="s">
        <v>1079</v>
      </c>
      <c r="AH286" s="139" t="s">
        <v>1080</v>
      </c>
      <c r="AI286" s="139">
        <v>1086624894</v>
      </c>
      <c r="AJ286" s="139">
        <v>16688</v>
      </c>
      <c r="AK286" s="139"/>
      <c r="AL286" s="140">
        <v>1</v>
      </c>
      <c r="AM286" s="141">
        <v>1.45</v>
      </c>
      <c r="AN286" s="141">
        <v>2.1</v>
      </c>
      <c r="AO286" s="141">
        <v>2.1</v>
      </c>
      <c r="AP286" s="139" t="s">
        <v>8</v>
      </c>
      <c r="AQ286" s="141">
        <v>9.6</v>
      </c>
      <c r="AR286" s="139" t="s">
        <v>81</v>
      </c>
      <c r="AS286" s="139" t="s">
        <v>81</v>
      </c>
      <c r="AT286" s="139" t="s">
        <v>81</v>
      </c>
      <c r="AU286" s="139" t="s">
        <v>81</v>
      </c>
      <c r="AV286" s="139" t="s">
        <v>81</v>
      </c>
      <c r="AW286" s="139">
        <v>2256355</v>
      </c>
      <c r="AX286" s="139" t="s">
        <v>121</v>
      </c>
      <c r="AY286" s="139" t="s">
        <v>82</v>
      </c>
      <c r="AZ286" s="139"/>
      <c r="BA286" s="139" t="s">
        <v>83</v>
      </c>
      <c r="BB286" s="157">
        <v>596421464044</v>
      </c>
      <c r="BC286" s="139"/>
      <c r="BD286" s="139" t="s">
        <v>1081</v>
      </c>
      <c r="BE286" s="139" t="s">
        <v>88</v>
      </c>
      <c r="BF286" s="139" t="s">
        <v>115</v>
      </c>
      <c r="BG286" s="139" t="s">
        <v>84</v>
      </c>
      <c r="BH286" s="139" t="s">
        <v>85</v>
      </c>
      <c r="BI286" s="139" t="s">
        <v>86</v>
      </c>
      <c r="BJ286" s="139"/>
      <c r="BK286" s="139" t="s">
        <v>116</v>
      </c>
    </row>
    <row r="287" spans="1:63" ht="13.2" customHeight="1" x14ac:dyDescent="0.2">
      <c r="A287" s="54">
        <f t="shared" si="89"/>
        <v>45906</v>
      </c>
      <c r="B287" s="54" t="str">
        <f t="shared" si="90"/>
        <v>NRT</v>
      </c>
      <c r="C287" s="53">
        <f t="shared" si="91"/>
        <v>82020038071</v>
      </c>
      <c r="D287" s="55" t="str">
        <f t="shared" si="92"/>
        <v>PJP250140358</v>
      </c>
      <c r="E287" s="53">
        <f t="shared" si="93"/>
        <v>596421465050</v>
      </c>
      <c r="F287" s="53">
        <f t="shared" si="94"/>
        <v>2256355</v>
      </c>
      <c r="G287" s="53" t="str">
        <f t="shared" si="95"/>
        <v>SWCORP (TEAMHT)</v>
      </c>
      <c r="H287" s="55" t="str">
        <f t="shared" si="96"/>
        <v>임다영</v>
      </c>
      <c r="I287" s="53">
        <f t="shared" si="97"/>
        <v>6945</v>
      </c>
      <c r="J287" s="72">
        <f t="shared" si="98"/>
        <v>0</v>
      </c>
      <c r="K287" s="114">
        <f t="shared" si="99"/>
        <v>1</v>
      </c>
      <c r="L287" s="115">
        <f t="shared" si="100"/>
        <v>1.05</v>
      </c>
      <c r="M287" s="115">
        <f t="shared" si="101"/>
        <v>4.3</v>
      </c>
      <c r="N287" s="56">
        <f t="shared" si="102"/>
        <v>4.3</v>
      </c>
      <c r="O287" s="53" t="str">
        <f t="shared" si="103"/>
        <v>일반(목록배제,Normal-Manifest Exception)</v>
      </c>
      <c r="P287" s="100">
        <f t="shared" si="104"/>
        <v>4.55</v>
      </c>
      <c r="Q287" s="63" t="str">
        <f t="shared" si="105"/>
        <v>RS706</v>
      </c>
      <c r="R287" s="63" t="str">
        <f t="shared" si="106"/>
        <v>KOREAN AIR LINES.CO., LTD.</v>
      </c>
      <c r="S287" s="54">
        <f t="shared" si="107"/>
        <v>45906</v>
      </c>
      <c r="T287" s="94">
        <f t="shared" si="108"/>
        <v>1287</v>
      </c>
      <c r="U287" s="98" cm="1">
        <f t="array" ref="U287">IF(OR(ISNUMBER(SEARCH("대신대납",J287)),ISNUMBER(SEARCH("대신 대납",J287))),_xlfn.LET(
  _xlpm.s,J287,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7" s="98">
        <f>((K287-1)*2500)/(Summary!$B$23/100)</f>
        <v>0</v>
      </c>
      <c r="W287" s="107">
        <f>IF(OR(ISNUMBER(SEARCH("대신대납",J287)),ISNUMBER(SEARCH("대신 대납",J287)),ISNUMBER(SEARCH("대신착불",J287)),ISNUMBER(SEARCH("대신 착불",J287))), 0,_xlfn.IFNA(_xlfn.IFS(
    AND(N287/K287 &gt; 2, N287/K287 &lt;= 5), 500/(Summary!$B$23/100) * K287,
    AND(N287/K287 &gt; 5, N287/K287 &lt;= 10), 1000/(Summary!$B$23/100) * K287,
    AND(N287/K287 &gt; 10, N287/K287 &lt;= 20), 3000/(Summary!$B$23/100) * K287,
    AND(N287/K287 &gt; 20, N287/K287 &lt;= 25), 11000/(Summary!$B$23/100) * K287,
    AND(N287/K287 &gt; 25, N287/K287 &lt;= 999), 15000/(Summary!$B$23/100) * K287
),0))</f>
        <v>53.059968376258844</v>
      </c>
      <c r="X287" s="99" cm="1">
        <f t="array" ref="X287">_xlfn.IFNA(_xlfn.IFS(AND(P287&gt;=2000, P287&lt;3000), 10000, AND(P287&gt;=3000, P287&lt;4000), 15000, AND(P287&gt;=4000, P287&lt;5000), 20000, AND(P287&gt;=5000), 25000),0)</f>
        <v>0</v>
      </c>
      <c r="Y287" s="64" t="str">
        <f>_xlfn.IFNA(VLOOKUP(D287,OTC!$A:$H,8,0),"")</f>
        <v/>
      </c>
      <c r="Z287" s="102">
        <f t="shared" si="109"/>
        <v>53</v>
      </c>
      <c r="AA287" s="113">
        <f t="shared" si="110"/>
        <v>1340</v>
      </c>
      <c r="AB287" s="124">
        <f>IF(OR(ISNUMBER(SEARCH("적하삭제",J287)),ISNUMBER(SEARCH("적하 삭제",J287))),0,AA287*Summary!$B$23/100)</f>
        <v>12627.222</v>
      </c>
      <c r="AC287" s="65"/>
      <c r="AD287" s="145">
        <v>45906</v>
      </c>
      <c r="AE287" s="139" t="s">
        <v>10</v>
      </c>
      <c r="AF287" s="139">
        <v>82020038071</v>
      </c>
      <c r="AG287" s="139" t="s">
        <v>1082</v>
      </c>
      <c r="AH287" s="139" t="s">
        <v>1083</v>
      </c>
      <c r="AI287" s="139">
        <v>1041278268</v>
      </c>
      <c r="AJ287" s="139">
        <v>6945</v>
      </c>
      <c r="AK287" s="139"/>
      <c r="AL287" s="140">
        <v>1</v>
      </c>
      <c r="AM287" s="141">
        <v>1.05</v>
      </c>
      <c r="AN287" s="141">
        <v>4.3</v>
      </c>
      <c r="AO287" s="141">
        <v>4.3</v>
      </c>
      <c r="AP287" s="139" t="s">
        <v>8</v>
      </c>
      <c r="AQ287" s="141">
        <v>4.55</v>
      </c>
      <c r="AR287" s="139" t="s">
        <v>81</v>
      </c>
      <c r="AS287" s="139" t="s">
        <v>81</v>
      </c>
      <c r="AT287" s="139" t="s">
        <v>81</v>
      </c>
      <c r="AU287" s="139" t="s">
        <v>81</v>
      </c>
      <c r="AV287" s="139" t="s">
        <v>81</v>
      </c>
      <c r="AW287" s="139">
        <v>2256355</v>
      </c>
      <c r="AX287" s="139" t="s">
        <v>121</v>
      </c>
      <c r="AY287" s="139" t="s">
        <v>82</v>
      </c>
      <c r="AZ287" s="139"/>
      <c r="BA287" s="139" t="s">
        <v>83</v>
      </c>
      <c r="BB287" s="157">
        <v>596421465050</v>
      </c>
      <c r="BC287" s="139"/>
      <c r="BD287" s="139" t="s">
        <v>1084</v>
      </c>
      <c r="BE287" s="139" t="s">
        <v>88</v>
      </c>
      <c r="BF287" s="139" t="s">
        <v>115</v>
      </c>
      <c r="BG287" s="139" t="s">
        <v>84</v>
      </c>
      <c r="BH287" s="139" t="s">
        <v>85</v>
      </c>
      <c r="BI287" s="139" t="s">
        <v>86</v>
      </c>
      <c r="BJ287" s="139"/>
      <c r="BK287" s="139" t="s">
        <v>116</v>
      </c>
    </row>
    <row r="288" spans="1:63" ht="13.2" customHeight="1" x14ac:dyDescent="0.2">
      <c r="A288" s="54">
        <f t="shared" si="89"/>
        <v>45906</v>
      </c>
      <c r="B288" s="54" t="str">
        <f t="shared" si="90"/>
        <v>NRT</v>
      </c>
      <c r="C288" s="53">
        <f t="shared" si="91"/>
        <v>82020038071</v>
      </c>
      <c r="D288" s="55" t="str">
        <f t="shared" si="92"/>
        <v>PJP250140359</v>
      </c>
      <c r="E288" s="53">
        <f t="shared" si="93"/>
        <v>596421465061</v>
      </c>
      <c r="F288" s="53">
        <f t="shared" si="94"/>
        <v>2256355</v>
      </c>
      <c r="G288" s="53" t="str">
        <f t="shared" si="95"/>
        <v>SWCORP (TEAMHT)</v>
      </c>
      <c r="H288" s="55" t="str">
        <f t="shared" si="96"/>
        <v>윤혜원</v>
      </c>
      <c r="I288" s="53">
        <f t="shared" si="97"/>
        <v>41581</v>
      </c>
      <c r="J288" s="72">
        <f t="shared" si="98"/>
        <v>0</v>
      </c>
      <c r="K288" s="114">
        <f t="shared" si="99"/>
        <v>1</v>
      </c>
      <c r="L288" s="115">
        <f t="shared" si="100"/>
        <v>0.6</v>
      </c>
      <c r="M288" s="115">
        <f t="shared" si="101"/>
        <v>2</v>
      </c>
      <c r="N288" s="56">
        <f t="shared" si="102"/>
        <v>2</v>
      </c>
      <c r="O288" s="53" t="str">
        <f t="shared" si="103"/>
        <v>일반(목록배제,Normal-Manifest Exception)</v>
      </c>
      <c r="P288" s="100">
        <f t="shared" si="104"/>
        <v>9.52</v>
      </c>
      <c r="Q288" s="63" t="str">
        <f t="shared" si="105"/>
        <v>RS706</v>
      </c>
      <c r="R288" s="63" t="str">
        <f t="shared" si="106"/>
        <v>KOREAN AIR LINES.CO., LTD.</v>
      </c>
      <c r="S288" s="54">
        <f t="shared" si="107"/>
        <v>45906</v>
      </c>
      <c r="T288" s="94">
        <f t="shared" si="108"/>
        <v>850</v>
      </c>
      <c r="U288" s="98" cm="1">
        <f t="array" ref="U288">IF(OR(ISNUMBER(SEARCH("대신대납",J288)),ISNUMBER(SEARCH("대신 대납",J288))),_xlfn.LET(
  _xlpm.s,J288,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8" s="98">
        <f>((K288-1)*2500)/(Summary!$B$23/100)</f>
        <v>0</v>
      </c>
      <c r="W288" s="107">
        <f>IF(OR(ISNUMBER(SEARCH("대신대납",J288)),ISNUMBER(SEARCH("대신 대납",J288)),ISNUMBER(SEARCH("대신착불",J288)),ISNUMBER(SEARCH("대신 착불",J288))), 0,_xlfn.IFNA(_xlfn.IFS(
    AND(N288/K288 &gt; 2, N288/K288 &lt;= 5), 500/(Summary!$B$23/100) * K288,
    AND(N288/K288 &gt; 5, N288/K288 &lt;= 10), 1000/(Summary!$B$23/100) * K288,
    AND(N288/K288 &gt; 10, N288/K288 &lt;= 20), 3000/(Summary!$B$23/100) * K288,
    AND(N288/K288 &gt; 20, N288/K288 &lt;= 25), 11000/(Summary!$B$23/100) * K288,
    AND(N288/K288 &gt; 25, N288/K288 &lt;= 999), 15000/(Summary!$B$23/100) * K288
),0))</f>
        <v>0</v>
      </c>
      <c r="X288" s="99" cm="1">
        <f t="array" ref="X288">_xlfn.IFNA(_xlfn.IFS(AND(P288&gt;=2000, P288&lt;3000), 10000, AND(P288&gt;=3000, P288&lt;4000), 15000, AND(P288&gt;=4000, P288&lt;5000), 20000, AND(P288&gt;=5000), 25000),0)</f>
        <v>0</v>
      </c>
      <c r="Y288" s="64" t="str">
        <f>_xlfn.IFNA(VLOOKUP(D288,OTC!$A:$H,8,0),"")</f>
        <v/>
      </c>
      <c r="Z288" s="102">
        <f t="shared" si="109"/>
        <v>0</v>
      </c>
      <c r="AA288" s="113">
        <f t="shared" si="110"/>
        <v>850</v>
      </c>
      <c r="AB288" s="124">
        <f>IF(OR(ISNUMBER(SEARCH("적하삭제",J288)),ISNUMBER(SEARCH("적하 삭제",J288))),0,AA288*Summary!$B$23/100)</f>
        <v>8009.8050000000003</v>
      </c>
      <c r="AC288" s="65"/>
      <c r="AD288" s="145">
        <v>45906</v>
      </c>
      <c r="AE288" s="139" t="s">
        <v>10</v>
      </c>
      <c r="AF288" s="139">
        <v>82020038071</v>
      </c>
      <c r="AG288" s="139" t="s">
        <v>1085</v>
      </c>
      <c r="AH288" s="139" t="s">
        <v>1064</v>
      </c>
      <c r="AI288" s="139">
        <v>1083920621</v>
      </c>
      <c r="AJ288" s="139">
        <v>41581</v>
      </c>
      <c r="AK288" s="139"/>
      <c r="AL288" s="140">
        <v>1</v>
      </c>
      <c r="AM288" s="141">
        <v>0.6</v>
      </c>
      <c r="AN288" s="141">
        <v>2</v>
      </c>
      <c r="AO288" s="141">
        <v>2</v>
      </c>
      <c r="AP288" s="139" t="s">
        <v>8</v>
      </c>
      <c r="AQ288" s="141">
        <v>9.52</v>
      </c>
      <c r="AR288" s="139" t="s">
        <v>81</v>
      </c>
      <c r="AS288" s="139" t="s">
        <v>81</v>
      </c>
      <c r="AT288" s="139" t="s">
        <v>81</v>
      </c>
      <c r="AU288" s="139" t="s">
        <v>81</v>
      </c>
      <c r="AV288" s="139" t="s">
        <v>81</v>
      </c>
      <c r="AW288" s="139">
        <v>2256355</v>
      </c>
      <c r="AX288" s="139" t="s">
        <v>121</v>
      </c>
      <c r="AY288" s="139" t="s">
        <v>82</v>
      </c>
      <c r="AZ288" s="139"/>
      <c r="BA288" s="139" t="s">
        <v>83</v>
      </c>
      <c r="BB288" s="157">
        <v>596421465061</v>
      </c>
      <c r="BC288" s="139"/>
      <c r="BD288" s="139" t="s">
        <v>1086</v>
      </c>
      <c r="BE288" s="139" t="s">
        <v>88</v>
      </c>
      <c r="BF288" s="139" t="s">
        <v>115</v>
      </c>
      <c r="BG288" s="139" t="s">
        <v>84</v>
      </c>
      <c r="BH288" s="139" t="s">
        <v>85</v>
      </c>
      <c r="BI288" s="139" t="s">
        <v>86</v>
      </c>
      <c r="BJ288" s="139"/>
      <c r="BK288" s="139" t="s">
        <v>116</v>
      </c>
    </row>
    <row r="289" spans="1:63" ht="13.2" customHeight="1" x14ac:dyDescent="0.2">
      <c r="A289" s="54">
        <f t="shared" si="89"/>
        <v>45906</v>
      </c>
      <c r="B289" s="54" t="str">
        <f t="shared" si="90"/>
        <v>NRT</v>
      </c>
      <c r="C289" s="53">
        <f t="shared" si="91"/>
        <v>82020038071</v>
      </c>
      <c r="D289" s="55" t="str">
        <f t="shared" si="92"/>
        <v>PJP250139883</v>
      </c>
      <c r="E289" s="53">
        <f t="shared" si="93"/>
        <v>596421463856</v>
      </c>
      <c r="F289" s="53">
        <f t="shared" si="94"/>
        <v>2256355</v>
      </c>
      <c r="G289" s="53" t="str">
        <f t="shared" si="95"/>
        <v>SWCORP (TEAMHT)</v>
      </c>
      <c r="H289" s="55" t="str">
        <f t="shared" si="96"/>
        <v>김영현</v>
      </c>
      <c r="I289" s="53">
        <f t="shared" si="97"/>
        <v>1778</v>
      </c>
      <c r="J289" s="72">
        <f t="shared" si="98"/>
        <v>0</v>
      </c>
      <c r="K289" s="114">
        <f t="shared" si="99"/>
        <v>1</v>
      </c>
      <c r="L289" s="115">
        <f t="shared" si="100"/>
        <v>10.7</v>
      </c>
      <c r="M289" s="115">
        <f t="shared" si="101"/>
        <v>8.1</v>
      </c>
      <c r="N289" s="56">
        <f t="shared" si="102"/>
        <v>10.700000000000001</v>
      </c>
      <c r="O289" s="53" t="str">
        <f t="shared" si="103"/>
        <v>일반(목록배제,Normal-Manifest Exception)</v>
      </c>
      <c r="P289" s="100">
        <f t="shared" si="104"/>
        <v>32.33</v>
      </c>
      <c r="Q289" s="63" t="str">
        <f t="shared" si="105"/>
        <v>RS706</v>
      </c>
      <c r="R289" s="63" t="str">
        <f t="shared" si="106"/>
        <v>KOREAN AIR LINES.CO., LTD.</v>
      </c>
      <c r="S289" s="54">
        <f t="shared" si="107"/>
        <v>45906</v>
      </c>
      <c r="T289" s="94">
        <f t="shared" si="108"/>
        <v>2503</v>
      </c>
      <c r="U289" s="98" cm="1">
        <f t="array" ref="U289">IF(OR(ISNUMBER(SEARCH("대신대납",J289)),ISNUMBER(SEARCH("대신 대납",J289))),_xlfn.LET(
  _xlpm.s,J289,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9" s="98">
        <f>((K289-1)*2500)/(Summary!$B$23/100)</f>
        <v>0</v>
      </c>
      <c r="W289" s="107">
        <f>IF(OR(ISNUMBER(SEARCH("대신대납",J289)),ISNUMBER(SEARCH("대신 대납",J289)),ISNUMBER(SEARCH("대신착불",J289)),ISNUMBER(SEARCH("대신 착불",J289))), 0,_xlfn.IFNA(_xlfn.IFS(
    AND(N289/K289 &gt; 2, N289/K289 &lt;= 5), 500/(Summary!$B$23/100) * K289,
    AND(N289/K289 &gt; 5, N289/K289 &lt;= 10), 1000/(Summary!$B$23/100) * K289,
    AND(N289/K289 &gt; 10, N289/K289 &lt;= 20), 3000/(Summary!$B$23/100) * K289,
    AND(N289/K289 &gt; 20, N289/K289 &lt;= 25), 11000/(Summary!$B$23/100) * K289,
    AND(N289/K289 &gt; 25, N289/K289 &lt;= 999), 15000/(Summary!$B$23/100) * K289
),0))</f>
        <v>318.35981025755302</v>
      </c>
      <c r="X289" s="99" cm="1">
        <f t="array" ref="X289">_xlfn.IFNA(_xlfn.IFS(AND(P289&gt;=2000, P289&lt;3000), 10000, AND(P289&gt;=3000, P289&lt;4000), 15000, AND(P289&gt;=4000, P289&lt;5000), 20000, AND(P289&gt;=5000), 25000),0)</f>
        <v>0</v>
      </c>
      <c r="Y289" s="64" t="str">
        <f>_xlfn.IFNA(VLOOKUP(D289,OTC!$A:$H,8,0),"")</f>
        <v/>
      </c>
      <c r="Z289" s="102">
        <f t="shared" si="109"/>
        <v>318</v>
      </c>
      <c r="AA289" s="113">
        <f t="shared" si="110"/>
        <v>2821</v>
      </c>
      <c r="AB289" s="124">
        <f>IF(OR(ISNUMBER(SEARCH("적하삭제",J289)),ISNUMBER(SEARCH("적하 삭제",J289))),0,AA289*Summary!$B$23/100)</f>
        <v>26583.129300000001</v>
      </c>
      <c r="AC289" s="65"/>
      <c r="AD289" s="145">
        <v>45906</v>
      </c>
      <c r="AE289" s="139" t="s">
        <v>10</v>
      </c>
      <c r="AF289" s="139">
        <v>82020038071</v>
      </c>
      <c r="AG289" s="139" t="s">
        <v>1087</v>
      </c>
      <c r="AH289" s="139" t="s">
        <v>1088</v>
      </c>
      <c r="AI289" s="139">
        <v>1041307995</v>
      </c>
      <c r="AJ289" s="139">
        <v>1778</v>
      </c>
      <c r="AK289" s="139"/>
      <c r="AL289" s="140">
        <v>1</v>
      </c>
      <c r="AM289" s="141">
        <v>10.7</v>
      </c>
      <c r="AN289" s="141">
        <v>8.1</v>
      </c>
      <c r="AO289" s="141">
        <v>11</v>
      </c>
      <c r="AP289" s="139" t="s">
        <v>8</v>
      </c>
      <c r="AQ289" s="141">
        <v>32.33</v>
      </c>
      <c r="AR289" s="139" t="s">
        <v>81</v>
      </c>
      <c r="AS289" s="139" t="s">
        <v>81</v>
      </c>
      <c r="AT289" s="139" t="s">
        <v>81</v>
      </c>
      <c r="AU289" s="139" t="s">
        <v>81</v>
      </c>
      <c r="AV289" s="139" t="s">
        <v>81</v>
      </c>
      <c r="AW289" s="139">
        <v>2256355</v>
      </c>
      <c r="AX289" s="139" t="s">
        <v>121</v>
      </c>
      <c r="AY289" s="139" t="s">
        <v>82</v>
      </c>
      <c r="AZ289" s="139"/>
      <c r="BA289" s="139" t="s">
        <v>83</v>
      </c>
      <c r="BB289" s="157">
        <v>596421463856</v>
      </c>
      <c r="BC289" s="139"/>
      <c r="BD289" s="139" t="s">
        <v>1089</v>
      </c>
      <c r="BE289" s="139" t="s">
        <v>88</v>
      </c>
      <c r="BF289" s="139" t="s">
        <v>115</v>
      </c>
      <c r="BG289" s="139" t="s">
        <v>84</v>
      </c>
      <c r="BH289" s="139" t="s">
        <v>85</v>
      </c>
      <c r="BI289" s="139" t="s">
        <v>86</v>
      </c>
      <c r="BJ289" s="139"/>
      <c r="BK289" s="139" t="s">
        <v>116</v>
      </c>
    </row>
    <row r="290" spans="1:63" ht="13.2" customHeight="1" x14ac:dyDescent="0.2">
      <c r="A290" s="54">
        <f t="shared" si="89"/>
        <v>45906</v>
      </c>
      <c r="B290" s="54" t="str">
        <f t="shared" si="90"/>
        <v>NRT</v>
      </c>
      <c r="C290" s="53">
        <f t="shared" si="91"/>
        <v>82020038071</v>
      </c>
      <c r="D290" s="55" t="str">
        <f t="shared" si="92"/>
        <v>PJP250139885</v>
      </c>
      <c r="E290" s="53">
        <f t="shared" si="93"/>
        <v>596421463871</v>
      </c>
      <c r="F290" s="53">
        <f t="shared" si="94"/>
        <v>2256355</v>
      </c>
      <c r="G290" s="53" t="str">
        <f t="shared" si="95"/>
        <v>SWCORP (TEAMHT)</v>
      </c>
      <c r="H290" s="55" t="str">
        <f t="shared" si="96"/>
        <v>김은민</v>
      </c>
      <c r="I290" s="53">
        <f t="shared" si="97"/>
        <v>3957</v>
      </c>
      <c r="J290" s="72">
        <f t="shared" si="98"/>
        <v>0</v>
      </c>
      <c r="K290" s="114">
        <f t="shared" si="99"/>
        <v>1</v>
      </c>
      <c r="L290" s="115">
        <f t="shared" si="100"/>
        <v>2.85</v>
      </c>
      <c r="M290" s="115">
        <f t="shared" si="101"/>
        <v>4</v>
      </c>
      <c r="N290" s="56">
        <f t="shared" si="102"/>
        <v>4</v>
      </c>
      <c r="O290" s="53" t="str">
        <f t="shared" si="103"/>
        <v>일반(목록배제,Normal-Manifest Exception)</v>
      </c>
      <c r="P290" s="100">
        <f t="shared" si="104"/>
        <v>14.14</v>
      </c>
      <c r="Q290" s="63" t="str">
        <f t="shared" si="105"/>
        <v>RS706</v>
      </c>
      <c r="R290" s="63" t="str">
        <f t="shared" si="106"/>
        <v>KOREAN AIR LINES.CO., LTD.</v>
      </c>
      <c r="S290" s="54">
        <f t="shared" si="107"/>
        <v>45906</v>
      </c>
      <c r="T290" s="94">
        <f t="shared" si="108"/>
        <v>1230</v>
      </c>
      <c r="U290" s="98" cm="1">
        <f t="array" ref="U290">IF(OR(ISNUMBER(SEARCH("대신대납",J290)),ISNUMBER(SEARCH("대신 대납",J290))),_xlfn.LET(
  _xlpm.s,J290,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0" s="98">
        <f>((K290-1)*2500)/(Summary!$B$23/100)</f>
        <v>0</v>
      </c>
      <c r="W290" s="107">
        <f>IF(OR(ISNUMBER(SEARCH("대신대납",J290)),ISNUMBER(SEARCH("대신 대납",J290)),ISNUMBER(SEARCH("대신착불",J290)),ISNUMBER(SEARCH("대신 착불",J290))), 0,_xlfn.IFNA(_xlfn.IFS(
    AND(N290/K290 &gt; 2, N290/K290 &lt;= 5), 500/(Summary!$B$23/100) * K290,
    AND(N290/K290 &gt; 5, N290/K290 &lt;= 10), 1000/(Summary!$B$23/100) * K290,
    AND(N290/K290 &gt; 10, N290/K290 &lt;= 20), 3000/(Summary!$B$23/100) * K290,
    AND(N290/K290 &gt; 20, N290/K290 &lt;= 25), 11000/(Summary!$B$23/100) * K290,
    AND(N290/K290 &gt; 25, N290/K290 &lt;= 999), 15000/(Summary!$B$23/100) * K290
),0))</f>
        <v>53.059968376258844</v>
      </c>
      <c r="X290" s="99" cm="1">
        <f t="array" ref="X290">_xlfn.IFNA(_xlfn.IFS(AND(P290&gt;=2000, P290&lt;3000), 10000, AND(P290&gt;=3000, P290&lt;4000), 15000, AND(P290&gt;=4000, P290&lt;5000), 20000, AND(P290&gt;=5000), 25000),0)</f>
        <v>0</v>
      </c>
      <c r="Y290" s="64" t="str">
        <f>_xlfn.IFNA(VLOOKUP(D290,OTC!$A:$H,8,0),"")</f>
        <v/>
      </c>
      <c r="Z290" s="102">
        <f t="shared" si="109"/>
        <v>53</v>
      </c>
      <c r="AA290" s="113">
        <f t="shared" si="110"/>
        <v>1283</v>
      </c>
      <c r="AB290" s="124">
        <f>IF(OR(ISNUMBER(SEARCH("적하삭제",J290)),ISNUMBER(SEARCH("적하 삭제",J290))),0,AA290*Summary!$B$23/100)</f>
        <v>12090.093900000002</v>
      </c>
      <c r="AC290" s="65"/>
      <c r="AD290" s="145">
        <v>45906</v>
      </c>
      <c r="AE290" s="139" t="s">
        <v>10</v>
      </c>
      <c r="AF290" s="139">
        <v>82020038071</v>
      </c>
      <c r="AG290" s="139" t="s">
        <v>1090</v>
      </c>
      <c r="AH290" s="139" t="s">
        <v>230</v>
      </c>
      <c r="AI290" s="139">
        <v>1048585638</v>
      </c>
      <c r="AJ290" s="139">
        <v>3957</v>
      </c>
      <c r="AK290" s="139"/>
      <c r="AL290" s="140">
        <v>1</v>
      </c>
      <c r="AM290" s="141">
        <v>2.85</v>
      </c>
      <c r="AN290" s="141">
        <v>4</v>
      </c>
      <c r="AO290" s="141">
        <v>4</v>
      </c>
      <c r="AP290" s="139" t="s">
        <v>8</v>
      </c>
      <c r="AQ290" s="141">
        <v>14.14</v>
      </c>
      <c r="AR290" s="139" t="s">
        <v>81</v>
      </c>
      <c r="AS290" s="139" t="s">
        <v>81</v>
      </c>
      <c r="AT290" s="139" t="s">
        <v>81</v>
      </c>
      <c r="AU290" s="139" t="s">
        <v>81</v>
      </c>
      <c r="AV290" s="139" t="s">
        <v>81</v>
      </c>
      <c r="AW290" s="139">
        <v>2256355</v>
      </c>
      <c r="AX290" s="139" t="s">
        <v>121</v>
      </c>
      <c r="AY290" s="139" t="s">
        <v>82</v>
      </c>
      <c r="AZ290" s="139"/>
      <c r="BA290" s="139" t="s">
        <v>83</v>
      </c>
      <c r="BB290" s="157">
        <v>596421463871</v>
      </c>
      <c r="BC290" s="139"/>
      <c r="BD290" s="139" t="s">
        <v>1091</v>
      </c>
      <c r="BE290" s="139" t="s">
        <v>88</v>
      </c>
      <c r="BF290" s="139" t="s">
        <v>115</v>
      </c>
      <c r="BG290" s="139" t="s">
        <v>84</v>
      </c>
      <c r="BH290" s="139" t="s">
        <v>85</v>
      </c>
      <c r="BI290" s="139" t="s">
        <v>86</v>
      </c>
      <c r="BJ290" s="139"/>
      <c r="BK290" s="139" t="s">
        <v>116</v>
      </c>
    </row>
    <row r="291" spans="1:63" ht="13.2" customHeight="1" x14ac:dyDescent="0.2">
      <c r="A291" s="54">
        <f t="shared" si="89"/>
        <v>45906</v>
      </c>
      <c r="B291" s="54" t="str">
        <f t="shared" si="90"/>
        <v>NRT</v>
      </c>
      <c r="C291" s="53">
        <f t="shared" si="91"/>
        <v>82020038071</v>
      </c>
      <c r="D291" s="55" t="str">
        <f t="shared" si="92"/>
        <v>PJP250139887</v>
      </c>
      <c r="E291" s="53">
        <f t="shared" si="93"/>
        <v>596421463893</v>
      </c>
      <c r="F291" s="53">
        <f t="shared" si="94"/>
        <v>2256355</v>
      </c>
      <c r="G291" s="53" t="str">
        <f t="shared" si="95"/>
        <v>SWCORP (TEAMHT)</v>
      </c>
      <c r="H291" s="55" t="str">
        <f t="shared" si="96"/>
        <v>강경철</v>
      </c>
      <c r="I291" s="53">
        <f t="shared" si="97"/>
        <v>48937</v>
      </c>
      <c r="J291" s="72">
        <f t="shared" si="98"/>
        <v>0</v>
      </c>
      <c r="K291" s="114">
        <f t="shared" si="99"/>
        <v>1</v>
      </c>
      <c r="L291" s="115">
        <f t="shared" si="100"/>
        <v>7.4</v>
      </c>
      <c r="M291" s="115">
        <f t="shared" si="101"/>
        <v>5.9</v>
      </c>
      <c r="N291" s="56">
        <f t="shared" si="102"/>
        <v>7.4</v>
      </c>
      <c r="O291" s="53" t="str">
        <f t="shared" si="103"/>
        <v>일반(목록배제,Normal-Manifest Exception)</v>
      </c>
      <c r="P291" s="100">
        <f t="shared" si="104"/>
        <v>83.09</v>
      </c>
      <c r="Q291" s="63" t="str">
        <f t="shared" si="105"/>
        <v>RS706</v>
      </c>
      <c r="R291" s="63" t="str">
        <f t="shared" si="106"/>
        <v>KOREAN AIR LINES.CO., LTD.</v>
      </c>
      <c r="S291" s="54">
        <f t="shared" si="107"/>
        <v>45906</v>
      </c>
      <c r="T291" s="94">
        <f t="shared" si="108"/>
        <v>1876</v>
      </c>
      <c r="U291" s="98" cm="1">
        <f t="array" ref="U291">IF(OR(ISNUMBER(SEARCH("대신대납",J291)),ISNUMBER(SEARCH("대신 대납",J291))),_xlfn.LET(
  _xlpm.s,J291,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1" s="98">
        <f>((K291-1)*2500)/(Summary!$B$23/100)</f>
        <v>0</v>
      </c>
      <c r="W291" s="107">
        <f>IF(OR(ISNUMBER(SEARCH("대신대납",J291)),ISNUMBER(SEARCH("대신 대납",J291)),ISNUMBER(SEARCH("대신착불",J291)),ISNUMBER(SEARCH("대신 착불",J291))), 0,_xlfn.IFNA(_xlfn.IFS(
    AND(N291/K291 &gt; 2, N291/K291 &lt;= 5), 500/(Summary!$B$23/100) * K291,
    AND(N291/K291 &gt; 5, N291/K291 &lt;= 10), 1000/(Summary!$B$23/100) * K291,
    AND(N291/K291 &gt; 10, N291/K291 &lt;= 20), 3000/(Summary!$B$23/100) * K291,
    AND(N291/K291 &gt; 20, N291/K291 &lt;= 25), 11000/(Summary!$B$23/100) * K291,
    AND(N291/K291 &gt; 25, N291/K291 &lt;= 999), 15000/(Summary!$B$23/100) * K291
),0))</f>
        <v>106.11993675251769</v>
      </c>
      <c r="X291" s="99" cm="1">
        <f t="array" ref="X291">_xlfn.IFNA(_xlfn.IFS(AND(P291&gt;=2000, P291&lt;3000), 10000, AND(P291&gt;=3000, P291&lt;4000), 15000, AND(P291&gt;=4000, P291&lt;5000), 20000, AND(P291&gt;=5000), 25000),0)</f>
        <v>0</v>
      </c>
      <c r="Y291" s="64" t="str">
        <f>_xlfn.IFNA(VLOOKUP(D291,OTC!$A:$H,8,0),"")</f>
        <v/>
      </c>
      <c r="Z291" s="102">
        <f t="shared" si="109"/>
        <v>106</v>
      </c>
      <c r="AA291" s="113">
        <f t="shared" si="110"/>
        <v>1982</v>
      </c>
      <c r="AB291" s="124">
        <f>IF(OR(ISNUMBER(SEARCH("적하삭제",J291)),ISNUMBER(SEARCH("적하 삭제",J291))),0,AA291*Summary!$B$23/100)</f>
        <v>18676.980599999999</v>
      </c>
      <c r="AC291" s="65"/>
      <c r="AD291" s="145">
        <v>45906</v>
      </c>
      <c r="AE291" s="139" t="s">
        <v>10</v>
      </c>
      <c r="AF291" s="139">
        <v>82020038071</v>
      </c>
      <c r="AG291" s="139" t="s">
        <v>1092</v>
      </c>
      <c r="AH291" s="139" t="s">
        <v>1093</v>
      </c>
      <c r="AI291" s="139">
        <v>1076420416</v>
      </c>
      <c r="AJ291" s="139">
        <v>48937</v>
      </c>
      <c r="AK291" s="139"/>
      <c r="AL291" s="140">
        <v>1</v>
      </c>
      <c r="AM291" s="141">
        <v>7.4</v>
      </c>
      <c r="AN291" s="141">
        <v>5.9</v>
      </c>
      <c r="AO291" s="141">
        <v>7.5</v>
      </c>
      <c r="AP291" s="139" t="s">
        <v>8</v>
      </c>
      <c r="AQ291" s="141">
        <v>83.09</v>
      </c>
      <c r="AR291" s="139" t="s">
        <v>81</v>
      </c>
      <c r="AS291" s="139" t="s">
        <v>81</v>
      </c>
      <c r="AT291" s="139" t="s">
        <v>81</v>
      </c>
      <c r="AU291" s="139" t="s">
        <v>81</v>
      </c>
      <c r="AV291" s="139" t="s">
        <v>81</v>
      </c>
      <c r="AW291" s="139">
        <v>2256355</v>
      </c>
      <c r="AX291" s="139" t="s">
        <v>121</v>
      </c>
      <c r="AY291" s="139" t="s">
        <v>82</v>
      </c>
      <c r="AZ291" s="139"/>
      <c r="BA291" s="139" t="s">
        <v>83</v>
      </c>
      <c r="BB291" s="157">
        <v>596421463893</v>
      </c>
      <c r="BC291" s="139"/>
      <c r="BD291" s="139" t="s">
        <v>1094</v>
      </c>
      <c r="BE291" s="139" t="s">
        <v>88</v>
      </c>
      <c r="BF291" s="139" t="s">
        <v>115</v>
      </c>
      <c r="BG291" s="139" t="s">
        <v>84</v>
      </c>
      <c r="BH291" s="139" t="s">
        <v>85</v>
      </c>
      <c r="BI291" s="139" t="s">
        <v>86</v>
      </c>
      <c r="BJ291" s="139"/>
      <c r="BK291" s="139" t="s">
        <v>116</v>
      </c>
    </row>
    <row r="292" spans="1:63" ht="13.2" customHeight="1" x14ac:dyDescent="0.2">
      <c r="A292" s="54">
        <f t="shared" si="89"/>
        <v>45906</v>
      </c>
      <c r="B292" s="54" t="str">
        <f t="shared" si="90"/>
        <v>NRT</v>
      </c>
      <c r="C292" s="53">
        <f t="shared" si="91"/>
        <v>82020038071</v>
      </c>
      <c r="D292" s="55" t="str">
        <f t="shared" si="92"/>
        <v>PJP250139891</v>
      </c>
      <c r="E292" s="53">
        <f t="shared" si="93"/>
        <v>596421463930</v>
      </c>
      <c r="F292" s="53">
        <f t="shared" si="94"/>
        <v>2256355</v>
      </c>
      <c r="G292" s="53" t="str">
        <f t="shared" si="95"/>
        <v>SWCORP (TEAMHT)</v>
      </c>
      <c r="H292" s="55" t="str">
        <f t="shared" si="96"/>
        <v>송승환</v>
      </c>
      <c r="I292" s="53">
        <f t="shared" si="97"/>
        <v>10884</v>
      </c>
      <c r="J292" s="72">
        <f t="shared" si="98"/>
        <v>0</v>
      </c>
      <c r="K292" s="114">
        <f t="shared" si="99"/>
        <v>1</v>
      </c>
      <c r="L292" s="115">
        <f t="shared" si="100"/>
        <v>1.4</v>
      </c>
      <c r="M292" s="115">
        <f t="shared" si="101"/>
        <v>3.5</v>
      </c>
      <c r="N292" s="56">
        <f t="shared" si="102"/>
        <v>3.5</v>
      </c>
      <c r="O292" s="53" t="str">
        <f t="shared" si="103"/>
        <v>일반(목록배제,Normal-Manifest Exception)</v>
      </c>
      <c r="P292" s="100">
        <f t="shared" si="104"/>
        <v>16.48</v>
      </c>
      <c r="Q292" s="63" t="str">
        <f t="shared" si="105"/>
        <v>RS706</v>
      </c>
      <c r="R292" s="63" t="str">
        <f t="shared" si="106"/>
        <v>KOREAN AIR LINES.CO., LTD.</v>
      </c>
      <c r="S292" s="54">
        <f t="shared" si="107"/>
        <v>45906</v>
      </c>
      <c r="T292" s="94">
        <f t="shared" si="108"/>
        <v>1135</v>
      </c>
      <c r="U292" s="98" cm="1">
        <f t="array" ref="U292">IF(OR(ISNUMBER(SEARCH("대신대납",J292)),ISNUMBER(SEARCH("대신 대납",J292))),_xlfn.LET(
  _xlpm.s,J292,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2" s="98">
        <f>((K292-1)*2500)/(Summary!$B$23/100)</f>
        <v>0</v>
      </c>
      <c r="W292" s="107">
        <f>IF(OR(ISNUMBER(SEARCH("대신대납",J292)),ISNUMBER(SEARCH("대신 대납",J292)),ISNUMBER(SEARCH("대신착불",J292)),ISNUMBER(SEARCH("대신 착불",J292))), 0,_xlfn.IFNA(_xlfn.IFS(
    AND(N292/K292 &gt; 2, N292/K292 &lt;= 5), 500/(Summary!$B$23/100) * K292,
    AND(N292/K292 &gt; 5, N292/K292 &lt;= 10), 1000/(Summary!$B$23/100) * K292,
    AND(N292/K292 &gt; 10, N292/K292 &lt;= 20), 3000/(Summary!$B$23/100) * K292,
    AND(N292/K292 &gt; 20, N292/K292 &lt;= 25), 11000/(Summary!$B$23/100) * K292,
    AND(N292/K292 &gt; 25, N292/K292 &lt;= 999), 15000/(Summary!$B$23/100) * K292
),0))</f>
        <v>53.059968376258844</v>
      </c>
      <c r="X292" s="99" cm="1">
        <f t="array" ref="X292">_xlfn.IFNA(_xlfn.IFS(AND(P292&gt;=2000, P292&lt;3000), 10000, AND(P292&gt;=3000, P292&lt;4000), 15000, AND(P292&gt;=4000, P292&lt;5000), 20000, AND(P292&gt;=5000), 25000),0)</f>
        <v>0</v>
      </c>
      <c r="Y292" s="64" t="str">
        <f>_xlfn.IFNA(VLOOKUP(D292,OTC!$A:$H,8,0),"")</f>
        <v/>
      </c>
      <c r="Z292" s="102">
        <f t="shared" si="109"/>
        <v>53</v>
      </c>
      <c r="AA292" s="113">
        <f t="shared" si="110"/>
        <v>1188</v>
      </c>
      <c r="AB292" s="124">
        <f>IF(OR(ISNUMBER(SEARCH("적하삭제",J292)),ISNUMBER(SEARCH("적하 삭제",J292))),0,AA292*Summary!$B$23/100)</f>
        <v>11194.8804</v>
      </c>
      <c r="AC292" s="65"/>
      <c r="AD292" s="145">
        <v>45906</v>
      </c>
      <c r="AE292" s="139" t="s">
        <v>10</v>
      </c>
      <c r="AF292" s="139">
        <v>82020038071</v>
      </c>
      <c r="AG292" s="139" t="s">
        <v>1095</v>
      </c>
      <c r="AH292" s="139" t="s">
        <v>1096</v>
      </c>
      <c r="AI292" s="139">
        <v>1025020485</v>
      </c>
      <c r="AJ292" s="139">
        <v>10884</v>
      </c>
      <c r="AK292" s="139"/>
      <c r="AL292" s="140">
        <v>1</v>
      </c>
      <c r="AM292" s="141">
        <v>1.4</v>
      </c>
      <c r="AN292" s="141">
        <v>3.5</v>
      </c>
      <c r="AO292" s="141">
        <v>3.5</v>
      </c>
      <c r="AP292" s="139" t="s">
        <v>8</v>
      </c>
      <c r="AQ292" s="141">
        <v>16.48</v>
      </c>
      <c r="AR292" s="139" t="s">
        <v>81</v>
      </c>
      <c r="AS292" s="139" t="s">
        <v>81</v>
      </c>
      <c r="AT292" s="139" t="s">
        <v>81</v>
      </c>
      <c r="AU292" s="139" t="s">
        <v>81</v>
      </c>
      <c r="AV292" s="139" t="s">
        <v>81</v>
      </c>
      <c r="AW292" s="139">
        <v>2256355</v>
      </c>
      <c r="AX292" s="139" t="s">
        <v>121</v>
      </c>
      <c r="AY292" s="139" t="s">
        <v>82</v>
      </c>
      <c r="AZ292" s="139"/>
      <c r="BA292" s="139" t="s">
        <v>83</v>
      </c>
      <c r="BB292" s="157">
        <v>596421463930</v>
      </c>
      <c r="BC292" s="139"/>
      <c r="BD292" s="139" t="s">
        <v>1097</v>
      </c>
      <c r="BE292" s="139" t="s">
        <v>88</v>
      </c>
      <c r="BF292" s="139" t="s">
        <v>115</v>
      </c>
      <c r="BG292" s="139" t="s">
        <v>84</v>
      </c>
      <c r="BH292" s="139" t="s">
        <v>85</v>
      </c>
      <c r="BI292" s="139" t="s">
        <v>86</v>
      </c>
      <c r="BJ292" s="139"/>
      <c r="BK292" s="139" t="s">
        <v>116</v>
      </c>
    </row>
    <row r="293" spans="1:63" ht="13.2" customHeight="1" x14ac:dyDescent="0.2">
      <c r="A293" s="54">
        <f t="shared" si="89"/>
        <v>45906</v>
      </c>
      <c r="B293" s="54" t="str">
        <f t="shared" si="90"/>
        <v>NRT</v>
      </c>
      <c r="C293" s="53">
        <f t="shared" si="91"/>
        <v>82020038071</v>
      </c>
      <c r="D293" s="55" t="str">
        <f t="shared" si="92"/>
        <v>PJP250139894</v>
      </c>
      <c r="E293" s="53">
        <f t="shared" si="93"/>
        <v>596421463963</v>
      </c>
      <c r="F293" s="53">
        <f t="shared" si="94"/>
        <v>2256355</v>
      </c>
      <c r="G293" s="53" t="str">
        <f t="shared" si="95"/>
        <v>SWCORP (TEAMHT)</v>
      </c>
      <c r="H293" s="55" t="str">
        <f t="shared" si="96"/>
        <v>김명지</v>
      </c>
      <c r="I293" s="53">
        <f t="shared" si="97"/>
        <v>38659</v>
      </c>
      <c r="J293" s="72">
        <f t="shared" si="98"/>
        <v>0</v>
      </c>
      <c r="K293" s="114">
        <f t="shared" si="99"/>
        <v>1</v>
      </c>
      <c r="L293" s="115">
        <f t="shared" si="100"/>
        <v>0.65</v>
      </c>
      <c r="M293" s="115">
        <f t="shared" si="101"/>
        <v>2</v>
      </c>
      <c r="N293" s="56">
        <f t="shared" si="102"/>
        <v>2</v>
      </c>
      <c r="O293" s="53" t="str">
        <f t="shared" si="103"/>
        <v>일반(목록배제,Normal-Manifest Exception)</v>
      </c>
      <c r="P293" s="100">
        <f t="shared" si="104"/>
        <v>6.15</v>
      </c>
      <c r="Q293" s="63" t="str">
        <f t="shared" si="105"/>
        <v>RS706</v>
      </c>
      <c r="R293" s="63" t="str">
        <f t="shared" si="106"/>
        <v>KOREAN AIR LINES.CO., LTD.</v>
      </c>
      <c r="S293" s="54">
        <f t="shared" si="107"/>
        <v>45906</v>
      </c>
      <c r="T293" s="94">
        <f t="shared" si="108"/>
        <v>850</v>
      </c>
      <c r="U293" s="98" cm="1">
        <f t="array" ref="U293">IF(OR(ISNUMBER(SEARCH("대신대납",J293)),ISNUMBER(SEARCH("대신 대납",J293))),_xlfn.LET(
  _xlpm.s,J293,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3" s="98">
        <f>((K293-1)*2500)/(Summary!$B$23/100)</f>
        <v>0</v>
      </c>
      <c r="W293" s="107">
        <f>IF(OR(ISNUMBER(SEARCH("대신대납",J293)),ISNUMBER(SEARCH("대신 대납",J293)),ISNUMBER(SEARCH("대신착불",J293)),ISNUMBER(SEARCH("대신 착불",J293))), 0,_xlfn.IFNA(_xlfn.IFS(
    AND(N293/K293 &gt; 2, N293/K293 &lt;= 5), 500/(Summary!$B$23/100) * K293,
    AND(N293/K293 &gt; 5, N293/K293 &lt;= 10), 1000/(Summary!$B$23/100) * K293,
    AND(N293/K293 &gt; 10, N293/K293 &lt;= 20), 3000/(Summary!$B$23/100) * K293,
    AND(N293/K293 &gt; 20, N293/K293 &lt;= 25), 11000/(Summary!$B$23/100) * K293,
    AND(N293/K293 &gt; 25, N293/K293 &lt;= 999), 15000/(Summary!$B$23/100) * K293
),0))</f>
        <v>0</v>
      </c>
      <c r="X293" s="99" cm="1">
        <f t="array" ref="X293">_xlfn.IFNA(_xlfn.IFS(AND(P293&gt;=2000, P293&lt;3000), 10000, AND(P293&gt;=3000, P293&lt;4000), 15000, AND(P293&gt;=4000, P293&lt;5000), 20000, AND(P293&gt;=5000), 25000),0)</f>
        <v>0</v>
      </c>
      <c r="Y293" s="64" t="str">
        <f>_xlfn.IFNA(VLOOKUP(D293,OTC!$A:$H,8,0),"")</f>
        <v/>
      </c>
      <c r="Z293" s="102">
        <f t="shared" si="109"/>
        <v>0</v>
      </c>
      <c r="AA293" s="113">
        <f t="shared" si="110"/>
        <v>850</v>
      </c>
      <c r="AB293" s="124">
        <f>IF(OR(ISNUMBER(SEARCH("적하삭제",J293)),ISNUMBER(SEARCH("적하 삭제",J293))),0,AA293*Summary!$B$23/100)</f>
        <v>8009.8050000000003</v>
      </c>
      <c r="AC293" s="65"/>
      <c r="AD293" s="145">
        <v>45906</v>
      </c>
      <c r="AE293" s="139" t="s">
        <v>10</v>
      </c>
      <c r="AF293" s="139">
        <v>82020038071</v>
      </c>
      <c r="AG293" s="139" t="s">
        <v>1098</v>
      </c>
      <c r="AH293" s="139" t="s">
        <v>1099</v>
      </c>
      <c r="AI293" s="139">
        <v>1038087978</v>
      </c>
      <c r="AJ293" s="139">
        <v>38659</v>
      </c>
      <c r="AK293" s="139"/>
      <c r="AL293" s="140">
        <v>1</v>
      </c>
      <c r="AM293" s="141">
        <v>0.65</v>
      </c>
      <c r="AN293" s="141">
        <v>2</v>
      </c>
      <c r="AO293" s="141">
        <v>2</v>
      </c>
      <c r="AP293" s="139" t="s">
        <v>8</v>
      </c>
      <c r="AQ293" s="141">
        <v>6.15</v>
      </c>
      <c r="AR293" s="139" t="s">
        <v>81</v>
      </c>
      <c r="AS293" s="139" t="s">
        <v>81</v>
      </c>
      <c r="AT293" s="139" t="s">
        <v>81</v>
      </c>
      <c r="AU293" s="139" t="s">
        <v>81</v>
      </c>
      <c r="AV293" s="139" t="s">
        <v>81</v>
      </c>
      <c r="AW293" s="139">
        <v>2256355</v>
      </c>
      <c r="AX293" s="139" t="s">
        <v>121</v>
      </c>
      <c r="AY293" s="139" t="s">
        <v>82</v>
      </c>
      <c r="AZ293" s="139"/>
      <c r="BA293" s="139" t="s">
        <v>83</v>
      </c>
      <c r="BB293" s="157">
        <v>596421463963</v>
      </c>
      <c r="BC293" s="139"/>
      <c r="BD293" s="139" t="s">
        <v>1100</v>
      </c>
      <c r="BE293" s="139" t="s">
        <v>88</v>
      </c>
      <c r="BF293" s="139" t="s">
        <v>115</v>
      </c>
      <c r="BG293" s="139" t="s">
        <v>84</v>
      </c>
      <c r="BH293" s="139" t="s">
        <v>85</v>
      </c>
      <c r="BI293" s="139" t="s">
        <v>86</v>
      </c>
      <c r="BJ293" s="139"/>
      <c r="BK293" s="139" t="s">
        <v>116</v>
      </c>
    </row>
    <row r="294" spans="1:63" ht="13.2" customHeight="1" x14ac:dyDescent="0.2">
      <c r="A294" s="54">
        <f t="shared" si="89"/>
        <v>45906</v>
      </c>
      <c r="B294" s="54" t="str">
        <f t="shared" si="90"/>
        <v>NRT</v>
      </c>
      <c r="C294" s="53">
        <f t="shared" si="91"/>
        <v>82020038071</v>
      </c>
      <c r="D294" s="55" t="str">
        <f t="shared" si="92"/>
        <v>PJP250139895</v>
      </c>
      <c r="E294" s="53">
        <f t="shared" si="93"/>
        <v>596421463974</v>
      </c>
      <c r="F294" s="53">
        <f t="shared" si="94"/>
        <v>2256355</v>
      </c>
      <c r="G294" s="53" t="str">
        <f t="shared" si="95"/>
        <v>SWCORP (TEAMHT)</v>
      </c>
      <c r="H294" s="55" t="str">
        <f t="shared" si="96"/>
        <v>구제이</v>
      </c>
      <c r="I294" s="53">
        <f t="shared" si="97"/>
        <v>14902</v>
      </c>
      <c r="J294" s="72">
        <f t="shared" si="98"/>
        <v>0</v>
      </c>
      <c r="K294" s="114">
        <f t="shared" si="99"/>
        <v>1</v>
      </c>
      <c r="L294" s="115">
        <f t="shared" si="100"/>
        <v>1.2</v>
      </c>
      <c r="M294" s="115">
        <f t="shared" si="101"/>
        <v>2.1</v>
      </c>
      <c r="N294" s="56">
        <f t="shared" si="102"/>
        <v>2.1</v>
      </c>
      <c r="O294" s="53" t="str">
        <f t="shared" si="103"/>
        <v>일반(목록배제,Normal-Manifest Exception)</v>
      </c>
      <c r="P294" s="100">
        <f t="shared" si="104"/>
        <v>7.29</v>
      </c>
      <c r="Q294" s="63" t="str">
        <f t="shared" si="105"/>
        <v>RS706</v>
      </c>
      <c r="R294" s="63" t="str">
        <f t="shared" si="106"/>
        <v>KOREAN AIR LINES.CO., LTD.</v>
      </c>
      <c r="S294" s="54">
        <f t="shared" si="107"/>
        <v>45906</v>
      </c>
      <c r="T294" s="94">
        <f t="shared" si="108"/>
        <v>869</v>
      </c>
      <c r="U294" s="98" cm="1">
        <f t="array" ref="U294">IF(OR(ISNUMBER(SEARCH("대신대납",J294)),ISNUMBER(SEARCH("대신 대납",J294))),_xlfn.LET(
  _xlpm.s,J294,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4" s="98">
        <f>((K294-1)*2500)/(Summary!$B$23/100)</f>
        <v>0</v>
      </c>
      <c r="W294" s="107">
        <f>IF(OR(ISNUMBER(SEARCH("대신대납",J294)),ISNUMBER(SEARCH("대신 대납",J294)),ISNUMBER(SEARCH("대신착불",J294)),ISNUMBER(SEARCH("대신 착불",J294))), 0,_xlfn.IFNA(_xlfn.IFS(
    AND(N294/K294 &gt; 2, N294/K294 &lt;= 5), 500/(Summary!$B$23/100) * K294,
    AND(N294/K294 &gt; 5, N294/K294 &lt;= 10), 1000/(Summary!$B$23/100) * K294,
    AND(N294/K294 &gt; 10, N294/K294 &lt;= 20), 3000/(Summary!$B$23/100) * K294,
    AND(N294/K294 &gt; 20, N294/K294 &lt;= 25), 11000/(Summary!$B$23/100) * K294,
    AND(N294/K294 &gt; 25, N294/K294 &lt;= 999), 15000/(Summary!$B$23/100) * K294
),0))</f>
        <v>53.059968376258844</v>
      </c>
      <c r="X294" s="99" cm="1">
        <f t="array" ref="X294">_xlfn.IFNA(_xlfn.IFS(AND(P294&gt;=2000, P294&lt;3000), 10000, AND(P294&gt;=3000, P294&lt;4000), 15000, AND(P294&gt;=4000, P294&lt;5000), 20000, AND(P294&gt;=5000), 25000),0)</f>
        <v>0</v>
      </c>
      <c r="Y294" s="64" t="str">
        <f>_xlfn.IFNA(VLOOKUP(D294,OTC!$A:$H,8,0),"")</f>
        <v/>
      </c>
      <c r="Z294" s="102">
        <f t="shared" si="109"/>
        <v>53</v>
      </c>
      <c r="AA294" s="113">
        <f t="shared" si="110"/>
        <v>922</v>
      </c>
      <c r="AB294" s="124">
        <f>IF(OR(ISNUMBER(SEARCH("적하삭제",J294)),ISNUMBER(SEARCH("적하 삭제",J294))),0,AA294*Summary!$B$23/100)</f>
        <v>8688.2826000000005</v>
      </c>
      <c r="AC294" s="65"/>
      <c r="AD294" s="145">
        <v>45906</v>
      </c>
      <c r="AE294" s="139" t="s">
        <v>10</v>
      </c>
      <c r="AF294" s="139">
        <v>82020038071</v>
      </c>
      <c r="AG294" s="139" t="s">
        <v>1101</v>
      </c>
      <c r="AH294" s="139" t="s">
        <v>1102</v>
      </c>
      <c r="AI294" s="139">
        <v>1028296321</v>
      </c>
      <c r="AJ294" s="139">
        <v>14902</v>
      </c>
      <c r="AK294" s="139"/>
      <c r="AL294" s="140">
        <v>1</v>
      </c>
      <c r="AM294" s="141">
        <v>1.2</v>
      </c>
      <c r="AN294" s="141">
        <v>2.1</v>
      </c>
      <c r="AO294" s="141">
        <v>2.1</v>
      </c>
      <c r="AP294" s="139" t="s">
        <v>8</v>
      </c>
      <c r="AQ294" s="141">
        <v>7.29</v>
      </c>
      <c r="AR294" s="139" t="s">
        <v>81</v>
      </c>
      <c r="AS294" s="139" t="s">
        <v>81</v>
      </c>
      <c r="AT294" s="139" t="s">
        <v>81</v>
      </c>
      <c r="AU294" s="139" t="s">
        <v>81</v>
      </c>
      <c r="AV294" s="139" t="s">
        <v>81</v>
      </c>
      <c r="AW294" s="139">
        <v>2256355</v>
      </c>
      <c r="AX294" s="139" t="s">
        <v>121</v>
      </c>
      <c r="AY294" s="139" t="s">
        <v>82</v>
      </c>
      <c r="AZ294" s="139"/>
      <c r="BA294" s="139" t="s">
        <v>83</v>
      </c>
      <c r="BB294" s="157">
        <v>596421463974</v>
      </c>
      <c r="BC294" s="139"/>
      <c r="BD294" s="139" t="s">
        <v>1103</v>
      </c>
      <c r="BE294" s="139" t="s">
        <v>88</v>
      </c>
      <c r="BF294" s="139" t="s">
        <v>115</v>
      </c>
      <c r="BG294" s="139" t="s">
        <v>84</v>
      </c>
      <c r="BH294" s="139" t="s">
        <v>85</v>
      </c>
      <c r="BI294" s="139" t="s">
        <v>86</v>
      </c>
      <c r="BJ294" s="139"/>
      <c r="BK294" s="139" t="s">
        <v>116</v>
      </c>
    </row>
    <row r="295" spans="1:63" ht="13.2" customHeight="1" x14ac:dyDescent="0.2">
      <c r="A295" s="54">
        <f t="shared" si="89"/>
        <v>45906</v>
      </c>
      <c r="B295" s="54" t="str">
        <f t="shared" si="90"/>
        <v>NRT</v>
      </c>
      <c r="C295" s="53">
        <f t="shared" si="91"/>
        <v>82020038071</v>
      </c>
      <c r="D295" s="55" t="str">
        <f t="shared" si="92"/>
        <v>PJP250139904</v>
      </c>
      <c r="E295" s="53">
        <f t="shared" si="93"/>
        <v>596421464066</v>
      </c>
      <c r="F295" s="53">
        <f t="shared" si="94"/>
        <v>2256355</v>
      </c>
      <c r="G295" s="53" t="str">
        <f t="shared" si="95"/>
        <v>SWCORP (TEAMHT)</v>
      </c>
      <c r="H295" s="55" t="str">
        <f t="shared" si="96"/>
        <v>김병철</v>
      </c>
      <c r="I295" s="53">
        <f t="shared" si="97"/>
        <v>61257</v>
      </c>
      <c r="J295" s="72">
        <f t="shared" si="98"/>
        <v>0</v>
      </c>
      <c r="K295" s="114">
        <f t="shared" si="99"/>
        <v>1</v>
      </c>
      <c r="L295" s="115">
        <f t="shared" si="100"/>
        <v>2.4500000000000002</v>
      </c>
      <c r="M295" s="115">
        <f t="shared" si="101"/>
        <v>3.4</v>
      </c>
      <c r="N295" s="56">
        <f t="shared" si="102"/>
        <v>3.4000000000000004</v>
      </c>
      <c r="O295" s="53" t="str">
        <f t="shared" si="103"/>
        <v>일반(목록배제,Normal-Manifest Exception)</v>
      </c>
      <c r="P295" s="100">
        <f t="shared" si="104"/>
        <v>7.16</v>
      </c>
      <c r="Q295" s="63" t="str">
        <f t="shared" si="105"/>
        <v>RS706</v>
      </c>
      <c r="R295" s="63" t="str">
        <f t="shared" si="106"/>
        <v>KOREAN AIR LINES.CO., LTD.</v>
      </c>
      <c r="S295" s="54">
        <f t="shared" si="107"/>
        <v>45906</v>
      </c>
      <c r="T295" s="94">
        <f t="shared" si="108"/>
        <v>1116</v>
      </c>
      <c r="U295" s="98" cm="1">
        <f t="array" ref="U295">IF(OR(ISNUMBER(SEARCH("대신대납",J295)),ISNUMBER(SEARCH("대신 대납",J295))),_xlfn.LET(
  _xlpm.s,J295,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5" s="98">
        <f>((K295-1)*2500)/(Summary!$B$23/100)</f>
        <v>0</v>
      </c>
      <c r="W295" s="107">
        <f>IF(OR(ISNUMBER(SEARCH("대신대납",J295)),ISNUMBER(SEARCH("대신 대납",J295)),ISNUMBER(SEARCH("대신착불",J295)),ISNUMBER(SEARCH("대신 착불",J295))), 0,_xlfn.IFNA(_xlfn.IFS(
    AND(N295/K295 &gt; 2, N295/K295 &lt;= 5), 500/(Summary!$B$23/100) * K295,
    AND(N295/K295 &gt; 5, N295/K295 &lt;= 10), 1000/(Summary!$B$23/100) * K295,
    AND(N295/K295 &gt; 10, N295/K295 &lt;= 20), 3000/(Summary!$B$23/100) * K295,
    AND(N295/K295 &gt; 20, N295/K295 &lt;= 25), 11000/(Summary!$B$23/100) * K295,
    AND(N295/K295 &gt; 25, N295/K295 &lt;= 999), 15000/(Summary!$B$23/100) * K295
),0))</f>
        <v>53.059968376258844</v>
      </c>
      <c r="X295" s="99" cm="1">
        <f t="array" ref="X295">_xlfn.IFNA(_xlfn.IFS(AND(P295&gt;=2000, P295&lt;3000), 10000, AND(P295&gt;=3000, P295&lt;4000), 15000, AND(P295&gt;=4000, P295&lt;5000), 20000, AND(P295&gt;=5000), 25000),0)</f>
        <v>0</v>
      </c>
      <c r="Y295" s="64" t="str">
        <f>_xlfn.IFNA(VLOOKUP(D295,OTC!$A:$H,8,0),"")</f>
        <v/>
      </c>
      <c r="Z295" s="102">
        <f t="shared" si="109"/>
        <v>53</v>
      </c>
      <c r="AA295" s="113">
        <f t="shared" si="110"/>
        <v>1169</v>
      </c>
      <c r="AB295" s="124">
        <f>IF(OR(ISNUMBER(SEARCH("적하삭제",J295)),ISNUMBER(SEARCH("적하 삭제",J295))),0,AA295*Summary!$B$23/100)</f>
        <v>11015.8377</v>
      </c>
      <c r="AC295" s="65"/>
      <c r="AD295" s="145">
        <v>45906</v>
      </c>
      <c r="AE295" s="139" t="s">
        <v>10</v>
      </c>
      <c r="AF295" s="139">
        <v>82020038071</v>
      </c>
      <c r="AG295" s="139" t="s">
        <v>1104</v>
      </c>
      <c r="AH295" s="139" t="s">
        <v>1105</v>
      </c>
      <c r="AI295" s="139">
        <v>1030710522</v>
      </c>
      <c r="AJ295" s="139">
        <v>61257</v>
      </c>
      <c r="AK295" s="139"/>
      <c r="AL295" s="140">
        <v>1</v>
      </c>
      <c r="AM295" s="141">
        <v>2.4500000000000002</v>
      </c>
      <c r="AN295" s="141">
        <v>3.4</v>
      </c>
      <c r="AO295" s="141">
        <v>3.4</v>
      </c>
      <c r="AP295" s="139" t="s">
        <v>8</v>
      </c>
      <c r="AQ295" s="141">
        <v>7.16</v>
      </c>
      <c r="AR295" s="139" t="s">
        <v>81</v>
      </c>
      <c r="AS295" s="139" t="s">
        <v>81</v>
      </c>
      <c r="AT295" s="139" t="s">
        <v>81</v>
      </c>
      <c r="AU295" s="139" t="s">
        <v>81</v>
      </c>
      <c r="AV295" s="139" t="s">
        <v>81</v>
      </c>
      <c r="AW295" s="139">
        <v>2256355</v>
      </c>
      <c r="AX295" s="139" t="s">
        <v>121</v>
      </c>
      <c r="AY295" s="139" t="s">
        <v>82</v>
      </c>
      <c r="AZ295" s="139"/>
      <c r="BA295" s="139" t="s">
        <v>83</v>
      </c>
      <c r="BB295" s="157">
        <v>596421464066</v>
      </c>
      <c r="BC295" s="139"/>
      <c r="BD295" s="139" t="s">
        <v>1106</v>
      </c>
      <c r="BE295" s="139" t="s">
        <v>88</v>
      </c>
      <c r="BF295" s="139" t="s">
        <v>115</v>
      </c>
      <c r="BG295" s="139" t="s">
        <v>84</v>
      </c>
      <c r="BH295" s="139" t="s">
        <v>85</v>
      </c>
      <c r="BI295" s="139" t="s">
        <v>86</v>
      </c>
      <c r="BJ295" s="139"/>
      <c r="BK295" s="139" t="s">
        <v>116</v>
      </c>
    </row>
    <row r="296" spans="1:63" ht="13.2" customHeight="1" x14ac:dyDescent="0.2">
      <c r="A296" s="54">
        <f t="shared" si="89"/>
        <v>45906</v>
      </c>
      <c r="B296" s="54" t="str">
        <f t="shared" si="90"/>
        <v>NRT</v>
      </c>
      <c r="C296" s="53">
        <f t="shared" si="91"/>
        <v>82020038071</v>
      </c>
      <c r="D296" s="55" t="str">
        <f t="shared" si="92"/>
        <v>PJP250139909</v>
      </c>
      <c r="E296" s="53">
        <f t="shared" si="93"/>
        <v>596421464114</v>
      </c>
      <c r="F296" s="53">
        <f t="shared" si="94"/>
        <v>2256355</v>
      </c>
      <c r="G296" s="53" t="str">
        <f t="shared" si="95"/>
        <v>SWCORP (TEAMHT)</v>
      </c>
      <c r="H296" s="55" t="str">
        <f t="shared" si="96"/>
        <v>최미현</v>
      </c>
      <c r="I296" s="53">
        <f t="shared" si="97"/>
        <v>18430</v>
      </c>
      <c r="J296" s="72">
        <f t="shared" si="98"/>
        <v>0</v>
      </c>
      <c r="K296" s="114">
        <f t="shared" si="99"/>
        <v>1</v>
      </c>
      <c r="L296" s="115">
        <f t="shared" si="100"/>
        <v>0.7</v>
      </c>
      <c r="M296" s="115">
        <f t="shared" si="101"/>
        <v>2.1</v>
      </c>
      <c r="N296" s="56">
        <f t="shared" si="102"/>
        <v>2.1</v>
      </c>
      <c r="O296" s="53" t="str">
        <f t="shared" si="103"/>
        <v>일반(목록배제,Normal-Manifest Exception)</v>
      </c>
      <c r="P296" s="100">
        <f t="shared" si="104"/>
        <v>10.23</v>
      </c>
      <c r="Q296" s="63" t="str">
        <f t="shared" si="105"/>
        <v>RS706</v>
      </c>
      <c r="R296" s="63" t="str">
        <f t="shared" si="106"/>
        <v>KOREAN AIR LINES.CO., LTD.</v>
      </c>
      <c r="S296" s="54">
        <f t="shared" si="107"/>
        <v>45906</v>
      </c>
      <c r="T296" s="94">
        <f t="shared" si="108"/>
        <v>869</v>
      </c>
      <c r="U296" s="98" cm="1">
        <f t="array" ref="U296">IF(OR(ISNUMBER(SEARCH("대신대납",J296)),ISNUMBER(SEARCH("대신 대납",J296))),_xlfn.LET(
  _xlpm.s,J296,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6" s="98">
        <f>((K296-1)*2500)/(Summary!$B$23/100)</f>
        <v>0</v>
      </c>
      <c r="W296" s="107">
        <f>IF(OR(ISNUMBER(SEARCH("대신대납",J296)),ISNUMBER(SEARCH("대신 대납",J296)),ISNUMBER(SEARCH("대신착불",J296)),ISNUMBER(SEARCH("대신 착불",J296))), 0,_xlfn.IFNA(_xlfn.IFS(
    AND(N296/K296 &gt; 2, N296/K296 &lt;= 5), 500/(Summary!$B$23/100) * K296,
    AND(N296/K296 &gt; 5, N296/K296 &lt;= 10), 1000/(Summary!$B$23/100) * K296,
    AND(N296/K296 &gt; 10, N296/K296 &lt;= 20), 3000/(Summary!$B$23/100) * K296,
    AND(N296/K296 &gt; 20, N296/K296 &lt;= 25), 11000/(Summary!$B$23/100) * K296,
    AND(N296/K296 &gt; 25, N296/K296 &lt;= 999), 15000/(Summary!$B$23/100) * K296
),0))</f>
        <v>53.059968376258844</v>
      </c>
      <c r="X296" s="99" cm="1">
        <f t="array" ref="X296">_xlfn.IFNA(_xlfn.IFS(AND(P296&gt;=2000, P296&lt;3000), 10000, AND(P296&gt;=3000, P296&lt;4000), 15000, AND(P296&gt;=4000, P296&lt;5000), 20000, AND(P296&gt;=5000), 25000),0)</f>
        <v>0</v>
      </c>
      <c r="Y296" s="64" t="str">
        <f>_xlfn.IFNA(VLOOKUP(D296,OTC!$A:$H,8,0),"")</f>
        <v/>
      </c>
      <c r="Z296" s="102">
        <f t="shared" si="109"/>
        <v>53</v>
      </c>
      <c r="AA296" s="113">
        <f t="shared" si="110"/>
        <v>922</v>
      </c>
      <c r="AB296" s="124">
        <f>IF(OR(ISNUMBER(SEARCH("적하삭제",J296)),ISNUMBER(SEARCH("적하 삭제",J296))),0,AA296*Summary!$B$23/100)</f>
        <v>8688.2826000000005</v>
      </c>
      <c r="AC296" s="65"/>
      <c r="AD296" s="145">
        <v>45906</v>
      </c>
      <c r="AE296" s="139" t="s">
        <v>10</v>
      </c>
      <c r="AF296" s="139">
        <v>82020038071</v>
      </c>
      <c r="AG296" s="139" t="s">
        <v>1107</v>
      </c>
      <c r="AH296" s="139" t="s">
        <v>1108</v>
      </c>
      <c r="AI296" s="139">
        <v>1072073121</v>
      </c>
      <c r="AJ296" s="139">
        <v>18430</v>
      </c>
      <c r="AK296" s="139"/>
      <c r="AL296" s="140">
        <v>1</v>
      </c>
      <c r="AM296" s="141">
        <v>0.7</v>
      </c>
      <c r="AN296" s="141">
        <v>2.1</v>
      </c>
      <c r="AO296" s="141">
        <v>2.1</v>
      </c>
      <c r="AP296" s="139" t="s">
        <v>8</v>
      </c>
      <c r="AQ296" s="141">
        <v>10.23</v>
      </c>
      <c r="AR296" s="139" t="s">
        <v>81</v>
      </c>
      <c r="AS296" s="139" t="s">
        <v>81</v>
      </c>
      <c r="AT296" s="139" t="s">
        <v>81</v>
      </c>
      <c r="AU296" s="139" t="s">
        <v>81</v>
      </c>
      <c r="AV296" s="139" t="s">
        <v>81</v>
      </c>
      <c r="AW296" s="139">
        <v>2256355</v>
      </c>
      <c r="AX296" s="139" t="s">
        <v>121</v>
      </c>
      <c r="AY296" s="139" t="s">
        <v>82</v>
      </c>
      <c r="AZ296" s="139"/>
      <c r="BA296" s="139" t="s">
        <v>83</v>
      </c>
      <c r="BB296" s="157">
        <v>596421464114</v>
      </c>
      <c r="BC296" s="139"/>
      <c r="BD296" s="139" t="s">
        <v>1109</v>
      </c>
      <c r="BE296" s="139" t="s">
        <v>88</v>
      </c>
      <c r="BF296" s="139" t="s">
        <v>115</v>
      </c>
      <c r="BG296" s="139" t="s">
        <v>84</v>
      </c>
      <c r="BH296" s="139" t="s">
        <v>85</v>
      </c>
      <c r="BI296" s="139" t="s">
        <v>86</v>
      </c>
      <c r="BJ296" s="139"/>
      <c r="BK296" s="139" t="s">
        <v>116</v>
      </c>
    </row>
    <row r="297" spans="1:63" ht="13.2" customHeight="1" x14ac:dyDescent="0.2">
      <c r="A297" s="54">
        <f t="shared" si="89"/>
        <v>45906</v>
      </c>
      <c r="B297" s="54" t="str">
        <f t="shared" si="90"/>
        <v>NRT</v>
      </c>
      <c r="C297" s="53">
        <f t="shared" si="91"/>
        <v>82020038071</v>
      </c>
      <c r="D297" s="55" t="str">
        <f t="shared" si="92"/>
        <v>PJP250139912</v>
      </c>
      <c r="E297" s="53">
        <f t="shared" si="93"/>
        <v>596421464140</v>
      </c>
      <c r="F297" s="53">
        <f t="shared" si="94"/>
        <v>2256355</v>
      </c>
      <c r="G297" s="53" t="str">
        <f t="shared" si="95"/>
        <v>SWCORP (TEAMHT)</v>
      </c>
      <c r="H297" s="55" t="str">
        <f t="shared" si="96"/>
        <v>장은선</v>
      </c>
      <c r="I297" s="53">
        <f t="shared" si="97"/>
        <v>22391</v>
      </c>
      <c r="J297" s="72">
        <f t="shared" si="98"/>
        <v>0</v>
      </c>
      <c r="K297" s="114">
        <f t="shared" si="99"/>
        <v>1</v>
      </c>
      <c r="L297" s="115">
        <f t="shared" si="100"/>
        <v>2.65</v>
      </c>
      <c r="M297" s="115">
        <f t="shared" si="101"/>
        <v>3.5</v>
      </c>
      <c r="N297" s="56">
        <f t="shared" si="102"/>
        <v>3.5</v>
      </c>
      <c r="O297" s="53" t="str">
        <f t="shared" si="103"/>
        <v>일반(목록배제,Normal-Manifest Exception)</v>
      </c>
      <c r="P297" s="100">
        <f t="shared" si="104"/>
        <v>16.75</v>
      </c>
      <c r="Q297" s="63" t="str">
        <f t="shared" si="105"/>
        <v>RS706</v>
      </c>
      <c r="R297" s="63" t="str">
        <f t="shared" si="106"/>
        <v>KOREAN AIR LINES.CO., LTD.</v>
      </c>
      <c r="S297" s="54">
        <f t="shared" si="107"/>
        <v>45906</v>
      </c>
      <c r="T297" s="94">
        <f t="shared" si="108"/>
        <v>1135</v>
      </c>
      <c r="U297" s="98" cm="1">
        <f t="array" ref="U297">IF(OR(ISNUMBER(SEARCH("대신대납",J297)),ISNUMBER(SEARCH("대신 대납",J297))),_xlfn.LET(
  _xlpm.s,J297,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7" s="98">
        <f>((K297-1)*2500)/(Summary!$B$23/100)</f>
        <v>0</v>
      </c>
      <c r="W297" s="107">
        <f>IF(OR(ISNUMBER(SEARCH("대신대납",J297)),ISNUMBER(SEARCH("대신 대납",J297)),ISNUMBER(SEARCH("대신착불",J297)),ISNUMBER(SEARCH("대신 착불",J297))), 0,_xlfn.IFNA(_xlfn.IFS(
    AND(N297/K297 &gt; 2, N297/K297 &lt;= 5), 500/(Summary!$B$23/100) * K297,
    AND(N297/K297 &gt; 5, N297/K297 &lt;= 10), 1000/(Summary!$B$23/100) * K297,
    AND(N297/K297 &gt; 10, N297/K297 &lt;= 20), 3000/(Summary!$B$23/100) * K297,
    AND(N297/K297 &gt; 20, N297/K297 &lt;= 25), 11000/(Summary!$B$23/100) * K297,
    AND(N297/K297 &gt; 25, N297/K297 &lt;= 999), 15000/(Summary!$B$23/100) * K297
),0))</f>
        <v>53.059968376258844</v>
      </c>
      <c r="X297" s="99" cm="1">
        <f t="array" ref="X297">_xlfn.IFNA(_xlfn.IFS(AND(P297&gt;=2000, P297&lt;3000), 10000, AND(P297&gt;=3000, P297&lt;4000), 15000, AND(P297&gt;=4000, P297&lt;5000), 20000, AND(P297&gt;=5000), 25000),0)</f>
        <v>0</v>
      </c>
      <c r="Y297" s="64" t="str">
        <f>_xlfn.IFNA(VLOOKUP(D297,OTC!$A:$H,8,0),"")</f>
        <v/>
      </c>
      <c r="Z297" s="102">
        <f t="shared" si="109"/>
        <v>53</v>
      </c>
      <c r="AA297" s="113">
        <f t="shared" si="110"/>
        <v>1188</v>
      </c>
      <c r="AB297" s="124">
        <f>IF(OR(ISNUMBER(SEARCH("적하삭제",J297)),ISNUMBER(SEARCH("적하 삭제",J297))),0,AA297*Summary!$B$23/100)</f>
        <v>11194.8804</v>
      </c>
      <c r="AC297" s="65"/>
      <c r="AD297" s="145">
        <v>45906</v>
      </c>
      <c r="AE297" s="139" t="s">
        <v>10</v>
      </c>
      <c r="AF297" s="139">
        <v>82020038071</v>
      </c>
      <c r="AG297" s="139" t="s">
        <v>1110</v>
      </c>
      <c r="AH297" s="139" t="s">
        <v>1111</v>
      </c>
      <c r="AI297" s="139">
        <v>1085224008</v>
      </c>
      <c r="AJ297" s="139">
        <v>22391</v>
      </c>
      <c r="AK297" s="139"/>
      <c r="AL297" s="140">
        <v>1</v>
      </c>
      <c r="AM297" s="141">
        <v>2.65</v>
      </c>
      <c r="AN297" s="141">
        <v>3.5</v>
      </c>
      <c r="AO297" s="141">
        <v>3.5</v>
      </c>
      <c r="AP297" s="139" t="s">
        <v>8</v>
      </c>
      <c r="AQ297" s="141">
        <v>16.75</v>
      </c>
      <c r="AR297" s="139" t="s">
        <v>81</v>
      </c>
      <c r="AS297" s="139" t="s">
        <v>81</v>
      </c>
      <c r="AT297" s="139" t="s">
        <v>81</v>
      </c>
      <c r="AU297" s="139" t="s">
        <v>81</v>
      </c>
      <c r="AV297" s="139" t="s">
        <v>81</v>
      </c>
      <c r="AW297" s="139">
        <v>2256355</v>
      </c>
      <c r="AX297" s="139" t="s">
        <v>121</v>
      </c>
      <c r="AY297" s="139" t="s">
        <v>82</v>
      </c>
      <c r="AZ297" s="139"/>
      <c r="BA297" s="139" t="s">
        <v>83</v>
      </c>
      <c r="BB297" s="157">
        <v>596421464140</v>
      </c>
      <c r="BC297" s="139"/>
      <c r="BD297" s="139" t="s">
        <v>1112</v>
      </c>
      <c r="BE297" s="139" t="s">
        <v>88</v>
      </c>
      <c r="BF297" s="139" t="s">
        <v>115</v>
      </c>
      <c r="BG297" s="139" t="s">
        <v>84</v>
      </c>
      <c r="BH297" s="139" t="s">
        <v>85</v>
      </c>
      <c r="BI297" s="139" t="s">
        <v>86</v>
      </c>
      <c r="BJ297" s="139"/>
      <c r="BK297" s="139" t="s">
        <v>116</v>
      </c>
    </row>
    <row r="298" spans="1:63" ht="13.2" customHeight="1" x14ac:dyDescent="0.2">
      <c r="A298" s="54">
        <f t="shared" si="89"/>
        <v>45906</v>
      </c>
      <c r="B298" s="54" t="str">
        <f t="shared" si="90"/>
        <v>NRT</v>
      </c>
      <c r="C298" s="53">
        <f t="shared" si="91"/>
        <v>82020038071</v>
      </c>
      <c r="D298" s="55" t="str">
        <f t="shared" si="92"/>
        <v>PJP250139913</v>
      </c>
      <c r="E298" s="53">
        <f t="shared" si="93"/>
        <v>596421464151</v>
      </c>
      <c r="F298" s="53">
        <f t="shared" si="94"/>
        <v>2256355</v>
      </c>
      <c r="G298" s="53" t="str">
        <f t="shared" si="95"/>
        <v>SWCORP (TEAMHT)</v>
      </c>
      <c r="H298" s="55" t="str">
        <f t="shared" si="96"/>
        <v>정용진</v>
      </c>
      <c r="I298" s="53">
        <f t="shared" si="97"/>
        <v>14923</v>
      </c>
      <c r="J298" s="72">
        <f t="shared" si="98"/>
        <v>0</v>
      </c>
      <c r="K298" s="114">
        <f t="shared" si="99"/>
        <v>1</v>
      </c>
      <c r="L298" s="115">
        <f t="shared" si="100"/>
        <v>3.7</v>
      </c>
      <c r="M298" s="115">
        <f t="shared" si="101"/>
        <v>8.1</v>
      </c>
      <c r="N298" s="56">
        <f t="shared" si="102"/>
        <v>8.1</v>
      </c>
      <c r="O298" s="53" t="str">
        <f t="shared" si="103"/>
        <v>일반(목록배제,Normal-Manifest Exception)</v>
      </c>
      <c r="P298" s="100">
        <f t="shared" si="104"/>
        <v>38.81</v>
      </c>
      <c r="Q298" s="63" t="str">
        <f t="shared" si="105"/>
        <v>RS706</v>
      </c>
      <c r="R298" s="63" t="str">
        <f t="shared" si="106"/>
        <v>KOREAN AIR LINES.CO., LTD.</v>
      </c>
      <c r="S298" s="54">
        <f t="shared" si="107"/>
        <v>45906</v>
      </c>
      <c r="T298" s="94">
        <f t="shared" si="108"/>
        <v>2009</v>
      </c>
      <c r="U298" s="98" cm="1">
        <f t="array" ref="U298">IF(OR(ISNUMBER(SEARCH("대신대납",J298)),ISNUMBER(SEARCH("대신 대납",J298))),_xlfn.LET(
  _xlpm.s,J298,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8" s="98">
        <f>((K298-1)*2500)/(Summary!$B$23/100)</f>
        <v>0</v>
      </c>
      <c r="W298" s="107">
        <f>IF(OR(ISNUMBER(SEARCH("대신대납",J298)),ISNUMBER(SEARCH("대신 대납",J298)),ISNUMBER(SEARCH("대신착불",J298)),ISNUMBER(SEARCH("대신 착불",J298))), 0,_xlfn.IFNA(_xlfn.IFS(
    AND(N298/K298 &gt; 2, N298/K298 &lt;= 5), 500/(Summary!$B$23/100) * K298,
    AND(N298/K298 &gt; 5, N298/K298 &lt;= 10), 1000/(Summary!$B$23/100) * K298,
    AND(N298/K298 &gt; 10, N298/K298 &lt;= 20), 3000/(Summary!$B$23/100) * K298,
    AND(N298/K298 &gt; 20, N298/K298 &lt;= 25), 11000/(Summary!$B$23/100) * K298,
    AND(N298/K298 &gt; 25, N298/K298 &lt;= 999), 15000/(Summary!$B$23/100) * K298
),0))</f>
        <v>106.11993675251769</v>
      </c>
      <c r="X298" s="99" cm="1">
        <f t="array" ref="X298">_xlfn.IFNA(_xlfn.IFS(AND(P298&gt;=2000, P298&lt;3000), 10000, AND(P298&gt;=3000, P298&lt;4000), 15000, AND(P298&gt;=4000, P298&lt;5000), 20000, AND(P298&gt;=5000), 25000),0)</f>
        <v>0</v>
      </c>
      <c r="Y298" s="64" t="str">
        <f>_xlfn.IFNA(VLOOKUP(D298,OTC!$A:$H,8,0),"")</f>
        <v/>
      </c>
      <c r="Z298" s="102">
        <f t="shared" si="109"/>
        <v>106</v>
      </c>
      <c r="AA298" s="113">
        <f t="shared" si="110"/>
        <v>2115</v>
      </c>
      <c r="AB298" s="124">
        <f>IF(OR(ISNUMBER(SEARCH("적하삭제",J298)),ISNUMBER(SEARCH("적하 삭제",J298))),0,AA298*Summary!$B$23/100)</f>
        <v>19930.279500000001</v>
      </c>
      <c r="AC298" s="65"/>
      <c r="AD298" s="145">
        <v>45906</v>
      </c>
      <c r="AE298" s="139" t="s">
        <v>10</v>
      </c>
      <c r="AF298" s="139">
        <v>82020038071</v>
      </c>
      <c r="AG298" s="139" t="s">
        <v>1113</v>
      </c>
      <c r="AH298" s="139" t="s">
        <v>1114</v>
      </c>
      <c r="AI298" s="139">
        <v>1084403000</v>
      </c>
      <c r="AJ298" s="139">
        <v>14923</v>
      </c>
      <c r="AK298" s="139"/>
      <c r="AL298" s="140">
        <v>1</v>
      </c>
      <c r="AM298" s="141">
        <v>3.7</v>
      </c>
      <c r="AN298" s="141">
        <v>8.1</v>
      </c>
      <c r="AO298" s="141">
        <v>8.5</v>
      </c>
      <c r="AP298" s="139" t="s">
        <v>8</v>
      </c>
      <c r="AQ298" s="141">
        <v>38.81</v>
      </c>
      <c r="AR298" s="139" t="s">
        <v>81</v>
      </c>
      <c r="AS298" s="139" t="s">
        <v>81</v>
      </c>
      <c r="AT298" s="139" t="s">
        <v>81</v>
      </c>
      <c r="AU298" s="139" t="s">
        <v>81</v>
      </c>
      <c r="AV298" s="139" t="s">
        <v>81</v>
      </c>
      <c r="AW298" s="139">
        <v>2256355</v>
      </c>
      <c r="AX298" s="139" t="s">
        <v>121</v>
      </c>
      <c r="AY298" s="139" t="s">
        <v>82</v>
      </c>
      <c r="AZ298" s="139"/>
      <c r="BA298" s="139" t="s">
        <v>83</v>
      </c>
      <c r="BB298" s="157">
        <v>596421464151</v>
      </c>
      <c r="BC298" s="139"/>
      <c r="BD298" s="139" t="s">
        <v>1115</v>
      </c>
      <c r="BE298" s="139" t="s">
        <v>88</v>
      </c>
      <c r="BF298" s="139" t="s">
        <v>115</v>
      </c>
      <c r="BG298" s="139" t="s">
        <v>84</v>
      </c>
      <c r="BH298" s="139" t="s">
        <v>85</v>
      </c>
      <c r="BI298" s="139" t="s">
        <v>86</v>
      </c>
      <c r="BJ298" s="139"/>
      <c r="BK298" s="139" t="s">
        <v>116</v>
      </c>
    </row>
    <row r="299" spans="1:63" ht="13.2" customHeight="1" x14ac:dyDescent="0.2">
      <c r="A299" s="54">
        <f t="shared" si="89"/>
        <v>45906</v>
      </c>
      <c r="B299" s="54" t="str">
        <f t="shared" si="90"/>
        <v>NRT</v>
      </c>
      <c r="C299" s="53">
        <f t="shared" si="91"/>
        <v>82020038071</v>
      </c>
      <c r="D299" s="55" t="str">
        <f t="shared" si="92"/>
        <v>PJP250139916</v>
      </c>
      <c r="E299" s="53">
        <f t="shared" si="93"/>
        <v>596421464184</v>
      </c>
      <c r="F299" s="53">
        <f t="shared" si="94"/>
        <v>2256355</v>
      </c>
      <c r="G299" s="53" t="str">
        <f t="shared" si="95"/>
        <v>SWCORP (TEAMHT)</v>
      </c>
      <c r="H299" s="55" t="str">
        <f t="shared" si="96"/>
        <v>안재현</v>
      </c>
      <c r="I299" s="53">
        <f t="shared" si="97"/>
        <v>16534</v>
      </c>
      <c r="J299" s="72">
        <f t="shared" si="98"/>
        <v>0</v>
      </c>
      <c r="K299" s="114">
        <f t="shared" si="99"/>
        <v>1</v>
      </c>
      <c r="L299" s="115">
        <f t="shared" si="100"/>
        <v>3.7</v>
      </c>
      <c r="M299" s="115">
        <f t="shared" si="101"/>
        <v>8.1999999999999993</v>
      </c>
      <c r="N299" s="56">
        <f t="shared" si="102"/>
        <v>8.2000000000000011</v>
      </c>
      <c r="O299" s="53" t="str">
        <f t="shared" si="103"/>
        <v>일반(목록배제,Normal-Manifest Exception)</v>
      </c>
      <c r="P299" s="100">
        <f t="shared" si="104"/>
        <v>39.58</v>
      </c>
      <c r="Q299" s="63" t="str">
        <f t="shared" si="105"/>
        <v>RS706</v>
      </c>
      <c r="R299" s="63" t="str">
        <f t="shared" si="106"/>
        <v>KOREAN AIR LINES.CO., LTD.</v>
      </c>
      <c r="S299" s="54">
        <f t="shared" si="107"/>
        <v>45906</v>
      </c>
      <c r="T299" s="94">
        <f t="shared" si="108"/>
        <v>2028</v>
      </c>
      <c r="U299" s="98" cm="1">
        <f t="array" ref="U299">IF(OR(ISNUMBER(SEARCH("대신대납",J299)),ISNUMBER(SEARCH("대신 대납",J299))),_xlfn.LET(
  _xlpm.s,J299,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9" s="98">
        <f>((K299-1)*2500)/(Summary!$B$23/100)</f>
        <v>0</v>
      </c>
      <c r="W299" s="107">
        <f>IF(OR(ISNUMBER(SEARCH("대신대납",J299)),ISNUMBER(SEARCH("대신 대납",J299)),ISNUMBER(SEARCH("대신착불",J299)),ISNUMBER(SEARCH("대신 착불",J299))), 0,_xlfn.IFNA(_xlfn.IFS(
    AND(N299/K299 &gt; 2, N299/K299 &lt;= 5), 500/(Summary!$B$23/100) * K299,
    AND(N299/K299 &gt; 5, N299/K299 &lt;= 10), 1000/(Summary!$B$23/100) * K299,
    AND(N299/K299 &gt; 10, N299/K299 &lt;= 20), 3000/(Summary!$B$23/100) * K299,
    AND(N299/K299 &gt; 20, N299/K299 &lt;= 25), 11000/(Summary!$B$23/100) * K299,
    AND(N299/K299 &gt; 25, N299/K299 &lt;= 999), 15000/(Summary!$B$23/100) * K299
),0))</f>
        <v>106.11993675251769</v>
      </c>
      <c r="X299" s="99" cm="1">
        <f t="array" ref="X299">_xlfn.IFNA(_xlfn.IFS(AND(P299&gt;=2000, P299&lt;3000), 10000, AND(P299&gt;=3000, P299&lt;4000), 15000, AND(P299&gt;=4000, P299&lt;5000), 20000, AND(P299&gt;=5000), 25000),0)</f>
        <v>0</v>
      </c>
      <c r="Y299" s="64" t="str">
        <f>_xlfn.IFNA(VLOOKUP(D299,OTC!$A:$H,8,0),"")</f>
        <v/>
      </c>
      <c r="Z299" s="102">
        <f t="shared" si="109"/>
        <v>106</v>
      </c>
      <c r="AA299" s="113">
        <f t="shared" si="110"/>
        <v>2134</v>
      </c>
      <c r="AB299" s="124">
        <f>IF(OR(ISNUMBER(SEARCH("적하삭제",J299)),ISNUMBER(SEARCH("적하 삭제",J299))),0,AA299*Summary!$B$23/100)</f>
        <v>20109.322199999999</v>
      </c>
      <c r="AC299" s="65"/>
      <c r="AD299" s="145">
        <v>45906</v>
      </c>
      <c r="AE299" s="139" t="s">
        <v>10</v>
      </c>
      <c r="AF299" s="139">
        <v>82020038071</v>
      </c>
      <c r="AG299" s="139" t="s">
        <v>1116</v>
      </c>
      <c r="AH299" s="139" t="s">
        <v>1117</v>
      </c>
      <c r="AI299" s="139">
        <v>1039511187</v>
      </c>
      <c r="AJ299" s="139">
        <v>16534</v>
      </c>
      <c r="AK299" s="139"/>
      <c r="AL299" s="140">
        <v>1</v>
      </c>
      <c r="AM299" s="141">
        <v>3.7</v>
      </c>
      <c r="AN299" s="141">
        <v>8.1999999999999993</v>
      </c>
      <c r="AO299" s="141">
        <v>8.5</v>
      </c>
      <c r="AP299" s="139" t="s">
        <v>8</v>
      </c>
      <c r="AQ299" s="141">
        <v>39.58</v>
      </c>
      <c r="AR299" s="139" t="s">
        <v>81</v>
      </c>
      <c r="AS299" s="139" t="s">
        <v>81</v>
      </c>
      <c r="AT299" s="139" t="s">
        <v>81</v>
      </c>
      <c r="AU299" s="139" t="s">
        <v>81</v>
      </c>
      <c r="AV299" s="139" t="s">
        <v>81</v>
      </c>
      <c r="AW299" s="139">
        <v>2256355</v>
      </c>
      <c r="AX299" s="139" t="s">
        <v>121</v>
      </c>
      <c r="AY299" s="139" t="s">
        <v>82</v>
      </c>
      <c r="AZ299" s="139"/>
      <c r="BA299" s="139" t="s">
        <v>83</v>
      </c>
      <c r="BB299" s="157">
        <v>596421464184</v>
      </c>
      <c r="BC299" s="139"/>
      <c r="BD299" s="139" t="s">
        <v>1118</v>
      </c>
      <c r="BE299" s="139" t="s">
        <v>88</v>
      </c>
      <c r="BF299" s="139" t="s">
        <v>115</v>
      </c>
      <c r="BG299" s="139" t="s">
        <v>84</v>
      </c>
      <c r="BH299" s="139" t="s">
        <v>85</v>
      </c>
      <c r="BI299" s="139" t="s">
        <v>86</v>
      </c>
      <c r="BJ299" s="139"/>
      <c r="BK299" s="139" t="s">
        <v>116</v>
      </c>
    </row>
    <row r="300" spans="1:63" ht="13.2" customHeight="1" x14ac:dyDescent="0.2">
      <c r="A300" s="54">
        <f t="shared" si="89"/>
        <v>45906</v>
      </c>
      <c r="B300" s="54" t="str">
        <f t="shared" si="90"/>
        <v>NRT</v>
      </c>
      <c r="C300" s="53">
        <f t="shared" si="91"/>
        <v>82020038071</v>
      </c>
      <c r="D300" s="55" t="str">
        <f t="shared" si="92"/>
        <v>PJP250140430</v>
      </c>
      <c r="E300" s="53">
        <f t="shared" si="93"/>
        <v>596421465105</v>
      </c>
      <c r="F300" s="53">
        <f t="shared" si="94"/>
        <v>2256355</v>
      </c>
      <c r="G300" s="53" t="str">
        <f t="shared" si="95"/>
        <v>SWCORP (TEAMHT)</v>
      </c>
      <c r="H300" s="55" t="str">
        <f t="shared" si="96"/>
        <v>김채은</v>
      </c>
      <c r="I300" s="53">
        <f t="shared" si="97"/>
        <v>14779</v>
      </c>
      <c r="J300" s="72">
        <f t="shared" si="98"/>
        <v>0</v>
      </c>
      <c r="K300" s="114">
        <f t="shared" si="99"/>
        <v>1</v>
      </c>
      <c r="L300" s="115">
        <f t="shared" si="100"/>
        <v>2.2000000000000002</v>
      </c>
      <c r="M300" s="115">
        <f t="shared" si="101"/>
        <v>6.1</v>
      </c>
      <c r="N300" s="56">
        <f t="shared" si="102"/>
        <v>6.1000000000000005</v>
      </c>
      <c r="O300" s="53" t="str">
        <f t="shared" si="103"/>
        <v>일반(목록배제,Normal-Manifest Exception)</v>
      </c>
      <c r="P300" s="100">
        <f t="shared" si="104"/>
        <v>23.28</v>
      </c>
      <c r="Q300" s="63" t="str">
        <f t="shared" si="105"/>
        <v>RS706</v>
      </c>
      <c r="R300" s="63" t="str">
        <f t="shared" si="106"/>
        <v>KOREAN AIR LINES.CO., LTD.</v>
      </c>
      <c r="S300" s="54">
        <f t="shared" si="107"/>
        <v>45906</v>
      </c>
      <c r="T300" s="94">
        <f t="shared" si="108"/>
        <v>1629</v>
      </c>
      <c r="U300" s="98" cm="1">
        <f t="array" ref="U300">IF(OR(ISNUMBER(SEARCH("대신대납",J300)),ISNUMBER(SEARCH("대신 대납",J300))),_xlfn.LET(
  _xlpm.s,J300,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0" s="98">
        <f>((K300-1)*2500)/(Summary!$B$23/100)</f>
        <v>0</v>
      </c>
      <c r="W300" s="107">
        <f>IF(OR(ISNUMBER(SEARCH("대신대납",J300)),ISNUMBER(SEARCH("대신 대납",J300)),ISNUMBER(SEARCH("대신착불",J300)),ISNUMBER(SEARCH("대신 착불",J300))), 0,_xlfn.IFNA(_xlfn.IFS(
    AND(N300/K300 &gt; 2, N300/K300 &lt;= 5), 500/(Summary!$B$23/100) * K300,
    AND(N300/K300 &gt; 5, N300/K300 &lt;= 10), 1000/(Summary!$B$23/100) * K300,
    AND(N300/K300 &gt; 10, N300/K300 &lt;= 20), 3000/(Summary!$B$23/100) * K300,
    AND(N300/K300 &gt; 20, N300/K300 &lt;= 25), 11000/(Summary!$B$23/100) * K300,
    AND(N300/K300 &gt; 25, N300/K300 &lt;= 999), 15000/(Summary!$B$23/100) * K300
),0))</f>
        <v>106.11993675251769</v>
      </c>
      <c r="X300" s="99" cm="1">
        <f t="array" ref="X300">_xlfn.IFNA(_xlfn.IFS(AND(P300&gt;=2000, P300&lt;3000), 10000, AND(P300&gt;=3000, P300&lt;4000), 15000, AND(P300&gt;=4000, P300&lt;5000), 20000, AND(P300&gt;=5000), 25000),0)</f>
        <v>0</v>
      </c>
      <c r="Y300" s="64" t="str">
        <f>_xlfn.IFNA(VLOOKUP(D300,OTC!$A:$H,8,0),"")</f>
        <v/>
      </c>
      <c r="Z300" s="102">
        <f t="shared" si="109"/>
        <v>106</v>
      </c>
      <c r="AA300" s="113">
        <f t="shared" si="110"/>
        <v>1735</v>
      </c>
      <c r="AB300" s="124">
        <f>IF(OR(ISNUMBER(SEARCH("적하삭제",J300)),ISNUMBER(SEARCH("적하 삭제",J300))),0,AA300*Summary!$B$23/100)</f>
        <v>16349.425500000001</v>
      </c>
      <c r="AC300" s="65"/>
      <c r="AD300" s="145">
        <v>45906</v>
      </c>
      <c r="AE300" s="139" t="s">
        <v>10</v>
      </c>
      <c r="AF300" s="139">
        <v>82020038071</v>
      </c>
      <c r="AG300" s="139" t="s">
        <v>1119</v>
      </c>
      <c r="AH300" s="139" t="s">
        <v>1120</v>
      </c>
      <c r="AI300" s="139">
        <v>1091605290</v>
      </c>
      <c r="AJ300" s="139">
        <v>14779</v>
      </c>
      <c r="AK300" s="139"/>
      <c r="AL300" s="140">
        <v>1</v>
      </c>
      <c r="AM300" s="141">
        <v>2.2000000000000002</v>
      </c>
      <c r="AN300" s="141">
        <v>6.1</v>
      </c>
      <c r="AO300" s="141">
        <v>6.5</v>
      </c>
      <c r="AP300" s="139" t="s">
        <v>8</v>
      </c>
      <c r="AQ300" s="141">
        <v>23.28</v>
      </c>
      <c r="AR300" s="139" t="s">
        <v>81</v>
      </c>
      <c r="AS300" s="139" t="s">
        <v>81</v>
      </c>
      <c r="AT300" s="139" t="s">
        <v>81</v>
      </c>
      <c r="AU300" s="139" t="s">
        <v>81</v>
      </c>
      <c r="AV300" s="139" t="s">
        <v>81</v>
      </c>
      <c r="AW300" s="139">
        <v>2256355</v>
      </c>
      <c r="AX300" s="139" t="s">
        <v>121</v>
      </c>
      <c r="AY300" s="139" t="s">
        <v>82</v>
      </c>
      <c r="AZ300" s="139"/>
      <c r="BA300" s="139" t="s">
        <v>83</v>
      </c>
      <c r="BB300" s="157">
        <v>596421465105</v>
      </c>
      <c r="BC300" s="139"/>
      <c r="BD300" s="139" t="s">
        <v>1121</v>
      </c>
      <c r="BE300" s="139" t="s">
        <v>88</v>
      </c>
      <c r="BF300" s="139" t="s">
        <v>115</v>
      </c>
      <c r="BG300" s="139" t="s">
        <v>84</v>
      </c>
      <c r="BH300" s="139" t="s">
        <v>85</v>
      </c>
      <c r="BI300" s="139" t="s">
        <v>86</v>
      </c>
      <c r="BJ300" s="139"/>
      <c r="BK300" s="139" t="s">
        <v>116</v>
      </c>
    </row>
    <row r="301" spans="1:63" ht="13.2" customHeight="1" x14ac:dyDescent="0.2">
      <c r="A301" s="54">
        <f t="shared" si="89"/>
        <v>45906</v>
      </c>
      <c r="B301" s="54" t="str">
        <f t="shared" si="90"/>
        <v>NRT</v>
      </c>
      <c r="C301" s="53">
        <f t="shared" si="91"/>
        <v>82020038071</v>
      </c>
      <c r="D301" s="55" t="str">
        <f t="shared" si="92"/>
        <v>PJP250139890</v>
      </c>
      <c r="E301" s="53">
        <f t="shared" si="93"/>
        <v>596421463926</v>
      </c>
      <c r="F301" s="53">
        <f t="shared" si="94"/>
        <v>2256355</v>
      </c>
      <c r="G301" s="53" t="str">
        <f t="shared" si="95"/>
        <v>SWCORP (TEAMHT)</v>
      </c>
      <c r="H301" s="55" t="str">
        <f t="shared" si="96"/>
        <v>유명하</v>
      </c>
      <c r="I301" s="53">
        <f t="shared" si="97"/>
        <v>1309</v>
      </c>
      <c r="J301" s="72">
        <f t="shared" si="98"/>
        <v>0</v>
      </c>
      <c r="K301" s="114">
        <f t="shared" si="99"/>
        <v>1</v>
      </c>
      <c r="L301" s="115">
        <f t="shared" si="100"/>
        <v>2.2000000000000002</v>
      </c>
      <c r="M301" s="115">
        <f t="shared" si="101"/>
        <v>3.4</v>
      </c>
      <c r="N301" s="56">
        <f t="shared" si="102"/>
        <v>3.4000000000000004</v>
      </c>
      <c r="O301" s="53" t="str">
        <f t="shared" si="103"/>
        <v>일반(목록배제,Normal-Manifest Exception)</v>
      </c>
      <c r="P301" s="100">
        <f t="shared" si="104"/>
        <v>17.8</v>
      </c>
      <c r="Q301" s="63" t="str">
        <f t="shared" si="105"/>
        <v>RS706</v>
      </c>
      <c r="R301" s="63" t="str">
        <f t="shared" si="106"/>
        <v>KOREAN AIR LINES.CO., LTD.</v>
      </c>
      <c r="S301" s="54">
        <f t="shared" si="107"/>
        <v>45906</v>
      </c>
      <c r="T301" s="94">
        <f t="shared" si="108"/>
        <v>1116</v>
      </c>
      <c r="U301" s="98" cm="1">
        <f t="array" ref="U301">IF(OR(ISNUMBER(SEARCH("대신대납",J301)),ISNUMBER(SEARCH("대신 대납",J301))),_xlfn.LET(
  _xlpm.s,J301,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1" s="98">
        <f>((K301-1)*2500)/(Summary!$B$23/100)</f>
        <v>0</v>
      </c>
      <c r="W301" s="107">
        <f>IF(OR(ISNUMBER(SEARCH("대신대납",J301)),ISNUMBER(SEARCH("대신 대납",J301)),ISNUMBER(SEARCH("대신착불",J301)),ISNUMBER(SEARCH("대신 착불",J301))), 0,_xlfn.IFNA(_xlfn.IFS(
    AND(N301/K301 &gt; 2, N301/K301 &lt;= 5), 500/(Summary!$B$23/100) * K301,
    AND(N301/K301 &gt; 5, N301/K301 &lt;= 10), 1000/(Summary!$B$23/100) * K301,
    AND(N301/K301 &gt; 10, N301/K301 &lt;= 20), 3000/(Summary!$B$23/100) * K301,
    AND(N301/K301 &gt; 20, N301/K301 &lt;= 25), 11000/(Summary!$B$23/100) * K301,
    AND(N301/K301 &gt; 25, N301/K301 &lt;= 999), 15000/(Summary!$B$23/100) * K301
),0))</f>
        <v>53.059968376258844</v>
      </c>
      <c r="X301" s="99" cm="1">
        <f t="array" ref="X301">_xlfn.IFNA(_xlfn.IFS(AND(P301&gt;=2000, P301&lt;3000), 10000, AND(P301&gt;=3000, P301&lt;4000), 15000, AND(P301&gt;=4000, P301&lt;5000), 20000, AND(P301&gt;=5000), 25000),0)</f>
        <v>0</v>
      </c>
      <c r="Y301" s="64" t="str">
        <f>_xlfn.IFNA(VLOOKUP(D301,OTC!$A:$H,8,0),"")</f>
        <v/>
      </c>
      <c r="Z301" s="102">
        <f t="shared" si="109"/>
        <v>53</v>
      </c>
      <c r="AA301" s="113">
        <f t="shared" si="110"/>
        <v>1169</v>
      </c>
      <c r="AB301" s="124">
        <f>IF(OR(ISNUMBER(SEARCH("적하삭제",J301)),ISNUMBER(SEARCH("적하 삭제",J301))),0,AA301*Summary!$B$23/100)</f>
        <v>11015.8377</v>
      </c>
      <c r="AC301" s="65"/>
      <c r="AD301" s="145">
        <v>45906</v>
      </c>
      <c r="AE301" s="139" t="s">
        <v>10</v>
      </c>
      <c r="AF301" s="139">
        <v>82020038071</v>
      </c>
      <c r="AG301" s="139" t="s">
        <v>1122</v>
      </c>
      <c r="AH301" s="139" t="s">
        <v>1123</v>
      </c>
      <c r="AI301" s="139">
        <v>1071474252</v>
      </c>
      <c r="AJ301" s="139">
        <v>1309</v>
      </c>
      <c r="AK301" s="139"/>
      <c r="AL301" s="140">
        <v>1</v>
      </c>
      <c r="AM301" s="141">
        <v>2.2000000000000002</v>
      </c>
      <c r="AN301" s="141">
        <v>3.4</v>
      </c>
      <c r="AO301" s="141">
        <v>3.4</v>
      </c>
      <c r="AP301" s="139" t="s">
        <v>8</v>
      </c>
      <c r="AQ301" s="141">
        <v>17.8</v>
      </c>
      <c r="AR301" s="139" t="s">
        <v>81</v>
      </c>
      <c r="AS301" s="139" t="s">
        <v>81</v>
      </c>
      <c r="AT301" s="139" t="s">
        <v>81</v>
      </c>
      <c r="AU301" s="139" t="s">
        <v>81</v>
      </c>
      <c r="AV301" s="139" t="s">
        <v>81</v>
      </c>
      <c r="AW301" s="139">
        <v>2256355</v>
      </c>
      <c r="AX301" s="139" t="s">
        <v>121</v>
      </c>
      <c r="AY301" s="139" t="s">
        <v>82</v>
      </c>
      <c r="AZ301" s="139"/>
      <c r="BA301" s="139" t="s">
        <v>83</v>
      </c>
      <c r="BB301" s="157">
        <v>596421463926</v>
      </c>
      <c r="BC301" s="139"/>
      <c r="BD301" s="139" t="s">
        <v>1124</v>
      </c>
      <c r="BE301" s="139" t="s">
        <v>88</v>
      </c>
      <c r="BF301" s="139" t="s">
        <v>115</v>
      </c>
      <c r="BG301" s="139" t="s">
        <v>84</v>
      </c>
      <c r="BH301" s="139" t="s">
        <v>85</v>
      </c>
      <c r="BI301" s="139" t="s">
        <v>86</v>
      </c>
      <c r="BJ301" s="139"/>
      <c r="BK301" s="139" t="s">
        <v>116</v>
      </c>
    </row>
    <row r="302" spans="1:63" ht="13.2" customHeight="1" x14ac:dyDescent="0.2">
      <c r="A302" s="54">
        <f t="shared" si="89"/>
        <v>45906</v>
      </c>
      <c r="B302" s="54" t="str">
        <f t="shared" si="90"/>
        <v>NRT</v>
      </c>
      <c r="C302" s="53">
        <f t="shared" si="91"/>
        <v>82020038071</v>
      </c>
      <c r="D302" s="55" t="str">
        <f t="shared" si="92"/>
        <v>PJP250139896</v>
      </c>
      <c r="E302" s="53">
        <f t="shared" si="93"/>
        <v>596421463985</v>
      </c>
      <c r="F302" s="53">
        <f t="shared" si="94"/>
        <v>2256355</v>
      </c>
      <c r="G302" s="53" t="str">
        <f t="shared" si="95"/>
        <v>SWCORP (TEAMHT)</v>
      </c>
      <c r="H302" s="55" t="str">
        <f t="shared" si="96"/>
        <v>이현정</v>
      </c>
      <c r="I302" s="53">
        <f t="shared" si="97"/>
        <v>10081</v>
      </c>
      <c r="J302" s="72">
        <f t="shared" si="98"/>
        <v>0</v>
      </c>
      <c r="K302" s="114">
        <f t="shared" si="99"/>
        <v>1</v>
      </c>
      <c r="L302" s="115">
        <f t="shared" si="100"/>
        <v>3.85</v>
      </c>
      <c r="M302" s="115">
        <f t="shared" si="101"/>
        <v>3.7</v>
      </c>
      <c r="N302" s="56">
        <f t="shared" si="102"/>
        <v>3.9000000000000004</v>
      </c>
      <c r="O302" s="53" t="str">
        <f t="shared" si="103"/>
        <v>일반(목록배제,Normal-Manifest Exception)</v>
      </c>
      <c r="P302" s="100">
        <f t="shared" si="104"/>
        <v>26.45</v>
      </c>
      <c r="Q302" s="63" t="str">
        <f t="shared" si="105"/>
        <v>RS706</v>
      </c>
      <c r="R302" s="63" t="str">
        <f t="shared" si="106"/>
        <v>KOREAN AIR LINES.CO., LTD.</v>
      </c>
      <c r="S302" s="54">
        <f t="shared" si="107"/>
        <v>45906</v>
      </c>
      <c r="T302" s="94">
        <f t="shared" si="108"/>
        <v>1211</v>
      </c>
      <c r="U302" s="98" cm="1">
        <f t="array" ref="U302">IF(OR(ISNUMBER(SEARCH("대신대납",J302)),ISNUMBER(SEARCH("대신 대납",J302))),_xlfn.LET(
  _xlpm.s,J302,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2" s="98">
        <f>((K302-1)*2500)/(Summary!$B$23/100)</f>
        <v>0</v>
      </c>
      <c r="W302" s="107">
        <f>IF(OR(ISNUMBER(SEARCH("대신대납",J302)),ISNUMBER(SEARCH("대신 대납",J302)),ISNUMBER(SEARCH("대신착불",J302)),ISNUMBER(SEARCH("대신 착불",J302))), 0,_xlfn.IFNA(_xlfn.IFS(
    AND(N302/K302 &gt; 2, N302/K302 &lt;= 5), 500/(Summary!$B$23/100) * K302,
    AND(N302/K302 &gt; 5, N302/K302 &lt;= 10), 1000/(Summary!$B$23/100) * K302,
    AND(N302/K302 &gt; 10, N302/K302 &lt;= 20), 3000/(Summary!$B$23/100) * K302,
    AND(N302/K302 &gt; 20, N302/K302 &lt;= 25), 11000/(Summary!$B$23/100) * K302,
    AND(N302/K302 &gt; 25, N302/K302 &lt;= 999), 15000/(Summary!$B$23/100) * K302
),0))</f>
        <v>53.059968376258844</v>
      </c>
      <c r="X302" s="99" cm="1">
        <f t="array" ref="X302">_xlfn.IFNA(_xlfn.IFS(AND(P302&gt;=2000, P302&lt;3000), 10000, AND(P302&gt;=3000, P302&lt;4000), 15000, AND(P302&gt;=4000, P302&lt;5000), 20000, AND(P302&gt;=5000), 25000),0)</f>
        <v>0</v>
      </c>
      <c r="Y302" s="64" t="str">
        <f>_xlfn.IFNA(VLOOKUP(D302,OTC!$A:$H,8,0),"")</f>
        <v/>
      </c>
      <c r="Z302" s="102">
        <f t="shared" si="109"/>
        <v>53</v>
      </c>
      <c r="AA302" s="113">
        <f t="shared" si="110"/>
        <v>1264</v>
      </c>
      <c r="AB302" s="124">
        <f>IF(OR(ISNUMBER(SEARCH("적하삭제",J302)),ISNUMBER(SEARCH("적하 삭제",J302))),0,AA302*Summary!$B$23/100)</f>
        <v>11911.051200000002</v>
      </c>
      <c r="AC302" s="65"/>
      <c r="AD302" s="145">
        <v>45906</v>
      </c>
      <c r="AE302" s="139" t="s">
        <v>10</v>
      </c>
      <c r="AF302" s="139">
        <v>82020038071</v>
      </c>
      <c r="AG302" s="139" t="s">
        <v>1125</v>
      </c>
      <c r="AH302" s="139" t="s">
        <v>132</v>
      </c>
      <c r="AI302" s="139">
        <v>1046311522</v>
      </c>
      <c r="AJ302" s="139">
        <v>10081</v>
      </c>
      <c r="AK302" s="139"/>
      <c r="AL302" s="140">
        <v>1</v>
      </c>
      <c r="AM302" s="141">
        <v>3.85</v>
      </c>
      <c r="AN302" s="141">
        <v>3.7</v>
      </c>
      <c r="AO302" s="141">
        <v>3.9</v>
      </c>
      <c r="AP302" s="139" t="s">
        <v>8</v>
      </c>
      <c r="AQ302" s="141">
        <v>26.45</v>
      </c>
      <c r="AR302" s="139" t="s">
        <v>81</v>
      </c>
      <c r="AS302" s="139" t="s">
        <v>81</v>
      </c>
      <c r="AT302" s="139" t="s">
        <v>81</v>
      </c>
      <c r="AU302" s="139" t="s">
        <v>81</v>
      </c>
      <c r="AV302" s="139" t="s">
        <v>81</v>
      </c>
      <c r="AW302" s="139">
        <v>2256355</v>
      </c>
      <c r="AX302" s="139" t="s">
        <v>121</v>
      </c>
      <c r="AY302" s="139" t="s">
        <v>82</v>
      </c>
      <c r="AZ302" s="139"/>
      <c r="BA302" s="139" t="s">
        <v>83</v>
      </c>
      <c r="BB302" s="157">
        <v>596421463985</v>
      </c>
      <c r="BC302" s="139"/>
      <c r="BD302" s="139" t="s">
        <v>1126</v>
      </c>
      <c r="BE302" s="139" t="s">
        <v>88</v>
      </c>
      <c r="BF302" s="139" t="s">
        <v>115</v>
      </c>
      <c r="BG302" s="139" t="s">
        <v>84</v>
      </c>
      <c r="BH302" s="139" t="s">
        <v>85</v>
      </c>
      <c r="BI302" s="139" t="s">
        <v>86</v>
      </c>
      <c r="BJ302" s="139"/>
      <c r="BK302" s="139" t="s">
        <v>116</v>
      </c>
    </row>
    <row r="303" spans="1:63" ht="13.2" customHeight="1" x14ac:dyDescent="0.2">
      <c r="A303" s="54">
        <f t="shared" si="89"/>
        <v>45906</v>
      </c>
      <c r="B303" s="54" t="str">
        <f t="shared" si="90"/>
        <v>NRT</v>
      </c>
      <c r="C303" s="53">
        <f t="shared" si="91"/>
        <v>82020038071</v>
      </c>
      <c r="D303" s="55" t="str">
        <f t="shared" si="92"/>
        <v>PJP250139908</v>
      </c>
      <c r="E303" s="53">
        <f t="shared" si="93"/>
        <v>596421464103</v>
      </c>
      <c r="F303" s="53">
        <f t="shared" si="94"/>
        <v>2256355</v>
      </c>
      <c r="G303" s="53" t="str">
        <f t="shared" si="95"/>
        <v>SWCORP (TEAMHT)</v>
      </c>
      <c r="H303" s="55" t="str">
        <f t="shared" si="96"/>
        <v>홍도균</v>
      </c>
      <c r="I303" s="53">
        <f t="shared" si="97"/>
        <v>4948</v>
      </c>
      <c r="J303" s="72">
        <f t="shared" si="98"/>
        <v>0</v>
      </c>
      <c r="K303" s="114">
        <f t="shared" si="99"/>
        <v>1</v>
      </c>
      <c r="L303" s="115">
        <f t="shared" si="100"/>
        <v>0.6</v>
      </c>
      <c r="M303" s="115">
        <f t="shared" si="101"/>
        <v>2</v>
      </c>
      <c r="N303" s="56">
        <f t="shared" si="102"/>
        <v>2</v>
      </c>
      <c r="O303" s="53" t="str">
        <f t="shared" si="103"/>
        <v>일반(목록배제,Normal-Manifest Exception)</v>
      </c>
      <c r="P303" s="100">
        <f t="shared" si="104"/>
        <v>6.93</v>
      </c>
      <c r="Q303" s="63" t="str">
        <f t="shared" si="105"/>
        <v>RS706</v>
      </c>
      <c r="R303" s="63" t="str">
        <f t="shared" si="106"/>
        <v>KOREAN AIR LINES.CO., LTD.</v>
      </c>
      <c r="S303" s="54">
        <f t="shared" si="107"/>
        <v>45906</v>
      </c>
      <c r="T303" s="94">
        <f t="shared" si="108"/>
        <v>850</v>
      </c>
      <c r="U303" s="98" cm="1">
        <f t="array" ref="U303">IF(OR(ISNUMBER(SEARCH("대신대납",J303)),ISNUMBER(SEARCH("대신 대납",J303))),_xlfn.LET(
  _xlpm.s,J303,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3" s="98">
        <f>((K303-1)*2500)/(Summary!$B$23/100)</f>
        <v>0</v>
      </c>
      <c r="W303" s="107">
        <f>IF(OR(ISNUMBER(SEARCH("대신대납",J303)),ISNUMBER(SEARCH("대신 대납",J303)),ISNUMBER(SEARCH("대신착불",J303)),ISNUMBER(SEARCH("대신 착불",J303))), 0,_xlfn.IFNA(_xlfn.IFS(
    AND(N303/K303 &gt; 2, N303/K303 &lt;= 5), 500/(Summary!$B$23/100) * K303,
    AND(N303/K303 &gt; 5, N303/K303 &lt;= 10), 1000/(Summary!$B$23/100) * K303,
    AND(N303/K303 &gt; 10, N303/K303 &lt;= 20), 3000/(Summary!$B$23/100) * K303,
    AND(N303/K303 &gt; 20, N303/K303 &lt;= 25), 11000/(Summary!$B$23/100) * K303,
    AND(N303/K303 &gt; 25, N303/K303 &lt;= 999), 15000/(Summary!$B$23/100) * K303
),0))</f>
        <v>0</v>
      </c>
      <c r="X303" s="99" cm="1">
        <f t="array" ref="X303">_xlfn.IFNA(_xlfn.IFS(AND(P303&gt;=2000, P303&lt;3000), 10000, AND(P303&gt;=3000, P303&lt;4000), 15000, AND(P303&gt;=4000, P303&lt;5000), 20000, AND(P303&gt;=5000), 25000),0)</f>
        <v>0</v>
      </c>
      <c r="Y303" s="64" t="str">
        <f>_xlfn.IFNA(VLOOKUP(D303,OTC!$A:$H,8,0),"")</f>
        <v/>
      </c>
      <c r="Z303" s="102">
        <f t="shared" si="109"/>
        <v>0</v>
      </c>
      <c r="AA303" s="113">
        <f t="shared" si="110"/>
        <v>850</v>
      </c>
      <c r="AB303" s="124">
        <f>IF(OR(ISNUMBER(SEARCH("적하삭제",J303)),ISNUMBER(SEARCH("적하 삭제",J303))),0,AA303*Summary!$B$23/100)</f>
        <v>8009.8050000000003</v>
      </c>
      <c r="AC303" s="65"/>
      <c r="AD303" s="145">
        <v>45906</v>
      </c>
      <c r="AE303" s="139" t="s">
        <v>10</v>
      </c>
      <c r="AF303" s="139">
        <v>82020038071</v>
      </c>
      <c r="AG303" s="139" t="s">
        <v>1127</v>
      </c>
      <c r="AH303" s="139" t="s">
        <v>1128</v>
      </c>
      <c r="AI303" s="139">
        <v>1090460750</v>
      </c>
      <c r="AJ303" s="139">
        <v>4948</v>
      </c>
      <c r="AK303" s="139"/>
      <c r="AL303" s="140">
        <v>1</v>
      </c>
      <c r="AM303" s="141">
        <v>0.6</v>
      </c>
      <c r="AN303" s="141">
        <v>2</v>
      </c>
      <c r="AO303" s="141">
        <v>2</v>
      </c>
      <c r="AP303" s="139" t="s">
        <v>8</v>
      </c>
      <c r="AQ303" s="141">
        <v>6.93</v>
      </c>
      <c r="AR303" s="139" t="s">
        <v>81</v>
      </c>
      <c r="AS303" s="139" t="s">
        <v>81</v>
      </c>
      <c r="AT303" s="139" t="s">
        <v>81</v>
      </c>
      <c r="AU303" s="139" t="s">
        <v>81</v>
      </c>
      <c r="AV303" s="139" t="s">
        <v>81</v>
      </c>
      <c r="AW303" s="139">
        <v>2256355</v>
      </c>
      <c r="AX303" s="139" t="s">
        <v>121</v>
      </c>
      <c r="AY303" s="139" t="s">
        <v>82</v>
      </c>
      <c r="AZ303" s="139"/>
      <c r="BA303" s="139" t="s">
        <v>83</v>
      </c>
      <c r="BB303" s="157">
        <v>596421464103</v>
      </c>
      <c r="BC303" s="139"/>
      <c r="BD303" s="139" t="s">
        <v>1129</v>
      </c>
      <c r="BE303" s="139" t="s">
        <v>88</v>
      </c>
      <c r="BF303" s="139" t="s">
        <v>115</v>
      </c>
      <c r="BG303" s="139" t="s">
        <v>84</v>
      </c>
      <c r="BH303" s="139" t="s">
        <v>85</v>
      </c>
      <c r="BI303" s="139" t="s">
        <v>86</v>
      </c>
      <c r="BJ303" s="139"/>
      <c r="BK303" s="139" t="s">
        <v>116</v>
      </c>
    </row>
    <row r="304" spans="1:63" ht="13.2" customHeight="1" x14ac:dyDescent="0.2">
      <c r="A304" s="54">
        <f t="shared" si="89"/>
        <v>45906</v>
      </c>
      <c r="B304" s="54" t="str">
        <f t="shared" si="90"/>
        <v>NRT</v>
      </c>
      <c r="C304" s="53">
        <f t="shared" si="91"/>
        <v>82020038071</v>
      </c>
      <c r="D304" s="55" t="str">
        <f t="shared" si="92"/>
        <v>PJP250139893</v>
      </c>
      <c r="E304" s="53">
        <f t="shared" si="93"/>
        <v>596421463952</v>
      </c>
      <c r="F304" s="53">
        <f t="shared" si="94"/>
        <v>2256355</v>
      </c>
      <c r="G304" s="53" t="str">
        <f t="shared" si="95"/>
        <v>SWCORP (TEAMHT)</v>
      </c>
      <c r="H304" s="55" t="str">
        <f t="shared" si="96"/>
        <v>최혜숙</v>
      </c>
      <c r="I304" s="53">
        <f t="shared" si="97"/>
        <v>4374</v>
      </c>
      <c r="J304" s="72">
        <f t="shared" si="98"/>
        <v>0</v>
      </c>
      <c r="K304" s="114">
        <f t="shared" si="99"/>
        <v>1</v>
      </c>
      <c r="L304" s="115">
        <f t="shared" si="100"/>
        <v>1.05</v>
      </c>
      <c r="M304" s="115">
        <f t="shared" si="101"/>
        <v>2</v>
      </c>
      <c r="N304" s="56">
        <f t="shared" si="102"/>
        <v>2</v>
      </c>
      <c r="O304" s="53" t="str">
        <f t="shared" si="103"/>
        <v>일반(목록배제,Normal-Manifest Exception)</v>
      </c>
      <c r="P304" s="100">
        <f t="shared" si="104"/>
        <v>6.93</v>
      </c>
      <c r="Q304" s="63" t="str">
        <f t="shared" si="105"/>
        <v>RS706</v>
      </c>
      <c r="R304" s="63" t="str">
        <f t="shared" si="106"/>
        <v>KOREAN AIR LINES.CO., LTD.</v>
      </c>
      <c r="S304" s="54">
        <f t="shared" si="107"/>
        <v>45906</v>
      </c>
      <c r="T304" s="94">
        <f t="shared" si="108"/>
        <v>850</v>
      </c>
      <c r="U304" s="98" cm="1">
        <f t="array" ref="U304">IF(OR(ISNUMBER(SEARCH("대신대납",J304)),ISNUMBER(SEARCH("대신 대납",J304))),_xlfn.LET(
  _xlpm.s,J304,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4" s="98">
        <f>((K304-1)*2500)/(Summary!$B$23/100)</f>
        <v>0</v>
      </c>
      <c r="W304" s="107">
        <f>IF(OR(ISNUMBER(SEARCH("대신대납",J304)),ISNUMBER(SEARCH("대신 대납",J304)),ISNUMBER(SEARCH("대신착불",J304)),ISNUMBER(SEARCH("대신 착불",J304))), 0,_xlfn.IFNA(_xlfn.IFS(
    AND(N304/K304 &gt; 2, N304/K304 &lt;= 5), 500/(Summary!$B$23/100) * K304,
    AND(N304/K304 &gt; 5, N304/K304 &lt;= 10), 1000/(Summary!$B$23/100) * K304,
    AND(N304/K304 &gt; 10, N304/K304 &lt;= 20), 3000/(Summary!$B$23/100) * K304,
    AND(N304/K304 &gt; 20, N304/K304 &lt;= 25), 11000/(Summary!$B$23/100) * K304,
    AND(N304/K304 &gt; 25, N304/K304 &lt;= 999), 15000/(Summary!$B$23/100) * K304
),0))</f>
        <v>0</v>
      </c>
      <c r="X304" s="99" cm="1">
        <f t="array" ref="X304">_xlfn.IFNA(_xlfn.IFS(AND(P304&gt;=2000, P304&lt;3000), 10000, AND(P304&gt;=3000, P304&lt;4000), 15000, AND(P304&gt;=4000, P304&lt;5000), 20000, AND(P304&gt;=5000), 25000),0)</f>
        <v>0</v>
      </c>
      <c r="Y304" s="64" t="str">
        <f>_xlfn.IFNA(VLOOKUP(D304,OTC!$A:$H,8,0),"")</f>
        <v/>
      </c>
      <c r="Z304" s="102">
        <f t="shared" si="109"/>
        <v>0</v>
      </c>
      <c r="AA304" s="113">
        <f t="shared" si="110"/>
        <v>850</v>
      </c>
      <c r="AB304" s="124">
        <f>IF(OR(ISNUMBER(SEARCH("적하삭제",J304)),ISNUMBER(SEARCH("적하 삭제",J304))),0,AA304*Summary!$B$23/100)</f>
        <v>8009.8050000000003</v>
      </c>
      <c r="AC304" s="65"/>
      <c r="AD304" s="145">
        <v>45906</v>
      </c>
      <c r="AE304" s="139" t="s">
        <v>10</v>
      </c>
      <c r="AF304" s="139">
        <v>82020038071</v>
      </c>
      <c r="AG304" s="139" t="s">
        <v>1130</v>
      </c>
      <c r="AH304" s="139" t="s">
        <v>1131</v>
      </c>
      <c r="AI304" s="139">
        <v>1088083138</v>
      </c>
      <c r="AJ304" s="139">
        <v>4374</v>
      </c>
      <c r="AK304" s="139"/>
      <c r="AL304" s="140">
        <v>1</v>
      </c>
      <c r="AM304" s="141">
        <v>1.05</v>
      </c>
      <c r="AN304" s="141">
        <v>2</v>
      </c>
      <c r="AO304" s="141">
        <v>2</v>
      </c>
      <c r="AP304" s="139" t="s">
        <v>8</v>
      </c>
      <c r="AQ304" s="141">
        <v>6.93</v>
      </c>
      <c r="AR304" s="139" t="s">
        <v>81</v>
      </c>
      <c r="AS304" s="139" t="s">
        <v>81</v>
      </c>
      <c r="AT304" s="139" t="s">
        <v>81</v>
      </c>
      <c r="AU304" s="139" t="s">
        <v>81</v>
      </c>
      <c r="AV304" s="139" t="s">
        <v>81</v>
      </c>
      <c r="AW304" s="139">
        <v>2256355</v>
      </c>
      <c r="AX304" s="139" t="s">
        <v>121</v>
      </c>
      <c r="AY304" s="139" t="s">
        <v>82</v>
      </c>
      <c r="AZ304" s="139"/>
      <c r="BA304" s="139" t="s">
        <v>83</v>
      </c>
      <c r="BB304" s="157">
        <v>596421463952</v>
      </c>
      <c r="BC304" s="139"/>
      <c r="BD304" s="139" t="s">
        <v>1132</v>
      </c>
      <c r="BE304" s="139" t="s">
        <v>88</v>
      </c>
      <c r="BF304" s="139" t="s">
        <v>115</v>
      </c>
      <c r="BG304" s="139" t="s">
        <v>84</v>
      </c>
      <c r="BH304" s="139" t="s">
        <v>85</v>
      </c>
      <c r="BI304" s="139" t="s">
        <v>86</v>
      </c>
      <c r="BJ304" s="139"/>
      <c r="BK304" s="139" t="s">
        <v>116</v>
      </c>
    </row>
    <row r="305" spans="1:63" ht="13.2" customHeight="1" x14ac:dyDescent="0.2">
      <c r="A305" s="54">
        <f t="shared" si="89"/>
        <v>45906</v>
      </c>
      <c r="B305" s="54" t="str">
        <f t="shared" si="90"/>
        <v>NRT</v>
      </c>
      <c r="C305" s="53">
        <f t="shared" si="91"/>
        <v>82020038071</v>
      </c>
      <c r="D305" s="55" t="str">
        <f t="shared" si="92"/>
        <v>PJP250140351</v>
      </c>
      <c r="E305" s="53">
        <f t="shared" si="93"/>
        <v>596421464770</v>
      </c>
      <c r="F305" s="53">
        <f t="shared" si="94"/>
        <v>2256355</v>
      </c>
      <c r="G305" s="53" t="str">
        <f t="shared" si="95"/>
        <v>SWCORP (TEAMHT)</v>
      </c>
      <c r="H305" s="55" t="str">
        <f t="shared" si="96"/>
        <v>문소영</v>
      </c>
      <c r="I305" s="53">
        <f t="shared" si="97"/>
        <v>10891</v>
      </c>
      <c r="J305" s="72">
        <f t="shared" si="98"/>
        <v>0</v>
      </c>
      <c r="K305" s="114">
        <f t="shared" si="99"/>
        <v>1</v>
      </c>
      <c r="L305" s="115">
        <f t="shared" si="100"/>
        <v>2.4</v>
      </c>
      <c r="M305" s="115">
        <f t="shared" si="101"/>
        <v>6</v>
      </c>
      <c r="N305" s="56">
        <f t="shared" si="102"/>
        <v>6</v>
      </c>
      <c r="O305" s="53" t="str">
        <f t="shared" si="103"/>
        <v>일반(목록배제,Normal-Manifest Exception)</v>
      </c>
      <c r="P305" s="100">
        <f t="shared" si="104"/>
        <v>36.159999999999997</v>
      </c>
      <c r="Q305" s="63" t="str">
        <f t="shared" si="105"/>
        <v>RS706</v>
      </c>
      <c r="R305" s="63" t="str">
        <f t="shared" si="106"/>
        <v>KOREAN AIR LINES.CO., LTD.</v>
      </c>
      <c r="S305" s="54">
        <f t="shared" si="107"/>
        <v>45906</v>
      </c>
      <c r="T305" s="94">
        <f t="shared" si="108"/>
        <v>1610</v>
      </c>
      <c r="U305" s="98" cm="1">
        <f t="array" ref="U305">IF(OR(ISNUMBER(SEARCH("대신대납",J305)),ISNUMBER(SEARCH("대신 대납",J305))),_xlfn.LET(
  _xlpm.s,J305,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5" s="98">
        <f>((K305-1)*2500)/(Summary!$B$23/100)</f>
        <v>0</v>
      </c>
      <c r="W305" s="107">
        <f>IF(OR(ISNUMBER(SEARCH("대신대납",J305)),ISNUMBER(SEARCH("대신 대납",J305)),ISNUMBER(SEARCH("대신착불",J305)),ISNUMBER(SEARCH("대신 착불",J305))), 0,_xlfn.IFNA(_xlfn.IFS(
    AND(N305/K305 &gt; 2, N305/K305 &lt;= 5), 500/(Summary!$B$23/100) * K305,
    AND(N305/K305 &gt; 5, N305/K305 &lt;= 10), 1000/(Summary!$B$23/100) * K305,
    AND(N305/K305 &gt; 10, N305/K305 &lt;= 20), 3000/(Summary!$B$23/100) * K305,
    AND(N305/K305 &gt; 20, N305/K305 &lt;= 25), 11000/(Summary!$B$23/100) * K305,
    AND(N305/K305 &gt; 25, N305/K305 &lt;= 999), 15000/(Summary!$B$23/100) * K305
),0))</f>
        <v>106.11993675251769</v>
      </c>
      <c r="X305" s="99" cm="1">
        <f t="array" ref="X305">_xlfn.IFNA(_xlfn.IFS(AND(P305&gt;=2000, P305&lt;3000), 10000, AND(P305&gt;=3000, P305&lt;4000), 15000, AND(P305&gt;=4000, P305&lt;5000), 20000, AND(P305&gt;=5000), 25000),0)</f>
        <v>0</v>
      </c>
      <c r="Y305" s="64" t="str">
        <f>_xlfn.IFNA(VLOOKUP(D305,OTC!$A:$H,8,0),"")</f>
        <v/>
      </c>
      <c r="Z305" s="102">
        <f t="shared" si="109"/>
        <v>106</v>
      </c>
      <c r="AA305" s="113">
        <f t="shared" si="110"/>
        <v>1716</v>
      </c>
      <c r="AB305" s="124">
        <f>IF(OR(ISNUMBER(SEARCH("적하삭제",J305)),ISNUMBER(SEARCH("적하 삭제",J305))),0,AA305*Summary!$B$23/100)</f>
        <v>16170.382799999999</v>
      </c>
      <c r="AC305" s="65"/>
      <c r="AD305" s="145">
        <v>45906</v>
      </c>
      <c r="AE305" s="139" t="s">
        <v>10</v>
      </c>
      <c r="AF305" s="139">
        <v>82020038071</v>
      </c>
      <c r="AG305" s="139" t="s">
        <v>1133</v>
      </c>
      <c r="AH305" s="139" t="s">
        <v>1134</v>
      </c>
      <c r="AI305" s="139">
        <v>1094212792</v>
      </c>
      <c r="AJ305" s="139">
        <v>10891</v>
      </c>
      <c r="AK305" s="139"/>
      <c r="AL305" s="140">
        <v>1</v>
      </c>
      <c r="AM305" s="141">
        <v>2.4</v>
      </c>
      <c r="AN305" s="141">
        <v>6</v>
      </c>
      <c r="AO305" s="141">
        <v>6</v>
      </c>
      <c r="AP305" s="139" t="s">
        <v>8</v>
      </c>
      <c r="AQ305" s="141">
        <v>36.159999999999997</v>
      </c>
      <c r="AR305" s="139" t="s">
        <v>81</v>
      </c>
      <c r="AS305" s="139" t="s">
        <v>81</v>
      </c>
      <c r="AT305" s="139" t="s">
        <v>81</v>
      </c>
      <c r="AU305" s="139" t="s">
        <v>81</v>
      </c>
      <c r="AV305" s="139" t="s">
        <v>81</v>
      </c>
      <c r="AW305" s="139">
        <v>2256355</v>
      </c>
      <c r="AX305" s="139" t="s">
        <v>121</v>
      </c>
      <c r="AY305" s="139" t="s">
        <v>82</v>
      </c>
      <c r="AZ305" s="139"/>
      <c r="BA305" s="139" t="s">
        <v>83</v>
      </c>
      <c r="BB305" s="157">
        <v>596421464770</v>
      </c>
      <c r="BC305" s="139"/>
      <c r="BD305" s="139" t="s">
        <v>1135</v>
      </c>
      <c r="BE305" s="139" t="s">
        <v>88</v>
      </c>
      <c r="BF305" s="139" t="s">
        <v>115</v>
      </c>
      <c r="BG305" s="139" t="s">
        <v>84</v>
      </c>
      <c r="BH305" s="139" t="s">
        <v>85</v>
      </c>
      <c r="BI305" s="139" t="s">
        <v>86</v>
      </c>
      <c r="BJ305" s="139"/>
      <c r="BK305" s="139" t="s">
        <v>116</v>
      </c>
    </row>
    <row r="306" spans="1:63" ht="13.2" customHeight="1" x14ac:dyDescent="0.2">
      <c r="A306" s="54">
        <f t="shared" si="89"/>
        <v>45906</v>
      </c>
      <c r="B306" s="54" t="str">
        <f t="shared" si="90"/>
        <v>NRT</v>
      </c>
      <c r="C306" s="53">
        <f t="shared" si="91"/>
        <v>82020038071</v>
      </c>
      <c r="D306" s="55" t="str">
        <f t="shared" si="92"/>
        <v>PJP250139884</v>
      </c>
      <c r="E306" s="53">
        <f t="shared" si="93"/>
        <v>596421463860</v>
      </c>
      <c r="F306" s="53">
        <f t="shared" si="94"/>
        <v>2256355</v>
      </c>
      <c r="G306" s="53" t="str">
        <f t="shared" si="95"/>
        <v>SWCORP (TEAMHT)</v>
      </c>
      <c r="H306" s="55" t="str">
        <f t="shared" si="96"/>
        <v>윤채원</v>
      </c>
      <c r="I306" s="53">
        <f t="shared" si="97"/>
        <v>48095</v>
      </c>
      <c r="J306" s="72">
        <f t="shared" si="98"/>
        <v>0</v>
      </c>
      <c r="K306" s="114">
        <f t="shared" si="99"/>
        <v>1</v>
      </c>
      <c r="L306" s="115">
        <f t="shared" si="100"/>
        <v>1</v>
      </c>
      <c r="M306" s="115">
        <f t="shared" si="101"/>
        <v>8.1999999999999993</v>
      </c>
      <c r="N306" s="56">
        <f t="shared" si="102"/>
        <v>8.2000000000000011</v>
      </c>
      <c r="O306" s="53" t="str">
        <f t="shared" si="103"/>
        <v>일반(목록배제,Normal-Manifest Exception)</v>
      </c>
      <c r="P306" s="100">
        <f t="shared" si="104"/>
        <v>27.59</v>
      </c>
      <c r="Q306" s="63" t="str">
        <f t="shared" si="105"/>
        <v>RS706</v>
      </c>
      <c r="R306" s="63" t="str">
        <f t="shared" si="106"/>
        <v>KOREAN AIR LINES.CO., LTD.</v>
      </c>
      <c r="S306" s="54">
        <f t="shared" si="107"/>
        <v>45906</v>
      </c>
      <c r="T306" s="94">
        <f t="shared" si="108"/>
        <v>2028</v>
      </c>
      <c r="U306" s="98" cm="1">
        <f t="array" ref="U306">IF(OR(ISNUMBER(SEARCH("대신대납",J306)),ISNUMBER(SEARCH("대신 대납",J306))),_xlfn.LET(
  _xlpm.s,J306,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6" s="98">
        <f>((K306-1)*2500)/(Summary!$B$23/100)</f>
        <v>0</v>
      </c>
      <c r="W306" s="107">
        <f>IF(OR(ISNUMBER(SEARCH("대신대납",J306)),ISNUMBER(SEARCH("대신 대납",J306)),ISNUMBER(SEARCH("대신착불",J306)),ISNUMBER(SEARCH("대신 착불",J306))), 0,_xlfn.IFNA(_xlfn.IFS(
    AND(N306/K306 &gt; 2, N306/K306 &lt;= 5), 500/(Summary!$B$23/100) * K306,
    AND(N306/K306 &gt; 5, N306/K306 &lt;= 10), 1000/(Summary!$B$23/100) * K306,
    AND(N306/K306 &gt; 10, N306/K306 &lt;= 20), 3000/(Summary!$B$23/100) * K306,
    AND(N306/K306 &gt; 20, N306/K306 &lt;= 25), 11000/(Summary!$B$23/100) * K306,
    AND(N306/K306 &gt; 25, N306/K306 &lt;= 999), 15000/(Summary!$B$23/100) * K306
),0))</f>
        <v>106.11993675251769</v>
      </c>
      <c r="X306" s="99" cm="1">
        <f t="array" ref="X306">_xlfn.IFNA(_xlfn.IFS(AND(P306&gt;=2000, P306&lt;3000), 10000, AND(P306&gt;=3000, P306&lt;4000), 15000, AND(P306&gt;=4000, P306&lt;5000), 20000, AND(P306&gt;=5000), 25000),0)</f>
        <v>0</v>
      </c>
      <c r="Y306" s="64" t="str">
        <f>_xlfn.IFNA(VLOOKUP(D306,OTC!$A:$H,8,0),"")</f>
        <v/>
      </c>
      <c r="Z306" s="102">
        <f t="shared" si="109"/>
        <v>106</v>
      </c>
      <c r="AA306" s="113">
        <f t="shared" si="110"/>
        <v>2134</v>
      </c>
      <c r="AB306" s="124">
        <f>IF(OR(ISNUMBER(SEARCH("적하삭제",J306)),ISNUMBER(SEARCH("적하 삭제",J306))),0,AA306*Summary!$B$23/100)</f>
        <v>20109.322199999999</v>
      </c>
      <c r="AC306" s="65"/>
      <c r="AD306" s="145">
        <v>45906</v>
      </c>
      <c r="AE306" s="139" t="s">
        <v>10</v>
      </c>
      <c r="AF306" s="139">
        <v>82020038071</v>
      </c>
      <c r="AG306" s="139" t="s">
        <v>1136</v>
      </c>
      <c r="AH306" s="139" t="s">
        <v>1137</v>
      </c>
      <c r="AI306" s="139">
        <v>1041100023</v>
      </c>
      <c r="AJ306" s="139">
        <v>48095</v>
      </c>
      <c r="AK306" s="139"/>
      <c r="AL306" s="140">
        <v>1</v>
      </c>
      <c r="AM306" s="141">
        <v>1</v>
      </c>
      <c r="AN306" s="141">
        <v>8.1999999999999993</v>
      </c>
      <c r="AO306" s="141">
        <v>8.5</v>
      </c>
      <c r="AP306" s="139" t="s">
        <v>8</v>
      </c>
      <c r="AQ306" s="141">
        <v>27.59</v>
      </c>
      <c r="AR306" s="139" t="s">
        <v>81</v>
      </c>
      <c r="AS306" s="139" t="s">
        <v>81</v>
      </c>
      <c r="AT306" s="139" t="s">
        <v>81</v>
      </c>
      <c r="AU306" s="139" t="s">
        <v>81</v>
      </c>
      <c r="AV306" s="139" t="s">
        <v>81</v>
      </c>
      <c r="AW306" s="139">
        <v>2256355</v>
      </c>
      <c r="AX306" s="139" t="s">
        <v>121</v>
      </c>
      <c r="AY306" s="139" t="s">
        <v>82</v>
      </c>
      <c r="AZ306" s="139"/>
      <c r="BA306" s="139" t="s">
        <v>83</v>
      </c>
      <c r="BB306" s="157">
        <v>596421463860</v>
      </c>
      <c r="BC306" s="139"/>
      <c r="BD306" s="139" t="s">
        <v>1138</v>
      </c>
      <c r="BE306" s="139" t="s">
        <v>88</v>
      </c>
      <c r="BF306" s="139" t="s">
        <v>115</v>
      </c>
      <c r="BG306" s="139" t="s">
        <v>84</v>
      </c>
      <c r="BH306" s="139" t="s">
        <v>85</v>
      </c>
      <c r="BI306" s="139" t="s">
        <v>86</v>
      </c>
      <c r="BJ306" s="139"/>
      <c r="BK306" s="139" t="s">
        <v>116</v>
      </c>
    </row>
    <row r="307" spans="1:63" ht="13.2" customHeight="1" x14ac:dyDescent="0.2">
      <c r="A307" s="54">
        <f t="shared" si="89"/>
        <v>45906</v>
      </c>
      <c r="B307" s="54" t="str">
        <f t="shared" si="90"/>
        <v>NRT</v>
      </c>
      <c r="C307" s="53">
        <f t="shared" si="91"/>
        <v>82020038071</v>
      </c>
      <c r="D307" s="55" t="str">
        <f t="shared" si="92"/>
        <v>PJP250139888</v>
      </c>
      <c r="E307" s="53">
        <f t="shared" si="93"/>
        <v>596421463904</v>
      </c>
      <c r="F307" s="53">
        <f t="shared" si="94"/>
        <v>2256355</v>
      </c>
      <c r="G307" s="53" t="str">
        <f t="shared" si="95"/>
        <v>SWCORP (TEAMHT)</v>
      </c>
      <c r="H307" s="55" t="str">
        <f t="shared" si="96"/>
        <v>하병준</v>
      </c>
      <c r="I307" s="53">
        <f t="shared" si="97"/>
        <v>61692</v>
      </c>
      <c r="J307" s="72">
        <f t="shared" si="98"/>
        <v>0</v>
      </c>
      <c r="K307" s="114">
        <f t="shared" si="99"/>
        <v>1</v>
      </c>
      <c r="L307" s="115">
        <f t="shared" si="100"/>
        <v>2.4</v>
      </c>
      <c r="M307" s="115">
        <f t="shared" si="101"/>
        <v>6.3</v>
      </c>
      <c r="N307" s="56">
        <f t="shared" si="102"/>
        <v>6.3000000000000007</v>
      </c>
      <c r="O307" s="53" t="str">
        <f t="shared" si="103"/>
        <v>일반(목록배제,Normal-Manifest Exception)</v>
      </c>
      <c r="P307" s="100">
        <f t="shared" si="104"/>
        <v>19.29</v>
      </c>
      <c r="Q307" s="63" t="str">
        <f t="shared" si="105"/>
        <v>RS706</v>
      </c>
      <c r="R307" s="63" t="str">
        <f t="shared" si="106"/>
        <v>KOREAN AIR LINES.CO., LTD.</v>
      </c>
      <c r="S307" s="54">
        <f t="shared" si="107"/>
        <v>45906</v>
      </c>
      <c r="T307" s="94">
        <f t="shared" si="108"/>
        <v>1667</v>
      </c>
      <c r="U307" s="98" cm="1">
        <f t="array" ref="U307">IF(OR(ISNUMBER(SEARCH("대신대납",J307)),ISNUMBER(SEARCH("대신 대납",J307))),_xlfn.LET(
  _xlpm.s,J307,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7" s="98">
        <f>((K307-1)*2500)/(Summary!$B$23/100)</f>
        <v>0</v>
      </c>
      <c r="W307" s="107">
        <f>IF(OR(ISNUMBER(SEARCH("대신대납",J307)),ISNUMBER(SEARCH("대신 대납",J307)),ISNUMBER(SEARCH("대신착불",J307)),ISNUMBER(SEARCH("대신 착불",J307))), 0,_xlfn.IFNA(_xlfn.IFS(
    AND(N307/K307 &gt; 2, N307/K307 &lt;= 5), 500/(Summary!$B$23/100) * K307,
    AND(N307/K307 &gt; 5, N307/K307 &lt;= 10), 1000/(Summary!$B$23/100) * K307,
    AND(N307/K307 &gt; 10, N307/K307 &lt;= 20), 3000/(Summary!$B$23/100) * K307,
    AND(N307/K307 &gt; 20, N307/K307 &lt;= 25), 11000/(Summary!$B$23/100) * K307,
    AND(N307/K307 &gt; 25, N307/K307 &lt;= 999), 15000/(Summary!$B$23/100) * K307
),0))</f>
        <v>106.11993675251769</v>
      </c>
      <c r="X307" s="99" cm="1">
        <f t="array" ref="X307">_xlfn.IFNA(_xlfn.IFS(AND(P307&gt;=2000, P307&lt;3000), 10000, AND(P307&gt;=3000, P307&lt;4000), 15000, AND(P307&gt;=4000, P307&lt;5000), 20000, AND(P307&gt;=5000), 25000),0)</f>
        <v>0</v>
      </c>
      <c r="Y307" s="64" t="str">
        <f>_xlfn.IFNA(VLOOKUP(D307,OTC!$A:$H,8,0),"")</f>
        <v/>
      </c>
      <c r="Z307" s="102">
        <f t="shared" si="109"/>
        <v>106</v>
      </c>
      <c r="AA307" s="113">
        <f t="shared" si="110"/>
        <v>1773</v>
      </c>
      <c r="AB307" s="124">
        <f>IF(OR(ISNUMBER(SEARCH("적하삭제",J307)),ISNUMBER(SEARCH("적하 삭제",J307))),0,AA307*Summary!$B$23/100)</f>
        <v>16707.510900000001</v>
      </c>
      <c r="AC307" s="65"/>
      <c r="AD307" s="145">
        <v>45906</v>
      </c>
      <c r="AE307" s="139" t="s">
        <v>10</v>
      </c>
      <c r="AF307" s="139">
        <v>82020038071</v>
      </c>
      <c r="AG307" s="139" t="s">
        <v>1139</v>
      </c>
      <c r="AH307" s="139" t="s">
        <v>1140</v>
      </c>
      <c r="AI307" s="139">
        <v>1096866939</v>
      </c>
      <c r="AJ307" s="139">
        <v>61692</v>
      </c>
      <c r="AK307" s="139"/>
      <c r="AL307" s="140">
        <v>1</v>
      </c>
      <c r="AM307" s="141">
        <v>2.4</v>
      </c>
      <c r="AN307" s="141">
        <v>6.3</v>
      </c>
      <c r="AO307" s="141">
        <v>6.5</v>
      </c>
      <c r="AP307" s="139" t="s">
        <v>8</v>
      </c>
      <c r="AQ307" s="141">
        <v>19.29</v>
      </c>
      <c r="AR307" s="139" t="s">
        <v>81</v>
      </c>
      <c r="AS307" s="139" t="s">
        <v>81</v>
      </c>
      <c r="AT307" s="139" t="s">
        <v>81</v>
      </c>
      <c r="AU307" s="139" t="s">
        <v>81</v>
      </c>
      <c r="AV307" s="139" t="s">
        <v>81</v>
      </c>
      <c r="AW307" s="139">
        <v>2256355</v>
      </c>
      <c r="AX307" s="139" t="s">
        <v>121</v>
      </c>
      <c r="AY307" s="139" t="s">
        <v>82</v>
      </c>
      <c r="AZ307" s="139"/>
      <c r="BA307" s="139" t="s">
        <v>83</v>
      </c>
      <c r="BB307" s="157">
        <v>596421463904</v>
      </c>
      <c r="BC307" s="139"/>
      <c r="BD307" s="139" t="s">
        <v>1141</v>
      </c>
      <c r="BE307" s="139" t="s">
        <v>88</v>
      </c>
      <c r="BF307" s="139" t="s">
        <v>115</v>
      </c>
      <c r="BG307" s="139" t="s">
        <v>84</v>
      </c>
      <c r="BH307" s="139" t="s">
        <v>85</v>
      </c>
      <c r="BI307" s="139" t="s">
        <v>86</v>
      </c>
      <c r="BJ307" s="139"/>
      <c r="BK307" s="139" t="s">
        <v>116</v>
      </c>
    </row>
    <row r="308" spans="1:63" ht="13.2" customHeight="1" x14ac:dyDescent="0.2">
      <c r="A308" s="54">
        <f t="shared" si="89"/>
        <v>45906</v>
      </c>
      <c r="B308" s="54" t="str">
        <f t="shared" si="90"/>
        <v>NRT</v>
      </c>
      <c r="C308" s="53">
        <f t="shared" si="91"/>
        <v>82020038071</v>
      </c>
      <c r="D308" s="55" t="str">
        <f t="shared" si="92"/>
        <v>PJP250140357</v>
      </c>
      <c r="E308" s="53">
        <f t="shared" si="93"/>
        <v>596421465046</v>
      </c>
      <c r="F308" s="53">
        <f t="shared" si="94"/>
        <v>2256355</v>
      </c>
      <c r="G308" s="53" t="str">
        <f t="shared" si="95"/>
        <v>SWCORP (TEAMHT)</v>
      </c>
      <c r="H308" s="55" t="str">
        <f t="shared" si="96"/>
        <v>이대한</v>
      </c>
      <c r="I308" s="53">
        <f t="shared" si="97"/>
        <v>17577</v>
      </c>
      <c r="J308" s="72">
        <f t="shared" si="98"/>
        <v>0</v>
      </c>
      <c r="K308" s="114">
        <f t="shared" si="99"/>
        <v>1</v>
      </c>
      <c r="L308" s="115">
        <f t="shared" si="100"/>
        <v>2.0499999999999998</v>
      </c>
      <c r="M308" s="115">
        <f t="shared" si="101"/>
        <v>5.9</v>
      </c>
      <c r="N308" s="56">
        <f t="shared" si="102"/>
        <v>5.9</v>
      </c>
      <c r="O308" s="53" t="str">
        <f t="shared" si="103"/>
        <v>일반(목록배제,Normal-Manifest Exception)</v>
      </c>
      <c r="P308" s="100">
        <f t="shared" si="104"/>
        <v>18.48</v>
      </c>
      <c r="Q308" s="63" t="str">
        <f t="shared" si="105"/>
        <v>RS706</v>
      </c>
      <c r="R308" s="63" t="str">
        <f t="shared" si="106"/>
        <v>KOREAN AIR LINES.CO., LTD.</v>
      </c>
      <c r="S308" s="54">
        <f t="shared" si="107"/>
        <v>45906</v>
      </c>
      <c r="T308" s="94">
        <f t="shared" si="108"/>
        <v>1591</v>
      </c>
      <c r="U308" s="98" cm="1">
        <f t="array" ref="U308">IF(OR(ISNUMBER(SEARCH("대신대납",J308)),ISNUMBER(SEARCH("대신 대납",J308))),_xlfn.LET(
  _xlpm.s,J308,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8" s="98">
        <f>((K308-1)*2500)/(Summary!$B$23/100)</f>
        <v>0</v>
      </c>
      <c r="W308" s="107">
        <f>IF(OR(ISNUMBER(SEARCH("대신대납",J308)),ISNUMBER(SEARCH("대신 대납",J308)),ISNUMBER(SEARCH("대신착불",J308)),ISNUMBER(SEARCH("대신 착불",J308))), 0,_xlfn.IFNA(_xlfn.IFS(
    AND(N308/K308 &gt; 2, N308/K308 &lt;= 5), 500/(Summary!$B$23/100) * K308,
    AND(N308/K308 &gt; 5, N308/K308 &lt;= 10), 1000/(Summary!$B$23/100) * K308,
    AND(N308/K308 &gt; 10, N308/K308 &lt;= 20), 3000/(Summary!$B$23/100) * K308,
    AND(N308/K308 &gt; 20, N308/K308 &lt;= 25), 11000/(Summary!$B$23/100) * K308,
    AND(N308/K308 &gt; 25, N308/K308 &lt;= 999), 15000/(Summary!$B$23/100) * K308
),0))</f>
        <v>106.11993675251769</v>
      </c>
      <c r="X308" s="99" cm="1">
        <f t="array" ref="X308">_xlfn.IFNA(_xlfn.IFS(AND(P308&gt;=2000, P308&lt;3000), 10000, AND(P308&gt;=3000, P308&lt;4000), 15000, AND(P308&gt;=4000, P308&lt;5000), 20000, AND(P308&gt;=5000), 25000),0)</f>
        <v>0</v>
      </c>
      <c r="Y308" s="64" t="str">
        <f>_xlfn.IFNA(VLOOKUP(D308,OTC!$A:$H,8,0),"")</f>
        <v/>
      </c>
      <c r="Z308" s="102">
        <f t="shared" si="109"/>
        <v>106</v>
      </c>
      <c r="AA308" s="113">
        <f t="shared" si="110"/>
        <v>1697</v>
      </c>
      <c r="AB308" s="124">
        <f>IF(OR(ISNUMBER(SEARCH("적하삭제",J308)),ISNUMBER(SEARCH("적하 삭제",J308))),0,AA308*Summary!$B$23/100)</f>
        <v>15991.340099999999</v>
      </c>
      <c r="AC308" s="65"/>
      <c r="AD308" s="145">
        <v>45906</v>
      </c>
      <c r="AE308" s="139" t="s">
        <v>10</v>
      </c>
      <c r="AF308" s="139">
        <v>82020038071</v>
      </c>
      <c r="AG308" s="139" t="s">
        <v>1142</v>
      </c>
      <c r="AH308" s="139" t="s">
        <v>1143</v>
      </c>
      <c r="AI308" s="139">
        <v>1092641310</v>
      </c>
      <c r="AJ308" s="139">
        <v>17577</v>
      </c>
      <c r="AK308" s="139"/>
      <c r="AL308" s="140">
        <v>1</v>
      </c>
      <c r="AM308" s="141">
        <v>2.0499999999999998</v>
      </c>
      <c r="AN308" s="141">
        <v>5.9</v>
      </c>
      <c r="AO308" s="141">
        <v>6</v>
      </c>
      <c r="AP308" s="139" t="s">
        <v>8</v>
      </c>
      <c r="AQ308" s="141">
        <v>18.48</v>
      </c>
      <c r="AR308" s="139" t="s">
        <v>81</v>
      </c>
      <c r="AS308" s="139" t="s">
        <v>81</v>
      </c>
      <c r="AT308" s="139" t="s">
        <v>81</v>
      </c>
      <c r="AU308" s="139" t="s">
        <v>81</v>
      </c>
      <c r="AV308" s="139" t="s">
        <v>81</v>
      </c>
      <c r="AW308" s="139">
        <v>2256355</v>
      </c>
      <c r="AX308" s="139" t="s">
        <v>121</v>
      </c>
      <c r="AY308" s="139" t="s">
        <v>82</v>
      </c>
      <c r="AZ308" s="139"/>
      <c r="BA308" s="139" t="s">
        <v>83</v>
      </c>
      <c r="BB308" s="157">
        <v>596421465046</v>
      </c>
      <c r="BC308" s="139"/>
      <c r="BD308" s="139" t="s">
        <v>1144</v>
      </c>
      <c r="BE308" s="139" t="s">
        <v>88</v>
      </c>
      <c r="BF308" s="139" t="s">
        <v>115</v>
      </c>
      <c r="BG308" s="139" t="s">
        <v>84</v>
      </c>
      <c r="BH308" s="139" t="s">
        <v>85</v>
      </c>
      <c r="BI308" s="139" t="s">
        <v>86</v>
      </c>
      <c r="BJ308" s="139"/>
      <c r="BK308" s="139" t="s">
        <v>116</v>
      </c>
    </row>
    <row r="309" spans="1:63" ht="13.2" customHeight="1" x14ac:dyDescent="0.2">
      <c r="A309" s="54">
        <f t="shared" si="89"/>
        <v>45906</v>
      </c>
      <c r="B309" s="54" t="str">
        <f t="shared" si="90"/>
        <v>NRT</v>
      </c>
      <c r="C309" s="53">
        <f t="shared" si="91"/>
        <v>82020038071</v>
      </c>
      <c r="D309" s="55" t="str">
        <f t="shared" si="92"/>
        <v>PJP250140435</v>
      </c>
      <c r="E309" s="53">
        <f t="shared" si="93"/>
        <v>596421465142</v>
      </c>
      <c r="F309" s="53">
        <f t="shared" si="94"/>
        <v>2256355</v>
      </c>
      <c r="G309" s="53" t="str">
        <f t="shared" si="95"/>
        <v>SWCORP (TEAMHT)</v>
      </c>
      <c r="H309" s="55" t="str">
        <f t="shared" si="96"/>
        <v>정연수</v>
      </c>
      <c r="I309" s="53">
        <f t="shared" si="97"/>
        <v>49120</v>
      </c>
      <c r="J309" s="72">
        <f t="shared" si="98"/>
        <v>0</v>
      </c>
      <c r="K309" s="114">
        <f t="shared" si="99"/>
        <v>1</v>
      </c>
      <c r="L309" s="115">
        <f t="shared" si="100"/>
        <v>1.05</v>
      </c>
      <c r="M309" s="115">
        <f t="shared" si="101"/>
        <v>1.9</v>
      </c>
      <c r="N309" s="56">
        <f t="shared" si="102"/>
        <v>1.9000000000000001</v>
      </c>
      <c r="O309" s="53" t="str">
        <f t="shared" si="103"/>
        <v>일반(목록배제,Normal-Manifest Exception)</v>
      </c>
      <c r="P309" s="100">
        <f t="shared" si="104"/>
        <v>10.7</v>
      </c>
      <c r="Q309" s="63" t="str">
        <f t="shared" si="105"/>
        <v>RS706</v>
      </c>
      <c r="R309" s="63" t="str">
        <f t="shared" si="106"/>
        <v>KOREAN AIR LINES.CO., LTD.</v>
      </c>
      <c r="S309" s="54">
        <f t="shared" si="107"/>
        <v>45906</v>
      </c>
      <c r="T309" s="94">
        <f t="shared" si="108"/>
        <v>831</v>
      </c>
      <c r="U309" s="98" cm="1">
        <f t="array" ref="U309">IF(OR(ISNUMBER(SEARCH("대신대납",J309)),ISNUMBER(SEARCH("대신 대납",J309))),_xlfn.LET(
  _xlpm.s,J309,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9" s="98">
        <f>((K309-1)*2500)/(Summary!$B$23/100)</f>
        <v>0</v>
      </c>
      <c r="W309" s="107">
        <f>IF(OR(ISNUMBER(SEARCH("대신대납",J309)),ISNUMBER(SEARCH("대신 대납",J309)),ISNUMBER(SEARCH("대신착불",J309)),ISNUMBER(SEARCH("대신 착불",J309))), 0,_xlfn.IFNA(_xlfn.IFS(
    AND(N309/K309 &gt; 2, N309/K309 &lt;= 5), 500/(Summary!$B$23/100) * K309,
    AND(N309/K309 &gt; 5, N309/K309 &lt;= 10), 1000/(Summary!$B$23/100) * K309,
    AND(N309/K309 &gt; 10, N309/K309 &lt;= 20), 3000/(Summary!$B$23/100) * K309,
    AND(N309/K309 &gt; 20, N309/K309 &lt;= 25), 11000/(Summary!$B$23/100) * K309,
    AND(N309/K309 &gt; 25, N309/K309 &lt;= 999), 15000/(Summary!$B$23/100) * K309
),0))</f>
        <v>0</v>
      </c>
      <c r="X309" s="99" cm="1">
        <f t="array" ref="X309">_xlfn.IFNA(_xlfn.IFS(AND(P309&gt;=2000, P309&lt;3000), 10000, AND(P309&gt;=3000, P309&lt;4000), 15000, AND(P309&gt;=4000, P309&lt;5000), 20000, AND(P309&gt;=5000), 25000),0)</f>
        <v>0</v>
      </c>
      <c r="Y309" s="64" t="str">
        <f>_xlfn.IFNA(VLOOKUP(D309,OTC!$A:$H,8,0),"")</f>
        <v/>
      </c>
      <c r="Z309" s="102">
        <f t="shared" si="109"/>
        <v>0</v>
      </c>
      <c r="AA309" s="113">
        <f t="shared" si="110"/>
        <v>831</v>
      </c>
      <c r="AB309" s="124">
        <f>IF(OR(ISNUMBER(SEARCH("적하삭제",J309)),ISNUMBER(SEARCH("적하 삭제",J309))),0,AA309*Summary!$B$23/100)</f>
        <v>7830.7622999999994</v>
      </c>
      <c r="AC309" s="65"/>
      <c r="AD309" s="145">
        <v>45906</v>
      </c>
      <c r="AE309" s="139" t="s">
        <v>10</v>
      </c>
      <c r="AF309" s="139">
        <v>82020038071</v>
      </c>
      <c r="AG309" s="139" t="s">
        <v>1145</v>
      </c>
      <c r="AH309" s="139" t="s">
        <v>1146</v>
      </c>
      <c r="AI309" s="139">
        <v>1093097510</v>
      </c>
      <c r="AJ309" s="139">
        <v>49120</v>
      </c>
      <c r="AK309" s="139"/>
      <c r="AL309" s="140">
        <v>1</v>
      </c>
      <c r="AM309" s="141">
        <v>1.05</v>
      </c>
      <c r="AN309" s="141">
        <v>1.9</v>
      </c>
      <c r="AO309" s="141">
        <v>1.9</v>
      </c>
      <c r="AP309" s="139" t="s">
        <v>8</v>
      </c>
      <c r="AQ309" s="141">
        <v>10.7</v>
      </c>
      <c r="AR309" s="139" t="s">
        <v>81</v>
      </c>
      <c r="AS309" s="139" t="s">
        <v>81</v>
      </c>
      <c r="AT309" s="139" t="s">
        <v>81</v>
      </c>
      <c r="AU309" s="139" t="s">
        <v>81</v>
      </c>
      <c r="AV309" s="139" t="s">
        <v>81</v>
      </c>
      <c r="AW309" s="139">
        <v>2256355</v>
      </c>
      <c r="AX309" s="139" t="s">
        <v>121</v>
      </c>
      <c r="AY309" s="139" t="s">
        <v>82</v>
      </c>
      <c r="AZ309" s="139"/>
      <c r="BA309" s="139" t="s">
        <v>83</v>
      </c>
      <c r="BB309" s="157">
        <v>596421465142</v>
      </c>
      <c r="BC309" s="139"/>
      <c r="BD309" s="139" t="s">
        <v>1147</v>
      </c>
      <c r="BE309" s="139" t="s">
        <v>88</v>
      </c>
      <c r="BF309" s="139" t="s">
        <v>115</v>
      </c>
      <c r="BG309" s="139" t="s">
        <v>84</v>
      </c>
      <c r="BH309" s="139" t="s">
        <v>85</v>
      </c>
      <c r="BI309" s="139" t="s">
        <v>86</v>
      </c>
      <c r="BJ309" s="139"/>
      <c r="BK309" s="139" t="s">
        <v>116</v>
      </c>
    </row>
    <row r="310" spans="1:63" ht="13.2" customHeight="1" x14ac:dyDescent="0.2">
      <c r="A310" s="54">
        <f t="shared" si="89"/>
        <v>45906</v>
      </c>
      <c r="B310" s="54" t="str">
        <f t="shared" si="90"/>
        <v>NRT</v>
      </c>
      <c r="C310" s="53">
        <f t="shared" si="91"/>
        <v>82020038071</v>
      </c>
      <c r="D310" s="55" t="str">
        <f t="shared" si="92"/>
        <v>PJP250140398</v>
      </c>
      <c r="E310" s="53">
        <f t="shared" si="93"/>
        <v>596421465083</v>
      </c>
      <c r="F310" s="53">
        <f t="shared" si="94"/>
        <v>2256355</v>
      </c>
      <c r="G310" s="53" t="str">
        <f t="shared" si="95"/>
        <v>SWCORP (TEAMHT)</v>
      </c>
      <c r="H310" s="55" t="str">
        <f t="shared" si="96"/>
        <v>추은순</v>
      </c>
      <c r="I310" s="53">
        <f t="shared" si="97"/>
        <v>1894</v>
      </c>
      <c r="J310" s="72">
        <f t="shared" si="98"/>
        <v>0</v>
      </c>
      <c r="K310" s="114">
        <f t="shared" si="99"/>
        <v>1</v>
      </c>
      <c r="L310" s="115">
        <f t="shared" si="100"/>
        <v>1.6</v>
      </c>
      <c r="M310" s="115">
        <f t="shared" si="101"/>
        <v>3.4</v>
      </c>
      <c r="N310" s="56">
        <f t="shared" si="102"/>
        <v>3.4000000000000004</v>
      </c>
      <c r="O310" s="53" t="str">
        <f t="shared" si="103"/>
        <v>일반(목록배제,Normal-Manifest Exception)</v>
      </c>
      <c r="P310" s="100">
        <f t="shared" si="104"/>
        <v>13.65</v>
      </c>
      <c r="Q310" s="63" t="str">
        <f t="shared" si="105"/>
        <v>RS706</v>
      </c>
      <c r="R310" s="63" t="str">
        <f t="shared" si="106"/>
        <v>KOREAN AIR LINES.CO., LTD.</v>
      </c>
      <c r="S310" s="54">
        <f t="shared" si="107"/>
        <v>45906</v>
      </c>
      <c r="T310" s="94">
        <f t="shared" si="108"/>
        <v>1116</v>
      </c>
      <c r="U310" s="98" cm="1">
        <f t="array" ref="U310">IF(OR(ISNUMBER(SEARCH("대신대납",J310)),ISNUMBER(SEARCH("대신 대납",J310))),_xlfn.LET(
  _xlpm.s,J310,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0" s="98">
        <f>((K310-1)*2500)/(Summary!$B$23/100)</f>
        <v>0</v>
      </c>
      <c r="W310" s="107">
        <f>IF(OR(ISNUMBER(SEARCH("대신대납",J310)),ISNUMBER(SEARCH("대신 대납",J310)),ISNUMBER(SEARCH("대신착불",J310)),ISNUMBER(SEARCH("대신 착불",J310))), 0,_xlfn.IFNA(_xlfn.IFS(
    AND(N310/K310 &gt; 2, N310/K310 &lt;= 5), 500/(Summary!$B$23/100) * K310,
    AND(N310/K310 &gt; 5, N310/K310 &lt;= 10), 1000/(Summary!$B$23/100) * K310,
    AND(N310/K310 &gt; 10, N310/K310 &lt;= 20), 3000/(Summary!$B$23/100) * K310,
    AND(N310/K310 &gt; 20, N310/K310 &lt;= 25), 11000/(Summary!$B$23/100) * K310,
    AND(N310/K310 &gt; 25, N310/K310 &lt;= 999), 15000/(Summary!$B$23/100) * K310
),0))</f>
        <v>53.059968376258844</v>
      </c>
      <c r="X310" s="99" cm="1">
        <f t="array" ref="X310">_xlfn.IFNA(_xlfn.IFS(AND(P310&gt;=2000, P310&lt;3000), 10000, AND(P310&gt;=3000, P310&lt;4000), 15000, AND(P310&gt;=4000, P310&lt;5000), 20000, AND(P310&gt;=5000), 25000),0)</f>
        <v>0</v>
      </c>
      <c r="Y310" s="64" t="str">
        <f>_xlfn.IFNA(VLOOKUP(D310,OTC!$A:$H,8,0),"")</f>
        <v/>
      </c>
      <c r="Z310" s="102">
        <f t="shared" si="109"/>
        <v>53</v>
      </c>
      <c r="AA310" s="113">
        <f t="shared" si="110"/>
        <v>1169</v>
      </c>
      <c r="AB310" s="124">
        <f>IF(OR(ISNUMBER(SEARCH("적하삭제",J310)),ISNUMBER(SEARCH("적하 삭제",J310))),0,AA310*Summary!$B$23/100)</f>
        <v>11015.8377</v>
      </c>
      <c r="AC310" s="65"/>
      <c r="AD310" s="145">
        <v>45906</v>
      </c>
      <c r="AE310" s="139" t="s">
        <v>10</v>
      </c>
      <c r="AF310" s="139">
        <v>82020038071</v>
      </c>
      <c r="AG310" s="139" t="s">
        <v>1148</v>
      </c>
      <c r="AH310" s="139" t="s">
        <v>1149</v>
      </c>
      <c r="AI310" s="139">
        <v>1041449733</v>
      </c>
      <c r="AJ310" s="139">
        <v>1894</v>
      </c>
      <c r="AK310" s="139"/>
      <c r="AL310" s="140">
        <v>1</v>
      </c>
      <c r="AM310" s="141">
        <v>1.6</v>
      </c>
      <c r="AN310" s="141">
        <v>3.4</v>
      </c>
      <c r="AO310" s="141">
        <v>3.4</v>
      </c>
      <c r="AP310" s="139" t="s">
        <v>8</v>
      </c>
      <c r="AQ310" s="141">
        <v>13.65</v>
      </c>
      <c r="AR310" s="139" t="s">
        <v>81</v>
      </c>
      <c r="AS310" s="139" t="s">
        <v>81</v>
      </c>
      <c r="AT310" s="139" t="s">
        <v>81</v>
      </c>
      <c r="AU310" s="139" t="s">
        <v>81</v>
      </c>
      <c r="AV310" s="139" t="s">
        <v>81</v>
      </c>
      <c r="AW310" s="139">
        <v>2256355</v>
      </c>
      <c r="AX310" s="139" t="s">
        <v>121</v>
      </c>
      <c r="AY310" s="139" t="s">
        <v>82</v>
      </c>
      <c r="AZ310" s="139"/>
      <c r="BA310" s="139" t="s">
        <v>83</v>
      </c>
      <c r="BB310" s="157">
        <v>596421465083</v>
      </c>
      <c r="BC310" s="139"/>
      <c r="BD310" s="139" t="s">
        <v>1150</v>
      </c>
      <c r="BE310" s="139" t="s">
        <v>88</v>
      </c>
      <c r="BF310" s="139" t="s">
        <v>115</v>
      </c>
      <c r="BG310" s="139" t="s">
        <v>84</v>
      </c>
      <c r="BH310" s="139" t="s">
        <v>85</v>
      </c>
      <c r="BI310" s="139" t="s">
        <v>86</v>
      </c>
      <c r="BJ310" s="139"/>
      <c r="BK310" s="139" t="s">
        <v>116</v>
      </c>
    </row>
    <row r="311" spans="1:63" ht="13.2" customHeight="1" x14ac:dyDescent="0.2">
      <c r="A311" s="54">
        <f t="shared" si="89"/>
        <v>45906</v>
      </c>
      <c r="B311" s="54" t="str">
        <f t="shared" si="90"/>
        <v>NRT</v>
      </c>
      <c r="C311" s="53">
        <f t="shared" si="91"/>
        <v>82020038071</v>
      </c>
      <c r="D311" s="55" t="str">
        <f t="shared" si="92"/>
        <v>PJP250140431</v>
      </c>
      <c r="E311" s="53">
        <f t="shared" si="93"/>
        <v>596421465116</v>
      </c>
      <c r="F311" s="53">
        <f t="shared" si="94"/>
        <v>2256355</v>
      </c>
      <c r="G311" s="53" t="str">
        <f t="shared" si="95"/>
        <v>SWCORP (TEAMHT)</v>
      </c>
      <c r="H311" s="55" t="str">
        <f t="shared" si="96"/>
        <v>김명주</v>
      </c>
      <c r="I311" s="53">
        <f t="shared" si="97"/>
        <v>4997</v>
      </c>
      <c r="J311" s="72">
        <f t="shared" si="98"/>
        <v>0</v>
      </c>
      <c r="K311" s="114">
        <f t="shared" si="99"/>
        <v>1</v>
      </c>
      <c r="L311" s="115">
        <f t="shared" si="100"/>
        <v>1.05</v>
      </c>
      <c r="M311" s="115">
        <f t="shared" si="101"/>
        <v>2</v>
      </c>
      <c r="N311" s="56">
        <f t="shared" si="102"/>
        <v>2</v>
      </c>
      <c r="O311" s="53" t="str">
        <f t="shared" si="103"/>
        <v>일반(목록배제,Normal-Manifest Exception)</v>
      </c>
      <c r="P311" s="100">
        <f t="shared" si="104"/>
        <v>12.94</v>
      </c>
      <c r="Q311" s="63" t="str">
        <f t="shared" si="105"/>
        <v>RS706</v>
      </c>
      <c r="R311" s="63" t="str">
        <f t="shared" si="106"/>
        <v>KOREAN AIR LINES.CO., LTD.</v>
      </c>
      <c r="S311" s="54">
        <f t="shared" si="107"/>
        <v>45906</v>
      </c>
      <c r="T311" s="94">
        <f t="shared" si="108"/>
        <v>850</v>
      </c>
      <c r="U311" s="98" cm="1">
        <f t="array" ref="U311">IF(OR(ISNUMBER(SEARCH("대신대납",J311)),ISNUMBER(SEARCH("대신 대납",J311))),_xlfn.LET(
  _xlpm.s,J311,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1" s="98">
        <f>((K311-1)*2500)/(Summary!$B$23/100)</f>
        <v>0</v>
      </c>
      <c r="W311" s="107">
        <f>IF(OR(ISNUMBER(SEARCH("대신대납",J311)),ISNUMBER(SEARCH("대신 대납",J311)),ISNUMBER(SEARCH("대신착불",J311)),ISNUMBER(SEARCH("대신 착불",J311))), 0,_xlfn.IFNA(_xlfn.IFS(
    AND(N311/K311 &gt; 2, N311/K311 &lt;= 5), 500/(Summary!$B$23/100) * K311,
    AND(N311/K311 &gt; 5, N311/K311 &lt;= 10), 1000/(Summary!$B$23/100) * K311,
    AND(N311/K311 &gt; 10, N311/K311 &lt;= 20), 3000/(Summary!$B$23/100) * K311,
    AND(N311/K311 &gt; 20, N311/K311 &lt;= 25), 11000/(Summary!$B$23/100) * K311,
    AND(N311/K311 &gt; 25, N311/K311 &lt;= 999), 15000/(Summary!$B$23/100) * K311
),0))</f>
        <v>0</v>
      </c>
      <c r="X311" s="99" cm="1">
        <f t="array" ref="X311">_xlfn.IFNA(_xlfn.IFS(AND(P311&gt;=2000, P311&lt;3000), 10000, AND(P311&gt;=3000, P311&lt;4000), 15000, AND(P311&gt;=4000, P311&lt;5000), 20000, AND(P311&gt;=5000), 25000),0)</f>
        <v>0</v>
      </c>
      <c r="Y311" s="64" t="str">
        <f>_xlfn.IFNA(VLOOKUP(D311,OTC!$A:$H,8,0),"")</f>
        <v/>
      </c>
      <c r="Z311" s="102">
        <f t="shared" si="109"/>
        <v>0</v>
      </c>
      <c r="AA311" s="113">
        <f t="shared" si="110"/>
        <v>850</v>
      </c>
      <c r="AB311" s="124">
        <f>IF(OR(ISNUMBER(SEARCH("적하삭제",J311)),ISNUMBER(SEARCH("적하 삭제",J311))),0,AA311*Summary!$B$23/100)</f>
        <v>8009.8050000000003</v>
      </c>
      <c r="AC311" s="65"/>
      <c r="AD311" s="145">
        <v>45906</v>
      </c>
      <c r="AE311" s="139" t="s">
        <v>10</v>
      </c>
      <c r="AF311" s="139">
        <v>82020038071</v>
      </c>
      <c r="AG311" s="139" t="s">
        <v>1151</v>
      </c>
      <c r="AH311" s="139" t="s">
        <v>1152</v>
      </c>
      <c r="AI311" s="139">
        <v>1056035810</v>
      </c>
      <c r="AJ311" s="139">
        <v>4997</v>
      </c>
      <c r="AK311" s="139"/>
      <c r="AL311" s="140">
        <v>1</v>
      </c>
      <c r="AM311" s="141">
        <v>1.05</v>
      </c>
      <c r="AN311" s="141">
        <v>2</v>
      </c>
      <c r="AO311" s="141">
        <v>2</v>
      </c>
      <c r="AP311" s="139" t="s">
        <v>8</v>
      </c>
      <c r="AQ311" s="141">
        <v>12.94</v>
      </c>
      <c r="AR311" s="139" t="s">
        <v>81</v>
      </c>
      <c r="AS311" s="139" t="s">
        <v>81</v>
      </c>
      <c r="AT311" s="139" t="s">
        <v>81</v>
      </c>
      <c r="AU311" s="139" t="s">
        <v>81</v>
      </c>
      <c r="AV311" s="139" t="s">
        <v>81</v>
      </c>
      <c r="AW311" s="139">
        <v>2256355</v>
      </c>
      <c r="AX311" s="139" t="s">
        <v>121</v>
      </c>
      <c r="AY311" s="139" t="s">
        <v>82</v>
      </c>
      <c r="AZ311" s="139"/>
      <c r="BA311" s="139" t="s">
        <v>83</v>
      </c>
      <c r="BB311" s="157">
        <v>596421465116</v>
      </c>
      <c r="BC311" s="139"/>
      <c r="BD311" s="139" t="s">
        <v>1153</v>
      </c>
      <c r="BE311" s="139" t="s">
        <v>88</v>
      </c>
      <c r="BF311" s="139" t="s">
        <v>115</v>
      </c>
      <c r="BG311" s="139" t="s">
        <v>84</v>
      </c>
      <c r="BH311" s="139" t="s">
        <v>85</v>
      </c>
      <c r="BI311" s="139" t="s">
        <v>86</v>
      </c>
      <c r="BJ311" s="139"/>
      <c r="BK311" s="139" t="s">
        <v>116</v>
      </c>
    </row>
    <row r="312" spans="1:63" ht="13.2" customHeight="1" x14ac:dyDescent="0.2">
      <c r="A312" s="54">
        <f t="shared" si="89"/>
        <v>45906</v>
      </c>
      <c r="B312" s="54" t="str">
        <f t="shared" si="90"/>
        <v>NRT</v>
      </c>
      <c r="C312" s="53">
        <f t="shared" si="91"/>
        <v>82020038071</v>
      </c>
      <c r="D312" s="55" t="str">
        <f t="shared" si="92"/>
        <v>PJP250140436</v>
      </c>
      <c r="E312" s="53">
        <f t="shared" si="93"/>
        <v>596421465153</v>
      </c>
      <c r="F312" s="53">
        <f t="shared" si="94"/>
        <v>2256355</v>
      </c>
      <c r="G312" s="53" t="str">
        <f t="shared" si="95"/>
        <v>SWCORP (TEAMHT)</v>
      </c>
      <c r="H312" s="55" t="str">
        <f t="shared" si="96"/>
        <v>홍은정</v>
      </c>
      <c r="I312" s="53">
        <f t="shared" si="97"/>
        <v>18613</v>
      </c>
      <c r="J312" s="72">
        <f t="shared" si="98"/>
        <v>0</v>
      </c>
      <c r="K312" s="114">
        <f t="shared" si="99"/>
        <v>1</v>
      </c>
      <c r="L312" s="115">
        <f t="shared" si="100"/>
        <v>2.1</v>
      </c>
      <c r="M312" s="115">
        <f t="shared" si="101"/>
        <v>4</v>
      </c>
      <c r="N312" s="56">
        <f t="shared" si="102"/>
        <v>4</v>
      </c>
      <c r="O312" s="53" t="str">
        <f t="shared" si="103"/>
        <v>일반(목록배제,Normal-Manifest Exception)</v>
      </c>
      <c r="P312" s="100">
        <f t="shared" si="104"/>
        <v>21.22</v>
      </c>
      <c r="Q312" s="63" t="str">
        <f t="shared" si="105"/>
        <v>RS706</v>
      </c>
      <c r="R312" s="63" t="str">
        <f t="shared" si="106"/>
        <v>KOREAN AIR LINES.CO., LTD.</v>
      </c>
      <c r="S312" s="54">
        <f t="shared" si="107"/>
        <v>45906</v>
      </c>
      <c r="T312" s="94">
        <f t="shared" si="108"/>
        <v>1230</v>
      </c>
      <c r="U312" s="98" cm="1">
        <f t="array" ref="U312">IF(OR(ISNUMBER(SEARCH("대신대납",J312)),ISNUMBER(SEARCH("대신 대납",J312))),_xlfn.LET(
  _xlpm.s,J312,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2" s="98">
        <f>((K312-1)*2500)/(Summary!$B$23/100)</f>
        <v>0</v>
      </c>
      <c r="W312" s="107">
        <f>IF(OR(ISNUMBER(SEARCH("대신대납",J312)),ISNUMBER(SEARCH("대신 대납",J312)),ISNUMBER(SEARCH("대신착불",J312)),ISNUMBER(SEARCH("대신 착불",J312))), 0,_xlfn.IFNA(_xlfn.IFS(
    AND(N312/K312 &gt; 2, N312/K312 &lt;= 5), 500/(Summary!$B$23/100) * K312,
    AND(N312/K312 &gt; 5, N312/K312 &lt;= 10), 1000/(Summary!$B$23/100) * K312,
    AND(N312/K312 &gt; 10, N312/K312 &lt;= 20), 3000/(Summary!$B$23/100) * K312,
    AND(N312/K312 &gt; 20, N312/K312 &lt;= 25), 11000/(Summary!$B$23/100) * K312,
    AND(N312/K312 &gt; 25, N312/K312 &lt;= 999), 15000/(Summary!$B$23/100) * K312
),0))</f>
        <v>53.059968376258844</v>
      </c>
      <c r="X312" s="99" cm="1">
        <f t="array" ref="X312">_xlfn.IFNA(_xlfn.IFS(AND(P312&gt;=2000, P312&lt;3000), 10000, AND(P312&gt;=3000, P312&lt;4000), 15000, AND(P312&gt;=4000, P312&lt;5000), 20000, AND(P312&gt;=5000), 25000),0)</f>
        <v>0</v>
      </c>
      <c r="Y312" s="64" t="str">
        <f>_xlfn.IFNA(VLOOKUP(D312,OTC!$A:$H,8,0),"")</f>
        <v/>
      </c>
      <c r="Z312" s="102">
        <f t="shared" si="109"/>
        <v>53</v>
      </c>
      <c r="AA312" s="113">
        <f t="shared" si="110"/>
        <v>1283</v>
      </c>
      <c r="AB312" s="124">
        <f>IF(OR(ISNUMBER(SEARCH("적하삭제",J312)),ISNUMBER(SEARCH("적하 삭제",J312))),0,AA312*Summary!$B$23/100)</f>
        <v>12090.093900000002</v>
      </c>
      <c r="AC312" s="65"/>
      <c r="AD312" s="145">
        <v>45906</v>
      </c>
      <c r="AE312" s="139" t="s">
        <v>10</v>
      </c>
      <c r="AF312" s="139">
        <v>82020038071</v>
      </c>
      <c r="AG312" s="139" t="s">
        <v>1154</v>
      </c>
      <c r="AH312" s="139" t="s">
        <v>1155</v>
      </c>
      <c r="AI312" s="139">
        <v>1044582415</v>
      </c>
      <c r="AJ312" s="139">
        <v>18613</v>
      </c>
      <c r="AK312" s="139"/>
      <c r="AL312" s="140">
        <v>1</v>
      </c>
      <c r="AM312" s="141">
        <v>2.1</v>
      </c>
      <c r="AN312" s="141">
        <v>4</v>
      </c>
      <c r="AO312" s="141">
        <v>4</v>
      </c>
      <c r="AP312" s="139" t="s">
        <v>8</v>
      </c>
      <c r="AQ312" s="141">
        <v>21.22</v>
      </c>
      <c r="AR312" s="139" t="s">
        <v>81</v>
      </c>
      <c r="AS312" s="139" t="s">
        <v>81</v>
      </c>
      <c r="AT312" s="139" t="s">
        <v>81</v>
      </c>
      <c r="AU312" s="139" t="s">
        <v>81</v>
      </c>
      <c r="AV312" s="139" t="s">
        <v>81</v>
      </c>
      <c r="AW312" s="139">
        <v>2256355</v>
      </c>
      <c r="AX312" s="139" t="s">
        <v>121</v>
      </c>
      <c r="AY312" s="139" t="s">
        <v>82</v>
      </c>
      <c r="AZ312" s="139"/>
      <c r="BA312" s="139" t="s">
        <v>83</v>
      </c>
      <c r="BB312" s="157">
        <v>596421465153</v>
      </c>
      <c r="BC312" s="139"/>
      <c r="BD312" s="139" t="s">
        <v>1156</v>
      </c>
      <c r="BE312" s="139" t="s">
        <v>88</v>
      </c>
      <c r="BF312" s="139" t="s">
        <v>115</v>
      </c>
      <c r="BG312" s="139" t="s">
        <v>84</v>
      </c>
      <c r="BH312" s="139" t="s">
        <v>85</v>
      </c>
      <c r="BI312" s="139" t="s">
        <v>86</v>
      </c>
      <c r="BJ312" s="139"/>
      <c r="BK312" s="139" t="s">
        <v>116</v>
      </c>
    </row>
    <row r="313" spans="1:63" ht="13.2" customHeight="1" x14ac:dyDescent="0.2">
      <c r="A313" s="54">
        <f t="shared" si="89"/>
        <v>45906</v>
      </c>
      <c r="B313" s="54" t="str">
        <f t="shared" si="90"/>
        <v>NRT</v>
      </c>
      <c r="C313" s="53">
        <f t="shared" si="91"/>
        <v>82020038071</v>
      </c>
      <c r="D313" s="55" t="str">
        <f t="shared" si="92"/>
        <v>PJP250140353</v>
      </c>
      <c r="E313" s="53">
        <f t="shared" si="93"/>
        <v>596421464792</v>
      </c>
      <c r="F313" s="53">
        <f t="shared" si="94"/>
        <v>2256355</v>
      </c>
      <c r="G313" s="53" t="str">
        <f t="shared" si="95"/>
        <v>SWCORP (TEAMHT)</v>
      </c>
      <c r="H313" s="55" t="str">
        <f t="shared" si="96"/>
        <v>이예준</v>
      </c>
      <c r="I313" s="53">
        <f t="shared" si="97"/>
        <v>24331</v>
      </c>
      <c r="J313" s="72">
        <f t="shared" si="98"/>
        <v>0</v>
      </c>
      <c r="K313" s="114">
        <f t="shared" si="99"/>
        <v>1</v>
      </c>
      <c r="L313" s="115">
        <f t="shared" si="100"/>
        <v>1.8</v>
      </c>
      <c r="M313" s="115">
        <f t="shared" si="101"/>
        <v>5.7</v>
      </c>
      <c r="N313" s="56">
        <f t="shared" si="102"/>
        <v>5.7</v>
      </c>
      <c r="O313" s="53" t="str">
        <f t="shared" si="103"/>
        <v>일반(목록배제,Normal-Manifest Exception)</v>
      </c>
      <c r="P313" s="100">
        <f t="shared" si="104"/>
        <v>11.02</v>
      </c>
      <c r="Q313" s="63" t="str">
        <f t="shared" si="105"/>
        <v>RS706</v>
      </c>
      <c r="R313" s="63" t="str">
        <f t="shared" si="106"/>
        <v>KOREAN AIR LINES.CO., LTD.</v>
      </c>
      <c r="S313" s="54">
        <f t="shared" si="107"/>
        <v>45906</v>
      </c>
      <c r="T313" s="94">
        <f t="shared" si="108"/>
        <v>1553</v>
      </c>
      <c r="U313" s="98" cm="1">
        <f t="array" ref="U313">IF(OR(ISNUMBER(SEARCH("대신대납",J313)),ISNUMBER(SEARCH("대신 대납",J313))),_xlfn.LET(
  _xlpm.s,J313,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3" s="98">
        <f>((K313-1)*2500)/(Summary!$B$23/100)</f>
        <v>0</v>
      </c>
      <c r="W313" s="107">
        <f>IF(OR(ISNUMBER(SEARCH("대신대납",J313)),ISNUMBER(SEARCH("대신 대납",J313)),ISNUMBER(SEARCH("대신착불",J313)),ISNUMBER(SEARCH("대신 착불",J313))), 0,_xlfn.IFNA(_xlfn.IFS(
    AND(N313/K313 &gt; 2, N313/K313 &lt;= 5), 500/(Summary!$B$23/100) * K313,
    AND(N313/K313 &gt; 5, N313/K313 &lt;= 10), 1000/(Summary!$B$23/100) * K313,
    AND(N313/K313 &gt; 10, N313/K313 &lt;= 20), 3000/(Summary!$B$23/100) * K313,
    AND(N313/K313 &gt; 20, N313/K313 &lt;= 25), 11000/(Summary!$B$23/100) * K313,
    AND(N313/K313 &gt; 25, N313/K313 &lt;= 999), 15000/(Summary!$B$23/100) * K313
),0))</f>
        <v>106.11993675251769</v>
      </c>
      <c r="X313" s="99" cm="1">
        <f t="array" ref="X313">_xlfn.IFNA(_xlfn.IFS(AND(P313&gt;=2000, P313&lt;3000), 10000, AND(P313&gt;=3000, P313&lt;4000), 15000, AND(P313&gt;=4000, P313&lt;5000), 20000, AND(P313&gt;=5000), 25000),0)</f>
        <v>0</v>
      </c>
      <c r="Y313" s="64" t="str">
        <f>_xlfn.IFNA(VLOOKUP(D313,OTC!$A:$H,8,0),"")</f>
        <v/>
      </c>
      <c r="Z313" s="102">
        <f t="shared" si="109"/>
        <v>106</v>
      </c>
      <c r="AA313" s="113">
        <f t="shared" si="110"/>
        <v>1659</v>
      </c>
      <c r="AB313" s="124">
        <f>IF(OR(ISNUMBER(SEARCH("적하삭제",J313)),ISNUMBER(SEARCH("적하 삭제",J313))),0,AA313*Summary!$B$23/100)</f>
        <v>15633.2547</v>
      </c>
      <c r="AC313" s="65"/>
      <c r="AD313" s="145">
        <v>45906</v>
      </c>
      <c r="AE313" s="139" t="s">
        <v>10</v>
      </c>
      <c r="AF313" s="139">
        <v>82020038071</v>
      </c>
      <c r="AG313" s="139" t="s">
        <v>1157</v>
      </c>
      <c r="AH313" s="139" t="s">
        <v>1158</v>
      </c>
      <c r="AI313" s="139">
        <v>1083429307</v>
      </c>
      <c r="AJ313" s="139">
        <v>24331</v>
      </c>
      <c r="AK313" s="139"/>
      <c r="AL313" s="140">
        <v>1</v>
      </c>
      <c r="AM313" s="141">
        <v>1.8</v>
      </c>
      <c r="AN313" s="141">
        <v>5.7</v>
      </c>
      <c r="AO313" s="141">
        <v>6</v>
      </c>
      <c r="AP313" s="139" t="s">
        <v>8</v>
      </c>
      <c r="AQ313" s="141">
        <v>11.02</v>
      </c>
      <c r="AR313" s="139" t="s">
        <v>81</v>
      </c>
      <c r="AS313" s="139" t="s">
        <v>81</v>
      </c>
      <c r="AT313" s="139" t="s">
        <v>81</v>
      </c>
      <c r="AU313" s="139" t="s">
        <v>81</v>
      </c>
      <c r="AV313" s="139" t="s">
        <v>81</v>
      </c>
      <c r="AW313" s="139">
        <v>2256355</v>
      </c>
      <c r="AX313" s="139" t="s">
        <v>121</v>
      </c>
      <c r="AY313" s="139" t="s">
        <v>82</v>
      </c>
      <c r="AZ313" s="139"/>
      <c r="BA313" s="139" t="s">
        <v>83</v>
      </c>
      <c r="BB313" s="157">
        <v>596421464792</v>
      </c>
      <c r="BC313" s="139"/>
      <c r="BD313" s="139" t="s">
        <v>1159</v>
      </c>
      <c r="BE313" s="139" t="s">
        <v>88</v>
      </c>
      <c r="BF313" s="139" t="s">
        <v>115</v>
      </c>
      <c r="BG313" s="139" t="s">
        <v>84</v>
      </c>
      <c r="BH313" s="139" t="s">
        <v>85</v>
      </c>
      <c r="BI313" s="139" t="s">
        <v>86</v>
      </c>
      <c r="BJ313" s="139"/>
      <c r="BK313" s="139" t="s">
        <v>116</v>
      </c>
    </row>
    <row r="314" spans="1:63" ht="13.2" customHeight="1" x14ac:dyDescent="0.2">
      <c r="A314" s="54">
        <f t="shared" si="89"/>
        <v>45906</v>
      </c>
      <c r="B314" s="54" t="str">
        <f t="shared" si="90"/>
        <v>NRT</v>
      </c>
      <c r="C314" s="53">
        <f t="shared" si="91"/>
        <v>82020038071</v>
      </c>
      <c r="D314" s="55" t="str">
        <f t="shared" si="92"/>
        <v>PJP250139906</v>
      </c>
      <c r="E314" s="53">
        <f t="shared" si="93"/>
        <v>596421464081</v>
      </c>
      <c r="F314" s="53">
        <f t="shared" si="94"/>
        <v>2256355</v>
      </c>
      <c r="G314" s="53" t="str">
        <f t="shared" si="95"/>
        <v>SWCORP (TEAMHT)</v>
      </c>
      <c r="H314" s="55" t="str">
        <f t="shared" si="96"/>
        <v>공하연</v>
      </c>
      <c r="I314" s="53">
        <f t="shared" si="97"/>
        <v>50814</v>
      </c>
      <c r="J314" s="72">
        <f t="shared" si="98"/>
        <v>0</v>
      </c>
      <c r="K314" s="114">
        <f t="shared" si="99"/>
        <v>1</v>
      </c>
      <c r="L314" s="115">
        <f t="shared" si="100"/>
        <v>1.05</v>
      </c>
      <c r="M314" s="115">
        <f t="shared" si="101"/>
        <v>2.1</v>
      </c>
      <c r="N314" s="56">
        <f t="shared" si="102"/>
        <v>2.1</v>
      </c>
      <c r="O314" s="53" t="str">
        <f t="shared" si="103"/>
        <v>일반(목록배제,Normal-Manifest Exception)</v>
      </c>
      <c r="P314" s="100">
        <f t="shared" si="104"/>
        <v>26.16</v>
      </c>
      <c r="Q314" s="63" t="str">
        <f t="shared" si="105"/>
        <v>RS706</v>
      </c>
      <c r="R314" s="63" t="str">
        <f t="shared" si="106"/>
        <v>KOREAN AIR LINES.CO., LTD.</v>
      </c>
      <c r="S314" s="54">
        <f t="shared" si="107"/>
        <v>45906</v>
      </c>
      <c r="T314" s="94">
        <f t="shared" si="108"/>
        <v>869</v>
      </c>
      <c r="U314" s="98" cm="1">
        <f t="array" ref="U314">IF(OR(ISNUMBER(SEARCH("대신대납",J314)),ISNUMBER(SEARCH("대신 대납",J314))),_xlfn.LET(
  _xlpm.s,J314,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4" s="98">
        <f>((K314-1)*2500)/(Summary!$B$23/100)</f>
        <v>0</v>
      </c>
      <c r="W314" s="107">
        <f>IF(OR(ISNUMBER(SEARCH("대신대납",J314)),ISNUMBER(SEARCH("대신 대납",J314)),ISNUMBER(SEARCH("대신착불",J314)),ISNUMBER(SEARCH("대신 착불",J314))), 0,_xlfn.IFNA(_xlfn.IFS(
    AND(N314/K314 &gt; 2, N314/K314 &lt;= 5), 500/(Summary!$B$23/100) * K314,
    AND(N314/K314 &gt; 5, N314/K314 &lt;= 10), 1000/(Summary!$B$23/100) * K314,
    AND(N314/K314 &gt; 10, N314/K314 &lt;= 20), 3000/(Summary!$B$23/100) * K314,
    AND(N314/K314 &gt; 20, N314/K314 &lt;= 25), 11000/(Summary!$B$23/100) * K314,
    AND(N314/K314 &gt; 25, N314/K314 &lt;= 999), 15000/(Summary!$B$23/100) * K314
),0))</f>
        <v>53.059968376258844</v>
      </c>
      <c r="X314" s="99" cm="1">
        <f t="array" ref="X314">_xlfn.IFNA(_xlfn.IFS(AND(P314&gt;=2000, P314&lt;3000), 10000, AND(P314&gt;=3000, P314&lt;4000), 15000, AND(P314&gt;=4000, P314&lt;5000), 20000, AND(P314&gt;=5000), 25000),0)</f>
        <v>0</v>
      </c>
      <c r="Y314" s="64" t="str">
        <f>_xlfn.IFNA(VLOOKUP(D314,OTC!$A:$H,8,0),"")</f>
        <v/>
      </c>
      <c r="Z314" s="102">
        <f t="shared" si="109"/>
        <v>53</v>
      </c>
      <c r="AA314" s="113">
        <f t="shared" si="110"/>
        <v>922</v>
      </c>
      <c r="AB314" s="124">
        <f>IF(OR(ISNUMBER(SEARCH("적하삭제",J314)),ISNUMBER(SEARCH("적하 삭제",J314))),0,AA314*Summary!$B$23/100)</f>
        <v>8688.2826000000005</v>
      </c>
      <c r="AC314" s="65"/>
      <c r="AD314" s="145">
        <v>45906</v>
      </c>
      <c r="AE314" s="139" t="s">
        <v>10</v>
      </c>
      <c r="AF314" s="139">
        <v>82020038071</v>
      </c>
      <c r="AG314" s="139" t="s">
        <v>1160</v>
      </c>
      <c r="AH314" s="139" t="s">
        <v>1161</v>
      </c>
      <c r="AI314" s="139">
        <v>1098470908</v>
      </c>
      <c r="AJ314" s="139">
        <v>50814</v>
      </c>
      <c r="AK314" s="139"/>
      <c r="AL314" s="140">
        <v>1</v>
      </c>
      <c r="AM314" s="141">
        <v>1.05</v>
      </c>
      <c r="AN314" s="141">
        <v>2.1</v>
      </c>
      <c r="AO314" s="141">
        <v>2.1</v>
      </c>
      <c r="AP314" s="139" t="s">
        <v>8</v>
      </c>
      <c r="AQ314" s="141">
        <v>26.16</v>
      </c>
      <c r="AR314" s="139" t="s">
        <v>81</v>
      </c>
      <c r="AS314" s="139" t="s">
        <v>81</v>
      </c>
      <c r="AT314" s="139" t="s">
        <v>81</v>
      </c>
      <c r="AU314" s="139" t="s">
        <v>81</v>
      </c>
      <c r="AV314" s="139" t="s">
        <v>81</v>
      </c>
      <c r="AW314" s="139">
        <v>2256355</v>
      </c>
      <c r="AX314" s="139" t="s">
        <v>121</v>
      </c>
      <c r="AY314" s="139" t="s">
        <v>82</v>
      </c>
      <c r="AZ314" s="139"/>
      <c r="BA314" s="139" t="s">
        <v>83</v>
      </c>
      <c r="BB314" s="157">
        <v>596421464081</v>
      </c>
      <c r="BC314" s="139"/>
      <c r="BD314" s="139" t="s">
        <v>1162</v>
      </c>
      <c r="BE314" s="139" t="s">
        <v>88</v>
      </c>
      <c r="BF314" s="139" t="s">
        <v>115</v>
      </c>
      <c r="BG314" s="139" t="s">
        <v>84</v>
      </c>
      <c r="BH314" s="139" t="s">
        <v>85</v>
      </c>
      <c r="BI314" s="139" t="s">
        <v>86</v>
      </c>
      <c r="BJ314" s="139"/>
      <c r="BK314" s="139" t="s">
        <v>116</v>
      </c>
    </row>
    <row r="315" spans="1:63" ht="13.2" customHeight="1" x14ac:dyDescent="0.2">
      <c r="A315" s="54">
        <f t="shared" si="89"/>
        <v>45906</v>
      </c>
      <c r="B315" s="54" t="str">
        <f t="shared" si="90"/>
        <v>NRT</v>
      </c>
      <c r="C315" s="53">
        <f t="shared" si="91"/>
        <v>82020038071</v>
      </c>
      <c r="D315" s="55" t="str">
        <f t="shared" si="92"/>
        <v>PJP250139915</v>
      </c>
      <c r="E315" s="53">
        <f t="shared" si="93"/>
        <v>596421464173</v>
      </c>
      <c r="F315" s="53">
        <f t="shared" si="94"/>
        <v>2256355</v>
      </c>
      <c r="G315" s="53" t="str">
        <f t="shared" si="95"/>
        <v>SWCORP (TEAMHT)</v>
      </c>
      <c r="H315" s="55" t="str">
        <f t="shared" si="96"/>
        <v>박지원</v>
      </c>
      <c r="I315" s="53">
        <f t="shared" si="97"/>
        <v>31776</v>
      </c>
      <c r="J315" s="72">
        <f t="shared" si="98"/>
        <v>0</v>
      </c>
      <c r="K315" s="114">
        <f t="shared" si="99"/>
        <v>1</v>
      </c>
      <c r="L315" s="115">
        <f t="shared" si="100"/>
        <v>6.3</v>
      </c>
      <c r="M315" s="115">
        <f t="shared" si="101"/>
        <v>3.6</v>
      </c>
      <c r="N315" s="56">
        <f t="shared" si="102"/>
        <v>6.3000000000000007</v>
      </c>
      <c r="O315" s="53" t="str">
        <f t="shared" si="103"/>
        <v>일반(목록배제,Normal-Manifest Exception)</v>
      </c>
      <c r="P315" s="100">
        <f t="shared" si="104"/>
        <v>16.399999999999999</v>
      </c>
      <c r="Q315" s="63" t="str">
        <f t="shared" si="105"/>
        <v>RS706</v>
      </c>
      <c r="R315" s="63" t="str">
        <f t="shared" si="106"/>
        <v>KOREAN AIR LINES.CO., LTD.</v>
      </c>
      <c r="S315" s="54">
        <f t="shared" si="107"/>
        <v>45906</v>
      </c>
      <c r="T315" s="94">
        <f t="shared" si="108"/>
        <v>1667</v>
      </c>
      <c r="U315" s="98" cm="1">
        <f t="array" ref="U315">IF(OR(ISNUMBER(SEARCH("대신대납",J315)),ISNUMBER(SEARCH("대신 대납",J315))),_xlfn.LET(
  _xlpm.s,J315,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5" s="98">
        <f>((K315-1)*2500)/(Summary!$B$23/100)</f>
        <v>0</v>
      </c>
      <c r="W315" s="107">
        <f>IF(OR(ISNUMBER(SEARCH("대신대납",J315)),ISNUMBER(SEARCH("대신 대납",J315)),ISNUMBER(SEARCH("대신착불",J315)),ISNUMBER(SEARCH("대신 착불",J315))), 0,_xlfn.IFNA(_xlfn.IFS(
    AND(N315/K315 &gt; 2, N315/K315 &lt;= 5), 500/(Summary!$B$23/100) * K315,
    AND(N315/K315 &gt; 5, N315/K315 &lt;= 10), 1000/(Summary!$B$23/100) * K315,
    AND(N315/K315 &gt; 10, N315/K315 &lt;= 20), 3000/(Summary!$B$23/100) * K315,
    AND(N315/K315 &gt; 20, N315/K315 &lt;= 25), 11000/(Summary!$B$23/100) * K315,
    AND(N315/K315 &gt; 25, N315/K315 &lt;= 999), 15000/(Summary!$B$23/100) * K315
),0))</f>
        <v>106.11993675251769</v>
      </c>
      <c r="X315" s="99" cm="1">
        <f t="array" ref="X315">_xlfn.IFNA(_xlfn.IFS(AND(P315&gt;=2000, P315&lt;3000), 10000, AND(P315&gt;=3000, P315&lt;4000), 15000, AND(P315&gt;=4000, P315&lt;5000), 20000, AND(P315&gt;=5000), 25000),0)</f>
        <v>0</v>
      </c>
      <c r="Y315" s="64" t="str">
        <f>_xlfn.IFNA(VLOOKUP(D315,OTC!$A:$H,8,0),"")</f>
        <v/>
      </c>
      <c r="Z315" s="102">
        <f t="shared" si="109"/>
        <v>106</v>
      </c>
      <c r="AA315" s="113">
        <f t="shared" si="110"/>
        <v>1773</v>
      </c>
      <c r="AB315" s="124">
        <f>IF(OR(ISNUMBER(SEARCH("적하삭제",J315)),ISNUMBER(SEARCH("적하 삭제",J315))),0,AA315*Summary!$B$23/100)</f>
        <v>16707.510900000001</v>
      </c>
      <c r="AC315" s="65"/>
      <c r="AD315" s="145">
        <v>45906</v>
      </c>
      <c r="AE315" s="139" t="s">
        <v>10</v>
      </c>
      <c r="AF315" s="139">
        <v>82020038071</v>
      </c>
      <c r="AG315" s="139" t="s">
        <v>1163</v>
      </c>
      <c r="AH315" s="139" t="s">
        <v>158</v>
      </c>
      <c r="AI315" s="139">
        <v>1079301850</v>
      </c>
      <c r="AJ315" s="139">
        <v>31776</v>
      </c>
      <c r="AK315" s="139"/>
      <c r="AL315" s="140">
        <v>1</v>
      </c>
      <c r="AM315" s="141">
        <v>6.3</v>
      </c>
      <c r="AN315" s="141">
        <v>3.6</v>
      </c>
      <c r="AO315" s="141">
        <v>6.5</v>
      </c>
      <c r="AP315" s="139" t="s">
        <v>8</v>
      </c>
      <c r="AQ315" s="141">
        <v>16.399999999999999</v>
      </c>
      <c r="AR315" s="139" t="s">
        <v>81</v>
      </c>
      <c r="AS315" s="139" t="s">
        <v>81</v>
      </c>
      <c r="AT315" s="139" t="s">
        <v>81</v>
      </c>
      <c r="AU315" s="139" t="s">
        <v>81</v>
      </c>
      <c r="AV315" s="139" t="s">
        <v>81</v>
      </c>
      <c r="AW315" s="139">
        <v>2256355</v>
      </c>
      <c r="AX315" s="139" t="s">
        <v>121</v>
      </c>
      <c r="AY315" s="139" t="s">
        <v>82</v>
      </c>
      <c r="AZ315" s="139"/>
      <c r="BA315" s="139" t="s">
        <v>83</v>
      </c>
      <c r="BB315" s="157">
        <v>596421464173</v>
      </c>
      <c r="BC315" s="139"/>
      <c r="BD315" s="139" t="s">
        <v>1164</v>
      </c>
      <c r="BE315" s="139" t="s">
        <v>88</v>
      </c>
      <c r="BF315" s="139" t="s">
        <v>115</v>
      </c>
      <c r="BG315" s="139" t="s">
        <v>84</v>
      </c>
      <c r="BH315" s="139" t="s">
        <v>85</v>
      </c>
      <c r="BI315" s="139" t="s">
        <v>86</v>
      </c>
      <c r="BJ315" s="139"/>
      <c r="BK315" s="139" t="s">
        <v>116</v>
      </c>
    </row>
    <row r="316" spans="1:63" ht="13.2" customHeight="1" x14ac:dyDescent="0.2">
      <c r="A316" s="54">
        <f t="shared" si="89"/>
        <v>45906</v>
      </c>
      <c r="B316" s="54" t="str">
        <f t="shared" si="90"/>
        <v>NRT</v>
      </c>
      <c r="C316" s="53">
        <f t="shared" si="91"/>
        <v>82020038071</v>
      </c>
      <c r="D316" s="55" t="str">
        <f t="shared" si="92"/>
        <v>PJP250140537</v>
      </c>
      <c r="E316" s="53">
        <f t="shared" si="93"/>
        <v>596421466855</v>
      </c>
      <c r="F316" s="53">
        <f t="shared" si="94"/>
        <v>2256355</v>
      </c>
      <c r="G316" s="53" t="str">
        <f t="shared" si="95"/>
        <v>SWCORP (TEAMHT)</v>
      </c>
      <c r="H316" s="55" t="str">
        <f t="shared" si="96"/>
        <v>유동민</v>
      </c>
      <c r="I316" s="53">
        <f t="shared" si="97"/>
        <v>12772</v>
      </c>
      <c r="J316" s="72">
        <f t="shared" si="98"/>
        <v>0</v>
      </c>
      <c r="K316" s="114">
        <f t="shared" si="99"/>
        <v>1</v>
      </c>
      <c r="L316" s="115">
        <f t="shared" si="100"/>
        <v>0.6</v>
      </c>
      <c r="M316" s="115">
        <f t="shared" si="101"/>
        <v>2.1</v>
      </c>
      <c r="N316" s="56">
        <f t="shared" si="102"/>
        <v>2.1</v>
      </c>
      <c r="O316" s="53" t="str">
        <f t="shared" si="103"/>
        <v>일반(목록배제,Normal-Manifest Exception)</v>
      </c>
      <c r="P316" s="100">
        <f t="shared" si="104"/>
        <v>3.2</v>
      </c>
      <c r="Q316" s="63" t="str">
        <f t="shared" si="105"/>
        <v>RS706</v>
      </c>
      <c r="R316" s="63" t="str">
        <f t="shared" si="106"/>
        <v>KOREAN AIR LINES.CO., LTD.</v>
      </c>
      <c r="S316" s="54">
        <f t="shared" si="107"/>
        <v>45906</v>
      </c>
      <c r="T316" s="94">
        <f t="shared" si="108"/>
        <v>869</v>
      </c>
      <c r="U316" s="98" cm="1">
        <f t="array" ref="U316">IF(OR(ISNUMBER(SEARCH("대신대납",J316)),ISNUMBER(SEARCH("대신 대납",J316))),_xlfn.LET(
  _xlpm.s,J316,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6" s="98">
        <f>((K316-1)*2500)/(Summary!$B$23/100)</f>
        <v>0</v>
      </c>
      <c r="W316" s="107">
        <f>IF(OR(ISNUMBER(SEARCH("대신대납",J316)),ISNUMBER(SEARCH("대신 대납",J316)),ISNUMBER(SEARCH("대신착불",J316)),ISNUMBER(SEARCH("대신 착불",J316))), 0,_xlfn.IFNA(_xlfn.IFS(
    AND(N316/K316 &gt; 2, N316/K316 &lt;= 5), 500/(Summary!$B$23/100) * K316,
    AND(N316/K316 &gt; 5, N316/K316 &lt;= 10), 1000/(Summary!$B$23/100) * K316,
    AND(N316/K316 &gt; 10, N316/K316 &lt;= 20), 3000/(Summary!$B$23/100) * K316,
    AND(N316/K316 &gt; 20, N316/K316 &lt;= 25), 11000/(Summary!$B$23/100) * K316,
    AND(N316/K316 &gt; 25, N316/K316 &lt;= 999), 15000/(Summary!$B$23/100) * K316
),0))</f>
        <v>53.059968376258844</v>
      </c>
      <c r="X316" s="99" cm="1">
        <f t="array" ref="X316">_xlfn.IFNA(_xlfn.IFS(AND(P316&gt;=2000, P316&lt;3000), 10000, AND(P316&gt;=3000, P316&lt;4000), 15000, AND(P316&gt;=4000, P316&lt;5000), 20000, AND(P316&gt;=5000), 25000),0)</f>
        <v>0</v>
      </c>
      <c r="Y316" s="64" t="str">
        <f>_xlfn.IFNA(VLOOKUP(D316,OTC!$A:$H,8,0),"")</f>
        <v/>
      </c>
      <c r="Z316" s="102">
        <f t="shared" si="109"/>
        <v>53</v>
      </c>
      <c r="AA316" s="113">
        <f t="shared" si="110"/>
        <v>922</v>
      </c>
      <c r="AB316" s="124">
        <f>IF(OR(ISNUMBER(SEARCH("적하삭제",J316)),ISNUMBER(SEARCH("적하 삭제",J316))),0,AA316*Summary!$B$23/100)</f>
        <v>8688.2826000000005</v>
      </c>
      <c r="AC316" s="65"/>
      <c r="AD316" s="145">
        <v>45906</v>
      </c>
      <c r="AE316" s="139" t="s">
        <v>10</v>
      </c>
      <c r="AF316" s="139">
        <v>82020038071</v>
      </c>
      <c r="AG316" s="139" t="s">
        <v>1165</v>
      </c>
      <c r="AH316" s="139" t="s">
        <v>1166</v>
      </c>
      <c r="AI316" s="139">
        <v>1082083912</v>
      </c>
      <c r="AJ316" s="139">
        <v>12772</v>
      </c>
      <c r="AK316" s="139"/>
      <c r="AL316" s="140">
        <v>1</v>
      </c>
      <c r="AM316" s="141">
        <v>0.6</v>
      </c>
      <c r="AN316" s="141">
        <v>2.1</v>
      </c>
      <c r="AO316" s="141">
        <v>2.1</v>
      </c>
      <c r="AP316" s="139" t="s">
        <v>8</v>
      </c>
      <c r="AQ316" s="141">
        <v>3.2</v>
      </c>
      <c r="AR316" s="139" t="s">
        <v>81</v>
      </c>
      <c r="AS316" s="139" t="s">
        <v>81</v>
      </c>
      <c r="AT316" s="139" t="s">
        <v>81</v>
      </c>
      <c r="AU316" s="139" t="s">
        <v>81</v>
      </c>
      <c r="AV316" s="139" t="s">
        <v>81</v>
      </c>
      <c r="AW316" s="139">
        <v>2256355</v>
      </c>
      <c r="AX316" s="139" t="s">
        <v>121</v>
      </c>
      <c r="AY316" s="139" t="s">
        <v>82</v>
      </c>
      <c r="AZ316" s="139"/>
      <c r="BA316" s="139" t="s">
        <v>83</v>
      </c>
      <c r="BB316" s="157">
        <v>596421466855</v>
      </c>
      <c r="BC316" s="139"/>
      <c r="BD316" s="139" t="s">
        <v>1167</v>
      </c>
      <c r="BE316" s="139" t="s">
        <v>88</v>
      </c>
      <c r="BF316" s="139" t="s">
        <v>115</v>
      </c>
      <c r="BG316" s="139" t="s">
        <v>84</v>
      </c>
      <c r="BH316" s="139" t="s">
        <v>85</v>
      </c>
      <c r="BI316" s="139" t="s">
        <v>86</v>
      </c>
      <c r="BJ316" s="139"/>
      <c r="BK316" s="139" t="s">
        <v>116</v>
      </c>
    </row>
    <row r="317" spans="1:63" ht="13.2" customHeight="1" x14ac:dyDescent="0.2">
      <c r="A317" s="54">
        <f t="shared" si="89"/>
        <v>45906</v>
      </c>
      <c r="B317" s="54" t="str">
        <f t="shared" si="90"/>
        <v>NRT</v>
      </c>
      <c r="C317" s="53">
        <f t="shared" si="91"/>
        <v>82020038071</v>
      </c>
      <c r="D317" s="55" t="str">
        <f t="shared" si="92"/>
        <v>PJP250140545</v>
      </c>
      <c r="E317" s="53">
        <f t="shared" si="93"/>
        <v>596421466936</v>
      </c>
      <c r="F317" s="53">
        <f t="shared" si="94"/>
        <v>2256355</v>
      </c>
      <c r="G317" s="53" t="str">
        <f t="shared" si="95"/>
        <v>SWCORP (TEAMHT)</v>
      </c>
      <c r="H317" s="55" t="str">
        <f t="shared" si="96"/>
        <v>이태경</v>
      </c>
      <c r="I317" s="53">
        <f t="shared" si="97"/>
        <v>3905</v>
      </c>
      <c r="J317" s="72">
        <f t="shared" si="98"/>
        <v>0</v>
      </c>
      <c r="K317" s="114">
        <f t="shared" si="99"/>
        <v>1</v>
      </c>
      <c r="L317" s="115">
        <f t="shared" si="100"/>
        <v>1.1499999999999999</v>
      </c>
      <c r="M317" s="115">
        <f t="shared" si="101"/>
        <v>3.6</v>
      </c>
      <c r="N317" s="56">
        <f t="shared" si="102"/>
        <v>3.6</v>
      </c>
      <c r="O317" s="53" t="str">
        <f t="shared" si="103"/>
        <v>일반(목록배제,Normal-Manifest Exception)</v>
      </c>
      <c r="P317" s="100">
        <f t="shared" si="104"/>
        <v>8.15</v>
      </c>
      <c r="Q317" s="63" t="str">
        <f t="shared" si="105"/>
        <v>RS706</v>
      </c>
      <c r="R317" s="63" t="str">
        <f t="shared" si="106"/>
        <v>KOREAN AIR LINES.CO., LTD.</v>
      </c>
      <c r="S317" s="54">
        <f t="shared" si="107"/>
        <v>45906</v>
      </c>
      <c r="T317" s="94">
        <f t="shared" si="108"/>
        <v>1154</v>
      </c>
      <c r="U317" s="98" cm="1">
        <f t="array" ref="U317">IF(OR(ISNUMBER(SEARCH("대신대납",J317)),ISNUMBER(SEARCH("대신 대납",J317))),_xlfn.LET(
  _xlpm.s,J317,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7" s="98">
        <f>((K317-1)*2500)/(Summary!$B$23/100)</f>
        <v>0</v>
      </c>
      <c r="W317" s="107">
        <f>IF(OR(ISNUMBER(SEARCH("대신대납",J317)),ISNUMBER(SEARCH("대신 대납",J317)),ISNUMBER(SEARCH("대신착불",J317)),ISNUMBER(SEARCH("대신 착불",J317))), 0,_xlfn.IFNA(_xlfn.IFS(
    AND(N317/K317 &gt; 2, N317/K317 &lt;= 5), 500/(Summary!$B$23/100) * K317,
    AND(N317/K317 &gt; 5, N317/K317 &lt;= 10), 1000/(Summary!$B$23/100) * K317,
    AND(N317/K317 &gt; 10, N317/K317 &lt;= 20), 3000/(Summary!$B$23/100) * K317,
    AND(N317/K317 &gt; 20, N317/K317 &lt;= 25), 11000/(Summary!$B$23/100) * K317,
    AND(N317/K317 &gt; 25, N317/K317 &lt;= 999), 15000/(Summary!$B$23/100) * K317
),0))</f>
        <v>53.059968376258844</v>
      </c>
      <c r="X317" s="99" cm="1">
        <f t="array" ref="X317">_xlfn.IFNA(_xlfn.IFS(AND(P317&gt;=2000, P317&lt;3000), 10000, AND(P317&gt;=3000, P317&lt;4000), 15000, AND(P317&gt;=4000, P317&lt;5000), 20000, AND(P317&gt;=5000), 25000),0)</f>
        <v>0</v>
      </c>
      <c r="Y317" s="64" t="str">
        <f>_xlfn.IFNA(VLOOKUP(D317,OTC!$A:$H,8,0),"")</f>
        <v/>
      </c>
      <c r="Z317" s="102">
        <f t="shared" si="109"/>
        <v>53</v>
      </c>
      <c r="AA317" s="113">
        <f t="shared" si="110"/>
        <v>1207</v>
      </c>
      <c r="AB317" s="124">
        <f>IF(OR(ISNUMBER(SEARCH("적하삭제",J317)),ISNUMBER(SEARCH("적하 삭제",J317))),0,AA317*Summary!$B$23/100)</f>
        <v>11373.9231</v>
      </c>
      <c r="AC317" s="65"/>
      <c r="AD317" s="145">
        <v>45906</v>
      </c>
      <c r="AE317" s="139" t="s">
        <v>10</v>
      </c>
      <c r="AF317" s="139">
        <v>82020038071</v>
      </c>
      <c r="AG317" s="139" t="s">
        <v>1168</v>
      </c>
      <c r="AH317" s="139" t="s">
        <v>1169</v>
      </c>
      <c r="AI317" s="139">
        <v>1099460986</v>
      </c>
      <c r="AJ317" s="139">
        <v>3905</v>
      </c>
      <c r="AK317" s="139"/>
      <c r="AL317" s="140">
        <v>1</v>
      </c>
      <c r="AM317" s="141">
        <v>1.1499999999999999</v>
      </c>
      <c r="AN317" s="141">
        <v>3.6</v>
      </c>
      <c r="AO317" s="141">
        <v>3.6</v>
      </c>
      <c r="AP317" s="139" t="s">
        <v>8</v>
      </c>
      <c r="AQ317" s="141">
        <v>8.15</v>
      </c>
      <c r="AR317" s="139" t="s">
        <v>81</v>
      </c>
      <c r="AS317" s="139" t="s">
        <v>81</v>
      </c>
      <c r="AT317" s="139" t="s">
        <v>81</v>
      </c>
      <c r="AU317" s="139" t="s">
        <v>81</v>
      </c>
      <c r="AV317" s="139" t="s">
        <v>81</v>
      </c>
      <c r="AW317" s="139">
        <v>2256355</v>
      </c>
      <c r="AX317" s="139" t="s">
        <v>121</v>
      </c>
      <c r="AY317" s="139" t="s">
        <v>82</v>
      </c>
      <c r="AZ317" s="139"/>
      <c r="BA317" s="139" t="s">
        <v>83</v>
      </c>
      <c r="BB317" s="157">
        <v>596421466936</v>
      </c>
      <c r="BC317" s="139"/>
      <c r="BD317" s="139" t="s">
        <v>1170</v>
      </c>
      <c r="BE317" s="139" t="s">
        <v>88</v>
      </c>
      <c r="BF317" s="139" t="s">
        <v>115</v>
      </c>
      <c r="BG317" s="139" t="s">
        <v>84</v>
      </c>
      <c r="BH317" s="139" t="s">
        <v>85</v>
      </c>
      <c r="BI317" s="139" t="s">
        <v>86</v>
      </c>
      <c r="BJ317" s="139"/>
      <c r="BK317" s="139" t="s">
        <v>116</v>
      </c>
    </row>
    <row r="318" spans="1:63" ht="13.2" customHeight="1" x14ac:dyDescent="0.2">
      <c r="A318" s="54">
        <f t="shared" si="89"/>
        <v>45906</v>
      </c>
      <c r="B318" s="54" t="str">
        <f t="shared" si="90"/>
        <v>NRT</v>
      </c>
      <c r="C318" s="53">
        <f t="shared" si="91"/>
        <v>82020038071</v>
      </c>
      <c r="D318" s="55" t="str">
        <f t="shared" si="92"/>
        <v>PJP250140556</v>
      </c>
      <c r="E318" s="53">
        <f t="shared" si="93"/>
        <v>596421467076</v>
      </c>
      <c r="F318" s="53">
        <f t="shared" si="94"/>
        <v>2256355</v>
      </c>
      <c r="G318" s="53" t="str">
        <f t="shared" si="95"/>
        <v>SWCORP (TEAMHT)</v>
      </c>
      <c r="H318" s="55" t="str">
        <f t="shared" si="96"/>
        <v>심지은</v>
      </c>
      <c r="I318" s="53">
        <f t="shared" si="97"/>
        <v>51738</v>
      </c>
      <c r="J318" s="72">
        <f t="shared" si="98"/>
        <v>0</v>
      </c>
      <c r="K318" s="114">
        <f t="shared" si="99"/>
        <v>1</v>
      </c>
      <c r="L318" s="115">
        <f t="shared" si="100"/>
        <v>0.4</v>
      </c>
      <c r="M318" s="115">
        <f t="shared" si="101"/>
        <v>2.2000000000000002</v>
      </c>
      <c r="N318" s="56">
        <f t="shared" si="102"/>
        <v>2.2000000000000002</v>
      </c>
      <c r="O318" s="53" t="str">
        <f t="shared" si="103"/>
        <v>일반(목록배제,Normal-Manifest Exception)</v>
      </c>
      <c r="P318" s="100">
        <f t="shared" si="104"/>
        <v>2.6</v>
      </c>
      <c r="Q318" s="63" t="str">
        <f t="shared" si="105"/>
        <v>RS706</v>
      </c>
      <c r="R318" s="63" t="str">
        <f t="shared" si="106"/>
        <v>KOREAN AIR LINES.CO., LTD.</v>
      </c>
      <c r="S318" s="54">
        <f t="shared" si="107"/>
        <v>45906</v>
      </c>
      <c r="T318" s="94">
        <f t="shared" si="108"/>
        <v>888</v>
      </c>
      <c r="U318" s="98" cm="1">
        <f t="array" ref="U318">IF(OR(ISNUMBER(SEARCH("대신대납",J318)),ISNUMBER(SEARCH("대신 대납",J318))),_xlfn.LET(
  _xlpm.s,J318,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8" s="98">
        <f>((K318-1)*2500)/(Summary!$B$23/100)</f>
        <v>0</v>
      </c>
      <c r="W318" s="107">
        <f>IF(OR(ISNUMBER(SEARCH("대신대납",J318)),ISNUMBER(SEARCH("대신 대납",J318)),ISNUMBER(SEARCH("대신착불",J318)),ISNUMBER(SEARCH("대신 착불",J318))), 0,_xlfn.IFNA(_xlfn.IFS(
    AND(N318/K318 &gt; 2, N318/K318 &lt;= 5), 500/(Summary!$B$23/100) * K318,
    AND(N318/K318 &gt; 5, N318/K318 &lt;= 10), 1000/(Summary!$B$23/100) * K318,
    AND(N318/K318 &gt; 10, N318/K318 &lt;= 20), 3000/(Summary!$B$23/100) * K318,
    AND(N318/K318 &gt; 20, N318/K318 &lt;= 25), 11000/(Summary!$B$23/100) * K318,
    AND(N318/K318 &gt; 25, N318/K318 &lt;= 999), 15000/(Summary!$B$23/100) * K318
),0))</f>
        <v>53.059968376258844</v>
      </c>
      <c r="X318" s="99" cm="1">
        <f t="array" ref="X318">_xlfn.IFNA(_xlfn.IFS(AND(P318&gt;=2000, P318&lt;3000), 10000, AND(P318&gt;=3000, P318&lt;4000), 15000, AND(P318&gt;=4000, P318&lt;5000), 20000, AND(P318&gt;=5000), 25000),0)</f>
        <v>0</v>
      </c>
      <c r="Y318" s="64" t="str">
        <f>_xlfn.IFNA(VLOOKUP(D318,OTC!$A:$H,8,0),"")</f>
        <v/>
      </c>
      <c r="Z318" s="102">
        <f t="shared" si="109"/>
        <v>53</v>
      </c>
      <c r="AA318" s="113">
        <f t="shared" si="110"/>
        <v>941</v>
      </c>
      <c r="AB318" s="124">
        <f>IF(OR(ISNUMBER(SEARCH("적하삭제",J318)),ISNUMBER(SEARCH("적하 삭제",J318))),0,AA318*Summary!$B$23/100)</f>
        <v>8867.3253000000004</v>
      </c>
      <c r="AC318" s="65"/>
      <c r="AD318" s="145">
        <v>45906</v>
      </c>
      <c r="AE318" s="139" t="s">
        <v>10</v>
      </c>
      <c r="AF318" s="139">
        <v>82020038071</v>
      </c>
      <c r="AG318" s="139" t="s">
        <v>1171</v>
      </c>
      <c r="AH318" s="139" t="s">
        <v>1172</v>
      </c>
      <c r="AI318" s="139">
        <v>1035992685</v>
      </c>
      <c r="AJ318" s="139">
        <v>51738</v>
      </c>
      <c r="AK318" s="139"/>
      <c r="AL318" s="140">
        <v>1</v>
      </c>
      <c r="AM318" s="141">
        <v>0.4</v>
      </c>
      <c r="AN318" s="141">
        <v>2.2000000000000002</v>
      </c>
      <c r="AO318" s="141">
        <v>2.2000000000000002</v>
      </c>
      <c r="AP318" s="139" t="s">
        <v>8</v>
      </c>
      <c r="AQ318" s="141">
        <v>2.6</v>
      </c>
      <c r="AR318" s="139" t="s">
        <v>81</v>
      </c>
      <c r="AS318" s="139" t="s">
        <v>81</v>
      </c>
      <c r="AT318" s="139" t="s">
        <v>81</v>
      </c>
      <c r="AU318" s="139" t="s">
        <v>81</v>
      </c>
      <c r="AV318" s="139" t="s">
        <v>81</v>
      </c>
      <c r="AW318" s="139">
        <v>2256355</v>
      </c>
      <c r="AX318" s="139" t="s">
        <v>121</v>
      </c>
      <c r="AY318" s="139" t="s">
        <v>89</v>
      </c>
      <c r="AZ318" s="139"/>
      <c r="BA318" s="139" t="s">
        <v>83</v>
      </c>
      <c r="BB318" s="157">
        <v>596421467076</v>
      </c>
      <c r="BC318" s="139"/>
      <c r="BD318" s="139" t="s">
        <v>1173</v>
      </c>
      <c r="BE318" s="139" t="s">
        <v>88</v>
      </c>
      <c r="BF318" s="139" t="s">
        <v>115</v>
      </c>
      <c r="BG318" s="139" t="s">
        <v>84</v>
      </c>
      <c r="BH318" s="139" t="s">
        <v>85</v>
      </c>
      <c r="BI318" s="139" t="s">
        <v>86</v>
      </c>
      <c r="BJ318" s="139"/>
      <c r="BK318" s="139" t="s">
        <v>116</v>
      </c>
    </row>
    <row r="319" spans="1:63" ht="13.2" customHeight="1" x14ac:dyDescent="0.2">
      <c r="A319" s="54">
        <f t="shared" si="89"/>
        <v>45906</v>
      </c>
      <c r="B319" s="54" t="str">
        <f t="shared" si="90"/>
        <v>NRT</v>
      </c>
      <c r="C319" s="53">
        <f t="shared" si="91"/>
        <v>82020038071</v>
      </c>
      <c r="D319" s="55" t="str">
        <f t="shared" si="92"/>
        <v>PJP250140541</v>
      </c>
      <c r="E319" s="53">
        <f t="shared" si="93"/>
        <v>596421466892</v>
      </c>
      <c r="F319" s="53">
        <f t="shared" si="94"/>
        <v>2256355</v>
      </c>
      <c r="G319" s="53" t="str">
        <f t="shared" si="95"/>
        <v>SWCORP (TEAMHT)</v>
      </c>
      <c r="H319" s="55" t="str">
        <f t="shared" si="96"/>
        <v>김애림</v>
      </c>
      <c r="I319" s="53">
        <f t="shared" si="97"/>
        <v>63070</v>
      </c>
      <c r="J319" s="72">
        <f t="shared" si="98"/>
        <v>0</v>
      </c>
      <c r="K319" s="114">
        <f t="shared" si="99"/>
        <v>1</v>
      </c>
      <c r="L319" s="115">
        <f t="shared" si="100"/>
        <v>1.4</v>
      </c>
      <c r="M319" s="115">
        <f t="shared" si="101"/>
        <v>2.1</v>
      </c>
      <c r="N319" s="56">
        <f t="shared" si="102"/>
        <v>2.1</v>
      </c>
      <c r="O319" s="53" t="str">
        <f t="shared" si="103"/>
        <v>일반(목록배제,Normal-Manifest Exception)</v>
      </c>
      <c r="P319" s="100">
        <f t="shared" si="104"/>
        <v>7.49</v>
      </c>
      <c r="Q319" s="63" t="str">
        <f t="shared" si="105"/>
        <v>RS706</v>
      </c>
      <c r="R319" s="63" t="str">
        <f t="shared" si="106"/>
        <v>KOREAN AIR LINES.CO., LTD.</v>
      </c>
      <c r="S319" s="54">
        <f t="shared" si="107"/>
        <v>45906</v>
      </c>
      <c r="T319" s="94">
        <f t="shared" si="108"/>
        <v>869</v>
      </c>
      <c r="U319" s="98" cm="1">
        <f t="array" ref="U319">IF(OR(ISNUMBER(SEARCH("대신대납",J319)),ISNUMBER(SEARCH("대신 대납",J319))),_xlfn.LET(
  _xlpm.s,J319,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9" s="98">
        <f>((K319-1)*2500)/(Summary!$B$23/100)</f>
        <v>0</v>
      </c>
      <c r="W319" s="107">
        <f>IF(OR(ISNUMBER(SEARCH("대신대납",J319)),ISNUMBER(SEARCH("대신 대납",J319)),ISNUMBER(SEARCH("대신착불",J319)),ISNUMBER(SEARCH("대신 착불",J319))), 0,_xlfn.IFNA(_xlfn.IFS(
    AND(N319/K319 &gt; 2, N319/K319 &lt;= 5), 500/(Summary!$B$23/100) * K319,
    AND(N319/K319 &gt; 5, N319/K319 &lt;= 10), 1000/(Summary!$B$23/100) * K319,
    AND(N319/K319 &gt; 10, N319/K319 &lt;= 20), 3000/(Summary!$B$23/100) * K319,
    AND(N319/K319 &gt; 20, N319/K319 &lt;= 25), 11000/(Summary!$B$23/100) * K319,
    AND(N319/K319 &gt; 25, N319/K319 &lt;= 999), 15000/(Summary!$B$23/100) * K319
),0))</f>
        <v>53.059968376258844</v>
      </c>
      <c r="X319" s="99" cm="1">
        <f t="array" ref="X319">_xlfn.IFNA(_xlfn.IFS(AND(P319&gt;=2000, P319&lt;3000), 10000, AND(P319&gt;=3000, P319&lt;4000), 15000, AND(P319&gt;=4000, P319&lt;5000), 20000, AND(P319&gt;=5000), 25000),0)</f>
        <v>0</v>
      </c>
      <c r="Y319" s="64" t="str">
        <f>_xlfn.IFNA(VLOOKUP(D319,OTC!$A:$H,8,0),"")</f>
        <v/>
      </c>
      <c r="Z319" s="102">
        <f t="shared" si="109"/>
        <v>53</v>
      </c>
      <c r="AA319" s="113">
        <f t="shared" si="110"/>
        <v>922</v>
      </c>
      <c r="AB319" s="124">
        <f>IF(OR(ISNUMBER(SEARCH("적하삭제",J319)),ISNUMBER(SEARCH("적하 삭제",J319))),0,AA319*Summary!$B$23/100)</f>
        <v>8688.2826000000005</v>
      </c>
      <c r="AC319" s="65"/>
      <c r="AD319" s="145">
        <v>45906</v>
      </c>
      <c r="AE319" s="139" t="s">
        <v>10</v>
      </c>
      <c r="AF319" s="139">
        <v>82020038071</v>
      </c>
      <c r="AG319" s="139" t="s">
        <v>1174</v>
      </c>
      <c r="AH319" s="139" t="s">
        <v>1175</v>
      </c>
      <c r="AI319" s="139">
        <v>1056835170</v>
      </c>
      <c r="AJ319" s="139">
        <v>63070</v>
      </c>
      <c r="AK319" s="139"/>
      <c r="AL319" s="140">
        <v>1</v>
      </c>
      <c r="AM319" s="141">
        <v>1.4</v>
      </c>
      <c r="AN319" s="141">
        <v>2.1</v>
      </c>
      <c r="AO319" s="141">
        <v>2.1</v>
      </c>
      <c r="AP319" s="139" t="s">
        <v>8</v>
      </c>
      <c r="AQ319" s="141">
        <v>7.49</v>
      </c>
      <c r="AR319" s="139" t="s">
        <v>81</v>
      </c>
      <c r="AS319" s="139" t="s">
        <v>81</v>
      </c>
      <c r="AT319" s="139" t="s">
        <v>81</v>
      </c>
      <c r="AU319" s="139" t="s">
        <v>81</v>
      </c>
      <c r="AV319" s="139" t="s">
        <v>81</v>
      </c>
      <c r="AW319" s="139">
        <v>2256355</v>
      </c>
      <c r="AX319" s="139" t="s">
        <v>121</v>
      </c>
      <c r="AY319" s="139" t="s">
        <v>82</v>
      </c>
      <c r="AZ319" s="139"/>
      <c r="BA319" s="139" t="s">
        <v>83</v>
      </c>
      <c r="BB319" s="157">
        <v>596421466892</v>
      </c>
      <c r="BC319" s="139"/>
      <c r="BD319" s="139" t="s">
        <v>1176</v>
      </c>
      <c r="BE319" s="139" t="s">
        <v>88</v>
      </c>
      <c r="BF319" s="139" t="s">
        <v>115</v>
      </c>
      <c r="BG319" s="139" t="s">
        <v>84</v>
      </c>
      <c r="BH319" s="139" t="s">
        <v>85</v>
      </c>
      <c r="BI319" s="139" t="s">
        <v>86</v>
      </c>
      <c r="BJ319" s="139"/>
      <c r="BK319" s="139" t="s">
        <v>116</v>
      </c>
    </row>
    <row r="320" spans="1:63" ht="13.2" customHeight="1" x14ac:dyDescent="0.2">
      <c r="A320" s="54">
        <f t="shared" si="89"/>
        <v>45906</v>
      </c>
      <c r="B320" s="54" t="str">
        <f t="shared" si="90"/>
        <v>NRT</v>
      </c>
      <c r="C320" s="53">
        <f t="shared" si="91"/>
        <v>82020038071</v>
      </c>
      <c r="D320" s="55" t="str">
        <f t="shared" si="92"/>
        <v>PJP250140549</v>
      </c>
      <c r="E320" s="53">
        <f t="shared" si="93"/>
        <v>596421466973</v>
      </c>
      <c r="F320" s="53">
        <f t="shared" si="94"/>
        <v>2256355</v>
      </c>
      <c r="G320" s="53" t="str">
        <f t="shared" si="95"/>
        <v>SWCORP (TEAMHT)</v>
      </c>
      <c r="H320" s="55" t="str">
        <f t="shared" si="96"/>
        <v>김상균</v>
      </c>
      <c r="I320" s="53">
        <f t="shared" si="97"/>
        <v>1752</v>
      </c>
      <c r="J320" s="72">
        <f t="shared" si="98"/>
        <v>0</v>
      </c>
      <c r="K320" s="114">
        <f t="shared" si="99"/>
        <v>1</v>
      </c>
      <c r="L320" s="115">
        <f t="shared" si="100"/>
        <v>2.8</v>
      </c>
      <c r="M320" s="115">
        <f t="shared" si="101"/>
        <v>8.5</v>
      </c>
      <c r="N320" s="56">
        <f t="shared" si="102"/>
        <v>8.5</v>
      </c>
      <c r="O320" s="53" t="str">
        <f t="shared" si="103"/>
        <v>일반(목록배제,Normal-Manifest Exception)</v>
      </c>
      <c r="P320" s="100">
        <f t="shared" si="104"/>
        <v>24.75</v>
      </c>
      <c r="Q320" s="63" t="str">
        <f t="shared" si="105"/>
        <v>RS706</v>
      </c>
      <c r="R320" s="63" t="str">
        <f t="shared" si="106"/>
        <v>KOREAN AIR LINES.CO., LTD.</v>
      </c>
      <c r="S320" s="54">
        <f t="shared" si="107"/>
        <v>45906</v>
      </c>
      <c r="T320" s="94">
        <f t="shared" si="108"/>
        <v>2085</v>
      </c>
      <c r="U320" s="98" cm="1">
        <f t="array" ref="U320">IF(OR(ISNUMBER(SEARCH("대신대납",J320)),ISNUMBER(SEARCH("대신 대납",J320))),_xlfn.LET(
  _xlpm.s,J320,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0" s="98">
        <f>((K320-1)*2500)/(Summary!$B$23/100)</f>
        <v>0</v>
      </c>
      <c r="W320" s="107">
        <f>IF(OR(ISNUMBER(SEARCH("대신대납",J320)),ISNUMBER(SEARCH("대신 대납",J320)),ISNUMBER(SEARCH("대신착불",J320)),ISNUMBER(SEARCH("대신 착불",J320))), 0,_xlfn.IFNA(_xlfn.IFS(
    AND(N320/K320 &gt; 2, N320/K320 &lt;= 5), 500/(Summary!$B$23/100) * K320,
    AND(N320/K320 &gt; 5, N320/K320 &lt;= 10), 1000/(Summary!$B$23/100) * K320,
    AND(N320/K320 &gt; 10, N320/K320 &lt;= 20), 3000/(Summary!$B$23/100) * K320,
    AND(N320/K320 &gt; 20, N320/K320 &lt;= 25), 11000/(Summary!$B$23/100) * K320,
    AND(N320/K320 &gt; 25, N320/K320 &lt;= 999), 15000/(Summary!$B$23/100) * K320
),0))</f>
        <v>106.11993675251769</v>
      </c>
      <c r="X320" s="99" cm="1">
        <f t="array" ref="X320">_xlfn.IFNA(_xlfn.IFS(AND(P320&gt;=2000, P320&lt;3000), 10000, AND(P320&gt;=3000, P320&lt;4000), 15000, AND(P320&gt;=4000, P320&lt;5000), 20000, AND(P320&gt;=5000), 25000),0)</f>
        <v>0</v>
      </c>
      <c r="Y320" s="64" t="str">
        <f>_xlfn.IFNA(VLOOKUP(D320,OTC!$A:$H,8,0),"")</f>
        <v/>
      </c>
      <c r="Z320" s="102">
        <f t="shared" si="109"/>
        <v>106</v>
      </c>
      <c r="AA320" s="113">
        <f t="shared" si="110"/>
        <v>2191</v>
      </c>
      <c r="AB320" s="124">
        <f>IF(OR(ISNUMBER(SEARCH("적하삭제",J320)),ISNUMBER(SEARCH("적하 삭제",J320))),0,AA320*Summary!$B$23/100)</f>
        <v>20646.4503</v>
      </c>
      <c r="AC320" s="65"/>
      <c r="AD320" s="145">
        <v>45906</v>
      </c>
      <c r="AE320" s="139" t="s">
        <v>10</v>
      </c>
      <c r="AF320" s="139">
        <v>82020038071</v>
      </c>
      <c r="AG320" s="139" t="s">
        <v>1177</v>
      </c>
      <c r="AH320" s="139" t="s">
        <v>1178</v>
      </c>
      <c r="AI320" s="139">
        <v>1085270158</v>
      </c>
      <c r="AJ320" s="139">
        <v>1752</v>
      </c>
      <c r="AK320" s="139"/>
      <c r="AL320" s="140">
        <v>1</v>
      </c>
      <c r="AM320" s="141">
        <v>2.8</v>
      </c>
      <c r="AN320" s="141">
        <v>8.5</v>
      </c>
      <c r="AO320" s="141">
        <v>8.5</v>
      </c>
      <c r="AP320" s="139" t="s">
        <v>8</v>
      </c>
      <c r="AQ320" s="141">
        <v>24.75</v>
      </c>
      <c r="AR320" s="139" t="s">
        <v>81</v>
      </c>
      <c r="AS320" s="139" t="s">
        <v>81</v>
      </c>
      <c r="AT320" s="139" t="s">
        <v>81</v>
      </c>
      <c r="AU320" s="139" t="s">
        <v>81</v>
      </c>
      <c r="AV320" s="139" t="s">
        <v>81</v>
      </c>
      <c r="AW320" s="139">
        <v>2256355</v>
      </c>
      <c r="AX320" s="139" t="s">
        <v>121</v>
      </c>
      <c r="AY320" s="139" t="s">
        <v>82</v>
      </c>
      <c r="AZ320" s="139"/>
      <c r="BA320" s="139" t="s">
        <v>83</v>
      </c>
      <c r="BB320" s="157">
        <v>596421466973</v>
      </c>
      <c r="BC320" s="139"/>
      <c r="BD320" s="139" t="s">
        <v>1179</v>
      </c>
      <c r="BE320" s="139" t="s">
        <v>88</v>
      </c>
      <c r="BF320" s="139" t="s">
        <v>115</v>
      </c>
      <c r="BG320" s="139" t="s">
        <v>84</v>
      </c>
      <c r="BH320" s="139" t="s">
        <v>85</v>
      </c>
      <c r="BI320" s="139" t="s">
        <v>86</v>
      </c>
      <c r="BJ320" s="139"/>
      <c r="BK320" s="139" t="s">
        <v>116</v>
      </c>
    </row>
    <row r="321" spans="1:63" ht="13.2" customHeight="1" x14ac:dyDescent="0.2">
      <c r="A321" s="54">
        <f t="shared" si="89"/>
        <v>45906</v>
      </c>
      <c r="B321" s="54" t="str">
        <f t="shared" si="90"/>
        <v>NRT</v>
      </c>
      <c r="C321" s="53">
        <f t="shared" si="91"/>
        <v>82020038071</v>
      </c>
      <c r="D321" s="55" t="str">
        <f t="shared" si="92"/>
        <v>PJP250140528</v>
      </c>
      <c r="E321" s="53">
        <f t="shared" si="93"/>
        <v>596421466763</v>
      </c>
      <c r="F321" s="53">
        <f t="shared" si="94"/>
        <v>2256355</v>
      </c>
      <c r="G321" s="53" t="str">
        <f t="shared" si="95"/>
        <v>SWCORP (TEAMHT)</v>
      </c>
      <c r="H321" s="55" t="str">
        <f t="shared" si="96"/>
        <v>김관홍</v>
      </c>
      <c r="I321" s="53">
        <f t="shared" si="97"/>
        <v>12772</v>
      </c>
      <c r="J321" s="72">
        <f t="shared" si="98"/>
        <v>0</v>
      </c>
      <c r="K321" s="114">
        <f t="shared" si="99"/>
        <v>1</v>
      </c>
      <c r="L321" s="115">
        <f t="shared" si="100"/>
        <v>1.25</v>
      </c>
      <c r="M321" s="115">
        <f t="shared" si="101"/>
        <v>2</v>
      </c>
      <c r="N321" s="56">
        <f t="shared" si="102"/>
        <v>2</v>
      </c>
      <c r="O321" s="53" t="str">
        <f t="shared" si="103"/>
        <v>일반(목록배제,Normal-Manifest Exception)</v>
      </c>
      <c r="P321" s="100">
        <f t="shared" si="104"/>
        <v>8.3000000000000007</v>
      </c>
      <c r="Q321" s="63" t="str">
        <f t="shared" si="105"/>
        <v>RS706</v>
      </c>
      <c r="R321" s="63" t="str">
        <f t="shared" si="106"/>
        <v>KOREAN AIR LINES.CO., LTD.</v>
      </c>
      <c r="S321" s="54">
        <f t="shared" si="107"/>
        <v>45906</v>
      </c>
      <c r="T321" s="94">
        <f t="shared" si="108"/>
        <v>850</v>
      </c>
      <c r="U321" s="98" cm="1">
        <f t="array" ref="U321">IF(OR(ISNUMBER(SEARCH("대신대납",J321)),ISNUMBER(SEARCH("대신 대납",J321))),_xlfn.LET(
  _xlpm.s,J321,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1" s="98">
        <f>((K321-1)*2500)/(Summary!$B$23/100)</f>
        <v>0</v>
      </c>
      <c r="W321" s="107">
        <f>IF(OR(ISNUMBER(SEARCH("대신대납",J321)),ISNUMBER(SEARCH("대신 대납",J321)),ISNUMBER(SEARCH("대신착불",J321)),ISNUMBER(SEARCH("대신 착불",J321))), 0,_xlfn.IFNA(_xlfn.IFS(
    AND(N321/K321 &gt; 2, N321/K321 &lt;= 5), 500/(Summary!$B$23/100) * K321,
    AND(N321/K321 &gt; 5, N321/K321 &lt;= 10), 1000/(Summary!$B$23/100) * K321,
    AND(N321/K321 &gt; 10, N321/K321 &lt;= 20), 3000/(Summary!$B$23/100) * K321,
    AND(N321/K321 &gt; 20, N321/K321 &lt;= 25), 11000/(Summary!$B$23/100) * K321,
    AND(N321/K321 &gt; 25, N321/K321 &lt;= 999), 15000/(Summary!$B$23/100) * K321
),0))</f>
        <v>0</v>
      </c>
      <c r="X321" s="99" cm="1">
        <f t="array" ref="X321">_xlfn.IFNA(_xlfn.IFS(AND(P321&gt;=2000, P321&lt;3000), 10000, AND(P321&gt;=3000, P321&lt;4000), 15000, AND(P321&gt;=4000, P321&lt;5000), 20000, AND(P321&gt;=5000), 25000),0)</f>
        <v>0</v>
      </c>
      <c r="Y321" s="64" t="str">
        <f>_xlfn.IFNA(VLOOKUP(D321,OTC!$A:$H,8,0),"")</f>
        <v/>
      </c>
      <c r="Z321" s="102">
        <f t="shared" si="109"/>
        <v>0</v>
      </c>
      <c r="AA321" s="113">
        <f t="shared" si="110"/>
        <v>850</v>
      </c>
      <c r="AB321" s="124">
        <f>IF(OR(ISNUMBER(SEARCH("적하삭제",J321)),ISNUMBER(SEARCH("적하 삭제",J321))),0,AA321*Summary!$B$23/100)</f>
        <v>8009.8050000000003</v>
      </c>
      <c r="AC321" s="65"/>
      <c r="AD321" s="145">
        <v>45906</v>
      </c>
      <c r="AE321" s="139" t="s">
        <v>10</v>
      </c>
      <c r="AF321" s="139">
        <v>82020038071</v>
      </c>
      <c r="AG321" s="139" t="s">
        <v>1180</v>
      </c>
      <c r="AH321" s="139" t="s">
        <v>1181</v>
      </c>
      <c r="AI321" s="139">
        <v>1090613499</v>
      </c>
      <c r="AJ321" s="139">
        <v>12772</v>
      </c>
      <c r="AK321" s="139"/>
      <c r="AL321" s="140">
        <v>1</v>
      </c>
      <c r="AM321" s="141">
        <v>1.25</v>
      </c>
      <c r="AN321" s="141">
        <v>2</v>
      </c>
      <c r="AO321" s="141">
        <v>2</v>
      </c>
      <c r="AP321" s="139" t="s">
        <v>8</v>
      </c>
      <c r="AQ321" s="141">
        <v>8.3000000000000007</v>
      </c>
      <c r="AR321" s="139" t="s">
        <v>81</v>
      </c>
      <c r="AS321" s="139" t="s">
        <v>81</v>
      </c>
      <c r="AT321" s="139" t="s">
        <v>81</v>
      </c>
      <c r="AU321" s="139" t="s">
        <v>81</v>
      </c>
      <c r="AV321" s="139" t="s">
        <v>81</v>
      </c>
      <c r="AW321" s="139">
        <v>2256355</v>
      </c>
      <c r="AX321" s="139" t="s">
        <v>121</v>
      </c>
      <c r="AY321" s="139" t="s">
        <v>82</v>
      </c>
      <c r="AZ321" s="139"/>
      <c r="BA321" s="139" t="s">
        <v>83</v>
      </c>
      <c r="BB321" s="157">
        <v>596421466763</v>
      </c>
      <c r="BC321" s="139"/>
      <c r="BD321" s="139" t="s">
        <v>1182</v>
      </c>
      <c r="BE321" s="139" t="s">
        <v>88</v>
      </c>
      <c r="BF321" s="139" t="s">
        <v>115</v>
      </c>
      <c r="BG321" s="139" t="s">
        <v>84</v>
      </c>
      <c r="BH321" s="139" t="s">
        <v>85</v>
      </c>
      <c r="BI321" s="139" t="s">
        <v>86</v>
      </c>
      <c r="BJ321" s="139"/>
      <c r="BK321" s="139" t="s">
        <v>116</v>
      </c>
    </row>
    <row r="322" spans="1:63" ht="13.2" customHeight="1" x14ac:dyDescent="0.2">
      <c r="A322" s="54">
        <f t="shared" si="89"/>
        <v>45906</v>
      </c>
      <c r="B322" s="54" t="str">
        <f t="shared" si="90"/>
        <v>NRT</v>
      </c>
      <c r="C322" s="53">
        <f t="shared" si="91"/>
        <v>82020038071</v>
      </c>
      <c r="D322" s="55" t="str">
        <f t="shared" si="92"/>
        <v>PJP250140531</v>
      </c>
      <c r="E322" s="53">
        <f t="shared" si="93"/>
        <v>596421466796</v>
      </c>
      <c r="F322" s="53">
        <f t="shared" si="94"/>
        <v>2256355</v>
      </c>
      <c r="G322" s="53" t="str">
        <f t="shared" si="95"/>
        <v>SWCORP (TEAMHT)</v>
      </c>
      <c r="H322" s="55" t="str">
        <f t="shared" si="96"/>
        <v>임이라</v>
      </c>
      <c r="I322" s="53">
        <f t="shared" si="97"/>
        <v>61965</v>
      </c>
      <c r="J322" s="72">
        <f t="shared" si="98"/>
        <v>0</v>
      </c>
      <c r="K322" s="114">
        <f t="shared" si="99"/>
        <v>1</v>
      </c>
      <c r="L322" s="115">
        <f t="shared" si="100"/>
        <v>8.5</v>
      </c>
      <c r="M322" s="115">
        <f t="shared" si="101"/>
        <v>5.7</v>
      </c>
      <c r="N322" s="56">
        <f t="shared" si="102"/>
        <v>8.5</v>
      </c>
      <c r="O322" s="53" t="str">
        <f t="shared" si="103"/>
        <v>일반(목록배제,Normal-Manifest Exception)</v>
      </c>
      <c r="P322" s="100">
        <f t="shared" si="104"/>
        <v>55.35</v>
      </c>
      <c r="Q322" s="63" t="str">
        <f t="shared" si="105"/>
        <v>RS706</v>
      </c>
      <c r="R322" s="63" t="str">
        <f t="shared" si="106"/>
        <v>KOREAN AIR LINES.CO., LTD.</v>
      </c>
      <c r="S322" s="54">
        <f t="shared" si="107"/>
        <v>45906</v>
      </c>
      <c r="T322" s="94">
        <f t="shared" si="108"/>
        <v>2085</v>
      </c>
      <c r="U322" s="98" cm="1">
        <f t="array" ref="U322">IF(OR(ISNUMBER(SEARCH("대신대납",J322)),ISNUMBER(SEARCH("대신 대납",J322))),_xlfn.LET(
  _xlpm.s,J322,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2" s="98">
        <f>((K322-1)*2500)/(Summary!$B$23/100)</f>
        <v>0</v>
      </c>
      <c r="W322" s="107">
        <f>IF(OR(ISNUMBER(SEARCH("대신대납",J322)),ISNUMBER(SEARCH("대신 대납",J322)),ISNUMBER(SEARCH("대신착불",J322)),ISNUMBER(SEARCH("대신 착불",J322))), 0,_xlfn.IFNA(_xlfn.IFS(
    AND(N322/K322 &gt; 2, N322/K322 &lt;= 5), 500/(Summary!$B$23/100) * K322,
    AND(N322/K322 &gt; 5, N322/K322 &lt;= 10), 1000/(Summary!$B$23/100) * K322,
    AND(N322/K322 &gt; 10, N322/K322 &lt;= 20), 3000/(Summary!$B$23/100) * K322,
    AND(N322/K322 &gt; 20, N322/K322 &lt;= 25), 11000/(Summary!$B$23/100) * K322,
    AND(N322/K322 &gt; 25, N322/K322 &lt;= 999), 15000/(Summary!$B$23/100) * K322
),0))</f>
        <v>106.11993675251769</v>
      </c>
      <c r="X322" s="99" cm="1">
        <f t="array" ref="X322">_xlfn.IFNA(_xlfn.IFS(AND(P322&gt;=2000, P322&lt;3000), 10000, AND(P322&gt;=3000, P322&lt;4000), 15000, AND(P322&gt;=4000, P322&lt;5000), 20000, AND(P322&gt;=5000), 25000),0)</f>
        <v>0</v>
      </c>
      <c r="Y322" s="64" t="str">
        <f>_xlfn.IFNA(VLOOKUP(D322,OTC!$A:$H,8,0),"")</f>
        <v/>
      </c>
      <c r="Z322" s="102">
        <f t="shared" si="109"/>
        <v>106</v>
      </c>
      <c r="AA322" s="113">
        <f t="shared" si="110"/>
        <v>2191</v>
      </c>
      <c r="AB322" s="124">
        <f>IF(OR(ISNUMBER(SEARCH("적하삭제",J322)),ISNUMBER(SEARCH("적하 삭제",J322))),0,AA322*Summary!$B$23/100)</f>
        <v>20646.4503</v>
      </c>
      <c r="AC322" s="65"/>
      <c r="AD322" s="145">
        <v>45906</v>
      </c>
      <c r="AE322" s="139" t="s">
        <v>10</v>
      </c>
      <c r="AF322" s="139">
        <v>82020038071</v>
      </c>
      <c r="AG322" s="139" t="s">
        <v>1183</v>
      </c>
      <c r="AH322" s="139" t="s">
        <v>1184</v>
      </c>
      <c r="AI322" s="139">
        <v>1046608703</v>
      </c>
      <c r="AJ322" s="139">
        <v>61965</v>
      </c>
      <c r="AK322" s="139"/>
      <c r="AL322" s="140">
        <v>1</v>
      </c>
      <c r="AM322" s="141">
        <v>8.5</v>
      </c>
      <c r="AN322" s="141">
        <v>5.7</v>
      </c>
      <c r="AO322" s="141">
        <v>8.5</v>
      </c>
      <c r="AP322" s="139" t="s">
        <v>8</v>
      </c>
      <c r="AQ322" s="141">
        <v>55.35</v>
      </c>
      <c r="AR322" s="139" t="s">
        <v>81</v>
      </c>
      <c r="AS322" s="139" t="s">
        <v>81</v>
      </c>
      <c r="AT322" s="139" t="s">
        <v>81</v>
      </c>
      <c r="AU322" s="139" t="s">
        <v>81</v>
      </c>
      <c r="AV322" s="139" t="s">
        <v>81</v>
      </c>
      <c r="AW322" s="139">
        <v>2256355</v>
      </c>
      <c r="AX322" s="139" t="s">
        <v>121</v>
      </c>
      <c r="AY322" s="139" t="s">
        <v>82</v>
      </c>
      <c r="AZ322" s="139"/>
      <c r="BA322" s="139" t="s">
        <v>83</v>
      </c>
      <c r="BB322" s="157">
        <v>596421466796</v>
      </c>
      <c r="BC322" s="139"/>
      <c r="BD322" s="139" t="s">
        <v>1185</v>
      </c>
      <c r="BE322" s="139" t="s">
        <v>88</v>
      </c>
      <c r="BF322" s="139" t="s">
        <v>115</v>
      </c>
      <c r="BG322" s="139" t="s">
        <v>84</v>
      </c>
      <c r="BH322" s="139" t="s">
        <v>85</v>
      </c>
      <c r="BI322" s="139" t="s">
        <v>86</v>
      </c>
      <c r="BJ322" s="139"/>
      <c r="BK322" s="139" t="s">
        <v>116</v>
      </c>
    </row>
    <row r="323" spans="1:63" ht="13.2" customHeight="1" x14ac:dyDescent="0.2">
      <c r="A323" s="54">
        <f t="shared" si="89"/>
        <v>45906</v>
      </c>
      <c r="B323" s="54" t="str">
        <f t="shared" si="90"/>
        <v>NRT</v>
      </c>
      <c r="C323" s="53">
        <f t="shared" si="91"/>
        <v>82020038071</v>
      </c>
      <c r="D323" s="55" t="str">
        <f t="shared" si="92"/>
        <v>PJP250140530</v>
      </c>
      <c r="E323" s="53">
        <f t="shared" si="93"/>
        <v>596421466785</v>
      </c>
      <c r="F323" s="53">
        <f t="shared" si="94"/>
        <v>2256355</v>
      </c>
      <c r="G323" s="53" t="str">
        <f t="shared" si="95"/>
        <v>SWCORP (TEAMHT)</v>
      </c>
      <c r="H323" s="55" t="str">
        <f t="shared" si="96"/>
        <v>서근혜</v>
      </c>
      <c r="I323" s="53">
        <f t="shared" si="97"/>
        <v>3174</v>
      </c>
      <c r="J323" s="72">
        <f t="shared" si="98"/>
        <v>0</v>
      </c>
      <c r="K323" s="114">
        <f t="shared" si="99"/>
        <v>1</v>
      </c>
      <c r="L323" s="115">
        <f t="shared" si="100"/>
        <v>1.3</v>
      </c>
      <c r="M323" s="115">
        <f t="shared" si="101"/>
        <v>3.5</v>
      </c>
      <c r="N323" s="56">
        <f t="shared" si="102"/>
        <v>3.5</v>
      </c>
      <c r="O323" s="53" t="str">
        <f t="shared" si="103"/>
        <v>일반(목록배제,Normal-Manifest Exception)</v>
      </c>
      <c r="P323" s="100">
        <f t="shared" si="104"/>
        <v>9.3000000000000007</v>
      </c>
      <c r="Q323" s="63" t="str">
        <f t="shared" si="105"/>
        <v>RS706</v>
      </c>
      <c r="R323" s="63" t="str">
        <f t="shared" si="106"/>
        <v>KOREAN AIR LINES.CO., LTD.</v>
      </c>
      <c r="S323" s="54">
        <f t="shared" si="107"/>
        <v>45906</v>
      </c>
      <c r="T323" s="94">
        <f t="shared" si="108"/>
        <v>1135</v>
      </c>
      <c r="U323" s="98" cm="1">
        <f t="array" ref="U323">IF(OR(ISNUMBER(SEARCH("대신대납",J323)),ISNUMBER(SEARCH("대신 대납",J323))),_xlfn.LET(
  _xlpm.s,J323,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3" s="98">
        <f>((K323-1)*2500)/(Summary!$B$23/100)</f>
        <v>0</v>
      </c>
      <c r="W323" s="107">
        <f>IF(OR(ISNUMBER(SEARCH("대신대납",J323)),ISNUMBER(SEARCH("대신 대납",J323)),ISNUMBER(SEARCH("대신착불",J323)),ISNUMBER(SEARCH("대신 착불",J323))), 0,_xlfn.IFNA(_xlfn.IFS(
    AND(N323/K323 &gt; 2, N323/K323 &lt;= 5), 500/(Summary!$B$23/100) * K323,
    AND(N323/K323 &gt; 5, N323/K323 &lt;= 10), 1000/(Summary!$B$23/100) * K323,
    AND(N323/K323 &gt; 10, N323/K323 &lt;= 20), 3000/(Summary!$B$23/100) * K323,
    AND(N323/K323 &gt; 20, N323/K323 &lt;= 25), 11000/(Summary!$B$23/100) * K323,
    AND(N323/K323 &gt; 25, N323/K323 &lt;= 999), 15000/(Summary!$B$23/100) * K323
),0))</f>
        <v>53.059968376258844</v>
      </c>
      <c r="X323" s="99" cm="1">
        <f t="array" ref="X323">_xlfn.IFNA(_xlfn.IFS(AND(P323&gt;=2000, P323&lt;3000), 10000, AND(P323&gt;=3000, P323&lt;4000), 15000, AND(P323&gt;=4000, P323&lt;5000), 20000, AND(P323&gt;=5000), 25000),0)</f>
        <v>0</v>
      </c>
      <c r="Y323" s="64" t="str">
        <f>_xlfn.IFNA(VLOOKUP(D323,OTC!$A:$H,8,0),"")</f>
        <v/>
      </c>
      <c r="Z323" s="102">
        <f t="shared" si="109"/>
        <v>53</v>
      </c>
      <c r="AA323" s="113">
        <f t="shared" si="110"/>
        <v>1188</v>
      </c>
      <c r="AB323" s="124">
        <f>IF(OR(ISNUMBER(SEARCH("적하삭제",J323)),ISNUMBER(SEARCH("적하 삭제",J323))),0,AA323*Summary!$B$23/100)</f>
        <v>11194.8804</v>
      </c>
      <c r="AC323" s="65"/>
      <c r="AD323" s="145">
        <v>45906</v>
      </c>
      <c r="AE323" s="139" t="s">
        <v>10</v>
      </c>
      <c r="AF323" s="139">
        <v>82020038071</v>
      </c>
      <c r="AG323" s="139" t="s">
        <v>1186</v>
      </c>
      <c r="AH323" s="139" t="s">
        <v>1187</v>
      </c>
      <c r="AI323" s="139">
        <v>1067307786</v>
      </c>
      <c r="AJ323" s="139">
        <v>3174</v>
      </c>
      <c r="AK323" s="139"/>
      <c r="AL323" s="140">
        <v>1</v>
      </c>
      <c r="AM323" s="141">
        <v>1.3</v>
      </c>
      <c r="AN323" s="141">
        <v>3.5</v>
      </c>
      <c r="AO323" s="141">
        <v>3.5</v>
      </c>
      <c r="AP323" s="139" t="s">
        <v>8</v>
      </c>
      <c r="AQ323" s="141">
        <v>9.3000000000000007</v>
      </c>
      <c r="AR323" s="139" t="s">
        <v>81</v>
      </c>
      <c r="AS323" s="139" t="s">
        <v>81</v>
      </c>
      <c r="AT323" s="139" t="s">
        <v>81</v>
      </c>
      <c r="AU323" s="139" t="s">
        <v>81</v>
      </c>
      <c r="AV323" s="139" t="s">
        <v>81</v>
      </c>
      <c r="AW323" s="139">
        <v>2256355</v>
      </c>
      <c r="AX323" s="139" t="s">
        <v>121</v>
      </c>
      <c r="AY323" s="139" t="s">
        <v>82</v>
      </c>
      <c r="AZ323" s="139"/>
      <c r="BA323" s="139" t="s">
        <v>83</v>
      </c>
      <c r="BB323" s="157">
        <v>596421466785</v>
      </c>
      <c r="BC323" s="139"/>
      <c r="BD323" s="139" t="s">
        <v>1188</v>
      </c>
      <c r="BE323" s="139" t="s">
        <v>88</v>
      </c>
      <c r="BF323" s="139" t="s">
        <v>115</v>
      </c>
      <c r="BG323" s="139" t="s">
        <v>84</v>
      </c>
      <c r="BH323" s="139" t="s">
        <v>85</v>
      </c>
      <c r="BI323" s="139" t="s">
        <v>86</v>
      </c>
      <c r="BJ323" s="139"/>
      <c r="BK323" s="139" t="s">
        <v>116</v>
      </c>
    </row>
    <row r="324" spans="1:63" ht="13.2" customHeight="1" x14ac:dyDescent="0.2">
      <c r="A324" s="54">
        <f t="shared" si="89"/>
        <v>45906</v>
      </c>
      <c r="B324" s="54" t="str">
        <f t="shared" si="90"/>
        <v>NRT</v>
      </c>
      <c r="C324" s="53">
        <f t="shared" si="91"/>
        <v>82020038071</v>
      </c>
      <c r="D324" s="55" t="str">
        <f t="shared" si="92"/>
        <v>PJP250140536</v>
      </c>
      <c r="E324" s="53">
        <f t="shared" si="93"/>
        <v>596421466844</v>
      </c>
      <c r="F324" s="53">
        <f t="shared" si="94"/>
        <v>2256355</v>
      </c>
      <c r="G324" s="53" t="str">
        <f t="shared" si="95"/>
        <v>SWCORP (TEAMHT)</v>
      </c>
      <c r="H324" s="55" t="str">
        <f t="shared" si="96"/>
        <v>조아람</v>
      </c>
      <c r="I324" s="53">
        <f t="shared" si="97"/>
        <v>15002</v>
      </c>
      <c r="J324" s="72">
        <f t="shared" si="98"/>
        <v>0</v>
      </c>
      <c r="K324" s="114">
        <f t="shared" si="99"/>
        <v>1</v>
      </c>
      <c r="L324" s="115">
        <f t="shared" si="100"/>
        <v>1.05</v>
      </c>
      <c r="M324" s="115">
        <f t="shared" si="101"/>
        <v>3.4</v>
      </c>
      <c r="N324" s="56">
        <f t="shared" si="102"/>
        <v>3.4000000000000004</v>
      </c>
      <c r="O324" s="53" t="str">
        <f t="shared" si="103"/>
        <v>일반(목록배제,Normal-Manifest Exception)</v>
      </c>
      <c r="P324" s="100">
        <f t="shared" si="104"/>
        <v>10.199999999999999</v>
      </c>
      <c r="Q324" s="63" t="str">
        <f t="shared" si="105"/>
        <v>RS706</v>
      </c>
      <c r="R324" s="63" t="str">
        <f t="shared" si="106"/>
        <v>KOREAN AIR LINES.CO., LTD.</v>
      </c>
      <c r="S324" s="54">
        <f t="shared" si="107"/>
        <v>45906</v>
      </c>
      <c r="T324" s="94">
        <f t="shared" si="108"/>
        <v>1116</v>
      </c>
      <c r="U324" s="98" cm="1">
        <f t="array" ref="U324">IF(OR(ISNUMBER(SEARCH("대신대납",J324)),ISNUMBER(SEARCH("대신 대납",J324))),_xlfn.LET(
  _xlpm.s,J324,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4" s="98">
        <f>((K324-1)*2500)/(Summary!$B$23/100)</f>
        <v>0</v>
      </c>
      <c r="W324" s="107">
        <f>IF(OR(ISNUMBER(SEARCH("대신대납",J324)),ISNUMBER(SEARCH("대신 대납",J324)),ISNUMBER(SEARCH("대신착불",J324)),ISNUMBER(SEARCH("대신 착불",J324))), 0,_xlfn.IFNA(_xlfn.IFS(
    AND(N324/K324 &gt; 2, N324/K324 &lt;= 5), 500/(Summary!$B$23/100) * K324,
    AND(N324/K324 &gt; 5, N324/K324 &lt;= 10), 1000/(Summary!$B$23/100) * K324,
    AND(N324/K324 &gt; 10, N324/K324 &lt;= 20), 3000/(Summary!$B$23/100) * K324,
    AND(N324/K324 &gt; 20, N324/K324 &lt;= 25), 11000/(Summary!$B$23/100) * K324,
    AND(N324/K324 &gt; 25, N324/K324 &lt;= 999), 15000/(Summary!$B$23/100) * K324
),0))</f>
        <v>53.059968376258844</v>
      </c>
      <c r="X324" s="99" cm="1">
        <f t="array" ref="X324">_xlfn.IFNA(_xlfn.IFS(AND(P324&gt;=2000, P324&lt;3000), 10000, AND(P324&gt;=3000, P324&lt;4000), 15000, AND(P324&gt;=4000, P324&lt;5000), 20000, AND(P324&gt;=5000), 25000),0)</f>
        <v>0</v>
      </c>
      <c r="Y324" s="64" t="str">
        <f>_xlfn.IFNA(VLOOKUP(D324,OTC!$A:$H,8,0),"")</f>
        <v/>
      </c>
      <c r="Z324" s="102">
        <f t="shared" si="109"/>
        <v>53</v>
      </c>
      <c r="AA324" s="113">
        <f t="shared" si="110"/>
        <v>1169</v>
      </c>
      <c r="AB324" s="124">
        <f>IF(OR(ISNUMBER(SEARCH("적하삭제",J324)),ISNUMBER(SEARCH("적하 삭제",J324))),0,AA324*Summary!$B$23/100)</f>
        <v>11015.8377</v>
      </c>
      <c r="AC324" s="65"/>
      <c r="AD324" s="145">
        <v>45906</v>
      </c>
      <c r="AE324" s="139" t="s">
        <v>10</v>
      </c>
      <c r="AF324" s="139">
        <v>82020038071</v>
      </c>
      <c r="AG324" s="139" t="s">
        <v>1189</v>
      </c>
      <c r="AH324" s="139" t="s">
        <v>1190</v>
      </c>
      <c r="AI324" s="139">
        <v>1033178370</v>
      </c>
      <c r="AJ324" s="139">
        <v>15002</v>
      </c>
      <c r="AK324" s="139"/>
      <c r="AL324" s="140">
        <v>1</v>
      </c>
      <c r="AM324" s="141">
        <v>1.05</v>
      </c>
      <c r="AN324" s="141">
        <v>3.4</v>
      </c>
      <c r="AO324" s="141">
        <v>3.4</v>
      </c>
      <c r="AP324" s="139" t="s">
        <v>8</v>
      </c>
      <c r="AQ324" s="141">
        <v>10.199999999999999</v>
      </c>
      <c r="AR324" s="139" t="s">
        <v>81</v>
      </c>
      <c r="AS324" s="139" t="s">
        <v>81</v>
      </c>
      <c r="AT324" s="139" t="s">
        <v>81</v>
      </c>
      <c r="AU324" s="139" t="s">
        <v>81</v>
      </c>
      <c r="AV324" s="139" t="s">
        <v>81</v>
      </c>
      <c r="AW324" s="139">
        <v>2256355</v>
      </c>
      <c r="AX324" s="139" t="s">
        <v>121</v>
      </c>
      <c r="AY324" s="139" t="s">
        <v>82</v>
      </c>
      <c r="AZ324" s="139"/>
      <c r="BA324" s="139" t="s">
        <v>83</v>
      </c>
      <c r="BB324" s="157">
        <v>596421466844</v>
      </c>
      <c r="BC324" s="139"/>
      <c r="BD324" s="139" t="s">
        <v>1191</v>
      </c>
      <c r="BE324" s="139" t="s">
        <v>88</v>
      </c>
      <c r="BF324" s="139" t="s">
        <v>115</v>
      </c>
      <c r="BG324" s="139" t="s">
        <v>84</v>
      </c>
      <c r="BH324" s="139" t="s">
        <v>85</v>
      </c>
      <c r="BI324" s="139" t="s">
        <v>86</v>
      </c>
      <c r="BJ324" s="139"/>
      <c r="BK324" s="139" t="s">
        <v>116</v>
      </c>
    </row>
    <row r="325" spans="1:63" ht="13.2" customHeight="1" x14ac:dyDescent="0.2">
      <c r="A325" s="54">
        <f t="shared" si="89"/>
        <v>45906</v>
      </c>
      <c r="B325" s="54" t="str">
        <f t="shared" si="90"/>
        <v>NRT</v>
      </c>
      <c r="C325" s="53">
        <f t="shared" si="91"/>
        <v>82020038071</v>
      </c>
      <c r="D325" s="55" t="str">
        <f t="shared" si="92"/>
        <v>PJP250140551</v>
      </c>
      <c r="E325" s="53">
        <f t="shared" si="93"/>
        <v>596421466995</v>
      </c>
      <c r="F325" s="53">
        <f t="shared" si="94"/>
        <v>2256355</v>
      </c>
      <c r="G325" s="53" t="str">
        <f t="shared" si="95"/>
        <v>SWCORP (TEAMHT)</v>
      </c>
      <c r="H325" s="55" t="str">
        <f t="shared" si="96"/>
        <v>이미아</v>
      </c>
      <c r="I325" s="53">
        <f t="shared" si="97"/>
        <v>14058</v>
      </c>
      <c r="J325" s="72">
        <f t="shared" si="98"/>
        <v>0</v>
      </c>
      <c r="K325" s="114">
        <f t="shared" si="99"/>
        <v>1</v>
      </c>
      <c r="L325" s="115">
        <f t="shared" si="100"/>
        <v>5.6</v>
      </c>
      <c r="M325" s="115">
        <f t="shared" si="101"/>
        <v>6.2</v>
      </c>
      <c r="N325" s="56">
        <f t="shared" si="102"/>
        <v>6.2</v>
      </c>
      <c r="O325" s="53" t="str">
        <f t="shared" si="103"/>
        <v>일반(목록배제,Normal-Manifest Exception)</v>
      </c>
      <c r="P325" s="100">
        <f t="shared" si="104"/>
        <v>27.45</v>
      </c>
      <c r="Q325" s="63" t="str">
        <f t="shared" si="105"/>
        <v>RS706</v>
      </c>
      <c r="R325" s="63" t="str">
        <f t="shared" si="106"/>
        <v>KOREAN AIR LINES.CO., LTD.</v>
      </c>
      <c r="S325" s="54">
        <f t="shared" si="107"/>
        <v>45906</v>
      </c>
      <c r="T325" s="94">
        <f t="shared" si="108"/>
        <v>1648</v>
      </c>
      <c r="U325" s="98" cm="1">
        <f t="array" ref="U325">IF(OR(ISNUMBER(SEARCH("대신대납",J325)),ISNUMBER(SEARCH("대신 대납",J325))),_xlfn.LET(
  _xlpm.s,J325,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5" s="98">
        <f>((K325-1)*2500)/(Summary!$B$23/100)</f>
        <v>0</v>
      </c>
      <c r="W325" s="107">
        <f>IF(OR(ISNUMBER(SEARCH("대신대납",J325)),ISNUMBER(SEARCH("대신 대납",J325)),ISNUMBER(SEARCH("대신착불",J325)),ISNUMBER(SEARCH("대신 착불",J325))), 0,_xlfn.IFNA(_xlfn.IFS(
    AND(N325/K325 &gt; 2, N325/K325 &lt;= 5), 500/(Summary!$B$23/100) * K325,
    AND(N325/K325 &gt; 5, N325/K325 &lt;= 10), 1000/(Summary!$B$23/100) * K325,
    AND(N325/K325 &gt; 10, N325/K325 &lt;= 20), 3000/(Summary!$B$23/100) * K325,
    AND(N325/K325 &gt; 20, N325/K325 &lt;= 25), 11000/(Summary!$B$23/100) * K325,
    AND(N325/K325 &gt; 25, N325/K325 &lt;= 999), 15000/(Summary!$B$23/100) * K325
),0))</f>
        <v>106.11993675251769</v>
      </c>
      <c r="X325" s="99" cm="1">
        <f t="array" ref="X325">_xlfn.IFNA(_xlfn.IFS(AND(P325&gt;=2000, P325&lt;3000), 10000, AND(P325&gt;=3000, P325&lt;4000), 15000, AND(P325&gt;=4000, P325&lt;5000), 20000, AND(P325&gt;=5000), 25000),0)</f>
        <v>0</v>
      </c>
      <c r="Y325" s="64" t="str">
        <f>_xlfn.IFNA(VLOOKUP(D325,OTC!$A:$H,8,0),"")</f>
        <v/>
      </c>
      <c r="Z325" s="102">
        <f t="shared" si="109"/>
        <v>106</v>
      </c>
      <c r="AA325" s="113">
        <f t="shared" si="110"/>
        <v>1754</v>
      </c>
      <c r="AB325" s="124">
        <f>IF(OR(ISNUMBER(SEARCH("적하삭제",J325)),ISNUMBER(SEARCH("적하 삭제",J325))),0,AA325*Summary!$B$23/100)</f>
        <v>16528.468199999999</v>
      </c>
      <c r="AC325" s="65"/>
      <c r="AD325" s="145">
        <v>45906</v>
      </c>
      <c r="AE325" s="139" t="s">
        <v>10</v>
      </c>
      <c r="AF325" s="139">
        <v>82020038071</v>
      </c>
      <c r="AG325" s="139" t="s">
        <v>1192</v>
      </c>
      <c r="AH325" s="139" t="s">
        <v>1193</v>
      </c>
      <c r="AI325" s="139">
        <v>1076858060</v>
      </c>
      <c r="AJ325" s="139">
        <v>14058</v>
      </c>
      <c r="AK325" s="139"/>
      <c r="AL325" s="140">
        <v>1</v>
      </c>
      <c r="AM325" s="141">
        <v>5.6</v>
      </c>
      <c r="AN325" s="141">
        <v>6.2</v>
      </c>
      <c r="AO325" s="141">
        <v>6.5</v>
      </c>
      <c r="AP325" s="139" t="s">
        <v>8</v>
      </c>
      <c r="AQ325" s="141">
        <v>27.45</v>
      </c>
      <c r="AR325" s="139" t="s">
        <v>81</v>
      </c>
      <c r="AS325" s="139" t="s">
        <v>81</v>
      </c>
      <c r="AT325" s="139" t="s">
        <v>81</v>
      </c>
      <c r="AU325" s="139" t="s">
        <v>81</v>
      </c>
      <c r="AV325" s="139" t="s">
        <v>81</v>
      </c>
      <c r="AW325" s="139">
        <v>2256355</v>
      </c>
      <c r="AX325" s="139" t="s">
        <v>121</v>
      </c>
      <c r="AY325" s="139" t="s">
        <v>82</v>
      </c>
      <c r="AZ325" s="139"/>
      <c r="BA325" s="139" t="s">
        <v>83</v>
      </c>
      <c r="BB325" s="157">
        <v>596421466995</v>
      </c>
      <c r="BC325" s="139"/>
      <c r="BD325" s="139" t="s">
        <v>1194</v>
      </c>
      <c r="BE325" s="139" t="s">
        <v>88</v>
      </c>
      <c r="BF325" s="139" t="s">
        <v>115</v>
      </c>
      <c r="BG325" s="139" t="s">
        <v>84</v>
      </c>
      <c r="BH325" s="139" t="s">
        <v>85</v>
      </c>
      <c r="BI325" s="139" t="s">
        <v>86</v>
      </c>
      <c r="BJ325" s="139"/>
      <c r="BK325" s="139" t="s">
        <v>116</v>
      </c>
    </row>
    <row r="326" spans="1:63" ht="13.2" customHeight="1" x14ac:dyDescent="0.2">
      <c r="A326" s="54">
        <f t="shared" si="89"/>
        <v>45906</v>
      </c>
      <c r="B326" s="54" t="str">
        <f t="shared" si="90"/>
        <v>NRT</v>
      </c>
      <c r="C326" s="53">
        <f t="shared" si="91"/>
        <v>82020038071</v>
      </c>
      <c r="D326" s="55" t="str">
        <f t="shared" si="92"/>
        <v>PJP250140555</v>
      </c>
      <c r="E326" s="53">
        <f t="shared" si="93"/>
        <v>596421467065</v>
      </c>
      <c r="F326" s="53">
        <f t="shared" si="94"/>
        <v>2256355</v>
      </c>
      <c r="G326" s="53" t="str">
        <f t="shared" si="95"/>
        <v>SWCORP (TEAMHT)</v>
      </c>
      <c r="H326" s="55" t="str">
        <f t="shared" si="96"/>
        <v>안보현</v>
      </c>
      <c r="I326" s="53">
        <f t="shared" si="97"/>
        <v>36304</v>
      </c>
      <c r="J326" s="72">
        <f t="shared" si="98"/>
        <v>0</v>
      </c>
      <c r="K326" s="114">
        <f t="shared" si="99"/>
        <v>1</v>
      </c>
      <c r="L326" s="115">
        <f t="shared" si="100"/>
        <v>1.25</v>
      </c>
      <c r="M326" s="115">
        <f t="shared" si="101"/>
        <v>2.1</v>
      </c>
      <c r="N326" s="56">
        <f t="shared" si="102"/>
        <v>2.1</v>
      </c>
      <c r="O326" s="53" t="str">
        <f t="shared" si="103"/>
        <v>일반(목록배제,Normal-Manifest Exception)</v>
      </c>
      <c r="P326" s="100">
        <f t="shared" si="104"/>
        <v>5.45</v>
      </c>
      <c r="Q326" s="63" t="str">
        <f t="shared" si="105"/>
        <v>RS706</v>
      </c>
      <c r="R326" s="63" t="str">
        <f t="shared" si="106"/>
        <v>KOREAN AIR LINES.CO., LTD.</v>
      </c>
      <c r="S326" s="54">
        <f t="shared" si="107"/>
        <v>45906</v>
      </c>
      <c r="T326" s="94">
        <f t="shared" si="108"/>
        <v>869</v>
      </c>
      <c r="U326" s="98" cm="1">
        <f t="array" ref="U326">IF(OR(ISNUMBER(SEARCH("대신대납",J326)),ISNUMBER(SEARCH("대신 대납",J326))),_xlfn.LET(
  _xlpm.s,J326,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6" s="98">
        <f>((K326-1)*2500)/(Summary!$B$23/100)</f>
        <v>0</v>
      </c>
      <c r="W326" s="107">
        <f>IF(OR(ISNUMBER(SEARCH("대신대납",J326)),ISNUMBER(SEARCH("대신 대납",J326)),ISNUMBER(SEARCH("대신착불",J326)),ISNUMBER(SEARCH("대신 착불",J326))), 0,_xlfn.IFNA(_xlfn.IFS(
    AND(N326/K326 &gt; 2, N326/K326 &lt;= 5), 500/(Summary!$B$23/100) * K326,
    AND(N326/K326 &gt; 5, N326/K326 &lt;= 10), 1000/(Summary!$B$23/100) * K326,
    AND(N326/K326 &gt; 10, N326/K326 &lt;= 20), 3000/(Summary!$B$23/100) * K326,
    AND(N326/K326 &gt; 20, N326/K326 &lt;= 25), 11000/(Summary!$B$23/100) * K326,
    AND(N326/K326 &gt; 25, N326/K326 &lt;= 999), 15000/(Summary!$B$23/100) * K326
),0))</f>
        <v>53.059968376258844</v>
      </c>
      <c r="X326" s="99" cm="1">
        <f t="array" ref="X326">_xlfn.IFNA(_xlfn.IFS(AND(P326&gt;=2000, P326&lt;3000), 10000, AND(P326&gt;=3000, P326&lt;4000), 15000, AND(P326&gt;=4000, P326&lt;5000), 20000, AND(P326&gt;=5000), 25000),0)</f>
        <v>0</v>
      </c>
      <c r="Y326" s="64" t="str">
        <f>_xlfn.IFNA(VLOOKUP(D326,OTC!$A:$H,8,0),"")</f>
        <v/>
      </c>
      <c r="Z326" s="102">
        <f t="shared" si="109"/>
        <v>53</v>
      </c>
      <c r="AA326" s="113">
        <f t="shared" si="110"/>
        <v>922</v>
      </c>
      <c r="AB326" s="124">
        <f>IF(OR(ISNUMBER(SEARCH("적하삭제",J326)),ISNUMBER(SEARCH("적하 삭제",J326))),0,AA326*Summary!$B$23/100)</f>
        <v>8688.2826000000005</v>
      </c>
      <c r="AC326" s="65"/>
      <c r="AD326" s="145">
        <v>45906</v>
      </c>
      <c r="AE326" s="139" t="s">
        <v>10</v>
      </c>
      <c r="AF326" s="139">
        <v>82020038071</v>
      </c>
      <c r="AG326" s="139" t="s">
        <v>1195</v>
      </c>
      <c r="AH326" s="139" t="s">
        <v>1196</v>
      </c>
      <c r="AI326" s="139">
        <v>1044624182</v>
      </c>
      <c r="AJ326" s="139">
        <v>36304</v>
      </c>
      <c r="AK326" s="139"/>
      <c r="AL326" s="140">
        <v>1</v>
      </c>
      <c r="AM326" s="141">
        <v>1.25</v>
      </c>
      <c r="AN326" s="141">
        <v>2.1</v>
      </c>
      <c r="AO326" s="141">
        <v>2.1</v>
      </c>
      <c r="AP326" s="139" t="s">
        <v>8</v>
      </c>
      <c r="AQ326" s="141">
        <v>5.45</v>
      </c>
      <c r="AR326" s="139" t="s">
        <v>81</v>
      </c>
      <c r="AS326" s="139" t="s">
        <v>81</v>
      </c>
      <c r="AT326" s="139" t="s">
        <v>81</v>
      </c>
      <c r="AU326" s="139" t="s">
        <v>81</v>
      </c>
      <c r="AV326" s="139" t="s">
        <v>81</v>
      </c>
      <c r="AW326" s="139">
        <v>2256355</v>
      </c>
      <c r="AX326" s="139" t="s">
        <v>121</v>
      </c>
      <c r="AY326" s="139" t="s">
        <v>82</v>
      </c>
      <c r="AZ326" s="139"/>
      <c r="BA326" s="139" t="s">
        <v>83</v>
      </c>
      <c r="BB326" s="157">
        <v>596421467065</v>
      </c>
      <c r="BC326" s="139"/>
      <c r="BD326" s="139" t="s">
        <v>1197</v>
      </c>
      <c r="BE326" s="139" t="s">
        <v>88</v>
      </c>
      <c r="BF326" s="139" t="s">
        <v>115</v>
      </c>
      <c r="BG326" s="139" t="s">
        <v>84</v>
      </c>
      <c r="BH326" s="139" t="s">
        <v>85</v>
      </c>
      <c r="BI326" s="139" t="s">
        <v>86</v>
      </c>
      <c r="BJ326" s="139"/>
      <c r="BK326" s="139" t="s">
        <v>116</v>
      </c>
    </row>
    <row r="327" spans="1:63" ht="13.2" customHeight="1" x14ac:dyDescent="0.2">
      <c r="A327" s="54">
        <f t="shared" ref="A327:A390" si="111">AD327</f>
        <v>45906</v>
      </c>
      <c r="B327" s="54" t="str">
        <f t="shared" ref="B327:B390" si="112">AE327</f>
        <v>NRT</v>
      </c>
      <c r="C327" s="53">
        <f t="shared" ref="C327:C390" si="113">AF327</f>
        <v>82020038071</v>
      </c>
      <c r="D327" s="55" t="str">
        <f t="shared" ref="D327:D390" si="114">AG327</f>
        <v>PJP250140550</v>
      </c>
      <c r="E327" s="53">
        <f t="shared" ref="E327:E390" si="115">BB327</f>
        <v>596421466984</v>
      </c>
      <c r="F327" s="53">
        <f t="shared" ref="F327:F390" si="116">AW327</f>
        <v>2256355</v>
      </c>
      <c r="G327" s="53" t="str">
        <f t="shared" ref="G327:G390" si="117">AX327</f>
        <v>SWCORP (TEAMHT)</v>
      </c>
      <c r="H327" s="55" t="str">
        <f t="shared" ref="H327:H390" si="118">AH327</f>
        <v>이승준</v>
      </c>
      <c r="I327" s="53">
        <f t="shared" ref="I327:I390" si="119">AJ327</f>
        <v>15010</v>
      </c>
      <c r="J327" s="72">
        <f t="shared" ref="J327:J390" si="120">AK327</f>
        <v>0</v>
      </c>
      <c r="K327" s="114">
        <f t="shared" ref="K327:K390" si="121">AL327</f>
        <v>1</v>
      </c>
      <c r="L327" s="115">
        <f t="shared" ref="L327:L390" si="122">AM327</f>
        <v>0.6</v>
      </c>
      <c r="M327" s="115">
        <f t="shared" ref="M327:M390" si="123">AN327</f>
        <v>1.9</v>
      </c>
      <c r="N327" s="56">
        <f t="shared" ref="N327:N390" si="124">CEILING(IF(L327&gt;M327,L327,M327),$D$2)</f>
        <v>1.9000000000000001</v>
      </c>
      <c r="O327" s="53" t="str">
        <f t="shared" ref="O327:O390" si="125">AP327</f>
        <v>일반(목록배제,Normal-Manifest Exception)</v>
      </c>
      <c r="P327" s="100">
        <f t="shared" ref="P327:P390" si="126">AQ327</f>
        <v>1.84</v>
      </c>
      <c r="Q327" s="63" t="str">
        <f t="shared" ref="Q327:Q390" si="127">BE327</f>
        <v>RS706</v>
      </c>
      <c r="R327" s="63" t="str">
        <f t="shared" ref="R327:R390" si="128">BF327</f>
        <v>KOREAN AIR LINES.CO., LTD.</v>
      </c>
      <c r="S327" s="54">
        <f t="shared" ref="S327:S390" si="129">DATE(YEAR(A327),MONTH(A327),DAY(A327))</f>
        <v>45906</v>
      </c>
      <c r="T327" s="94">
        <f t="shared" ref="T327:T390" si="130">IF(N327&gt;0.5,CEILING($B$2+(N327-0.5)*$C$2,1),$B$2)-30</f>
        <v>831</v>
      </c>
      <c r="U327" s="98" cm="1">
        <f t="array" ref="U327">IF(OR(ISNUMBER(SEARCH("대신대납",J327)),ISNUMBER(SEARCH("대신 대납",J327))),_xlfn.LET(
  _xlpm.s,J327,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7" s="98">
        <f>((K327-1)*2500)/(Summary!$B$23/100)</f>
        <v>0</v>
      </c>
      <c r="W327" s="107">
        <f>IF(OR(ISNUMBER(SEARCH("대신대납",J327)),ISNUMBER(SEARCH("대신 대납",J327)),ISNUMBER(SEARCH("대신착불",J327)),ISNUMBER(SEARCH("대신 착불",J327))), 0,_xlfn.IFNA(_xlfn.IFS(
    AND(N327/K327 &gt; 2, N327/K327 &lt;= 5), 500/(Summary!$B$23/100) * K327,
    AND(N327/K327 &gt; 5, N327/K327 &lt;= 10), 1000/(Summary!$B$23/100) * K327,
    AND(N327/K327 &gt; 10, N327/K327 &lt;= 20), 3000/(Summary!$B$23/100) * K327,
    AND(N327/K327 &gt; 20, N327/K327 &lt;= 25), 11000/(Summary!$B$23/100) * K327,
    AND(N327/K327 &gt; 25, N327/K327 &lt;= 999), 15000/(Summary!$B$23/100) * K327
),0))</f>
        <v>0</v>
      </c>
      <c r="X327" s="99" cm="1">
        <f t="array" ref="X327">_xlfn.IFNA(_xlfn.IFS(AND(P327&gt;=2000, P327&lt;3000), 10000, AND(P327&gt;=3000, P327&lt;4000), 15000, AND(P327&gt;=4000, P327&lt;5000), 20000, AND(P327&gt;=5000), 25000),0)</f>
        <v>0</v>
      </c>
      <c r="Y327" s="64" t="str">
        <f>_xlfn.IFNA(VLOOKUP(D327,OTC!$A:$H,8,0),"")</f>
        <v/>
      </c>
      <c r="Z327" s="102">
        <f t="shared" ref="Z327:Z390" si="131">ROUND(SUM(U327:Y327),0)</f>
        <v>0</v>
      </c>
      <c r="AA327" s="113">
        <f t="shared" ref="AA327:AA390" si="132">SUM(Z327,T327)</f>
        <v>831</v>
      </c>
      <c r="AB327" s="124">
        <f>IF(OR(ISNUMBER(SEARCH("적하삭제",J327)),ISNUMBER(SEARCH("적하 삭제",J327))),0,AA327*Summary!$B$23/100)</f>
        <v>7830.7622999999994</v>
      </c>
      <c r="AC327" s="65"/>
      <c r="AD327" s="145">
        <v>45906</v>
      </c>
      <c r="AE327" s="139" t="s">
        <v>10</v>
      </c>
      <c r="AF327" s="139">
        <v>82020038071</v>
      </c>
      <c r="AG327" s="139" t="s">
        <v>1198</v>
      </c>
      <c r="AH327" s="139" t="s">
        <v>1199</v>
      </c>
      <c r="AI327" s="139">
        <v>1065817313</v>
      </c>
      <c r="AJ327" s="139">
        <v>15010</v>
      </c>
      <c r="AK327" s="139"/>
      <c r="AL327" s="140">
        <v>1</v>
      </c>
      <c r="AM327" s="141">
        <v>0.6</v>
      </c>
      <c r="AN327" s="141">
        <v>1.9</v>
      </c>
      <c r="AO327" s="141">
        <v>1.9</v>
      </c>
      <c r="AP327" s="139" t="s">
        <v>8</v>
      </c>
      <c r="AQ327" s="141">
        <v>1.84</v>
      </c>
      <c r="AR327" s="139" t="s">
        <v>81</v>
      </c>
      <c r="AS327" s="139" t="s">
        <v>81</v>
      </c>
      <c r="AT327" s="139" t="s">
        <v>81</v>
      </c>
      <c r="AU327" s="139" t="s">
        <v>81</v>
      </c>
      <c r="AV327" s="139" t="s">
        <v>81</v>
      </c>
      <c r="AW327" s="139">
        <v>2256355</v>
      </c>
      <c r="AX327" s="139" t="s">
        <v>121</v>
      </c>
      <c r="AY327" s="139" t="s">
        <v>82</v>
      </c>
      <c r="AZ327" s="139"/>
      <c r="BA327" s="139" t="s">
        <v>83</v>
      </c>
      <c r="BB327" s="157">
        <v>596421466984</v>
      </c>
      <c r="BC327" s="139"/>
      <c r="BD327" s="139" t="s">
        <v>1200</v>
      </c>
      <c r="BE327" s="139" t="s">
        <v>88</v>
      </c>
      <c r="BF327" s="139" t="s">
        <v>115</v>
      </c>
      <c r="BG327" s="139" t="s">
        <v>84</v>
      </c>
      <c r="BH327" s="139" t="s">
        <v>85</v>
      </c>
      <c r="BI327" s="139" t="s">
        <v>86</v>
      </c>
      <c r="BJ327" s="139"/>
      <c r="BK327" s="139" t="s">
        <v>116</v>
      </c>
    </row>
    <row r="328" spans="1:63" ht="13.2" customHeight="1" x14ac:dyDescent="0.2">
      <c r="A328" s="54">
        <f t="shared" si="111"/>
        <v>45906</v>
      </c>
      <c r="B328" s="54" t="str">
        <f t="shared" si="112"/>
        <v>NRT</v>
      </c>
      <c r="C328" s="53">
        <f t="shared" si="113"/>
        <v>82020038071</v>
      </c>
      <c r="D328" s="55" t="str">
        <f t="shared" si="114"/>
        <v>PJP250140548</v>
      </c>
      <c r="E328" s="53">
        <f t="shared" si="115"/>
        <v>596421466962</v>
      </c>
      <c r="F328" s="53">
        <f t="shared" si="116"/>
        <v>2256355</v>
      </c>
      <c r="G328" s="53" t="str">
        <f t="shared" si="117"/>
        <v>SWCORP (TEAMHT)</v>
      </c>
      <c r="H328" s="55" t="str">
        <f t="shared" si="118"/>
        <v>조근상</v>
      </c>
      <c r="I328" s="53">
        <f t="shared" si="119"/>
        <v>8585</v>
      </c>
      <c r="J328" s="72">
        <f t="shared" si="120"/>
        <v>0</v>
      </c>
      <c r="K328" s="114">
        <f t="shared" si="121"/>
        <v>1</v>
      </c>
      <c r="L328" s="115">
        <f t="shared" si="122"/>
        <v>1.85</v>
      </c>
      <c r="M328" s="115">
        <f t="shared" si="123"/>
        <v>2</v>
      </c>
      <c r="N328" s="56">
        <f t="shared" si="124"/>
        <v>2</v>
      </c>
      <c r="O328" s="53" t="str">
        <f t="shared" si="125"/>
        <v>일반(목록배제,Normal-Manifest Exception)</v>
      </c>
      <c r="P328" s="100">
        <f t="shared" si="126"/>
        <v>4.1500000000000004</v>
      </c>
      <c r="Q328" s="63" t="str">
        <f t="shared" si="127"/>
        <v>RS706</v>
      </c>
      <c r="R328" s="63" t="str">
        <f t="shared" si="128"/>
        <v>KOREAN AIR LINES.CO., LTD.</v>
      </c>
      <c r="S328" s="54">
        <f t="shared" si="129"/>
        <v>45906</v>
      </c>
      <c r="T328" s="94">
        <f t="shared" si="130"/>
        <v>850</v>
      </c>
      <c r="U328" s="98" cm="1">
        <f t="array" ref="U328">IF(OR(ISNUMBER(SEARCH("대신대납",J328)),ISNUMBER(SEARCH("대신 대납",J328))),_xlfn.LET(
  _xlpm.s,J328,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8" s="98">
        <f>((K328-1)*2500)/(Summary!$B$23/100)</f>
        <v>0</v>
      </c>
      <c r="W328" s="107">
        <f>IF(OR(ISNUMBER(SEARCH("대신대납",J328)),ISNUMBER(SEARCH("대신 대납",J328)),ISNUMBER(SEARCH("대신착불",J328)),ISNUMBER(SEARCH("대신 착불",J328))), 0,_xlfn.IFNA(_xlfn.IFS(
    AND(N328/K328 &gt; 2, N328/K328 &lt;= 5), 500/(Summary!$B$23/100) * K328,
    AND(N328/K328 &gt; 5, N328/K328 &lt;= 10), 1000/(Summary!$B$23/100) * K328,
    AND(N328/K328 &gt; 10, N328/K328 &lt;= 20), 3000/(Summary!$B$23/100) * K328,
    AND(N328/K328 &gt; 20, N328/K328 &lt;= 25), 11000/(Summary!$B$23/100) * K328,
    AND(N328/K328 &gt; 25, N328/K328 &lt;= 999), 15000/(Summary!$B$23/100) * K328
),0))</f>
        <v>0</v>
      </c>
      <c r="X328" s="99" cm="1">
        <f t="array" ref="X328">_xlfn.IFNA(_xlfn.IFS(AND(P328&gt;=2000, P328&lt;3000), 10000, AND(P328&gt;=3000, P328&lt;4000), 15000, AND(P328&gt;=4000, P328&lt;5000), 20000, AND(P328&gt;=5000), 25000),0)</f>
        <v>0</v>
      </c>
      <c r="Y328" s="64" t="str">
        <f>_xlfn.IFNA(VLOOKUP(D328,OTC!$A:$H,8,0),"")</f>
        <v/>
      </c>
      <c r="Z328" s="102">
        <f t="shared" si="131"/>
        <v>0</v>
      </c>
      <c r="AA328" s="113">
        <f t="shared" si="132"/>
        <v>850</v>
      </c>
      <c r="AB328" s="124">
        <f>IF(OR(ISNUMBER(SEARCH("적하삭제",J328)),ISNUMBER(SEARCH("적하 삭제",J328))),0,AA328*Summary!$B$23/100)</f>
        <v>8009.8050000000003</v>
      </c>
      <c r="AC328" s="65"/>
      <c r="AD328" s="145">
        <v>45906</v>
      </c>
      <c r="AE328" s="139" t="s">
        <v>10</v>
      </c>
      <c r="AF328" s="139">
        <v>82020038071</v>
      </c>
      <c r="AG328" s="139" t="s">
        <v>1201</v>
      </c>
      <c r="AH328" s="139" t="s">
        <v>1202</v>
      </c>
      <c r="AI328" s="139">
        <v>1033237168</v>
      </c>
      <c r="AJ328" s="139">
        <v>8585</v>
      </c>
      <c r="AK328" s="139"/>
      <c r="AL328" s="140">
        <v>1</v>
      </c>
      <c r="AM328" s="141">
        <v>1.85</v>
      </c>
      <c r="AN328" s="141">
        <v>2</v>
      </c>
      <c r="AO328" s="141">
        <v>2</v>
      </c>
      <c r="AP328" s="139" t="s">
        <v>8</v>
      </c>
      <c r="AQ328" s="141">
        <v>4.1500000000000004</v>
      </c>
      <c r="AR328" s="139" t="s">
        <v>81</v>
      </c>
      <c r="AS328" s="139" t="s">
        <v>81</v>
      </c>
      <c r="AT328" s="139" t="s">
        <v>81</v>
      </c>
      <c r="AU328" s="139" t="s">
        <v>81</v>
      </c>
      <c r="AV328" s="139" t="s">
        <v>81</v>
      </c>
      <c r="AW328" s="139">
        <v>2256355</v>
      </c>
      <c r="AX328" s="139" t="s">
        <v>121</v>
      </c>
      <c r="AY328" s="139" t="s">
        <v>82</v>
      </c>
      <c r="AZ328" s="139"/>
      <c r="BA328" s="139" t="s">
        <v>83</v>
      </c>
      <c r="BB328" s="157">
        <v>596421466962</v>
      </c>
      <c r="BC328" s="139"/>
      <c r="BD328" s="139" t="s">
        <v>1203</v>
      </c>
      <c r="BE328" s="139" t="s">
        <v>88</v>
      </c>
      <c r="BF328" s="139" t="s">
        <v>115</v>
      </c>
      <c r="BG328" s="139" t="s">
        <v>84</v>
      </c>
      <c r="BH328" s="139" t="s">
        <v>85</v>
      </c>
      <c r="BI328" s="139" t="s">
        <v>86</v>
      </c>
      <c r="BJ328" s="139"/>
      <c r="BK328" s="139" t="s">
        <v>116</v>
      </c>
    </row>
    <row r="329" spans="1:63" ht="13.2" customHeight="1" x14ac:dyDescent="0.2">
      <c r="A329" s="54">
        <f t="shared" si="111"/>
        <v>45906</v>
      </c>
      <c r="B329" s="54" t="str">
        <f t="shared" si="112"/>
        <v>NRT</v>
      </c>
      <c r="C329" s="53">
        <f t="shared" si="113"/>
        <v>82020038071</v>
      </c>
      <c r="D329" s="55" t="str">
        <f t="shared" si="114"/>
        <v>PJP250140554</v>
      </c>
      <c r="E329" s="53">
        <f t="shared" si="115"/>
        <v>596421467021</v>
      </c>
      <c r="F329" s="53">
        <f t="shared" si="116"/>
        <v>2256355</v>
      </c>
      <c r="G329" s="53" t="str">
        <f t="shared" si="117"/>
        <v>SWCORP (TEAMHT)</v>
      </c>
      <c r="H329" s="55" t="str">
        <f t="shared" si="118"/>
        <v>김강오</v>
      </c>
      <c r="I329" s="53">
        <f t="shared" si="119"/>
        <v>47889</v>
      </c>
      <c r="J329" s="72">
        <f t="shared" si="120"/>
        <v>0</v>
      </c>
      <c r="K329" s="114">
        <f t="shared" si="121"/>
        <v>1</v>
      </c>
      <c r="L329" s="115">
        <f t="shared" si="122"/>
        <v>2.4</v>
      </c>
      <c r="M329" s="115">
        <f t="shared" si="123"/>
        <v>2.1</v>
      </c>
      <c r="N329" s="56">
        <f t="shared" si="124"/>
        <v>2.4000000000000004</v>
      </c>
      <c r="O329" s="53" t="str">
        <f t="shared" si="125"/>
        <v>일반(목록배제,Normal-Manifest Exception)</v>
      </c>
      <c r="P329" s="100">
        <f t="shared" si="126"/>
        <v>5.15</v>
      </c>
      <c r="Q329" s="63" t="str">
        <f t="shared" si="127"/>
        <v>RS706</v>
      </c>
      <c r="R329" s="63" t="str">
        <f t="shared" si="128"/>
        <v>KOREAN AIR LINES.CO., LTD.</v>
      </c>
      <c r="S329" s="54">
        <f t="shared" si="129"/>
        <v>45906</v>
      </c>
      <c r="T329" s="94">
        <f t="shared" si="130"/>
        <v>926</v>
      </c>
      <c r="U329" s="98" cm="1">
        <f t="array" ref="U329">IF(OR(ISNUMBER(SEARCH("대신대납",J329)),ISNUMBER(SEARCH("대신 대납",J329))),_xlfn.LET(
  _xlpm.s,J329,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9" s="98">
        <f>((K329-1)*2500)/(Summary!$B$23/100)</f>
        <v>0</v>
      </c>
      <c r="W329" s="107">
        <f>IF(OR(ISNUMBER(SEARCH("대신대납",J329)),ISNUMBER(SEARCH("대신 대납",J329)),ISNUMBER(SEARCH("대신착불",J329)),ISNUMBER(SEARCH("대신 착불",J329))), 0,_xlfn.IFNA(_xlfn.IFS(
    AND(N329/K329 &gt; 2, N329/K329 &lt;= 5), 500/(Summary!$B$23/100) * K329,
    AND(N329/K329 &gt; 5, N329/K329 &lt;= 10), 1000/(Summary!$B$23/100) * K329,
    AND(N329/K329 &gt; 10, N329/K329 &lt;= 20), 3000/(Summary!$B$23/100) * K329,
    AND(N329/K329 &gt; 20, N329/K329 &lt;= 25), 11000/(Summary!$B$23/100) * K329,
    AND(N329/K329 &gt; 25, N329/K329 &lt;= 999), 15000/(Summary!$B$23/100) * K329
),0))</f>
        <v>53.059968376258844</v>
      </c>
      <c r="X329" s="99" cm="1">
        <f t="array" ref="X329">_xlfn.IFNA(_xlfn.IFS(AND(P329&gt;=2000, P329&lt;3000), 10000, AND(P329&gt;=3000, P329&lt;4000), 15000, AND(P329&gt;=4000, P329&lt;5000), 20000, AND(P329&gt;=5000), 25000),0)</f>
        <v>0</v>
      </c>
      <c r="Y329" s="64" t="str">
        <f>_xlfn.IFNA(VLOOKUP(D329,OTC!$A:$H,8,0),"")</f>
        <v/>
      </c>
      <c r="Z329" s="102">
        <f t="shared" si="131"/>
        <v>53</v>
      </c>
      <c r="AA329" s="113">
        <f t="shared" si="132"/>
        <v>979</v>
      </c>
      <c r="AB329" s="124">
        <f>IF(OR(ISNUMBER(SEARCH("적하삭제",J329)),ISNUMBER(SEARCH("적하 삭제",J329))),0,AA329*Summary!$B$23/100)</f>
        <v>9225.4107000000004</v>
      </c>
      <c r="AC329" s="65"/>
      <c r="AD329" s="145">
        <v>45906</v>
      </c>
      <c r="AE329" s="139" t="s">
        <v>10</v>
      </c>
      <c r="AF329" s="139">
        <v>82020038071</v>
      </c>
      <c r="AG329" s="139" t="s">
        <v>1204</v>
      </c>
      <c r="AH329" s="139" t="s">
        <v>1205</v>
      </c>
      <c r="AI329" s="139">
        <v>1047438514</v>
      </c>
      <c r="AJ329" s="139">
        <v>47889</v>
      </c>
      <c r="AK329" s="139"/>
      <c r="AL329" s="140">
        <v>1</v>
      </c>
      <c r="AM329" s="141">
        <v>2.4</v>
      </c>
      <c r="AN329" s="141">
        <v>2.1</v>
      </c>
      <c r="AO329" s="141">
        <v>2.4</v>
      </c>
      <c r="AP329" s="139" t="s">
        <v>8</v>
      </c>
      <c r="AQ329" s="141">
        <v>5.15</v>
      </c>
      <c r="AR329" s="139" t="s">
        <v>81</v>
      </c>
      <c r="AS329" s="139" t="s">
        <v>81</v>
      </c>
      <c r="AT329" s="139" t="s">
        <v>81</v>
      </c>
      <c r="AU329" s="139" t="s">
        <v>81</v>
      </c>
      <c r="AV329" s="139" t="s">
        <v>81</v>
      </c>
      <c r="AW329" s="139">
        <v>2256355</v>
      </c>
      <c r="AX329" s="139" t="s">
        <v>121</v>
      </c>
      <c r="AY329" s="139" t="s">
        <v>82</v>
      </c>
      <c r="AZ329" s="139"/>
      <c r="BA329" s="139" t="s">
        <v>83</v>
      </c>
      <c r="BB329" s="157">
        <v>596421467021</v>
      </c>
      <c r="BC329" s="139"/>
      <c r="BD329" s="139" t="s">
        <v>1206</v>
      </c>
      <c r="BE329" s="139" t="s">
        <v>88</v>
      </c>
      <c r="BF329" s="139" t="s">
        <v>115</v>
      </c>
      <c r="BG329" s="139" t="s">
        <v>84</v>
      </c>
      <c r="BH329" s="139" t="s">
        <v>85</v>
      </c>
      <c r="BI329" s="139" t="s">
        <v>86</v>
      </c>
      <c r="BJ329" s="139"/>
      <c r="BK329" s="139" t="s">
        <v>116</v>
      </c>
    </row>
    <row r="330" spans="1:63" ht="13.2" customHeight="1" x14ac:dyDescent="0.2">
      <c r="A330" s="54">
        <f t="shared" si="111"/>
        <v>45906</v>
      </c>
      <c r="B330" s="54" t="str">
        <f t="shared" si="112"/>
        <v>NRT</v>
      </c>
      <c r="C330" s="53">
        <f t="shared" si="113"/>
        <v>82020038071</v>
      </c>
      <c r="D330" s="55" t="str">
        <f t="shared" si="114"/>
        <v>PJP250140535</v>
      </c>
      <c r="E330" s="53">
        <f t="shared" si="115"/>
        <v>596421466833</v>
      </c>
      <c r="F330" s="53">
        <f t="shared" si="116"/>
        <v>2256355</v>
      </c>
      <c r="G330" s="53" t="str">
        <f t="shared" si="117"/>
        <v>SWCORP (TEAMHT)</v>
      </c>
      <c r="H330" s="55" t="str">
        <f t="shared" si="118"/>
        <v>김경탁</v>
      </c>
      <c r="I330" s="53">
        <f t="shared" si="119"/>
        <v>47269</v>
      </c>
      <c r="J330" s="72">
        <f t="shared" si="120"/>
        <v>0</v>
      </c>
      <c r="K330" s="114">
        <f t="shared" si="121"/>
        <v>1</v>
      </c>
      <c r="L330" s="115">
        <f t="shared" si="122"/>
        <v>1.1499999999999999</v>
      </c>
      <c r="M330" s="115">
        <f t="shared" si="123"/>
        <v>1.9</v>
      </c>
      <c r="N330" s="56">
        <f t="shared" si="124"/>
        <v>1.9000000000000001</v>
      </c>
      <c r="O330" s="53" t="str">
        <f t="shared" si="125"/>
        <v>일반(목록배제,Normal-Manifest Exception)</v>
      </c>
      <c r="P330" s="100">
        <f t="shared" si="126"/>
        <v>11.25</v>
      </c>
      <c r="Q330" s="63" t="str">
        <f t="shared" si="127"/>
        <v>RS706</v>
      </c>
      <c r="R330" s="63" t="str">
        <f t="shared" si="128"/>
        <v>KOREAN AIR LINES.CO., LTD.</v>
      </c>
      <c r="S330" s="54">
        <f t="shared" si="129"/>
        <v>45906</v>
      </c>
      <c r="T330" s="94">
        <f t="shared" si="130"/>
        <v>831</v>
      </c>
      <c r="U330" s="98" cm="1">
        <f t="array" ref="U330">IF(OR(ISNUMBER(SEARCH("대신대납",J330)),ISNUMBER(SEARCH("대신 대납",J330))),_xlfn.LET(
  _xlpm.s,J330,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0" s="98">
        <f>((K330-1)*2500)/(Summary!$B$23/100)</f>
        <v>0</v>
      </c>
      <c r="W330" s="107">
        <f>IF(OR(ISNUMBER(SEARCH("대신대납",J330)),ISNUMBER(SEARCH("대신 대납",J330)),ISNUMBER(SEARCH("대신착불",J330)),ISNUMBER(SEARCH("대신 착불",J330))), 0,_xlfn.IFNA(_xlfn.IFS(
    AND(N330/K330 &gt; 2, N330/K330 &lt;= 5), 500/(Summary!$B$23/100) * K330,
    AND(N330/K330 &gt; 5, N330/K330 &lt;= 10), 1000/(Summary!$B$23/100) * K330,
    AND(N330/K330 &gt; 10, N330/K330 &lt;= 20), 3000/(Summary!$B$23/100) * K330,
    AND(N330/K330 &gt; 20, N330/K330 &lt;= 25), 11000/(Summary!$B$23/100) * K330,
    AND(N330/K330 &gt; 25, N330/K330 &lt;= 999), 15000/(Summary!$B$23/100) * K330
),0))</f>
        <v>0</v>
      </c>
      <c r="X330" s="99" cm="1">
        <f t="array" ref="X330">_xlfn.IFNA(_xlfn.IFS(AND(P330&gt;=2000, P330&lt;3000), 10000, AND(P330&gt;=3000, P330&lt;4000), 15000, AND(P330&gt;=4000, P330&lt;5000), 20000, AND(P330&gt;=5000), 25000),0)</f>
        <v>0</v>
      </c>
      <c r="Y330" s="64" t="str">
        <f>_xlfn.IFNA(VLOOKUP(D330,OTC!$A:$H,8,0),"")</f>
        <v/>
      </c>
      <c r="Z330" s="102">
        <f t="shared" si="131"/>
        <v>0</v>
      </c>
      <c r="AA330" s="113">
        <f t="shared" si="132"/>
        <v>831</v>
      </c>
      <c r="AB330" s="124">
        <f>IF(OR(ISNUMBER(SEARCH("적하삭제",J330)),ISNUMBER(SEARCH("적하 삭제",J330))),0,AA330*Summary!$B$23/100)</f>
        <v>7830.7622999999994</v>
      </c>
      <c r="AC330" s="65"/>
      <c r="AD330" s="145">
        <v>45906</v>
      </c>
      <c r="AE330" s="139" t="s">
        <v>10</v>
      </c>
      <c r="AF330" s="139">
        <v>82020038071</v>
      </c>
      <c r="AG330" s="139" t="s">
        <v>1207</v>
      </c>
      <c r="AH330" s="139" t="s">
        <v>1208</v>
      </c>
      <c r="AI330" s="139">
        <v>1093413693</v>
      </c>
      <c r="AJ330" s="139">
        <v>47269</v>
      </c>
      <c r="AK330" s="139"/>
      <c r="AL330" s="140">
        <v>1</v>
      </c>
      <c r="AM330" s="141">
        <v>1.1499999999999999</v>
      </c>
      <c r="AN330" s="141">
        <v>1.9</v>
      </c>
      <c r="AO330" s="141">
        <v>1.9</v>
      </c>
      <c r="AP330" s="139" t="s">
        <v>8</v>
      </c>
      <c r="AQ330" s="141">
        <v>11.25</v>
      </c>
      <c r="AR330" s="139" t="s">
        <v>81</v>
      </c>
      <c r="AS330" s="139" t="s">
        <v>81</v>
      </c>
      <c r="AT330" s="139" t="s">
        <v>81</v>
      </c>
      <c r="AU330" s="139" t="s">
        <v>81</v>
      </c>
      <c r="AV330" s="139" t="s">
        <v>81</v>
      </c>
      <c r="AW330" s="139">
        <v>2256355</v>
      </c>
      <c r="AX330" s="139" t="s">
        <v>121</v>
      </c>
      <c r="AY330" s="139" t="s">
        <v>82</v>
      </c>
      <c r="AZ330" s="139"/>
      <c r="BA330" s="139" t="s">
        <v>83</v>
      </c>
      <c r="BB330" s="157">
        <v>596421466833</v>
      </c>
      <c r="BC330" s="139"/>
      <c r="BD330" s="139" t="s">
        <v>1209</v>
      </c>
      <c r="BE330" s="139" t="s">
        <v>88</v>
      </c>
      <c r="BF330" s="139" t="s">
        <v>115</v>
      </c>
      <c r="BG330" s="139" t="s">
        <v>84</v>
      </c>
      <c r="BH330" s="139" t="s">
        <v>85</v>
      </c>
      <c r="BI330" s="139" t="s">
        <v>86</v>
      </c>
      <c r="BJ330" s="139"/>
      <c r="BK330" s="139" t="s">
        <v>116</v>
      </c>
    </row>
    <row r="331" spans="1:63" ht="13.2" customHeight="1" x14ac:dyDescent="0.2">
      <c r="A331" s="54">
        <f t="shared" si="111"/>
        <v>45906</v>
      </c>
      <c r="B331" s="54" t="str">
        <f t="shared" si="112"/>
        <v>NRT</v>
      </c>
      <c r="C331" s="53">
        <f t="shared" si="113"/>
        <v>82020038071</v>
      </c>
      <c r="D331" s="55" t="str">
        <f t="shared" si="114"/>
        <v>PJP250140526</v>
      </c>
      <c r="E331" s="53">
        <f t="shared" si="115"/>
        <v>596421466741</v>
      </c>
      <c r="F331" s="53">
        <f t="shared" si="116"/>
        <v>2256355</v>
      </c>
      <c r="G331" s="53" t="str">
        <f t="shared" si="117"/>
        <v>SWCORP (TEAMHT)</v>
      </c>
      <c r="H331" s="55" t="str">
        <f t="shared" si="118"/>
        <v>배다운</v>
      </c>
      <c r="I331" s="53">
        <f t="shared" si="119"/>
        <v>24008</v>
      </c>
      <c r="J331" s="72">
        <f t="shared" si="120"/>
        <v>0</v>
      </c>
      <c r="K331" s="114">
        <f t="shared" si="121"/>
        <v>1</v>
      </c>
      <c r="L331" s="115">
        <f t="shared" si="122"/>
        <v>1.45</v>
      </c>
      <c r="M331" s="115">
        <f t="shared" si="123"/>
        <v>2</v>
      </c>
      <c r="N331" s="56">
        <f t="shared" si="124"/>
        <v>2</v>
      </c>
      <c r="O331" s="53" t="str">
        <f t="shared" si="125"/>
        <v>일반(목록배제,Normal-Manifest Exception)</v>
      </c>
      <c r="P331" s="100">
        <f t="shared" si="126"/>
        <v>5.26</v>
      </c>
      <c r="Q331" s="63" t="str">
        <f t="shared" si="127"/>
        <v>RS706</v>
      </c>
      <c r="R331" s="63" t="str">
        <f t="shared" si="128"/>
        <v>KOREAN AIR LINES.CO., LTD.</v>
      </c>
      <c r="S331" s="54">
        <f t="shared" si="129"/>
        <v>45906</v>
      </c>
      <c r="T331" s="94">
        <f t="shared" si="130"/>
        <v>850</v>
      </c>
      <c r="U331" s="98" cm="1">
        <f t="array" ref="U331">IF(OR(ISNUMBER(SEARCH("대신대납",J331)),ISNUMBER(SEARCH("대신 대납",J331))),_xlfn.LET(
  _xlpm.s,J331,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1" s="98">
        <f>((K331-1)*2500)/(Summary!$B$23/100)</f>
        <v>0</v>
      </c>
      <c r="W331" s="107">
        <f>IF(OR(ISNUMBER(SEARCH("대신대납",J331)),ISNUMBER(SEARCH("대신 대납",J331)),ISNUMBER(SEARCH("대신착불",J331)),ISNUMBER(SEARCH("대신 착불",J331))), 0,_xlfn.IFNA(_xlfn.IFS(
    AND(N331/K331 &gt; 2, N331/K331 &lt;= 5), 500/(Summary!$B$23/100) * K331,
    AND(N331/K331 &gt; 5, N331/K331 &lt;= 10), 1000/(Summary!$B$23/100) * K331,
    AND(N331/K331 &gt; 10, N331/K331 &lt;= 20), 3000/(Summary!$B$23/100) * K331,
    AND(N331/K331 &gt; 20, N331/K331 &lt;= 25), 11000/(Summary!$B$23/100) * K331,
    AND(N331/K331 &gt; 25, N331/K331 &lt;= 999), 15000/(Summary!$B$23/100) * K331
),0))</f>
        <v>0</v>
      </c>
      <c r="X331" s="99" cm="1">
        <f t="array" ref="X331">_xlfn.IFNA(_xlfn.IFS(AND(P331&gt;=2000, P331&lt;3000), 10000, AND(P331&gt;=3000, P331&lt;4000), 15000, AND(P331&gt;=4000, P331&lt;5000), 20000, AND(P331&gt;=5000), 25000),0)</f>
        <v>0</v>
      </c>
      <c r="Y331" s="64" t="str">
        <f>_xlfn.IFNA(VLOOKUP(D331,OTC!$A:$H,8,0),"")</f>
        <v/>
      </c>
      <c r="Z331" s="102">
        <f t="shared" si="131"/>
        <v>0</v>
      </c>
      <c r="AA331" s="113">
        <f t="shared" si="132"/>
        <v>850</v>
      </c>
      <c r="AB331" s="124">
        <f>IF(OR(ISNUMBER(SEARCH("적하삭제",J331)),ISNUMBER(SEARCH("적하 삭제",J331))),0,AA331*Summary!$B$23/100)</f>
        <v>8009.8050000000003</v>
      </c>
      <c r="AC331" s="65"/>
      <c r="AD331" s="145">
        <v>45906</v>
      </c>
      <c r="AE331" s="139" t="s">
        <v>10</v>
      </c>
      <c r="AF331" s="139">
        <v>82020038071</v>
      </c>
      <c r="AG331" s="139" t="s">
        <v>1210</v>
      </c>
      <c r="AH331" s="139" t="s">
        <v>1211</v>
      </c>
      <c r="AI331" s="139">
        <v>1040507186</v>
      </c>
      <c r="AJ331" s="139">
        <v>24008</v>
      </c>
      <c r="AK331" s="139"/>
      <c r="AL331" s="140">
        <v>1</v>
      </c>
      <c r="AM331" s="141">
        <v>1.45</v>
      </c>
      <c r="AN331" s="141">
        <v>2</v>
      </c>
      <c r="AO331" s="141">
        <v>2</v>
      </c>
      <c r="AP331" s="139" t="s">
        <v>8</v>
      </c>
      <c r="AQ331" s="141">
        <v>5.26</v>
      </c>
      <c r="AR331" s="139" t="s">
        <v>81</v>
      </c>
      <c r="AS331" s="139" t="s">
        <v>81</v>
      </c>
      <c r="AT331" s="139" t="s">
        <v>81</v>
      </c>
      <c r="AU331" s="139" t="s">
        <v>81</v>
      </c>
      <c r="AV331" s="139" t="s">
        <v>81</v>
      </c>
      <c r="AW331" s="139">
        <v>2256355</v>
      </c>
      <c r="AX331" s="139" t="s">
        <v>121</v>
      </c>
      <c r="AY331" s="139" t="s">
        <v>82</v>
      </c>
      <c r="AZ331" s="139"/>
      <c r="BA331" s="139" t="s">
        <v>83</v>
      </c>
      <c r="BB331" s="157">
        <v>596421466741</v>
      </c>
      <c r="BC331" s="139"/>
      <c r="BD331" s="139" t="s">
        <v>1212</v>
      </c>
      <c r="BE331" s="139" t="s">
        <v>88</v>
      </c>
      <c r="BF331" s="139" t="s">
        <v>115</v>
      </c>
      <c r="BG331" s="139" t="s">
        <v>84</v>
      </c>
      <c r="BH331" s="139" t="s">
        <v>85</v>
      </c>
      <c r="BI331" s="139" t="s">
        <v>86</v>
      </c>
      <c r="BJ331" s="139"/>
      <c r="BK331" s="139" t="s">
        <v>116</v>
      </c>
    </row>
    <row r="332" spans="1:63" ht="13.2" customHeight="1" x14ac:dyDescent="0.2">
      <c r="A332" s="54">
        <f t="shared" si="111"/>
        <v>45906</v>
      </c>
      <c r="B332" s="54" t="str">
        <f t="shared" si="112"/>
        <v>NRT</v>
      </c>
      <c r="C332" s="53">
        <f t="shared" si="113"/>
        <v>82020038071</v>
      </c>
      <c r="D332" s="55" t="str">
        <f t="shared" si="114"/>
        <v>PJP250140532</v>
      </c>
      <c r="E332" s="53">
        <f t="shared" si="115"/>
        <v>596421466800</v>
      </c>
      <c r="F332" s="53">
        <f t="shared" si="116"/>
        <v>2256355</v>
      </c>
      <c r="G332" s="53" t="str">
        <f t="shared" si="117"/>
        <v>SWCORP (TEAMHT)</v>
      </c>
      <c r="H332" s="55" t="str">
        <f t="shared" si="118"/>
        <v>김세준</v>
      </c>
      <c r="I332" s="53">
        <f t="shared" si="119"/>
        <v>11741</v>
      </c>
      <c r="J332" s="72">
        <f t="shared" si="120"/>
        <v>0</v>
      </c>
      <c r="K332" s="114">
        <f t="shared" si="121"/>
        <v>1</v>
      </c>
      <c r="L332" s="115">
        <f t="shared" si="122"/>
        <v>1.8</v>
      </c>
      <c r="M332" s="115">
        <f t="shared" si="123"/>
        <v>4</v>
      </c>
      <c r="N332" s="56">
        <f t="shared" si="124"/>
        <v>4</v>
      </c>
      <c r="O332" s="53" t="str">
        <f t="shared" si="125"/>
        <v>일반(목록배제,Normal-Manifest Exception)</v>
      </c>
      <c r="P332" s="100">
        <f t="shared" si="126"/>
        <v>11.01</v>
      </c>
      <c r="Q332" s="63" t="str">
        <f t="shared" si="127"/>
        <v>RS706</v>
      </c>
      <c r="R332" s="63" t="str">
        <f t="shared" si="128"/>
        <v>KOREAN AIR LINES.CO., LTD.</v>
      </c>
      <c r="S332" s="54">
        <f t="shared" si="129"/>
        <v>45906</v>
      </c>
      <c r="T332" s="94">
        <f t="shared" si="130"/>
        <v>1230</v>
      </c>
      <c r="U332" s="98" cm="1">
        <f t="array" ref="U332">IF(OR(ISNUMBER(SEARCH("대신대납",J332)),ISNUMBER(SEARCH("대신 대납",J332))),_xlfn.LET(
  _xlpm.s,J332,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2" s="98">
        <f>((K332-1)*2500)/(Summary!$B$23/100)</f>
        <v>0</v>
      </c>
      <c r="W332" s="107">
        <f>IF(OR(ISNUMBER(SEARCH("대신대납",J332)),ISNUMBER(SEARCH("대신 대납",J332)),ISNUMBER(SEARCH("대신착불",J332)),ISNUMBER(SEARCH("대신 착불",J332))), 0,_xlfn.IFNA(_xlfn.IFS(
    AND(N332/K332 &gt; 2, N332/K332 &lt;= 5), 500/(Summary!$B$23/100) * K332,
    AND(N332/K332 &gt; 5, N332/K332 &lt;= 10), 1000/(Summary!$B$23/100) * K332,
    AND(N332/K332 &gt; 10, N332/K332 &lt;= 20), 3000/(Summary!$B$23/100) * K332,
    AND(N332/K332 &gt; 20, N332/K332 &lt;= 25), 11000/(Summary!$B$23/100) * K332,
    AND(N332/K332 &gt; 25, N332/K332 &lt;= 999), 15000/(Summary!$B$23/100) * K332
),0))</f>
        <v>53.059968376258844</v>
      </c>
      <c r="X332" s="99" cm="1">
        <f t="array" ref="X332">_xlfn.IFNA(_xlfn.IFS(AND(P332&gt;=2000, P332&lt;3000), 10000, AND(P332&gt;=3000, P332&lt;4000), 15000, AND(P332&gt;=4000, P332&lt;5000), 20000, AND(P332&gt;=5000), 25000),0)</f>
        <v>0</v>
      </c>
      <c r="Y332" s="64" t="str">
        <f>_xlfn.IFNA(VLOOKUP(D332,OTC!$A:$H,8,0),"")</f>
        <v/>
      </c>
      <c r="Z332" s="102">
        <f t="shared" si="131"/>
        <v>53</v>
      </c>
      <c r="AA332" s="113">
        <f t="shared" si="132"/>
        <v>1283</v>
      </c>
      <c r="AB332" s="124">
        <f>IF(OR(ISNUMBER(SEARCH("적하삭제",J332)),ISNUMBER(SEARCH("적하 삭제",J332))),0,AA332*Summary!$B$23/100)</f>
        <v>12090.093900000002</v>
      </c>
      <c r="AC332" s="65"/>
      <c r="AD332" s="145">
        <v>45906</v>
      </c>
      <c r="AE332" s="139" t="s">
        <v>10</v>
      </c>
      <c r="AF332" s="139">
        <v>82020038071</v>
      </c>
      <c r="AG332" s="139" t="s">
        <v>1213</v>
      </c>
      <c r="AH332" s="139" t="s">
        <v>1214</v>
      </c>
      <c r="AI332" s="139">
        <v>1097522779</v>
      </c>
      <c r="AJ332" s="139">
        <v>11741</v>
      </c>
      <c r="AK332" s="139"/>
      <c r="AL332" s="140">
        <v>1</v>
      </c>
      <c r="AM332" s="141">
        <v>1.8</v>
      </c>
      <c r="AN332" s="141">
        <v>4</v>
      </c>
      <c r="AO332" s="141">
        <v>4</v>
      </c>
      <c r="AP332" s="139" t="s">
        <v>8</v>
      </c>
      <c r="AQ332" s="141">
        <v>11.01</v>
      </c>
      <c r="AR332" s="139" t="s">
        <v>81</v>
      </c>
      <c r="AS332" s="139" t="s">
        <v>81</v>
      </c>
      <c r="AT332" s="139" t="s">
        <v>81</v>
      </c>
      <c r="AU332" s="139" t="s">
        <v>81</v>
      </c>
      <c r="AV332" s="139" t="s">
        <v>81</v>
      </c>
      <c r="AW332" s="139">
        <v>2256355</v>
      </c>
      <c r="AX332" s="139" t="s">
        <v>121</v>
      </c>
      <c r="AY332" s="139" t="s">
        <v>82</v>
      </c>
      <c r="AZ332" s="139"/>
      <c r="BA332" s="139" t="s">
        <v>83</v>
      </c>
      <c r="BB332" s="157">
        <v>596421466800</v>
      </c>
      <c r="BC332" s="139"/>
      <c r="BD332" s="139" t="s">
        <v>1215</v>
      </c>
      <c r="BE332" s="139" t="s">
        <v>88</v>
      </c>
      <c r="BF332" s="139" t="s">
        <v>115</v>
      </c>
      <c r="BG332" s="139" t="s">
        <v>84</v>
      </c>
      <c r="BH332" s="139" t="s">
        <v>85</v>
      </c>
      <c r="BI332" s="139" t="s">
        <v>86</v>
      </c>
      <c r="BJ332" s="139"/>
      <c r="BK332" s="139" t="s">
        <v>116</v>
      </c>
    </row>
    <row r="333" spans="1:63" ht="13.2" customHeight="1" x14ac:dyDescent="0.2">
      <c r="A333" s="54">
        <f t="shared" si="111"/>
        <v>45906</v>
      </c>
      <c r="B333" s="54" t="str">
        <f t="shared" si="112"/>
        <v>NRT</v>
      </c>
      <c r="C333" s="53">
        <f t="shared" si="113"/>
        <v>82020038071</v>
      </c>
      <c r="D333" s="55" t="str">
        <f t="shared" si="114"/>
        <v>PJP250140534</v>
      </c>
      <c r="E333" s="53">
        <f t="shared" si="115"/>
        <v>596421466822</v>
      </c>
      <c r="F333" s="53">
        <f t="shared" si="116"/>
        <v>2256355</v>
      </c>
      <c r="G333" s="53" t="str">
        <f t="shared" si="117"/>
        <v>SWCORP (TEAMHT)</v>
      </c>
      <c r="H333" s="55" t="str">
        <f t="shared" si="118"/>
        <v>김영현</v>
      </c>
      <c r="I333" s="53">
        <f t="shared" si="119"/>
        <v>1778</v>
      </c>
      <c r="J333" s="72">
        <f t="shared" si="120"/>
        <v>0</v>
      </c>
      <c r="K333" s="114">
        <f t="shared" si="121"/>
        <v>1</v>
      </c>
      <c r="L333" s="115">
        <f t="shared" si="122"/>
        <v>16</v>
      </c>
      <c r="M333" s="115">
        <f t="shared" si="123"/>
        <v>8.4</v>
      </c>
      <c r="N333" s="56">
        <f t="shared" si="124"/>
        <v>16</v>
      </c>
      <c r="O333" s="53" t="str">
        <f t="shared" si="125"/>
        <v>일반(목록배제,Normal-Manifest Exception)</v>
      </c>
      <c r="P333" s="100">
        <f t="shared" si="126"/>
        <v>56.61</v>
      </c>
      <c r="Q333" s="63" t="str">
        <f t="shared" si="127"/>
        <v>RS706</v>
      </c>
      <c r="R333" s="63" t="str">
        <f t="shared" si="128"/>
        <v>KOREAN AIR LINES.CO., LTD.</v>
      </c>
      <c r="S333" s="54">
        <f t="shared" si="129"/>
        <v>45906</v>
      </c>
      <c r="T333" s="94">
        <f t="shared" si="130"/>
        <v>3510</v>
      </c>
      <c r="U333" s="98" cm="1">
        <f t="array" ref="U333">IF(OR(ISNUMBER(SEARCH("대신대납",J333)),ISNUMBER(SEARCH("대신 대납",J333))),_xlfn.LET(
  _xlpm.s,J333,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3" s="98">
        <f>((K333-1)*2500)/(Summary!$B$23/100)</f>
        <v>0</v>
      </c>
      <c r="W333" s="107">
        <f>IF(OR(ISNUMBER(SEARCH("대신대납",J333)),ISNUMBER(SEARCH("대신 대납",J333)),ISNUMBER(SEARCH("대신착불",J333)),ISNUMBER(SEARCH("대신 착불",J333))), 0,_xlfn.IFNA(_xlfn.IFS(
    AND(N333/K333 &gt; 2, N333/K333 &lt;= 5), 500/(Summary!$B$23/100) * K333,
    AND(N333/K333 &gt; 5, N333/K333 &lt;= 10), 1000/(Summary!$B$23/100) * K333,
    AND(N333/K333 &gt; 10, N333/K333 &lt;= 20), 3000/(Summary!$B$23/100) * K333,
    AND(N333/K333 &gt; 20, N333/K333 &lt;= 25), 11000/(Summary!$B$23/100) * K333,
    AND(N333/K333 &gt; 25, N333/K333 &lt;= 999), 15000/(Summary!$B$23/100) * K333
),0))</f>
        <v>318.35981025755302</v>
      </c>
      <c r="X333" s="99" cm="1">
        <f t="array" ref="X333">_xlfn.IFNA(_xlfn.IFS(AND(P333&gt;=2000, P333&lt;3000), 10000, AND(P333&gt;=3000, P333&lt;4000), 15000, AND(P333&gt;=4000, P333&lt;5000), 20000, AND(P333&gt;=5000), 25000),0)</f>
        <v>0</v>
      </c>
      <c r="Y333" s="64" t="str">
        <f>_xlfn.IFNA(VLOOKUP(D333,OTC!$A:$H,8,0),"")</f>
        <v/>
      </c>
      <c r="Z333" s="102">
        <f t="shared" si="131"/>
        <v>318</v>
      </c>
      <c r="AA333" s="113">
        <f t="shared" si="132"/>
        <v>3828</v>
      </c>
      <c r="AB333" s="124">
        <f>IF(OR(ISNUMBER(SEARCH("적하삭제",J333)),ISNUMBER(SEARCH("적하 삭제",J333))),0,AA333*Summary!$B$23/100)</f>
        <v>36072.392400000004</v>
      </c>
      <c r="AC333" s="65"/>
      <c r="AD333" s="145">
        <v>45906</v>
      </c>
      <c r="AE333" s="139" t="s">
        <v>10</v>
      </c>
      <c r="AF333" s="139">
        <v>82020038071</v>
      </c>
      <c r="AG333" s="139" t="s">
        <v>1216</v>
      </c>
      <c r="AH333" s="139" t="s">
        <v>1088</v>
      </c>
      <c r="AI333" s="139">
        <v>1041307995</v>
      </c>
      <c r="AJ333" s="139">
        <v>1778</v>
      </c>
      <c r="AK333" s="139"/>
      <c r="AL333" s="140">
        <v>1</v>
      </c>
      <c r="AM333" s="141">
        <v>16</v>
      </c>
      <c r="AN333" s="141">
        <v>8.4</v>
      </c>
      <c r="AO333" s="141">
        <v>16</v>
      </c>
      <c r="AP333" s="139" t="s">
        <v>8</v>
      </c>
      <c r="AQ333" s="141">
        <v>56.61</v>
      </c>
      <c r="AR333" s="139" t="s">
        <v>81</v>
      </c>
      <c r="AS333" s="139" t="s">
        <v>81</v>
      </c>
      <c r="AT333" s="139" t="s">
        <v>81</v>
      </c>
      <c r="AU333" s="139" t="s">
        <v>81</v>
      </c>
      <c r="AV333" s="139" t="s">
        <v>81</v>
      </c>
      <c r="AW333" s="139">
        <v>2256355</v>
      </c>
      <c r="AX333" s="139" t="s">
        <v>121</v>
      </c>
      <c r="AY333" s="139" t="s">
        <v>82</v>
      </c>
      <c r="AZ333" s="139"/>
      <c r="BA333" s="139" t="s">
        <v>83</v>
      </c>
      <c r="BB333" s="157">
        <v>596421466822</v>
      </c>
      <c r="BC333" s="139"/>
      <c r="BD333" s="139" t="s">
        <v>1217</v>
      </c>
      <c r="BE333" s="139" t="s">
        <v>88</v>
      </c>
      <c r="BF333" s="139" t="s">
        <v>115</v>
      </c>
      <c r="BG333" s="139" t="s">
        <v>84</v>
      </c>
      <c r="BH333" s="139" t="s">
        <v>85</v>
      </c>
      <c r="BI333" s="139" t="s">
        <v>86</v>
      </c>
      <c r="BJ333" s="139"/>
      <c r="BK333" s="139" t="s">
        <v>116</v>
      </c>
    </row>
    <row r="334" spans="1:63" ht="13.2" customHeight="1" x14ac:dyDescent="0.2">
      <c r="A334" s="54">
        <f t="shared" si="111"/>
        <v>45906</v>
      </c>
      <c r="B334" s="54" t="str">
        <f t="shared" si="112"/>
        <v>NRT</v>
      </c>
      <c r="C334" s="53">
        <f t="shared" si="113"/>
        <v>82020038071</v>
      </c>
      <c r="D334" s="55" t="str">
        <f t="shared" si="114"/>
        <v>PJP250140538</v>
      </c>
      <c r="E334" s="53">
        <f t="shared" si="115"/>
        <v>596421466866</v>
      </c>
      <c r="F334" s="53">
        <f t="shared" si="116"/>
        <v>2256355</v>
      </c>
      <c r="G334" s="53" t="str">
        <f t="shared" si="117"/>
        <v>SWCORP (TEAMHT)</v>
      </c>
      <c r="H334" s="55" t="str">
        <f t="shared" si="118"/>
        <v>이주연</v>
      </c>
      <c r="I334" s="53">
        <f t="shared" si="119"/>
        <v>8734</v>
      </c>
      <c r="J334" s="72">
        <f t="shared" si="120"/>
        <v>0</v>
      </c>
      <c r="K334" s="114">
        <f t="shared" si="121"/>
        <v>1</v>
      </c>
      <c r="L334" s="115">
        <f t="shared" si="122"/>
        <v>3.15</v>
      </c>
      <c r="M334" s="115">
        <f t="shared" si="123"/>
        <v>2.2000000000000002</v>
      </c>
      <c r="N334" s="56">
        <f t="shared" si="124"/>
        <v>3.2</v>
      </c>
      <c r="O334" s="53" t="str">
        <f t="shared" si="125"/>
        <v>일반(목록배제,Normal-Manifest Exception)</v>
      </c>
      <c r="P334" s="100">
        <f t="shared" si="126"/>
        <v>6.75</v>
      </c>
      <c r="Q334" s="63" t="str">
        <f t="shared" si="127"/>
        <v>RS706</v>
      </c>
      <c r="R334" s="63" t="str">
        <f t="shared" si="128"/>
        <v>KOREAN AIR LINES.CO., LTD.</v>
      </c>
      <c r="S334" s="54">
        <f t="shared" si="129"/>
        <v>45906</v>
      </c>
      <c r="T334" s="94">
        <f t="shared" si="130"/>
        <v>1078</v>
      </c>
      <c r="U334" s="98" cm="1">
        <f t="array" ref="U334">IF(OR(ISNUMBER(SEARCH("대신대납",J334)),ISNUMBER(SEARCH("대신 대납",J334))),_xlfn.LET(
  _xlpm.s,J334,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4" s="98">
        <f>((K334-1)*2500)/(Summary!$B$23/100)</f>
        <v>0</v>
      </c>
      <c r="W334" s="107">
        <f>IF(OR(ISNUMBER(SEARCH("대신대납",J334)),ISNUMBER(SEARCH("대신 대납",J334)),ISNUMBER(SEARCH("대신착불",J334)),ISNUMBER(SEARCH("대신 착불",J334))), 0,_xlfn.IFNA(_xlfn.IFS(
    AND(N334/K334 &gt; 2, N334/K334 &lt;= 5), 500/(Summary!$B$23/100) * K334,
    AND(N334/K334 &gt; 5, N334/K334 &lt;= 10), 1000/(Summary!$B$23/100) * K334,
    AND(N334/K334 &gt; 10, N334/K334 &lt;= 20), 3000/(Summary!$B$23/100) * K334,
    AND(N334/K334 &gt; 20, N334/K334 &lt;= 25), 11000/(Summary!$B$23/100) * K334,
    AND(N334/K334 &gt; 25, N334/K334 &lt;= 999), 15000/(Summary!$B$23/100) * K334
),0))</f>
        <v>53.059968376258844</v>
      </c>
      <c r="X334" s="99" cm="1">
        <f t="array" ref="X334">_xlfn.IFNA(_xlfn.IFS(AND(P334&gt;=2000, P334&lt;3000), 10000, AND(P334&gt;=3000, P334&lt;4000), 15000, AND(P334&gt;=4000, P334&lt;5000), 20000, AND(P334&gt;=5000), 25000),0)</f>
        <v>0</v>
      </c>
      <c r="Y334" s="64" t="str">
        <f>_xlfn.IFNA(VLOOKUP(D334,OTC!$A:$H,8,0),"")</f>
        <v/>
      </c>
      <c r="Z334" s="102">
        <f t="shared" si="131"/>
        <v>53</v>
      </c>
      <c r="AA334" s="113">
        <f t="shared" si="132"/>
        <v>1131</v>
      </c>
      <c r="AB334" s="124">
        <f>IF(OR(ISNUMBER(SEARCH("적하삭제",J334)),ISNUMBER(SEARCH("적하 삭제",J334))),0,AA334*Summary!$B$23/100)</f>
        <v>10657.7523</v>
      </c>
      <c r="AC334" s="65"/>
      <c r="AD334" s="145">
        <v>45906</v>
      </c>
      <c r="AE334" s="139" t="s">
        <v>10</v>
      </c>
      <c r="AF334" s="139">
        <v>82020038071</v>
      </c>
      <c r="AG334" s="139" t="s">
        <v>1218</v>
      </c>
      <c r="AH334" s="139" t="s">
        <v>153</v>
      </c>
      <c r="AI334" s="139">
        <v>1033223237</v>
      </c>
      <c r="AJ334" s="139">
        <v>8734</v>
      </c>
      <c r="AK334" s="139"/>
      <c r="AL334" s="140">
        <v>1</v>
      </c>
      <c r="AM334" s="141">
        <v>3.15</v>
      </c>
      <c r="AN334" s="141">
        <v>2.2000000000000002</v>
      </c>
      <c r="AO334" s="141">
        <v>3.2</v>
      </c>
      <c r="AP334" s="139" t="s">
        <v>8</v>
      </c>
      <c r="AQ334" s="141">
        <v>6.75</v>
      </c>
      <c r="AR334" s="139" t="s">
        <v>81</v>
      </c>
      <c r="AS334" s="139" t="s">
        <v>81</v>
      </c>
      <c r="AT334" s="139" t="s">
        <v>81</v>
      </c>
      <c r="AU334" s="139" t="s">
        <v>81</v>
      </c>
      <c r="AV334" s="139" t="s">
        <v>81</v>
      </c>
      <c r="AW334" s="139">
        <v>2256355</v>
      </c>
      <c r="AX334" s="139" t="s">
        <v>121</v>
      </c>
      <c r="AY334" s="139" t="s">
        <v>82</v>
      </c>
      <c r="AZ334" s="139"/>
      <c r="BA334" s="139" t="s">
        <v>83</v>
      </c>
      <c r="BB334" s="157">
        <v>596421466866</v>
      </c>
      <c r="BC334" s="139"/>
      <c r="BD334" s="139" t="s">
        <v>1219</v>
      </c>
      <c r="BE334" s="139" t="s">
        <v>88</v>
      </c>
      <c r="BF334" s="139" t="s">
        <v>115</v>
      </c>
      <c r="BG334" s="139" t="s">
        <v>84</v>
      </c>
      <c r="BH334" s="139" t="s">
        <v>85</v>
      </c>
      <c r="BI334" s="139" t="s">
        <v>86</v>
      </c>
      <c r="BJ334" s="139"/>
      <c r="BK334" s="139" t="s">
        <v>116</v>
      </c>
    </row>
    <row r="335" spans="1:63" ht="13.2" customHeight="1" x14ac:dyDescent="0.2">
      <c r="A335" s="54">
        <f t="shared" si="111"/>
        <v>45906</v>
      </c>
      <c r="B335" s="54" t="str">
        <f t="shared" si="112"/>
        <v>NRT</v>
      </c>
      <c r="C335" s="53">
        <f t="shared" si="113"/>
        <v>82020038071</v>
      </c>
      <c r="D335" s="55" t="str">
        <f t="shared" si="114"/>
        <v>PJP250140539</v>
      </c>
      <c r="E335" s="53">
        <f t="shared" si="115"/>
        <v>596421466870</v>
      </c>
      <c r="F335" s="53">
        <f t="shared" si="116"/>
        <v>2256355</v>
      </c>
      <c r="G335" s="53" t="str">
        <f t="shared" si="117"/>
        <v>SWCORP (TEAMHT)</v>
      </c>
      <c r="H335" s="55" t="str">
        <f t="shared" si="118"/>
        <v>장세연</v>
      </c>
      <c r="I335" s="53">
        <f t="shared" si="119"/>
        <v>8240</v>
      </c>
      <c r="J335" s="72">
        <f t="shared" si="120"/>
        <v>0</v>
      </c>
      <c r="K335" s="114">
        <f t="shared" si="121"/>
        <v>1</v>
      </c>
      <c r="L335" s="115">
        <f t="shared" si="122"/>
        <v>0.45</v>
      </c>
      <c r="M335" s="115">
        <f t="shared" si="123"/>
        <v>2</v>
      </c>
      <c r="N335" s="56">
        <f t="shared" si="124"/>
        <v>2</v>
      </c>
      <c r="O335" s="53" t="str">
        <f t="shared" si="125"/>
        <v>일반(목록배제,Normal-Manifest Exception)</v>
      </c>
      <c r="P335" s="100">
        <f t="shared" si="126"/>
        <v>2.17</v>
      </c>
      <c r="Q335" s="63" t="str">
        <f t="shared" si="127"/>
        <v>RS706</v>
      </c>
      <c r="R335" s="63" t="str">
        <f t="shared" si="128"/>
        <v>KOREAN AIR LINES.CO., LTD.</v>
      </c>
      <c r="S335" s="54">
        <f t="shared" si="129"/>
        <v>45906</v>
      </c>
      <c r="T335" s="94">
        <f t="shared" si="130"/>
        <v>850</v>
      </c>
      <c r="U335" s="98" cm="1">
        <f t="array" ref="U335">IF(OR(ISNUMBER(SEARCH("대신대납",J335)),ISNUMBER(SEARCH("대신 대납",J335))),_xlfn.LET(
  _xlpm.s,J335,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5" s="98">
        <f>((K335-1)*2500)/(Summary!$B$23/100)</f>
        <v>0</v>
      </c>
      <c r="W335" s="107">
        <f>IF(OR(ISNUMBER(SEARCH("대신대납",J335)),ISNUMBER(SEARCH("대신 대납",J335)),ISNUMBER(SEARCH("대신착불",J335)),ISNUMBER(SEARCH("대신 착불",J335))), 0,_xlfn.IFNA(_xlfn.IFS(
    AND(N335/K335 &gt; 2, N335/K335 &lt;= 5), 500/(Summary!$B$23/100) * K335,
    AND(N335/K335 &gt; 5, N335/K335 &lt;= 10), 1000/(Summary!$B$23/100) * K335,
    AND(N335/K335 &gt; 10, N335/K335 &lt;= 20), 3000/(Summary!$B$23/100) * K335,
    AND(N335/K335 &gt; 20, N335/K335 &lt;= 25), 11000/(Summary!$B$23/100) * K335,
    AND(N335/K335 &gt; 25, N335/K335 &lt;= 999), 15000/(Summary!$B$23/100) * K335
),0))</f>
        <v>0</v>
      </c>
      <c r="X335" s="99" cm="1">
        <f t="array" ref="X335">_xlfn.IFNA(_xlfn.IFS(AND(P335&gt;=2000, P335&lt;3000), 10000, AND(P335&gt;=3000, P335&lt;4000), 15000, AND(P335&gt;=4000, P335&lt;5000), 20000, AND(P335&gt;=5000), 25000),0)</f>
        <v>0</v>
      </c>
      <c r="Y335" s="64" t="str">
        <f>_xlfn.IFNA(VLOOKUP(D335,OTC!$A:$H,8,0),"")</f>
        <v/>
      </c>
      <c r="Z335" s="102">
        <f t="shared" si="131"/>
        <v>0</v>
      </c>
      <c r="AA335" s="113">
        <f t="shared" si="132"/>
        <v>850</v>
      </c>
      <c r="AB335" s="124">
        <f>IF(OR(ISNUMBER(SEARCH("적하삭제",J335)),ISNUMBER(SEARCH("적하 삭제",J335))),0,AA335*Summary!$B$23/100)</f>
        <v>8009.8050000000003</v>
      </c>
      <c r="AC335" s="65"/>
      <c r="AD335" s="145">
        <v>45906</v>
      </c>
      <c r="AE335" s="139" t="s">
        <v>10</v>
      </c>
      <c r="AF335" s="139">
        <v>82020038071</v>
      </c>
      <c r="AG335" s="139" t="s">
        <v>1220</v>
      </c>
      <c r="AH335" s="139" t="s">
        <v>1221</v>
      </c>
      <c r="AI335" s="139">
        <v>1024459923</v>
      </c>
      <c r="AJ335" s="139">
        <v>8240</v>
      </c>
      <c r="AK335" s="139"/>
      <c r="AL335" s="140">
        <v>1</v>
      </c>
      <c r="AM335" s="141">
        <v>0.45</v>
      </c>
      <c r="AN335" s="141">
        <v>2</v>
      </c>
      <c r="AO335" s="141">
        <v>2</v>
      </c>
      <c r="AP335" s="139" t="s">
        <v>8</v>
      </c>
      <c r="AQ335" s="141">
        <v>2.17</v>
      </c>
      <c r="AR335" s="139" t="s">
        <v>81</v>
      </c>
      <c r="AS335" s="139" t="s">
        <v>81</v>
      </c>
      <c r="AT335" s="139" t="s">
        <v>81</v>
      </c>
      <c r="AU335" s="139" t="s">
        <v>81</v>
      </c>
      <c r="AV335" s="139" t="s">
        <v>81</v>
      </c>
      <c r="AW335" s="139">
        <v>2256355</v>
      </c>
      <c r="AX335" s="139" t="s">
        <v>121</v>
      </c>
      <c r="AY335" s="139" t="s">
        <v>82</v>
      </c>
      <c r="AZ335" s="139"/>
      <c r="BA335" s="139" t="s">
        <v>83</v>
      </c>
      <c r="BB335" s="157">
        <v>596421466870</v>
      </c>
      <c r="BC335" s="139"/>
      <c r="BD335" s="139" t="s">
        <v>1222</v>
      </c>
      <c r="BE335" s="139" t="s">
        <v>88</v>
      </c>
      <c r="BF335" s="139" t="s">
        <v>115</v>
      </c>
      <c r="BG335" s="139" t="s">
        <v>84</v>
      </c>
      <c r="BH335" s="139" t="s">
        <v>85</v>
      </c>
      <c r="BI335" s="139" t="s">
        <v>86</v>
      </c>
      <c r="BJ335" s="139"/>
      <c r="BK335" s="139" t="s">
        <v>116</v>
      </c>
    </row>
    <row r="336" spans="1:63" ht="13.2" customHeight="1" x14ac:dyDescent="0.2">
      <c r="A336" s="54">
        <f t="shared" si="111"/>
        <v>45906</v>
      </c>
      <c r="B336" s="54" t="str">
        <f t="shared" si="112"/>
        <v>NRT</v>
      </c>
      <c r="C336" s="53">
        <f t="shared" si="113"/>
        <v>82020038071</v>
      </c>
      <c r="D336" s="55" t="str">
        <f t="shared" si="114"/>
        <v>PJP250140543</v>
      </c>
      <c r="E336" s="53">
        <f t="shared" si="115"/>
        <v>596421466914</v>
      </c>
      <c r="F336" s="53">
        <f t="shared" si="116"/>
        <v>2256355</v>
      </c>
      <c r="G336" s="53" t="str">
        <f t="shared" si="117"/>
        <v>SWCORP (TEAMHT)</v>
      </c>
      <c r="H336" s="55" t="str">
        <f t="shared" si="118"/>
        <v>김우람</v>
      </c>
      <c r="I336" s="53">
        <f t="shared" si="119"/>
        <v>14586</v>
      </c>
      <c r="J336" s="72">
        <f t="shared" si="120"/>
        <v>0</v>
      </c>
      <c r="K336" s="114">
        <f t="shared" si="121"/>
        <v>1</v>
      </c>
      <c r="L336" s="115">
        <f t="shared" si="122"/>
        <v>1.75</v>
      </c>
      <c r="M336" s="115">
        <f t="shared" si="123"/>
        <v>3.6</v>
      </c>
      <c r="N336" s="56">
        <f t="shared" si="124"/>
        <v>3.6</v>
      </c>
      <c r="O336" s="53" t="str">
        <f t="shared" si="125"/>
        <v>일반(목록배제,Normal-Manifest Exception)</v>
      </c>
      <c r="P336" s="100">
        <f t="shared" si="126"/>
        <v>19.899999999999999</v>
      </c>
      <c r="Q336" s="63" t="str">
        <f t="shared" si="127"/>
        <v>RS706</v>
      </c>
      <c r="R336" s="63" t="str">
        <f t="shared" si="128"/>
        <v>KOREAN AIR LINES.CO., LTD.</v>
      </c>
      <c r="S336" s="54">
        <f t="shared" si="129"/>
        <v>45906</v>
      </c>
      <c r="T336" s="94">
        <f t="shared" si="130"/>
        <v>1154</v>
      </c>
      <c r="U336" s="98" cm="1">
        <f t="array" ref="U336">IF(OR(ISNUMBER(SEARCH("대신대납",J336)),ISNUMBER(SEARCH("대신 대납",J336))),_xlfn.LET(
  _xlpm.s,J336,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6" s="98">
        <f>((K336-1)*2500)/(Summary!$B$23/100)</f>
        <v>0</v>
      </c>
      <c r="W336" s="107">
        <f>IF(OR(ISNUMBER(SEARCH("대신대납",J336)),ISNUMBER(SEARCH("대신 대납",J336)),ISNUMBER(SEARCH("대신착불",J336)),ISNUMBER(SEARCH("대신 착불",J336))), 0,_xlfn.IFNA(_xlfn.IFS(
    AND(N336/K336 &gt; 2, N336/K336 &lt;= 5), 500/(Summary!$B$23/100) * K336,
    AND(N336/K336 &gt; 5, N336/K336 &lt;= 10), 1000/(Summary!$B$23/100) * K336,
    AND(N336/K336 &gt; 10, N336/K336 &lt;= 20), 3000/(Summary!$B$23/100) * K336,
    AND(N336/K336 &gt; 20, N336/K336 &lt;= 25), 11000/(Summary!$B$23/100) * K336,
    AND(N336/K336 &gt; 25, N336/K336 &lt;= 999), 15000/(Summary!$B$23/100) * K336
),0))</f>
        <v>53.059968376258844</v>
      </c>
      <c r="X336" s="99" cm="1">
        <f t="array" ref="X336">_xlfn.IFNA(_xlfn.IFS(AND(P336&gt;=2000, P336&lt;3000), 10000, AND(P336&gt;=3000, P336&lt;4000), 15000, AND(P336&gt;=4000, P336&lt;5000), 20000, AND(P336&gt;=5000), 25000),0)</f>
        <v>0</v>
      </c>
      <c r="Y336" s="64" t="str">
        <f>_xlfn.IFNA(VLOOKUP(D336,OTC!$A:$H,8,0),"")</f>
        <v/>
      </c>
      <c r="Z336" s="102">
        <f t="shared" si="131"/>
        <v>53</v>
      </c>
      <c r="AA336" s="113">
        <f t="shared" si="132"/>
        <v>1207</v>
      </c>
      <c r="AB336" s="124">
        <f>IF(OR(ISNUMBER(SEARCH("적하삭제",J336)),ISNUMBER(SEARCH("적하 삭제",J336))),0,AA336*Summary!$B$23/100)</f>
        <v>11373.9231</v>
      </c>
      <c r="AC336" s="65"/>
      <c r="AD336" s="145">
        <v>45906</v>
      </c>
      <c r="AE336" s="139" t="s">
        <v>10</v>
      </c>
      <c r="AF336" s="139">
        <v>82020038071</v>
      </c>
      <c r="AG336" s="139" t="s">
        <v>1223</v>
      </c>
      <c r="AH336" s="139" t="s">
        <v>1224</v>
      </c>
      <c r="AI336" s="139">
        <v>1089516961</v>
      </c>
      <c r="AJ336" s="139">
        <v>14586</v>
      </c>
      <c r="AK336" s="139"/>
      <c r="AL336" s="140">
        <v>1</v>
      </c>
      <c r="AM336" s="141">
        <v>1.75</v>
      </c>
      <c r="AN336" s="141">
        <v>3.6</v>
      </c>
      <c r="AO336" s="141">
        <v>3.6</v>
      </c>
      <c r="AP336" s="139" t="s">
        <v>8</v>
      </c>
      <c r="AQ336" s="141">
        <v>19.899999999999999</v>
      </c>
      <c r="AR336" s="139" t="s">
        <v>81</v>
      </c>
      <c r="AS336" s="139" t="s">
        <v>81</v>
      </c>
      <c r="AT336" s="139" t="s">
        <v>81</v>
      </c>
      <c r="AU336" s="139" t="s">
        <v>81</v>
      </c>
      <c r="AV336" s="139" t="s">
        <v>81</v>
      </c>
      <c r="AW336" s="139">
        <v>2256355</v>
      </c>
      <c r="AX336" s="139" t="s">
        <v>121</v>
      </c>
      <c r="AY336" s="139" t="s">
        <v>82</v>
      </c>
      <c r="AZ336" s="139"/>
      <c r="BA336" s="139" t="s">
        <v>83</v>
      </c>
      <c r="BB336" s="157">
        <v>596421466914</v>
      </c>
      <c r="BC336" s="139"/>
      <c r="BD336" s="139" t="s">
        <v>1225</v>
      </c>
      <c r="BE336" s="139" t="s">
        <v>88</v>
      </c>
      <c r="BF336" s="139" t="s">
        <v>115</v>
      </c>
      <c r="BG336" s="139" t="s">
        <v>84</v>
      </c>
      <c r="BH336" s="139" t="s">
        <v>85</v>
      </c>
      <c r="BI336" s="139" t="s">
        <v>86</v>
      </c>
      <c r="BJ336" s="139"/>
      <c r="BK336" s="139" t="s">
        <v>116</v>
      </c>
    </row>
    <row r="337" spans="1:63" ht="13.2" customHeight="1" x14ac:dyDescent="0.2">
      <c r="A337" s="54">
        <f t="shared" si="111"/>
        <v>45906</v>
      </c>
      <c r="B337" s="54" t="str">
        <f t="shared" si="112"/>
        <v>NRT</v>
      </c>
      <c r="C337" s="53">
        <f t="shared" si="113"/>
        <v>82020038071</v>
      </c>
      <c r="D337" s="55" t="str">
        <f t="shared" si="114"/>
        <v>PJP250140552</v>
      </c>
      <c r="E337" s="53">
        <f t="shared" si="115"/>
        <v>596421467006</v>
      </c>
      <c r="F337" s="53">
        <f t="shared" si="116"/>
        <v>2256355</v>
      </c>
      <c r="G337" s="53" t="str">
        <f t="shared" si="117"/>
        <v>SWCORP (TEAMHT)</v>
      </c>
      <c r="H337" s="55" t="str">
        <f t="shared" si="118"/>
        <v>손하나</v>
      </c>
      <c r="I337" s="53">
        <f t="shared" si="119"/>
        <v>42819</v>
      </c>
      <c r="J337" s="72">
        <f t="shared" si="120"/>
        <v>0</v>
      </c>
      <c r="K337" s="114">
        <f t="shared" si="121"/>
        <v>1</v>
      </c>
      <c r="L337" s="115">
        <f t="shared" si="122"/>
        <v>1.95</v>
      </c>
      <c r="M337" s="115">
        <f t="shared" si="123"/>
        <v>3.6</v>
      </c>
      <c r="N337" s="56">
        <f t="shared" si="124"/>
        <v>3.6</v>
      </c>
      <c r="O337" s="53" t="str">
        <f t="shared" si="125"/>
        <v>일반(목록배제,Normal-Manifest Exception)</v>
      </c>
      <c r="P337" s="100">
        <f t="shared" si="126"/>
        <v>16.89</v>
      </c>
      <c r="Q337" s="63" t="str">
        <f t="shared" si="127"/>
        <v>RS706</v>
      </c>
      <c r="R337" s="63" t="str">
        <f t="shared" si="128"/>
        <v>KOREAN AIR LINES.CO., LTD.</v>
      </c>
      <c r="S337" s="54">
        <f t="shared" si="129"/>
        <v>45906</v>
      </c>
      <c r="T337" s="94">
        <f t="shared" si="130"/>
        <v>1154</v>
      </c>
      <c r="U337" s="98" cm="1">
        <f t="array" ref="U337">IF(OR(ISNUMBER(SEARCH("대신대납",J337)),ISNUMBER(SEARCH("대신 대납",J337))),_xlfn.LET(
  _xlpm.s,J337,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7" s="98">
        <f>((K337-1)*2500)/(Summary!$B$23/100)</f>
        <v>0</v>
      </c>
      <c r="W337" s="107">
        <f>IF(OR(ISNUMBER(SEARCH("대신대납",J337)),ISNUMBER(SEARCH("대신 대납",J337)),ISNUMBER(SEARCH("대신착불",J337)),ISNUMBER(SEARCH("대신 착불",J337))), 0,_xlfn.IFNA(_xlfn.IFS(
    AND(N337/K337 &gt; 2, N337/K337 &lt;= 5), 500/(Summary!$B$23/100) * K337,
    AND(N337/K337 &gt; 5, N337/K337 &lt;= 10), 1000/(Summary!$B$23/100) * K337,
    AND(N337/K337 &gt; 10, N337/K337 &lt;= 20), 3000/(Summary!$B$23/100) * K337,
    AND(N337/K337 &gt; 20, N337/K337 &lt;= 25), 11000/(Summary!$B$23/100) * K337,
    AND(N337/K337 &gt; 25, N337/K337 &lt;= 999), 15000/(Summary!$B$23/100) * K337
),0))</f>
        <v>53.059968376258844</v>
      </c>
      <c r="X337" s="99" cm="1">
        <f t="array" ref="X337">_xlfn.IFNA(_xlfn.IFS(AND(P337&gt;=2000, P337&lt;3000), 10000, AND(P337&gt;=3000, P337&lt;4000), 15000, AND(P337&gt;=4000, P337&lt;5000), 20000, AND(P337&gt;=5000), 25000),0)</f>
        <v>0</v>
      </c>
      <c r="Y337" s="64" t="str">
        <f>_xlfn.IFNA(VLOOKUP(D337,OTC!$A:$H,8,0),"")</f>
        <v/>
      </c>
      <c r="Z337" s="102">
        <f t="shared" si="131"/>
        <v>53</v>
      </c>
      <c r="AA337" s="113">
        <f t="shared" si="132"/>
        <v>1207</v>
      </c>
      <c r="AB337" s="124">
        <f>IF(OR(ISNUMBER(SEARCH("적하삭제",J337)),ISNUMBER(SEARCH("적하 삭제",J337))),0,AA337*Summary!$B$23/100)</f>
        <v>11373.9231</v>
      </c>
      <c r="AC337" s="65"/>
      <c r="AD337" s="145">
        <v>45906</v>
      </c>
      <c r="AE337" s="139" t="s">
        <v>10</v>
      </c>
      <c r="AF337" s="139">
        <v>82020038071</v>
      </c>
      <c r="AG337" s="139" t="s">
        <v>1226</v>
      </c>
      <c r="AH337" s="139" t="s">
        <v>1227</v>
      </c>
      <c r="AI337" s="139">
        <v>1072267246</v>
      </c>
      <c r="AJ337" s="139">
        <v>42819</v>
      </c>
      <c r="AK337" s="139"/>
      <c r="AL337" s="140">
        <v>1</v>
      </c>
      <c r="AM337" s="141">
        <v>1.95</v>
      </c>
      <c r="AN337" s="141">
        <v>3.6</v>
      </c>
      <c r="AO337" s="141">
        <v>3.6</v>
      </c>
      <c r="AP337" s="139" t="s">
        <v>8</v>
      </c>
      <c r="AQ337" s="141">
        <v>16.89</v>
      </c>
      <c r="AR337" s="139" t="s">
        <v>81</v>
      </c>
      <c r="AS337" s="139" t="s">
        <v>81</v>
      </c>
      <c r="AT337" s="139" t="s">
        <v>81</v>
      </c>
      <c r="AU337" s="139" t="s">
        <v>81</v>
      </c>
      <c r="AV337" s="139" t="s">
        <v>81</v>
      </c>
      <c r="AW337" s="139">
        <v>2256355</v>
      </c>
      <c r="AX337" s="139" t="s">
        <v>121</v>
      </c>
      <c r="AY337" s="139" t="s">
        <v>82</v>
      </c>
      <c r="AZ337" s="139"/>
      <c r="BA337" s="139" t="s">
        <v>83</v>
      </c>
      <c r="BB337" s="157">
        <v>596421467006</v>
      </c>
      <c r="BC337" s="139"/>
      <c r="BD337" s="139" t="s">
        <v>1228</v>
      </c>
      <c r="BE337" s="139" t="s">
        <v>88</v>
      </c>
      <c r="BF337" s="139" t="s">
        <v>115</v>
      </c>
      <c r="BG337" s="139" t="s">
        <v>84</v>
      </c>
      <c r="BH337" s="139" t="s">
        <v>85</v>
      </c>
      <c r="BI337" s="139" t="s">
        <v>86</v>
      </c>
      <c r="BJ337" s="139"/>
      <c r="BK337" s="139" t="s">
        <v>116</v>
      </c>
    </row>
    <row r="338" spans="1:63" ht="13.2" customHeight="1" x14ac:dyDescent="0.2">
      <c r="A338" s="54">
        <f t="shared" si="111"/>
        <v>45906</v>
      </c>
      <c r="B338" s="54" t="str">
        <f t="shared" si="112"/>
        <v>NRT</v>
      </c>
      <c r="C338" s="53">
        <f t="shared" si="113"/>
        <v>82020038071</v>
      </c>
      <c r="D338" s="55" t="str">
        <f t="shared" si="114"/>
        <v>PJP250140878</v>
      </c>
      <c r="E338" s="53">
        <f t="shared" si="115"/>
        <v>596421467345</v>
      </c>
      <c r="F338" s="53">
        <f t="shared" si="116"/>
        <v>2256355</v>
      </c>
      <c r="G338" s="53" t="str">
        <f t="shared" si="117"/>
        <v>SWCORP (TEAMHT)</v>
      </c>
      <c r="H338" s="55" t="str">
        <f t="shared" si="118"/>
        <v>김태윤</v>
      </c>
      <c r="I338" s="53">
        <f t="shared" si="119"/>
        <v>52703</v>
      </c>
      <c r="J338" s="72">
        <f t="shared" si="120"/>
        <v>0</v>
      </c>
      <c r="K338" s="114">
        <f t="shared" si="121"/>
        <v>1</v>
      </c>
      <c r="L338" s="115">
        <f t="shared" si="122"/>
        <v>6.3</v>
      </c>
      <c r="M338" s="115">
        <f t="shared" si="123"/>
        <v>5.8</v>
      </c>
      <c r="N338" s="56">
        <f t="shared" si="124"/>
        <v>6.3000000000000007</v>
      </c>
      <c r="O338" s="53" t="str">
        <f t="shared" si="125"/>
        <v>일반(목록배제,Normal-Manifest Exception)</v>
      </c>
      <c r="P338" s="100">
        <f t="shared" si="126"/>
        <v>13.9</v>
      </c>
      <c r="Q338" s="63" t="str">
        <f t="shared" si="127"/>
        <v>RS706</v>
      </c>
      <c r="R338" s="63" t="str">
        <f t="shared" si="128"/>
        <v>KOREAN AIR LINES.CO., LTD.</v>
      </c>
      <c r="S338" s="54">
        <f t="shared" si="129"/>
        <v>45906</v>
      </c>
      <c r="T338" s="94">
        <f t="shared" si="130"/>
        <v>1667</v>
      </c>
      <c r="U338" s="98" cm="1">
        <f t="array" ref="U338">IF(OR(ISNUMBER(SEARCH("대신대납",J338)),ISNUMBER(SEARCH("대신 대납",J338))),_xlfn.LET(
  _xlpm.s,J338,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8" s="98">
        <f>((K338-1)*2500)/(Summary!$B$23/100)</f>
        <v>0</v>
      </c>
      <c r="W338" s="107">
        <f>IF(OR(ISNUMBER(SEARCH("대신대납",J338)),ISNUMBER(SEARCH("대신 대납",J338)),ISNUMBER(SEARCH("대신착불",J338)),ISNUMBER(SEARCH("대신 착불",J338))), 0,_xlfn.IFNA(_xlfn.IFS(
    AND(N338/K338 &gt; 2, N338/K338 &lt;= 5), 500/(Summary!$B$23/100) * K338,
    AND(N338/K338 &gt; 5, N338/K338 &lt;= 10), 1000/(Summary!$B$23/100) * K338,
    AND(N338/K338 &gt; 10, N338/K338 &lt;= 20), 3000/(Summary!$B$23/100) * K338,
    AND(N338/K338 &gt; 20, N338/K338 &lt;= 25), 11000/(Summary!$B$23/100) * K338,
    AND(N338/K338 &gt; 25, N338/K338 &lt;= 999), 15000/(Summary!$B$23/100) * K338
),0))</f>
        <v>106.11993675251769</v>
      </c>
      <c r="X338" s="99" cm="1">
        <f t="array" ref="X338">_xlfn.IFNA(_xlfn.IFS(AND(P338&gt;=2000, P338&lt;3000), 10000, AND(P338&gt;=3000, P338&lt;4000), 15000, AND(P338&gt;=4000, P338&lt;5000), 20000, AND(P338&gt;=5000), 25000),0)</f>
        <v>0</v>
      </c>
      <c r="Y338" s="64" t="str">
        <f>_xlfn.IFNA(VLOOKUP(D338,OTC!$A:$H,8,0),"")</f>
        <v/>
      </c>
      <c r="Z338" s="102">
        <f t="shared" si="131"/>
        <v>106</v>
      </c>
      <c r="AA338" s="113">
        <f t="shared" si="132"/>
        <v>1773</v>
      </c>
      <c r="AB338" s="124">
        <f>IF(OR(ISNUMBER(SEARCH("적하삭제",J338)),ISNUMBER(SEARCH("적하 삭제",J338))),0,AA338*Summary!$B$23/100)</f>
        <v>16707.510900000001</v>
      </c>
      <c r="AC338" s="65"/>
      <c r="AD338" s="145">
        <v>45906</v>
      </c>
      <c r="AE338" s="139" t="s">
        <v>10</v>
      </c>
      <c r="AF338" s="139">
        <v>82020038071</v>
      </c>
      <c r="AG338" s="139" t="s">
        <v>1229</v>
      </c>
      <c r="AH338" s="139" t="s">
        <v>1230</v>
      </c>
      <c r="AI338" s="139">
        <v>1050964919</v>
      </c>
      <c r="AJ338" s="139">
        <v>52703</v>
      </c>
      <c r="AK338" s="139"/>
      <c r="AL338" s="140">
        <v>1</v>
      </c>
      <c r="AM338" s="141">
        <v>6.3</v>
      </c>
      <c r="AN338" s="141">
        <v>5.8</v>
      </c>
      <c r="AO338" s="141">
        <v>6.5</v>
      </c>
      <c r="AP338" s="139" t="s">
        <v>8</v>
      </c>
      <c r="AQ338" s="141">
        <v>13.9</v>
      </c>
      <c r="AR338" s="139" t="s">
        <v>81</v>
      </c>
      <c r="AS338" s="139" t="s">
        <v>81</v>
      </c>
      <c r="AT338" s="139" t="s">
        <v>81</v>
      </c>
      <c r="AU338" s="139" t="s">
        <v>81</v>
      </c>
      <c r="AV338" s="139" t="s">
        <v>81</v>
      </c>
      <c r="AW338" s="139">
        <v>2256355</v>
      </c>
      <c r="AX338" s="139" t="s">
        <v>121</v>
      </c>
      <c r="AY338" s="139" t="s">
        <v>82</v>
      </c>
      <c r="AZ338" s="139"/>
      <c r="BA338" s="139" t="s">
        <v>83</v>
      </c>
      <c r="BB338" s="157">
        <v>596421467345</v>
      </c>
      <c r="BC338" s="139"/>
      <c r="BD338" s="139" t="s">
        <v>1231</v>
      </c>
      <c r="BE338" s="139" t="s">
        <v>88</v>
      </c>
      <c r="BF338" s="139" t="s">
        <v>115</v>
      </c>
      <c r="BG338" s="139" t="s">
        <v>84</v>
      </c>
      <c r="BH338" s="139" t="s">
        <v>85</v>
      </c>
      <c r="BI338" s="139" t="s">
        <v>86</v>
      </c>
      <c r="BJ338" s="139"/>
      <c r="BK338" s="139" t="s">
        <v>116</v>
      </c>
    </row>
    <row r="339" spans="1:63" ht="13.2" customHeight="1" x14ac:dyDescent="0.2">
      <c r="A339" s="54">
        <f t="shared" si="111"/>
        <v>45910</v>
      </c>
      <c r="B339" s="54" t="str">
        <f t="shared" si="112"/>
        <v>NRT</v>
      </c>
      <c r="C339" s="53">
        <f t="shared" si="113"/>
        <v>82020038093</v>
      </c>
      <c r="D339" s="55" t="str">
        <f t="shared" si="114"/>
        <v>PJP250140547</v>
      </c>
      <c r="E339" s="53">
        <f t="shared" si="115"/>
        <v>596421466951</v>
      </c>
      <c r="F339" s="53">
        <f t="shared" si="116"/>
        <v>2256355</v>
      </c>
      <c r="G339" s="53" t="str">
        <f t="shared" si="117"/>
        <v>SWCORP (TEAMHT)</v>
      </c>
      <c r="H339" s="55" t="str">
        <f t="shared" si="118"/>
        <v>이유주</v>
      </c>
      <c r="I339" s="53">
        <f t="shared" si="119"/>
        <v>10121</v>
      </c>
      <c r="J339" s="72">
        <f t="shared" si="120"/>
        <v>0</v>
      </c>
      <c r="K339" s="114">
        <f t="shared" si="121"/>
        <v>1</v>
      </c>
      <c r="L339" s="115">
        <f t="shared" si="122"/>
        <v>1.65</v>
      </c>
      <c r="M339" s="115">
        <f t="shared" si="123"/>
        <v>1.9</v>
      </c>
      <c r="N339" s="56">
        <f t="shared" si="124"/>
        <v>1.9000000000000001</v>
      </c>
      <c r="O339" s="53" t="str">
        <f t="shared" si="125"/>
        <v>일반(목록배제,Normal-Manifest Exception)</v>
      </c>
      <c r="P339" s="100">
        <f t="shared" si="126"/>
        <v>11.3</v>
      </c>
      <c r="Q339" s="63" t="str">
        <f t="shared" si="127"/>
        <v>RS706</v>
      </c>
      <c r="R339" s="63" t="str">
        <f t="shared" si="128"/>
        <v>AIR SEOUL</v>
      </c>
      <c r="S339" s="54">
        <f t="shared" si="129"/>
        <v>45910</v>
      </c>
      <c r="T339" s="94">
        <f t="shared" si="130"/>
        <v>831</v>
      </c>
      <c r="U339" s="98" cm="1">
        <f t="array" ref="U339">IF(OR(ISNUMBER(SEARCH("대신대납",J339)),ISNUMBER(SEARCH("대신 대납",J339))),_xlfn.LET(
  _xlpm.s,J339,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9" s="98">
        <f>((K339-1)*2500)/(Summary!$B$23/100)</f>
        <v>0</v>
      </c>
      <c r="W339" s="107">
        <f>IF(OR(ISNUMBER(SEARCH("대신대납",J339)),ISNUMBER(SEARCH("대신 대납",J339)),ISNUMBER(SEARCH("대신착불",J339)),ISNUMBER(SEARCH("대신 착불",J339))), 0,_xlfn.IFNA(_xlfn.IFS(
    AND(N339/K339 &gt; 2, N339/K339 &lt;= 5), 500/(Summary!$B$23/100) * K339,
    AND(N339/K339 &gt; 5, N339/K339 &lt;= 10), 1000/(Summary!$B$23/100) * K339,
    AND(N339/K339 &gt; 10, N339/K339 &lt;= 20), 3000/(Summary!$B$23/100) * K339,
    AND(N339/K339 &gt; 20, N339/K339 &lt;= 25), 11000/(Summary!$B$23/100) * K339,
    AND(N339/K339 &gt; 25, N339/K339 &lt;= 999), 15000/(Summary!$B$23/100) * K339
),0))</f>
        <v>0</v>
      </c>
      <c r="X339" s="99" cm="1">
        <f t="array" ref="X339">_xlfn.IFNA(_xlfn.IFS(AND(P339&gt;=2000, P339&lt;3000), 10000, AND(P339&gt;=3000, P339&lt;4000), 15000, AND(P339&gt;=4000, P339&lt;5000), 20000, AND(P339&gt;=5000), 25000),0)</f>
        <v>0</v>
      </c>
      <c r="Y339" s="64" t="str">
        <f>_xlfn.IFNA(VLOOKUP(D339,OTC!$A:$H,8,0),"")</f>
        <v/>
      </c>
      <c r="Z339" s="102">
        <f t="shared" si="131"/>
        <v>0</v>
      </c>
      <c r="AA339" s="113">
        <f t="shared" si="132"/>
        <v>831</v>
      </c>
      <c r="AB339" s="124">
        <f>IF(OR(ISNUMBER(SEARCH("적하삭제",J339)),ISNUMBER(SEARCH("적하 삭제",J339))),0,AA339*Summary!$B$23/100)</f>
        <v>7830.7622999999994</v>
      </c>
      <c r="AC339" s="65"/>
      <c r="AD339" s="145">
        <v>45910</v>
      </c>
      <c r="AE339" s="139" t="s">
        <v>10</v>
      </c>
      <c r="AF339" s="139">
        <v>82020038093</v>
      </c>
      <c r="AG339" s="139" t="s">
        <v>1232</v>
      </c>
      <c r="AH339" s="139" t="s">
        <v>1233</v>
      </c>
      <c r="AI339" s="139">
        <v>1071792030</v>
      </c>
      <c r="AJ339" s="139">
        <v>10121</v>
      </c>
      <c r="AK339" s="139"/>
      <c r="AL339" s="140">
        <v>1</v>
      </c>
      <c r="AM339" s="141">
        <v>1.65</v>
      </c>
      <c r="AN339" s="141">
        <v>1.9</v>
      </c>
      <c r="AO339" s="141">
        <v>1.9</v>
      </c>
      <c r="AP339" s="139" t="s">
        <v>8</v>
      </c>
      <c r="AQ339" s="141">
        <v>11.3</v>
      </c>
      <c r="AR339" s="139" t="s">
        <v>81</v>
      </c>
      <c r="AS339" s="139" t="s">
        <v>81</v>
      </c>
      <c r="AT339" s="139" t="s">
        <v>81</v>
      </c>
      <c r="AU339" s="139" t="s">
        <v>81</v>
      </c>
      <c r="AV339" s="139" t="s">
        <v>81</v>
      </c>
      <c r="AW339" s="139">
        <v>2256355</v>
      </c>
      <c r="AX339" s="139" t="s">
        <v>121</v>
      </c>
      <c r="AY339" s="139" t="s">
        <v>82</v>
      </c>
      <c r="AZ339" s="139"/>
      <c r="BA339" s="139" t="s">
        <v>83</v>
      </c>
      <c r="BB339" s="157">
        <v>596421466951</v>
      </c>
      <c r="BC339" s="139"/>
      <c r="BD339" s="139" t="s">
        <v>1234</v>
      </c>
      <c r="BE339" s="139" t="s">
        <v>88</v>
      </c>
      <c r="BF339" s="139" t="s">
        <v>87</v>
      </c>
      <c r="BG339" s="139" t="s">
        <v>84</v>
      </c>
      <c r="BH339" s="139" t="s">
        <v>85</v>
      </c>
      <c r="BI339" s="139" t="s">
        <v>86</v>
      </c>
      <c r="BJ339" s="139"/>
      <c r="BK339" s="139" t="s">
        <v>116</v>
      </c>
    </row>
    <row r="340" spans="1:63" ht="13.2" customHeight="1" x14ac:dyDescent="0.2">
      <c r="A340" s="54">
        <f t="shared" si="111"/>
        <v>45910</v>
      </c>
      <c r="B340" s="54" t="str">
        <f t="shared" si="112"/>
        <v>NRT</v>
      </c>
      <c r="C340" s="53">
        <f t="shared" si="113"/>
        <v>82020038093</v>
      </c>
      <c r="D340" s="55" t="str">
        <f t="shared" si="114"/>
        <v>PJP250141009</v>
      </c>
      <c r="E340" s="53">
        <f t="shared" si="115"/>
        <v>596421467850</v>
      </c>
      <c r="F340" s="53">
        <f t="shared" si="116"/>
        <v>2256355</v>
      </c>
      <c r="G340" s="53" t="str">
        <f t="shared" si="117"/>
        <v>SWCORP (TEAMHT)</v>
      </c>
      <c r="H340" s="55" t="str">
        <f t="shared" si="118"/>
        <v>전윤희</v>
      </c>
      <c r="I340" s="53">
        <f t="shared" si="119"/>
        <v>10499</v>
      </c>
      <c r="J340" s="72">
        <f t="shared" si="120"/>
        <v>0</v>
      </c>
      <c r="K340" s="114">
        <f t="shared" si="121"/>
        <v>1</v>
      </c>
      <c r="L340" s="115">
        <f t="shared" si="122"/>
        <v>2.85</v>
      </c>
      <c r="M340" s="115">
        <f t="shared" si="123"/>
        <v>3.5</v>
      </c>
      <c r="N340" s="56">
        <f t="shared" si="124"/>
        <v>3.5</v>
      </c>
      <c r="O340" s="53" t="str">
        <f t="shared" si="125"/>
        <v>일반(목록배제,Normal-Manifest Exception)</v>
      </c>
      <c r="P340" s="100">
        <f t="shared" si="126"/>
        <v>11.31</v>
      </c>
      <c r="Q340" s="63" t="str">
        <f t="shared" si="127"/>
        <v>RS706</v>
      </c>
      <c r="R340" s="63" t="str">
        <f t="shared" si="128"/>
        <v>AIR SEOUL</v>
      </c>
      <c r="S340" s="54">
        <f t="shared" si="129"/>
        <v>45910</v>
      </c>
      <c r="T340" s="94">
        <f t="shared" si="130"/>
        <v>1135</v>
      </c>
      <c r="U340" s="98" cm="1">
        <f t="array" ref="U340">IF(OR(ISNUMBER(SEARCH("대신대납",J340)),ISNUMBER(SEARCH("대신 대납",J340))),_xlfn.LET(
  _xlpm.s,J340,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0" s="98">
        <f>((K340-1)*2500)/(Summary!$B$23/100)</f>
        <v>0</v>
      </c>
      <c r="W340" s="107">
        <f>IF(OR(ISNUMBER(SEARCH("대신대납",J340)),ISNUMBER(SEARCH("대신 대납",J340)),ISNUMBER(SEARCH("대신착불",J340)),ISNUMBER(SEARCH("대신 착불",J340))), 0,_xlfn.IFNA(_xlfn.IFS(
    AND(N340/K340 &gt; 2, N340/K340 &lt;= 5), 500/(Summary!$B$23/100) * K340,
    AND(N340/K340 &gt; 5, N340/K340 &lt;= 10), 1000/(Summary!$B$23/100) * K340,
    AND(N340/K340 &gt; 10, N340/K340 &lt;= 20), 3000/(Summary!$B$23/100) * K340,
    AND(N340/K340 &gt; 20, N340/K340 &lt;= 25), 11000/(Summary!$B$23/100) * K340,
    AND(N340/K340 &gt; 25, N340/K340 &lt;= 999), 15000/(Summary!$B$23/100) * K340
),0))</f>
        <v>53.059968376258844</v>
      </c>
      <c r="X340" s="99" cm="1">
        <f t="array" ref="X340">_xlfn.IFNA(_xlfn.IFS(AND(P340&gt;=2000, P340&lt;3000), 10000, AND(P340&gt;=3000, P340&lt;4000), 15000, AND(P340&gt;=4000, P340&lt;5000), 20000, AND(P340&gt;=5000), 25000),0)</f>
        <v>0</v>
      </c>
      <c r="Y340" s="64" t="str">
        <f>_xlfn.IFNA(VLOOKUP(D340,OTC!$A:$H,8,0),"")</f>
        <v/>
      </c>
      <c r="Z340" s="102">
        <f t="shared" si="131"/>
        <v>53</v>
      </c>
      <c r="AA340" s="113">
        <f t="shared" si="132"/>
        <v>1188</v>
      </c>
      <c r="AB340" s="124">
        <f>IF(OR(ISNUMBER(SEARCH("적하삭제",J340)),ISNUMBER(SEARCH("적하 삭제",J340))),0,AA340*Summary!$B$23/100)</f>
        <v>11194.8804</v>
      </c>
      <c r="AC340" s="65"/>
      <c r="AD340" s="145">
        <v>45910</v>
      </c>
      <c r="AE340" s="139" t="s">
        <v>10</v>
      </c>
      <c r="AF340" s="139">
        <v>82020038093</v>
      </c>
      <c r="AG340" s="139" t="s">
        <v>1235</v>
      </c>
      <c r="AH340" s="139" t="s">
        <v>1236</v>
      </c>
      <c r="AI340" s="139">
        <v>1027686423</v>
      </c>
      <c r="AJ340" s="139">
        <v>10499</v>
      </c>
      <c r="AK340" s="139"/>
      <c r="AL340" s="140">
        <v>1</v>
      </c>
      <c r="AM340" s="141">
        <v>2.85</v>
      </c>
      <c r="AN340" s="141">
        <v>3.5</v>
      </c>
      <c r="AO340" s="141">
        <v>3.5</v>
      </c>
      <c r="AP340" s="139" t="s">
        <v>8</v>
      </c>
      <c r="AQ340" s="141">
        <v>11.31</v>
      </c>
      <c r="AR340" s="139" t="s">
        <v>81</v>
      </c>
      <c r="AS340" s="139" t="s">
        <v>81</v>
      </c>
      <c r="AT340" s="139" t="s">
        <v>81</v>
      </c>
      <c r="AU340" s="139" t="s">
        <v>81</v>
      </c>
      <c r="AV340" s="139" t="s">
        <v>81</v>
      </c>
      <c r="AW340" s="139">
        <v>2256355</v>
      </c>
      <c r="AX340" s="139" t="s">
        <v>121</v>
      </c>
      <c r="AY340" s="139" t="s">
        <v>82</v>
      </c>
      <c r="AZ340" s="139"/>
      <c r="BA340" s="139" t="s">
        <v>83</v>
      </c>
      <c r="BB340" s="157">
        <v>596421467850</v>
      </c>
      <c r="BC340" s="139"/>
      <c r="BD340" s="139" t="s">
        <v>1237</v>
      </c>
      <c r="BE340" s="139" t="s">
        <v>88</v>
      </c>
      <c r="BF340" s="139" t="s">
        <v>87</v>
      </c>
      <c r="BG340" s="139" t="s">
        <v>84</v>
      </c>
      <c r="BH340" s="139" t="s">
        <v>85</v>
      </c>
      <c r="BI340" s="139" t="s">
        <v>86</v>
      </c>
      <c r="BJ340" s="139"/>
      <c r="BK340" s="139" t="s">
        <v>116</v>
      </c>
    </row>
    <row r="341" spans="1:63" ht="13.2" customHeight="1" x14ac:dyDescent="0.2">
      <c r="A341" s="54">
        <f t="shared" si="111"/>
        <v>45910</v>
      </c>
      <c r="B341" s="54" t="str">
        <f t="shared" si="112"/>
        <v>NRT</v>
      </c>
      <c r="C341" s="53">
        <f t="shared" si="113"/>
        <v>82020038093</v>
      </c>
      <c r="D341" s="55" t="str">
        <f t="shared" si="114"/>
        <v>PJP250141063</v>
      </c>
      <c r="E341" s="53">
        <f t="shared" si="115"/>
        <v>596421468130</v>
      </c>
      <c r="F341" s="53">
        <f t="shared" si="116"/>
        <v>2256355</v>
      </c>
      <c r="G341" s="53" t="str">
        <f t="shared" si="117"/>
        <v>SWCORP (TEAMHT)</v>
      </c>
      <c r="H341" s="55" t="str">
        <f t="shared" si="118"/>
        <v>윤라희</v>
      </c>
      <c r="I341" s="53">
        <f t="shared" si="119"/>
        <v>31110</v>
      </c>
      <c r="J341" s="72">
        <f t="shared" si="120"/>
        <v>0</v>
      </c>
      <c r="K341" s="114">
        <f t="shared" si="121"/>
        <v>1</v>
      </c>
      <c r="L341" s="115">
        <f t="shared" si="122"/>
        <v>0.6</v>
      </c>
      <c r="M341" s="115">
        <f t="shared" si="123"/>
        <v>2</v>
      </c>
      <c r="N341" s="56">
        <f t="shared" si="124"/>
        <v>2</v>
      </c>
      <c r="O341" s="53" t="str">
        <f t="shared" si="125"/>
        <v>일반(목록배제,Normal-Manifest Exception)</v>
      </c>
      <c r="P341" s="100">
        <f t="shared" si="126"/>
        <v>13.71</v>
      </c>
      <c r="Q341" s="63" t="str">
        <f t="shared" si="127"/>
        <v>RS706</v>
      </c>
      <c r="R341" s="63" t="str">
        <f t="shared" si="128"/>
        <v>AIR SEOUL</v>
      </c>
      <c r="S341" s="54">
        <f t="shared" si="129"/>
        <v>45910</v>
      </c>
      <c r="T341" s="94">
        <f t="shared" si="130"/>
        <v>850</v>
      </c>
      <c r="U341" s="98" cm="1">
        <f t="array" ref="U341">IF(OR(ISNUMBER(SEARCH("대신대납",J341)),ISNUMBER(SEARCH("대신 대납",J341))),_xlfn.LET(
  _xlpm.s,J341,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1" s="98">
        <f>((K341-1)*2500)/(Summary!$B$23/100)</f>
        <v>0</v>
      </c>
      <c r="W341" s="107">
        <f>IF(OR(ISNUMBER(SEARCH("대신대납",J341)),ISNUMBER(SEARCH("대신 대납",J341)),ISNUMBER(SEARCH("대신착불",J341)),ISNUMBER(SEARCH("대신 착불",J341))), 0,_xlfn.IFNA(_xlfn.IFS(
    AND(N341/K341 &gt; 2, N341/K341 &lt;= 5), 500/(Summary!$B$23/100) * K341,
    AND(N341/K341 &gt; 5, N341/K341 &lt;= 10), 1000/(Summary!$B$23/100) * K341,
    AND(N341/K341 &gt; 10, N341/K341 &lt;= 20), 3000/(Summary!$B$23/100) * K341,
    AND(N341/K341 &gt; 20, N341/K341 &lt;= 25), 11000/(Summary!$B$23/100) * K341,
    AND(N341/K341 &gt; 25, N341/K341 &lt;= 999), 15000/(Summary!$B$23/100) * K341
),0))</f>
        <v>0</v>
      </c>
      <c r="X341" s="99" cm="1">
        <f t="array" ref="X341">_xlfn.IFNA(_xlfn.IFS(AND(P341&gt;=2000, P341&lt;3000), 10000, AND(P341&gt;=3000, P341&lt;4000), 15000, AND(P341&gt;=4000, P341&lt;5000), 20000, AND(P341&gt;=5000), 25000),0)</f>
        <v>0</v>
      </c>
      <c r="Y341" s="64" t="str">
        <f>_xlfn.IFNA(VLOOKUP(D341,OTC!$A:$H,8,0),"")</f>
        <v/>
      </c>
      <c r="Z341" s="102">
        <f t="shared" si="131"/>
        <v>0</v>
      </c>
      <c r="AA341" s="113">
        <f t="shared" si="132"/>
        <v>850</v>
      </c>
      <c r="AB341" s="124">
        <f>IF(OR(ISNUMBER(SEARCH("적하삭제",J341)),ISNUMBER(SEARCH("적하 삭제",J341))),0,AA341*Summary!$B$23/100)</f>
        <v>8009.8050000000003</v>
      </c>
      <c r="AC341" s="65"/>
      <c r="AD341" s="145">
        <v>45910</v>
      </c>
      <c r="AE341" s="139" t="s">
        <v>10</v>
      </c>
      <c r="AF341" s="139">
        <v>82020038093</v>
      </c>
      <c r="AG341" s="139" t="s">
        <v>1238</v>
      </c>
      <c r="AH341" s="139" t="s">
        <v>1239</v>
      </c>
      <c r="AI341" s="139">
        <v>1050042352</v>
      </c>
      <c r="AJ341" s="139">
        <v>31110</v>
      </c>
      <c r="AK341" s="139"/>
      <c r="AL341" s="140">
        <v>1</v>
      </c>
      <c r="AM341" s="141">
        <v>0.6</v>
      </c>
      <c r="AN341" s="141">
        <v>2</v>
      </c>
      <c r="AO341" s="141">
        <v>2</v>
      </c>
      <c r="AP341" s="139" t="s">
        <v>8</v>
      </c>
      <c r="AQ341" s="141">
        <v>13.71</v>
      </c>
      <c r="AR341" s="139" t="s">
        <v>81</v>
      </c>
      <c r="AS341" s="139" t="s">
        <v>81</v>
      </c>
      <c r="AT341" s="139" t="s">
        <v>81</v>
      </c>
      <c r="AU341" s="139" t="s">
        <v>81</v>
      </c>
      <c r="AV341" s="139" t="s">
        <v>81</v>
      </c>
      <c r="AW341" s="139">
        <v>2256355</v>
      </c>
      <c r="AX341" s="139" t="s">
        <v>121</v>
      </c>
      <c r="AY341" s="139" t="s">
        <v>82</v>
      </c>
      <c r="AZ341" s="139"/>
      <c r="BA341" s="139" t="s">
        <v>83</v>
      </c>
      <c r="BB341" s="157">
        <v>596421468130</v>
      </c>
      <c r="BC341" s="139"/>
      <c r="BD341" s="139" t="s">
        <v>1240</v>
      </c>
      <c r="BE341" s="139" t="s">
        <v>88</v>
      </c>
      <c r="BF341" s="139" t="s">
        <v>87</v>
      </c>
      <c r="BG341" s="139" t="s">
        <v>84</v>
      </c>
      <c r="BH341" s="139" t="s">
        <v>85</v>
      </c>
      <c r="BI341" s="139" t="s">
        <v>86</v>
      </c>
      <c r="BJ341" s="139"/>
      <c r="BK341" s="139" t="s">
        <v>116</v>
      </c>
    </row>
    <row r="342" spans="1:63" ht="13.2" customHeight="1" x14ac:dyDescent="0.2">
      <c r="A342" s="54">
        <f t="shared" si="111"/>
        <v>45910</v>
      </c>
      <c r="B342" s="54" t="str">
        <f t="shared" si="112"/>
        <v>NRT</v>
      </c>
      <c r="C342" s="53">
        <f t="shared" si="113"/>
        <v>82020038093</v>
      </c>
      <c r="D342" s="55" t="str">
        <f t="shared" si="114"/>
        <v>PJP250140546</v>
      </c>
      <c r="E342" s="53">
        <f t="shared" si="115"/>
        <v>596421466940</v>
      </c>
      <c r="F342" s="53">
        <f t="shared" si="116"/>
        <v>2256355</v>
      </c>
      <c r="G342" s="53" t="str">
        <f t="shared" si="117"/>
        <v>SWCORP (TEAMHT)</v>
      </c>
      <c r="H342" s="55" t="str">
        <f t="shared" si="118"/>
        <v>주민호</v>
      </c>
      <c r="I342" s="53">
        <f t="shared" si="119"/>
        <v>10218</v>
      </c>
      <c r="J342" s="72">
        <f t="shared" si="120"/>
        <v>0</v>
      </c>
      <c r="K342" s="114">
        <f t="shared" si="121"/>
        <v>1</v>
      </c>
      <c r="L342" s="115">
        <f t="shared" si="122"/>
        <v>0.4</v>
      </c>
      <c r="M342" s="115">
        <f t="shared" si="123"/>
        <v>2</v>
      </c>
      <c r="N342" s="56">
        <f t="shared" si="124"/>
        <v>2</v>
      </c>
      <c r="O342" s="53" t="str">
        <f t="shared" si="125"/>
        <v>일반(목록배제,Normal-Manifest Exception)</v>
      </c>
      <c r="P342" s="100">
        <f t="shared" si="126"/>
        <v>6.02</v>
      </c>
      <c r="Q342" s="63" t="str">
        <f t="shared" si="127"/>
        <v>RS706</v>
      </c>
      <c r="R342" s="63" t="str">
        <f t="shared" si="128"/>
        <v>AIR SEOUL</v>
      </c>
      <c r="S342" s="54">
        <f t="shared" si="129"/>
        <v>45910</v>
      </c>
      <c r="T342" s="94">
        <f t="shared" si="130"/>
        <v>850</v>
      </c>
      <c r="U342" s="98" cm="1">
        <f t="array" ref="U342">IF(OR(ISNUMBER(SEARCH("대신대납",J342)),ISNUMBER(SEARCH("대신 대납",J342))),_xlfn.LET(
  _xlpm.s,J342,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2" s="98">
        <f>((K342-1)*2500)/(Summary!$B$23/100)</f>
        <v>0</v>
      </c>
      <c r="W342" s="107">
        <f>IF(OR(ISNUMBER(SEARCH("대신대납",J342)),ISNUMBER(SEARCH("대신 대납",J342)),ISNUMBER(SEARCH("대신착불",J342)),ISNUMBER(SEARCH("대신 착불",J342))), 0,_xlfn.IFNA(_xlfn.IFS(
    AND(N342/K342 &gt; 2, N342/K342 &lt;= 5), 500/(Summary!$B$23/100) * K342,
    AND(N342/K342 &gt; 5, N342/K342 &lt;= 10), 1000/(Summary!$B$23/100) * K342,
    AND(N342/K342 &gt; 10, N342/K342 &lt;= 20), 3000/(Summary!$B$23/100) * K342,
    AND(N342/K342 &gt; 20, N342/K342 &lt;= 25), 11000/(Summary!$B$23/100) * K342,
    AND(N342/K342 &gt; 25, N342/K342 &lt;= 999), 15000/(Summary!$B$23/100) * K342
),0))</f>
        <v>0</v>
      </c>
      <c r="X342" s="99" cm="1">
        <f t="array" ref="X342">_xlfn.IFNA(_xlfn.IFS(AND(P342&gt;=2000, P342&lt;3000), 10000, AND(P342&gt;=3000, P342&lt;4000), 15000, AND(P342&gt;=4000, P342&lt;5000), 20000, AND(P342&gt;=5000), 25000),0)</f>
        <v>0</v>
      </c>
      <c r="Y342" s="64" t="str">
        <f>_xlfn.IFNA(VLOOKUP(D342,OTC!$A:$H,8,0),"")</f>
        <v/>
      </c>
      <c r="Z342" s="102">
        <f t="shared" si="131"/>
        <v>0</v>
      </c>
      <c r="AA342" s="113">
        <f t="shared" si="132"/>
        <v>850</v>
      </c>
      <c r="AB342" s="124">
        <f>IF(OR(ISNUMBER(SEARCH("적하삭제",J342)),ISNUMBER(SEARCH("적하 삭제",J342))),0,AA342*Summary!$B$23/100)</f>
        <v>8009.8050000000003</v>
      </c>
      <c r="AC342" s="65"/>
      <c r="AD342" s="145">
        <v>45910</v>
      </c>
      <c r="AE342" s="139" t="s">
        <v>10</v>
      </c>
      <c r="AF342" s="139">
        <v>82020038093</v>
      </c>
      <c r="AG342" s="139" t="s">
        <v>1241</v>
      </c>
      <c r="AH342" s="139" t="s">
        <v>143</v>
      </c>
      <c r="AI342" s="139">
        <v>1032497728</v>
      </c>
      <c r="AJ342" s="139">
        <v>10218</v>
      </c>
      <c r="AK342" s="139"/>
      <c r="AL342" s="140">
        <v>1</v>
      </c>
      <c r="AM342" s="141">
        <v>0.4</v>
      </c>
      <c r="AN342" s="141">
        <v>2</v>
      </c>
      <c r="AO342" s="141">
        <v>2</v>
      </c>
      <c r="AP342" s="139" t="s">
        <v>8</v>
      </c>
      <c r="AQ342" s="141">
        <v>6.02</v>
      </c>
      <c r="AR342" s="139" t="s">
        <v>81</v>
      </c>
      <c r="AS342" s="139" t="s">
        <v>81</v>
      </c>
      <c r="AT342" s="139" t="s">
        <v>81</v>
      </c>
      <c r="AU342" s="139" t="s">
        <v>81</v>
      </c>
      <c r="AV342" s="139" t="s">
        <v>81</v>
      </c>
      <c r="AW342" s="139">
        <v>2256355</v>
      </c>
      <c r="AX342" s="139" t="s">
        <v>121</v>
      </c>
      <c r="AY342" s="139" t="s">
        <v>82</v>
      </c>
      <c r="AZ342" s="139"/>
      <c r="BA342" s="139" t="s">
        <v>83</v>
      </c>
      <c r="BB342" s="157">
        <v>596421466940</v>
      </c>
      <c r="BC342" s="139"/>
      <c r="BD342" s="139" t="s">
        <v>1242</v>
      </c>
      <c r="BE342" s="139" t="s">
        <v>88</v>
      </c>
      <c r="BF342" s="139" t="s">
        <v>87</v>
      </c>
      <c r="BG342" s="139" t="s">
        <v>84</v>
      </c>
      <c r="BH342" s="139" t="s">
        <v>85</v>
      </c>
      <c r="BI342" s="139" t="s">
        <v>86</v>
      </c>
      <c r="BJ342" s="139"/>
      <c r="BK342" s="139" t="s">
        <v>116</v>
      </c>
    </row>
    <row r="343" spans="1:63" ht="13.2" customHeight="1" x14ac:dyDescent="0.2">
      <c r="A343" s="54">
        <f t="shared" si="111"/>
        <v>45910</v>
      </c>
      <c r="B343" s="54" t="str">
        <f t="shared" si="112"/>
        <v>NRT</v>
      </c>
      <c r="C343" s="53">
        <f t="shared" si="113"/>
        <v>82020038093</v>
      </c>
      <c r="D343" s="55" t="str">
        <f t="shared" si="114"/>
        <v>PJP250141053</v>
      </c>
      <c r="E343" s="53">
        <f t="shared" si="115"/>
        <v>596421467883</v>
      </c>
      <c r="F343" s="53">
        <f t="shared" si="116"/>
        <v>2256355</v>
      </c>
      <c r="G343" s="53" t="str">
        <f t="shared" si="117"/>
        <v>SWCORP (TEAMHT)</v>
      </c>
      <c r="H343" s="55" t="str">
        <f t="shared" si="118"/>
        <v>김수정</v>
      </c>
      <c r="I343" s="53">
        <f t="shared" si="119"/>
        <v>31017</v>
      </c>
      <c r="J343" s="72">
        <f t="shared" si="120"/>
        <v>0</v>
      </c>
      <c r="K343" s="114">
        <f t="shared" si="121"/>
        <v>1</v>
      </c>
      <c r="L343" s="115">
        <f t="shared" si="122"/>
        <v>6.4</v>
      </c>
      <c r="M343" s="115">
        <f t="shared" si="123"/>
        <v>3.6</v>
      </c>
      <c r="N343" s="56">
        <f t="shared" si="124"/>
        <v>6.4</v>
      </c>
      <c r="O343" s="53" t="str">
        <f t="shared" si="125"/>
        <v>일반(목록배제,Normal-Manifest Exception)</v>
      </c>
      <c r="P343" s="100">
        <f t="shared" si="126"/>
        <v>24.08</v>
      </c>
      <c r="Q343" s="63" t="str">
        <f t="shared" si="127"/>
        <v>RS706</v>
      </c>
      <c r="R343" s="63" t="str">
        <f t="shared" si="128"/>
        <v>AIR SEOUL</v>
      </c>
      <c r="S343" s="54">
        <f t="shared" si="129"/>
        <v>45910</v>
      </c>
      <c r="T343" s="94">
        <f t="shared" si="130"/>
        <v>1686</v>
      </c>
      <c r="U343" s="98" cm="1">
        <f t="array" ref="U343">IF(OR(ISNUMBER(SEARCH("대신대납",J343)),ISNUMBER(SEARCH("대신 대납",J343))),_xlfn.LET(
  _xlpm.s,J343,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3" s="98">
        <f>((K343-1)*2500)/(Summary!$B$23/100)</f>
        <v>0</v>
      </c>
      <c r="W343" s="107">
        <f>IF(OR(ISNUMBER(SEARCH("대신대납",J343)),ISNUMBER(SEARCH("대신 대납",J343)),ISNUMBER(SEARCH("대신착불",J343)),ISNUMBER(SEARCH("대신 착불",J343))), 0,_xlfn.IFNA(_xlfn.IFS(
    AND(N343/K343 &gt; 2, N343/K343 &lt;= 5), 500/(Summary!$B$23/100) * K343,
    AND(N343/K343 &gt; 5, N343/K343 &lt;= 10), 1000/(Summary!$B$23/100) * K343,
    AND(N343/K343 &gt; 10, N343/K343 &lt;= 20), 3000/(Summary!$B$23/100) * K343,
    AND(N343/K343 &gt; 20, N343/K343 &lt;= 25), 11000/(Summary!$B$23/100) * K343,
    AND(N343/K343 &gt; 25, N343/K343 &lt;= 999), 15000/(Summary!$B$23/100) * K343
),0))</f>
        <v>106.11993675251769</v>
      </c>
      <c r="X343" s="99" cm="1">
        <f t="array" ref="X343">_xlfn.IFNA(_xlfn.IFS(AND(P343&gt;=2000, P343&lt;3000), 10000, AND(P343&gt;=3000, P343&lt;4000), 15000, AND(P343&gt;=4000, P343&lt;5000), 20000, AND(P343&gt;=5000), 25000),0)</f>
        <v>0</v>
      </c>
      <c r="Y343" s="64" t="str">
        <f>_xlfn.IFNA(VLOOKUP(D343,OTC!$A:$H,8,0),"")</f>
        <v/>
      </c>
      <c r="Z343" s="102">
        <f t="shared" si="131"/>
        <v>106</v>
      </c>
      <c r="AA343" s="113">
        <f t="shared" si="132"/>
        <v>1792</v>
      </c>
      <c r="AB343" s="124">
        <f>IF(OR(ISNUMBER(SEARCH("적하삭제",J343)),ISNUMBER(SEARCH("적하 삭제",J343))),0,AA343*Summary!$B$23/100)</f>
        <v>16886.553599999999</v>
      </c>
      <c r="AC343" s="65"/>
      <c r="AD343" s="145">
        <v>45910</v>
      </c>
      <c r="AE343" s="139" t="s">
        <v>10</v>
      </c>
      <c r="AF343" s="139">
        <v>82020038093</v>
      </c>
      <c r="AG343" s="139" t="s">
        <v>1243</v>
      </c>
      <c r="AH343" s="139" t="s">
        <v>105</v>
      </c>
      <c r="AI343" s="139">
        <v>1052948209</v>
      </c>
      <c r="AJ343" s="139">
        <v>31017</v>
      </c>
      <c r="AK343" s="139"/>
      <c r="AL343" s="140">
        <v>1</v>
      </c>
      <c r="AM343" s="141">
        <v>6.4</v>
      </c>
      <c r="AN343" s="141">
        <v>3.6</v>
      </c>
      <c r="AO343" s="141">
        <v>6.5</v>
      </c>
      <c r="AP343" s="139" t="s">
        <v>8</v>
      </c>
      <c r="AQ343" s="141">
        <v>24.08</v>
      </c>
      <c r="AR343" s="139" t="s">
        <v>81</v>
      </c>
      <c r="AS343" s="139" t="s">
        <v>81</v>
      </c>
      <c r="AT343" s="139" t="s">
        <v>81</v>
      </c>
      <c r="AU343" s="139" t="s">
        <v>81</v>
      </c>
      <c r="AV343" s="139" t="s">
        <v>81</v>
      </c>
      <c r="AW343" s="139">
        <v>2256355</v>
      </c>
      <c r="AX343" s="139" t="s">
        <v>121</v>
      </c>
      <c r="AY343" s="139" t="s">
        <v>82</v>
      </c>
      <c r="AZ343" s="139"/>
      <c r="BA343" s="139" t="s">
        <v>83</v>
      </c>
      <c r="BB343" s="157">
        <v>596421467883</v>
      </c>
      <c r="BC343" s="139"/>
      <c r="BD343" s="139" t="s">
        <v>1244</v>
      </c>
      <c r="BE343" s="139" t="s">
        <v>88</v>
      </c>
      <c r="BF343" s="139" t="s">
        <v>87</v>
      </c>
      <c r="BG343" s="139" t="s">
        <v>84</v>
      </c>
      <c r="BH343" s="139" t="s">
        <v>85</v>
      </c>
      <c r="BI343" s="139" t="s">
        <v>86</v>
      </c>
      <c r="BJ343" s="139"/>
      <c r="BK343" s="139" t="s">
        <v>116</v>
      </c>
    </row>
    <row r="344" spans="1:63" ht="13.2" customHeight="1" x14ac:dyDescent="0.2">
      <c r="A344" s="54">
        <f t="shared" si="111"/>
        <v>45910</v>
      </c>
      <c r="B344" s="54" t="str">
        <f t="shared" si="112"/>
        <v>NRT</v>
      </c>
      <c r="C344" s="53">
        <f t="shared" si="113"/>
        <v>82020038093</v>
      </c>
      <c r="D344" s="55" t="str">
        <f t="shared" si="114"/>
        <v>PJP250140769</v>
      </c>
      <c r="E344" s="53">
        <f t="shared" si="115"/>
        <v>596421467183</v>
      </c>
      <c r="F344" s="53">
        <f t="shared" si="116"/>
        <v>2256355</v>
      </c>
      <c r="G344" s="53" t="str">
        <f t="shared" si="117"/>
        <v>SWCORP (TEAMHT)</v>
      </c>
      <c r="H344" s="55" t="str">
        <f t="shared" si="118"/>
        <v>이성욱</v>
      </c>
      <c r="I344" s="53">
        <f t="shared" si="119"/>
        <v>22224</v>
      </c>
      <c r="J344" s="72">
        <f t="shared" si="120"/>
        <v>0</v>
      </c>
      <c r="K344" s="114">
        <f t="shared" si="121"/>
        <v>1</v>
      </c>
      <c r="L344" s="115">
        <f t="shared" si="122"/>
        <v>2.85</v>
      </c>
      <c r="M344" s="115">
        <f t="shared" si="123"/>
        <v>6.2</v>
      </c>
      <c r="N344" s="56">
        <f t="shared" si="124"/>
        <v>6.2</v>
      </c>
      <c r="O344" s="53" t="str">
        <f t="shared" si="125"/>
        <v>일반(목록배제,Normal-Manifest Exception)</v>
      </c>
      <c r="P344" s="100">
        <f t="shared" si="126"/>
        <v>19.899999999999999</v>
      </c>
      <c r="Q344" s="63" t="str">
        <f t="shared" si="127"/>
        <v>RS706</v>
      </c>
      <c r="R344" s="63" t="str">
        <f t="shared" si="128"/>
        <v>AIR SEOUL</v>
      </c>
      <c r="S344" s="54">
        <f t="shared" si="129"/>
        <v>45910</v>
      </c>
      <c r="T344" s="94">
        <f t="shared" si="130"/>
        <v>1648</v>
      </c>
      <c r="U344" s="98" cm="1">
        <f t="array" ref="U344">IF(OR(ISNUMBER(SEARCH("대신대납",J344)),ISNUMBER(SEARCH("대신 대납",J344))),_xlfn.LET(
  _xlpm.s,J344,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4" s="98">
        <f>((K344-1)*2500)/(Summary!$B$23/100)</f>
        <v>0</v>
      </c>
      <c r="W344" s="107">
        <f>IF(OR(ISNUMBER(SEARCH("대신대납",J344)),ISNUMBER(SEARCH("대신 대납",J344)),ISNUMBER(SEARCH("대신착불",J344)),ISNUMBER(SEARCH("대신 착불",J344))), 0,_xlfn.IFNA(_xlfn.IFS(
    AND(N344/K344 &gt; 2, N344/K344 &lt;= 5), 500/(Summary!$B$23/100) * K344,
    AND(N344/K344 &gt; 5, N344/K344 &lt;= 10), 1000/(Summary!$B$23/100) * K344,
    AND(N344/K344 &gt; 10, N344/K344 &lt;= 20), 3000/(Summary!$B$23/100) * K344,
    AND(N344/K344 &gt; 20, N344/K344 &lt;= 25), 11000/(Summary!$B$23/100) * K344,
    AND(N344/K344 &gt; 25, N344/K344 &lt;= 999), 15000/(Summary!$B$23/100) * K344
),0))</f>
        <v>106.11993675251769</v>
      </c>
      <c r="X344" s="99" cm="1">
        <f t="array" ref="X344">_xlfn.IFNA(_xlfn.IFS(AND(P344&gt;=2000, P344&lt;3000), 10000, AND(P344&gt;=3000, P344&lt;4000), 15000, AND(P344&gt;=4000, P344&lt;5000), 20000, AND(P344&gt;=5000), 25000),0)</f>
        <v>0</v>
      </c>
      <c r="Y344" s="64" t="str">
        <f>_xlfn.IFNA(VLOOKUP(D344,OTC!$A:$H,8,0),"")</f>
        <v/>
      </c>
      <c r="Z344" s="102">
        <f t="shared" si="131"/>
        <v>106</v>
      </c>
      <c r="AA344" s="113">
        <f t="shared" si="132"/>
        <v>1754</v>
      </c>
      <c r="AB344" s="124">
        <f>IF(OR(ISNUMBER(SEARCH("적하삭제",J344)),ISNUMBER(SEARCH("적하 삭제",J344))),0,AA344*Summary!$B$23/100)</f>
        <v>16528.468199999999</v>
      </c>
      <c r="AC344" s="65"/>
      <c r="AD344" s="145">
        <v>45910</v>
      </c>
      <c r="AE344" s="139" t="s">
        <v>10</v>
      </c>
      <c r="AF344" s="139">
        <v>82020038093</v>
      </c>
      <c r="AG344" s="139" t="s">
        <v>1245</v>
      </c>
      <c r="AH344" s="139" t="s">
        <v>1246</v>
      </c>
      <c r="AI344" s="139">
        <v>1036800250</v>
      </c>
      <c r="AJ344" s="139">
        <v>22224</v>
      </c>
      <c r="AK344" s="139"/>
      <c r="AL344" s="140">
        <v>1</v>
      </c>
      <c r="AM344" s="141">
        <v>2.85</v>
      </c>
      <c r="AN344" s="141">
        <v>6.2</v>
      </c>
      <c r="AO344" s="141">
        <v>6.5</v>
      </c>
      <c r="AP344" s="139" t="s">
        <v>8</v>
      </c>
      <c r="AQ344" s="141">
        <v>19.899999999999999</v>
      </c>
      <c r="AR344" s="139" t="s">
        <v>81</v>
      </c>
      <c r="AS344" s="139" t="s">
        <v>81</v>
      </c>
      <c r="AT344" s="139" t="s">
        <v>81</v>
      </c>
      <c r="AU344" s="139" t="s">
        <v>81</v>
      </c>
      <c r="AV344" s="139" t="s">
        <v>81</v>
      </c>
      <c r="AW344" s="139">
        <v>2256355</v>
      </c>
      <c r="AX344" s="139" t="s">
        <v>121</v>
      </c>
      <c r="AY344" s="139" t="s">
        <v>82</v>
      </c>
      <c r="AZ344" s="139"/>
      <c r="BA344" s="139" t="s">
        <v>83</v>
      </c>
      <c r="BB344" s="157">
        <v>596421467183</v>
      </c>
      <c r="BC344" s="139"/>
      <c r="BD344" s="139" t="s">
        <v>1247</v>
      </c>
      <c r="BE344" s="139" t="s">
        <v>88</v>
      </c>
      <c r="BF344" s="139" t="s">
        <v>87</v>
      </c>
      <c r="BG344" s="139" t="s">
        <v>84</v>
      </c>
      <c r="BH344" s="139" t="s">
        <v>85</v>
      </c>
      <c r="BI344" s="139" t="s">
        <v>86</v>
      </c>
      <c r="BJ344" s="139"/>
      <c r="BK344" s="139" t="s">
        <v>116</v>
      </c>
    </row>
    <row r="345" spans="1:63" ht="13.2" customHeight="1" x14ac:dyDescent="0.2">
      <c r="A345" s="54">
        <f t="shared" si="111"/>
        <v>45910</v>
      </c>
      <c r="B345" s="54" t="str">
        <f t="shared" si="112"/>
        <v>NRT</v>
      </c>
      <c r="C345" s="53">
        <f t="shared" si="113"/>
        <v>82020038093</v>
      </c>
      <c r="D345" s="55" t="str">
        <f t="shared" si="114"/>
        <v>PJP250140542</v>
      </c>
      <c r="E345" s="53">
        <f t="shared" si="115"/>
        <v>596421466903</v>
      </c>
      <c r="F345" s="53">
        <f t="shared" si="116"/>
        <v>2256355</v>
      </c>
      <c r="G345" s="53" t="str">
        <f t="shared" si="117"/>
        <v>SWCORP (TEAMHT)</v>
      </c>
      <c r="H345" s="55" t="str">
        <f t="shared" si="118"/>
        <v>최안나</v>
      </c>
      <c r="I345" s="53">
        <f t="shared" si="119"/>
        <v>4739</v>
      </c>
      <c r="J345" s="72">
        <f t="shared" si="120"/>
        <v>0</v>
      </c>
      <c r="K345" s="114">
        <f t="shared" si="121"/>
        <v>1</v>
      </c>
      <c r="L345" s="115">
        <f t="shared" si="122"/>
        <v>2.5</v>
      </c>
      <c r="M345" s="115">
        <f t="shared" si="123"/>
        <v>6.1</v>
      </c>
      <c r="N345" s="56">
        <f t="shared" si="124"/>
        <v>6.1000000000000005</v>
      </c>
      <c r="O345" s="53" t="str">
        <f t="shared" si="125"/>
        <v>일반(목록배제,Normal-Manifest Exception)</v>
      </c>
      <c r="P345" s="100">
        <f t="shared" si="126"/>
        <v>16.12</v>
      </c>
      <c r="Q345" s="63" t="str">
        <f t="shared" si="127"/>
        <v>RS706</v>
      </c>
      <c r="R345" s="63" t="str">
        <f t="shared" si="128"/>
        <v>AIR SEOUL</v>
      </c>
      <c r="S345" s="54">
        <f t="shared" si="129"/>
        <v>45910</v>
      </c>
      <c r="T345" s="94">
        <f t="shared" si="130"/>
        <v>1629</v>
      </c>
      <c r="U345" s="98" cm="1">
        <f t="array" ref="U345">IF(OR(ISNUMBER(SEARCH("대신대납",J345)),ISNUMBER(SEARCH("대신 대납",J345))),_xlfn.LET(
  _xlpm.s,J345,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5" s="98">
        <f>((K345-1)*2500)/(Summary!$B$23/100)</f>
        <v>0</v>
      </c>
      <c r="W345" s="107">
        <f>IF(OR(ISNUMBER(SEARCH("대신대납",J345)),ISNUMBER(SEARCH("대신 대납",J345)),ISNUMBER(SEARCH("대신착불",J345)),ISNUMBER(SEARCH("대신 착불",J345))), 0,_xlfn.IFNA(_xlfn.IFS(
    AND(N345/K345 &gt; 2, N345/K345 &lt;= 5), 500/(Summary!$B$23/100) * K345,
    AND(N345/K345 &gt; 5, N345/K345 &lt;= 10), 1000/(Summary!$B$23/100) * K345,
    AND(N345/K345 &gt; 10, N345/K345 &lt;= 20), 3000/(Summary!$B$23/100) * K345,
    AND(N345/K345 &gt; 20, N345/K345 &lt;= 25), 11000/(Summary!$B$23/100) * K345,
    AND(N345/K345 &gt; 25, N345/K345 &lt;= 999), 15000/(Summary!$B$23/100) * K345
),0))</f>
        <v>106.11993675251769</v>
      </c>
      <c r="X345" s="99" cm="1">
        <f t="array" ref="X345">_xlfn.IFNA(_xlfn.IFS(AND(P345&gt;=2000, P345&lt;3000), 10000, AND(P345&gt;=3000, P345&lt;4000), 15000, AND(P345&gt;=4000, P345&lt;5000), 20000, AND(P345&gt;=5000), 25000),0)</f>
        <v>0</v>
      </c>
      <c r="Y345" s="64" t="str">
        <f>_xlfn.IFNA(VLOOKUP(D345,OTC!$A:$H,8,0),"")</f>
        <v/>
      </c>
      <c r="Z345" s="102">
        <f t="shared" si="131"/>
        <v>106</v>
      </c>
      <c r="AA345" s="113">
        <f t="shared" si="132"/>
        <v>1735</v>
      </c>
      <c r="AB345" s="124">
        <f>IF(OR(ISNUMBER(SEARCH("적하삭제",J345)),ISNUMBER(SEARCH("적하 삭제",J345))),0,AA345*Summary!$B$23/100)</f>
        <v>16349.425500000001</v>
      </c>
      <c r="AC345" s="65"/>
      <c r="AD345" s="145">
        <v>45910</v>
      </c>
      <c r="AE345" s="139" t="s">
        <v>10</v>
      </c>
      <c r="AF345" s="139">
        <v>82020038093</v>
      </c>
      <c r="AG345" s="139" t="s">
        <v>1248</v>
      </c>
      <c r="AH345" s="139" t="s">
        <v>1249</v>
      </c>
      <c r="AI345" s="139">
        <v>1020157293</v>
      </c>
      <c r="AJ345" s="139">
        <v>4739</v>
      </c>
      <c r="AK345" s="139"/>
      <c r="AL345" s="140">
        <v>1</v>
      </c>
      <c r="AM345" s="141">
        <v>2.5</v>
      </c>
      <c r="AN345" s="141">
        <v>6.1</v>
      </c>
      <c r="AO345" s="141">
        <v>6.5</v>
      </c>
      <c r="AP345" s="139" t="s">
        <v>8</v>
      </c>
      <c r="AQ345" s="141">
        <v>16.12</v>
      </c>
      <c r="AR345" s="139" t="s">
        <v>81</v>
      </c>
      <c r="AS345" s="139" t="s">
        <v>81</v>
      </c>
      <c r="AT345" s="139" t="s">
        <v>81</v>
      </c>
      <c r="AU345" s="139" t="s">
        <v>81</v>
      </c>
      <c r="AV345" s="139" t="s">
        <v>81</v>
      </c>
      <c r="AW345" s="139">
        <v>2256355</v>
      </c>
      <c r="AX345" s="139" t="s">
        <v>121</v>
      </c>
      <c r="AY345" s="139" t="s">
        <v>82</v>
      </c>
      <c r="AZ345" s="139"/>
      <c r="BA345" s="139" t="s">
        <v>83</v>
      </c>
      <c r="BB345" s="157">
        <v>596421466903</v>
      </c>
      <c r="BC345" s="139"/>
      <c r="BD345" s="139" t="s">
        <v>1250</v>
      </c>
      <c r="BE345" s="139" t="s">
        <v>88</v>
      </c>
      <c r="BF345" s="139" t="s">
        <v>87</v>
      </c>
      <c r="BG345" s="139" t="s">
        <v>84</v>
      </c>
      <c r="BH345" s="139" t="s">
        <v>85</v>
      </c>
      <c r="BI345" s="139" t="s">
        <v>86</v>
      </c>
      <c r="BJ345" s="139"/>
      <c r="BK345" s="139" t="s">
        <v>116</v>
      </c>
    </row>
    <row r="346" spans="1:63" ht="13.2" customHeight="1" x14ac:dyDescent="0.2">
      <c r="A346" s="54">
        <f t="shared" si="111"/>
        <v>45910</v>
      </c>
      <c r="B346" s="54" t="str">
        <f t="shared" si="112"/>
        <v>NRT</v>
      </c>
      <c r="C346" s="53">
        <f t="shared" si="113"/>
        <v>82020038093</v>
      </c>
      <c r="D346" s="55" t="str">
        <f t="shared" si="114"/>
        <v>PJP250141061</v>
      </c>
      <c r="E346" s="53">
        <f t="shared" si="115"/>
        <v>596421468104</v>
      </c>
      <c r="F346" s="53">
        <f t="shared" si="116"/>
        <v>2256355</v>
      </c>
      <c r="G346" s="53" t="str">
        <f t="shared" si="117"/>
        <v>SWCORP (TEAMHT)</v>
      </c>
      <c r="H346" s="55" t="str">
        <f t="shared" si="118"/>
        <v>박창원</v>
      </c>
      <c r="I346" s="53">
        <f t="shared" si="119"/>
        <v>35251</v>
      </c>
      <c r="J346" s="72">
        <f t="shared" si="120"/>
        <v>0</v>
      </c>
      <c r="K346" s="114">
        <f t="shared" si="121"/>
        <v>1</v>
      </c>
      <c r="L346" s="115">
        <f t="shared" si="122"/>
        <v>6.1</v>
      </c>
      <c r="M346" s="115">
        <f t="shared" si="123"/>
        <v>3.3</v>
      </c>
      <c r="N346" s="56">
        <f t="shared" si="124"/>
        <v>6.1000000000000005</v>
      </c>
      <c r="O346" s="53" t="str">
        <f t="shared" si="125"/>
        <v>일반(목록배제,Normal-Manifest Exception)</v>
      </c>
      <c r="P346" s="100">
        <f t="shared" si="126"/>
        <v>19.14</v>
      </c>
      <c r="Q346" s="63" t="str">
        <f t="shared" si="127"/>
        <v>RS706</v>
      </c>
      <c r="R346" s="63" t="str">
        <f t="shared" si="128"/>
        <v>AIR SEOUL</v>
      </c>
      <c r="S346" s="54">
        <f t="shared" si="129"/>
        <v>45910</v>
      </c>
      <c r="T346" s="94">
        <f t="shared" si="130"/>
        <v>1629</v>
      </c>
      <c r="U346" s="98" cm="1">
        <f t="array" ref="U346">IF(OR(ISNUMBER(SEARCH("대신대납",J346)),ISNUMBER(SEARCH("대신 대납",J346))),_xlfn.LET(
  _xlpm.s,J346,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6" s="98">
        <f>((K346-1)*2500)/(Summary!$B$23/100)</f>
        <v>0</v>
      </c>
      <c r="W346" s="107">
        <f>IF(OR(ISNUMBER(SEARCH("대신대납",J346)),ISNUMBER(SEARCH("대신 대납",J346)),ISNUMBER(SEARCH("대신착불",J346)),ISNUMBER(SEARCH("대신 착불",J346))), 0,_xlfn.IFNA(_xlfn.IFS(
    AND(N346/K346 &gt; 2, N346/K346 &lt;= 5), 500/(Summary!$B$23/100) * K346,
    AND(N346/K346 &gt; 5, N346/K346 &lt;= 10), 1000/(Summary!$B$23/100) * K346,
    AND(N346/K346 &gt; 10, N346/K346 &lt;= 20), 3000/(Summary!$B$23/100) * K346,
    AND(N346/K346 &gt; 20, N346/K346 &lt;= 25), 11000/(Summary!$B$23/100) * K346,
    AND(N346/K346 &gt; 25, N346/K346 &lt;= 999), 15000/(Summary!$B$23/100) * K346
),0))</f>
        <v>106.11993675251769</v>
      </c>
      <c r="X346" s="99" cm="1">
        <f t="array" ref="X346">_xlfn.IFNA(_xlfn.IFS(AND(P346&gt;=2000, P346&lt;3000), 10000, AND(P346&gt;=3000, P346&lt;4000), 15000, AND(P346&gt;=4000, P346&lt;5000), 20000, AND(P346&gt;=5000), 25000),0)</f>
        <v>0</v>
      </c>
      <c r="Y346" s="64" t="str">
        <f>_xlfn.IFNA(VLOOKUP(D346,OTC!$A:$H,8,0),"")</f>
        <v/>
      </c>
      <c r="Z346" s="102">
        <f t="shared" si="131"/>
        <v>106</v>
      </c>
      <c r="AA346" s="113">
        <f t="shared" si="132"/>
        <v>1735</v>
      </c>
      <c r="AB346" s="124">
        <f>IF(OR(ISNUMBER(SEARCH("적하삭제",J346)),ISNUMBER(SEARCH("적하 삭제",J346))),0,AA346*Summary!$B$23/100)</f>
        <v>16349.425500000001</v>
      </c>
      <c r="AC346" s="65"/>
      <c r="AD346" s="145">
        <v>45910</v>
      </c>
      <c r="AE346" s="139" t="s">
        <v>10</v>
      </c>
      <c r="AF346" s="139">
        <v>82020038093</v>
      </c>
      <c r="AG346" s="139" t="s">
        <v>1251</v>
      </c>
      <c r="AH346" s="139" t="s">
        <v>1252</v>
      </c>
      <c r="AI346" s="139">
        <v>1038570886</v>
      </c>
      <c r="AJ346" s="139">
        <v>35251</v>
      </c>
      <c r="AK346" s="139"/>
      <c r="AL346" s="140">
        <v>1</v>
      </c>
      <c r="AM346" s="141">
        <v>6.1</v>
      </c>
      <c r="AN346" s="141">
        <v>3.3</v>
      </c>
      <c r="AO346" s="141">
        <v>6.5</v>
      </c>
      <c r="AP346" s="139" t="s">
        <v>8</v>
      </c>
      <c r="AQ346" s="141">
        <v>19.14</v>
      </c>
      <c r="AR346" s="139" t="s">
        <v>81</v>
      </c>
      <c r="AS346" s="139" t="s">
        <v>81</v>
      </c>
      <c r="AT346" s="139" t="s">
        <v>81</v>
      </c>
      <c r="AU346" s="139" t="s">
        <v>81</v>
      </c>
      <c r="AV346" s="139" t="s">
        <v>81</v>
      </c>
      <c r="AW346" s="139">
        <v>2256355</v>
      </c>
      <c r="AX346" s="139" t="s">
        <v>121</v>
      </c>
      <c r="AY346" s="139" t="s">
        <v>82</v>
      </c>
      <c r="AZ346" s="139"/>
      <c r="BA346" s="139" t="s">
        <v>83</v>
      </c>
      <c r="BB346" s="157">
        <v>596421468104</v>
      </c>
      <c r="BC346" s="139"/>
      <c r="BD346" s="139" t="s">
        <v>1253</v>
      </c>
      <c r="BE346" s="139" t="s">
        <v>88</v>
      </c>
      <c r="BF346" s="139" t="s">
        <v>87</v>
      </c>
      <c r="BG346" s="139" t="s">
        <v>84</v>
      </c>
      <c r="BH346" s="139" t="s">
        <v>85</v>
      </c>
      <c r="BI346" s="139" t="s">
        <v>86</v>
      </c>
      <c r="BJ346" s="139"/>
      <c r="BK346" s="139" t="s">
        <v>116</v>
      </c>
    </row>
    <row r="347" spans="1:63" ht="13.2" customHeight="1" x14ac:dyDescent="0.2">
      <c r="A347" s="54">
        <f t="shared" si="111"/>
        <v>45910</v>
      </c>
      <c r="B347" s="54" t="str">
        <f t="shared" si="112"/>
        <v>NRT</v>
      </c>
      <c r="C347" s="53">
        <f t="shared" si="113"/>
        <v>82020038093</v>
      </c>
      <c r="D347" s="55" t="str">
        <f t="shared" si="114"/>
        <v>PJP250141059</v>
      </c>
      <c r="E347" s="53">
        <f t="shared" si="115"/>
        <v>596421468082</v>
      </c>
      <c r="F347" s="53">
        <f t="shared" si="116"/>
        <v>2256355</v>
      </c>
      <c r="G347" s="53" t="str">
        <f t="shared" si="117"/>
        <v>SWCORP (TEAMHT)</v>
      </c>
      <c r="H347" s="55" t="str">
        <f t="shared" si="118"/>
        <v>정원우</v>
      </c>
      <c r="I347" s="53">
        <f t="shared" si="119"/>
        <v>7779</v>
      </c>
      <c r="J347" s="72">
        <f t="shared" si="120"/>
        <v>0</v>
      </c>
      <c r="K347" s="114">
        <f t="shared" si="121"/>
        <v>1</v>
      </c>
      <c r="L347" s="115">
        <f t="shared" si="122"/>
        <v>2.8</v>
      </c>
      <c r="M347" s="115">
        <f t="shared" si="123"/>
        <v>3.9</v>
      </c>
      <c r="N347" s="56">
        <f t="shared" si="124"/>
        <v>3.9000000000000004</v>
      </c>
      <c r="O347" s="53" t="str">
        <f t="shared" si="125"/>
        <v>일반(목록배제,Normal-Manifest Exception)</v>
      </c>
      <c r="P347" s="100">
        <f t="shared" si="126"/>
        <v>14.46</v>
      </c>
      <c r="Q347" s="63" t="str">
        <f t="shared" si="127"/>
        <v>RS706</v>
      </c>
      <c r="R347" s="63" t="str">
        <f t="shared" si="128"/>
        <v>AIR SEOUL</v>
      </c>
      <c r="S347" s="54">
        <f t="shared" si="129"/>
        <v>45910</v>
      </c>
      <c r="T347" s="94">
        <f t="shared" si="130"/>
        <v>1211</v>
      </c>
      <c r="U347" s="98" cm="1">
        <f t="array" ref="U347">IF(OR(ISNUMBER(SEARCH("대신대납",J347)),ISNUMBER(SEARCH("대신 대납",J347))),_xlfn.LET(
  _xlpm.s,J347,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7" s="98">
        <f>((K347-1)*2500)/(Summary!$B$23/100)</f>
        <v>0</v>
      </c>
      <c r="W347" s="107">
        <f>IF(OR(ISNUMBER(SEARCH("대신대납",J347)),ISNUMBER(SEARCH("대신 대납",J347)),ISNUMBER(SEARCH("대신착불",J347)),ISNUMBER(SEARCH("대신 착불",J347))), 0,_xlfn.IFNA(_xlfn.IFS(
    AND(N347/K347 &gt; 2, N347/K347 &lt;= 5), 500/(Summary!$B$23/100) * K347,
    AND(N347/K347 &gt; 5, N347/K347 &lt;= 10), 1000/(Summary!$B$23/100) * K347,
    AND(N347/K347 &gt; 10, N347/K347 &lt;= 20), 3000/(Summary!$B$23/100) * K347,
    AND(N347/K347 &gt; 20, N347/K347 &lt;= 25), 11000/(Summary!$B$23/100) * K347,
    AND(N347/K347 &gt; 25, N347/K347 &lt;= 999), 15000/(Summary!$B$23/100) * K347
),0))</f>
        <v>53.059968376258844</v>
      </c>
      <c r="X347" s="99" cm="1">
        <f t="array" ref="X347">_xlfn.IFNA(_xlfn.IFS(AND(P347&gt;=2000, P347&lt;3000), 10000, AND(P347&gt;=3000, P347&lt;4000), 15000, AND(P347&gt;=4000, P347&lt;5000), 20000, AND(P347&gt;=5000), 25000),0)</f>
        <v>0</v>
      </c>
      <c r="Y347" s="64" t="str">
        <f>_xlfn.IFNA(VLOOKUP(D347,OTC!$A:$H,8,0),"")</f>
        <v/>
      </c>
      <c r="Z347" s="102">
        <f t="shared" si="131"/>
        <v>53</v>
      </c>
      <c r="AA347" s="113">
        <f t="shared" si="132"/>
        <v>1264</v>
      </c>
      <c r="AB347" s="124">
        <f>IF(OR(ISNUMBER(SEARCH("적하삭제",J347)),ISNUMBER(SEARCH("적하 삭제",J347))),0,AA347*Summary!$B$23/100)</f>
        <v>11911.051200000002</v>
      </c>
      <c r="AC347" s="65"/>
      <c r="AD347" s="145">
        <v>45910</v>
      </c>
      <c r="AE347" s="139" t="s">
        <v>10</v>
      </c>
      <c r="AF347" s="139">
        <v>82020038093</v>
      </c>
      <c r="AG347" s="139" t="s">
        <v>1254</v>
      </c>
      <c r="AH347" s="139" t="s">
        <v>1255</v>
      </c>
      <c r="AI347" s="139">
        <v>1039024655</v>
      </c>
      <c r="AJ347" s="139">
        <v>7779</v>
      </c>
      <c r="AK347" s="139"/>
      <c r="AL347" s="140">
        <v>1</v>
      </c>
      <c r="AM347" s="141">
        <v>2.8</v>
      </c>
      <c r="AN347" s="141">
        <v>3.9</v>
      </c>
      <c r="AO347" s="141">
        <v>3.9</v>
      </c>
      <c r="AP347" s="139" t="s">
        <v>8</v>
      </c>
      <c r="AQ347" s="141">
        <v>14.46</v>
      </c>
      <c r="AR347" s="139" t="s">
        <v>81</v>
      </c>
      <c r="AS347" s="139" t="s">
        <v>81</v>
      </c>
      <c r="AT347" s="139" t="s">
        <v>81</v>
      </c>
      <c r="AU347" s="139" t="s">
        <v>81</v>
      </c>
      <c r="AV347" s="139" t="s">
        <v>81</v>
      </c>
      <c r="AW347" s="139">
        <v>2256355</v>
      </c>
      <c r="AX347" s="139" t="s">
        <v>121</v>
      </c>
      <c r="AY347" s="139" t="s">
        <v>82</v>
      </c>
      <c r="AZ347" s="139"/>
      <c r="BA347" s="139" t="s">
        <v>83</v>
      </c>
      <c r="BB347" s="157">
        <v>596421468082</v>
      </c>
      <c r="BC347" s="139"/>
      <c r="BD347" s="139" t="s">
        <v>1256</v>
      </c>
      <c r="BE347" s="139" t="s">
        <v>88</v>
      </c>
      <c r="BF347" s="139" t="s">
        <v>87</v>
      </c>
      <c r="BG347" s="139" t="s">
        <v>84</v>
      </c>
      <c r="BH347" s="139" t="s">
        <v>85</v>
      </c>
      <c r="BI347" s="139" t="s">
        <v>86</v>
      </c>
      <c r="BJ347" s="139"/>
      <c r="BK347" s="139" t="s">
        <v>116</v>
      </c>
    </row>
    <row r="348" spans="1:63" ht="13.2" customHeight="1" x14ac:dyDescent="0.2">
      <c r="A348" s="54">
        <f t="shared" si="111"/>
        <v>45910</v>
      </c>
      <c r="B348" s="54" t="str">
        <f t="shared" si="112"/>
        <v>NRT</v>
      </c>
      <c r="C348" s="53">
        <f t="shared" si="113"/>
        <v>82020038093</v>
      </c>
      <c r="D348" s="55" t="str">
        <f t="shared" si="114"/>
        <v>PJP250141060</v>
      </c>
      <c r="E348" s="53">
        <f t="shared" si="115"/>
        <v>596421468093</v>
      </c>
      <c r="F348" s="53">
        <f t="shared" si="116"/>
        <v>2256355</v>
      </c>
      <c r="G348" s="53" t="str">
        <f t="shared" si="117"/>
        <v>SWCORP (TEAMHT)</v>
      </c>
      <c r="H348" s="55" t="str">
        <f t="shared" si="118"/>
        <v>강수인</v>
      </c>
      <c r="I348" s="53">
        <f t="shared" si="119"/>
        <v>28171</v>
      </c>
      <c r="J348" s="72">
        <f t="shared" si="120"/>
        <v>0</v>
      </c>
      <c r="K348" s="114">
        <f t="shared" si="121"/>
        <v>1</v>
      </c>
      <c r="L348" s="115">
        <f t="shared" si="122"/>
        <v>4.0999999999999996</v>
      </c>
      <c r="M348" s="115">
        <f t="shared" si="123"/>
        <v>3.6</v>
      </c>
      <c r="N348" s="56">
        <f t="shared" si="124"/>
        <v>4.1000000000000005</v>
      </c>
      <c r="O348" s="53" t="str">
        <f t="shared" si="125"/>
        <v>일반(목록배제,Normal-Manifest Exception)</v>
      </c>
      <c r="P348" s="100">
        <f t="shared" si="126"/>
        <v>7.75</v>
      </c>
      <c r="Q348" s="63" t="str">
        <f t="shared" si="127"/>
        <v>RS706</v>
      </c>
      <c r="R348" s="63" t="str">
        <f t="shared" si="128"/>
        <v>AIR SEOUL</v>
      </c>
      <c r="S348" s="54">
        <f t="shared" si="129"/>
        <v>45910</v>
      </c>
      <c r="T348" s="94">
        <f t="shared" si="130"/>
        <v>1249</v>
      </c>
      <c r="U348" s="98" cm="1">
        <f t="array" ref="U348">IF(OR(ISNUMBER(SEARCH("대신대납",J348)),ISNUMBER(SEARCH("대신 대납",J348))),_xlfn.LET(
  _xlpm.s,J348,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8" s="98">
        <f>((K348-1)*2500)/(Summary!$B$23/100)</f>
        <v>0</v>
      </c>
      <c r="W348" s="107">
        <f>IF(OR(ISNUMBER(SEARCH("대신대납",J348)),ISNUMBER(SEARCH("대신 대납",J348)),ISNUMBER(SEARCH("대신착불",J348)),ISNUMBER(SEARCH("대신 착불",J348))), 0,_xlfn.IFNA(_xlfn.IFS(
    AND(N348/K348 &gt; 2, N348/K348 &lt;= 5), 500/(Summary!$B$23/100) * K348,
    AND(N348/K348 &gt; 5, N348/K348 &lt;= 10), 1000/(Summary!$B$23/100) * K348,
    AND(N348/K348 &gt; 10, N348/K348 &lt;= 20), 3000/(Summary!$B$23/100) * K348,
    AND(N348/K348 &gt; 20, N348/K348 &lt;= 25), 11000/(Summary!$B$23/100) * K348,
    AND(N348/K348 &gt; 25, N348/K348 &lt;= 999), 15000/(Summary!$B$23/100) * K348
),0))</f>
        <v>53.059968376258844</v>
      </c>
      <c r="X348" s="99" cm="1">
        <f t="array" ref="X348">_xlfn.IFNA(_xlfn.IFS(AND(P348&gt;=2000, P348&lt;3000), 10000, AND(P348&gt;=3000, P348&lt;4000), 15000, AND(P348&gt;=4000, P348&lt;5000), 20000, AND(P348&gt;=5000), 25000),0)</f>
        <v>0</v>
      </c>
      <c r="Y348" s="64" t="str">
        <f>_xlfn.IFNA(VLOOKUP(D348,OTC!$A:$H,8,0),"")</f>
        <v/>
      </c>
      <c r="Z348" s="102">
        <f t="shared" si="131"/>
        <v>53</v>
      </c>
      <c r="AA348" s="113">
        <f t="shared" si="132"/>
        <v>1302</v>
      </c>
      <c r="AB348" s="124">
        <f>IF(OR(ISNUMBER(SEARCH("적하삭제",J348)),ISNUMBER(SEARCH("적하 삭제",J348))),0,AA348*Summary!$B$23/100)</f>
        <v>12269.136600000002</v>
      </c>
      <c r="AC348" s="65"/>
      <c r="AD348" s="145">
        <v>45910</v>
      </c>
      <c r="AE348" s="139" t="s">
        <v>10</v>
      </c>
      <c r="AF348" s="139">
        <v>82020038093</v>
      </c>
      <c r="AG348" s="139" t="s">
        <v>1257</v>
      </c>
      <c r="AH348" s="139" t="s">
        <v>1258</v>
      </c>
      <c r="AI348" s="139">
        <v>1077331558</v>
      </c>
      <c r="AJ348" s="139">
        <v>28171</v>
      </c>
      <c r="AK348" s="139"/>
      <c r="AL348" s="140">
        <v>1</v>
      </c>
      <c r="AM348" s="141">
        <v>4.0999999999999996</v>
      </c>
      <c r="AN348" s="141">
        <v>3.6</v>
      </c>
      <c r="AO348" s="141">
        <v>4.0999999999999996</v>
      </c>
      <c r="AP348" s="139" t="s">
        <v>8</v>
      </c>
      <c r="AQ348" s="141">
        <v>7.75</v>
      </c>
      <c r="AR348" s="139" t="s">
        <v>81</v>
      </c>
      <c r="AS348" s="139" t="s">
        <v>81</v>
      </c>
      <c r="AT348" s="139" t="s">
        <v>81</v>
      </c>
      <c r="AU348" s="139" t="s">
        <v>81</v>
      </c>
      <c r="AV348" s="139" t="s">
        <v>81</v>
      </c>
      <c r="AW348" s="139">
        <v>2256355</v>
      </c>
      <c r="AX348" s="139" t="s">
        <v>121</v>
      </c>
      <c r="AY348" s="139" t="s">
        <v>82</v>
      </c>
      <c r="AZ348" s="139"/>
      <c r="BA348" s="139" t="s">
        <v>83</v>
      </c>
      <c r="BB348" s="157">
        <v>596421468093</v>
      </c>
      <c r="BC348" s="139"/>
      <c r="BD348" s="139" t="s">
        <v>1259</v>
      </c>
      <c r="BE348" s="139" t="s">
        <v>88</v>
      </c>
      <c r="BF348" s="139" t="s">
        <v>87</v>
      </c>
      <c r="BG348" s="139" t="s">
        <v>84</v>
      </c>
      <c r="BH348" s="139" t="s">
        <v>85</v>
      </c>
      <c r="BI348" s="139" t="s">
        <v>86</v>
      </c>
      <c r="BJ348" s="139"/>
      <c r="BK348" s="139" t="s">
        <v>116</v>
      </c>
    </row>
    <row r="349" spans="1:63" ht="13.2" customHeight="1" x14ac:dyDescent="0.2">
      <c r="A349" s="54">
        <f t="shared" si="111"/>
        <v>45910</v>
      </c>
      <c r="B349" s="54" t="str">
        <f t="shared" si="112"/>
        <v>NRT</v>
      </c>
      <c r="C349" s="53">
        <f t="shared" si="113"/>
        <v>82020038093</v>
      </c>
      <c r="D349" s="55" t="str">
        <f t="shared" si="114"/>
        <v>PJP250140527</v>
      </c>
      <c r="E349" s="53" t="str">
        <f t="shared" si="115"/>
        <v>596421466752 (2)</v>
      </c>
      <c r="F349" s="53">
        <f t="shared" si="116"/>
        <v>2256355</v>
      </c>
      <c r="G349" s="53" t="str">
        <f t="shared" si="117"/>
        <v>SWCORP (TEAMHT)</v>
      </c>
      <c r="H349" s="55" t="str">
        <f t="shared" si="118"/>
        <v>송재훈</v>
      </c>
      <c r="I349" s="53">
        <f t="shared" si="119"/>
        <v>16327</v>
      </c>
      <c r="J349" s="72" t="str">
        <f t="shared" si="120"/>
        <v>후)주소변경(송하인요청)</v>
      </c>
      <c r="K349" s="114">
        <f t="shared" si="121"/>
        <v>1</v>
      </c>
      <c r="L349" s="115">
        <f t="shared" si="122"/>
        <v>0.45</v>
      </c>
      <c r="M349" s="115">
        <f t="shared" si="123"/>
        <v>2.1</v>
      </c>
      <c r="N349" s="56">
        <f t="shared" si="124"/>
        <v>2.1</v>
      </c>
      <c r="O349" s="53" t="str">
        <f t="shared" si="125"/>
        <v>목록(Manifest)</v>
      </c>
      <c r="P349" s="100">
        <f t="shared" si="126"/>
        <v>2.67</v>
      </c>
      <c r="Q349" s="63" t="str">
        <f t="shared" si="127"/>
        <v>RS706</v>
      </c>
      <c r="R349" s="63" t="str">
        <f t="shared" si="128"/>
        <v>AIR SEOUL</v>
      </c>
      <c r="S349" s="54">
        <f t="shared" si="129"/>
        <v>45910</v>
      </c>
      <c r="T349" s="94">
        <f t="shared" si="130"/>
        <v>869</v>
      </c>
      <c r="U349" s="98" cm="1">
        <f t="array" ref="U349">IF(OR(ISNUMBER(SEARCH("대신대납",J349)),ISNUMBER(SEARCH("대신 대납",J349))),_xlfn.LET(
  _xlpm.s,J349,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9" s="98">
        <f>((K349-1)*2500)/(Summary!$B$23/100)</f>
        <v>0</v>
      </c>
      <c r="W349" s="107">
        <f>IF(OR(ISNUMBER(SEARCH("대신대납",J349)),ISNUMBER(SEARCH("대신 대납",J349)),ISNUMBER(SEARCH("대신착불",J349)),ISNUMBER(SEARCH("대신 착불",J349))), 0,_xlfn.IFNA(_xlfn.IFS(
    AND(N349/K349 &gt; 2, N349/K349 &lt;= 5), 500/(Summary!$B$23/100) * K349,
    AND(N349/K349 &gt; 5, N349/K349 &lt;= 10), 1000/(Summary!$B$23/100) * K349,
    AND(N349/K349 &gt; 10, N349/K349 &lt;= 20), 3000/(Summary!$B$23/100) * K349,
    AND(N349/K349 &gt; 20, N349/K349 &lt;= 25), 11000/(Summary!$B$23/100) * K349,
    AND(N349/K349 &gt; 25, N349/K349 &lt;= 999), 15000/(Summary!$B$23/100) * K349
),0))</f>
        <v>53.059968376258844</v>
      </c>
      <c r="X349" s="99" cm="1">
        <f t="array" ref="X349">_xlfn.IFNA(_xlfn.IFS(AND(P349&gt;=2000, P349&lt;3000), 10000, AND(P349&gt;=3000, P349&lt;4000), 15000, AND(P349&gt;=4000, P349&lt;5000), 20000, AND(P349&gt;=5000), 25000),0)</f>
        <v>0</v>
      </c>
      <c r="Y349" s="64" t="str">
        <f>_xlfn.IFNA(VLOOKUP(D349,OTC!$A:$H,8,0),"")</f>
        <v/>
      </c>
      <c r="Z349" s="102">
        <f t="shared" si="131"/>
        <v>53</v>
      </c>
      <c r="AA349" s="113">
        <f t="shared" si="132"/>
        <v>922</v>
      </c>
      <c r="AB349" s="124">
        <f>IF(OR(ISNUMBER(SEARCH("적하삭제",J349)),ISNUMBER(SEARCH("적하 삭제",J349))),0,AA349*Summary!$B$23/100)</f>
        <v>8688.2826000000005</v>
      </c>
      <c r="AC349" s="65"/>
      <c r="AD349" s="145">
        <v>45910</v>
      </c>
      <c r="AE349" s="139" t="s">
        <v>10</v>
      </c>
      <c r="AF349" s="139">
        <v>82020038093</v>
      </c>
      <c r="AG349" s="139" t="s">
        <v>1260</v>
      </c>
      <c r="AH349" s="139" t="s">
        <v>1261</v>
      </c>
      <c r="AI349" s="139">
        <v>1040749363</v>
      </c>
      <c r="AJ349" s="139">
        <v>16327</v>
      </c>
      <c r="AK349" s="139" t="s">
        <v>1262</v>
      </c>
      <c r="AL349" s="140">
        <v>1</v>
      </c>
      <c r="AM349" s="141">
        <v>0.45</v>
      </c>
      <c r="AN349" s="141">
        <v>2.1</v>
      </c>
      <c r="AO349" s="141">
        <v>2.1</v>
      </c>
      <c r="AP349" s="139" t="s">
        <v>7</v>
      </c>
      <c r="AQ349" s="141">
        <v>2.67</v>
      </c>
      <c r="AR349" s="139" t="s">
        <v>81</v>
      </c>
      <c r="AS349" s="139" t="s">
        <v>81</v>
      </c>
      <c r="AT349" s="139" t="s">
        <v>81</v>
      </c>
      <c r="AU349" s="139" t="s">
        <v>81</v>
      </c>
      <c r="AV349" s="139" t="s">
        <v>81</v>
      </c>
      <c r="AW349" s="139">
        <v>2256355</v>
      </c>
      <c r="AX349" s="139" t="s">
        <v>121</v>
      </c>
      <c r="AY349" s="139" t="s">
        <v>82</v>
      </c>
      <c r="AZ349" s="139"/>
      <c r="BA349" s="139" t="s">
        <v>83</v>
      </c>
      <c r="BB349" s="157" t="s">
        <v>1263</v>
      </c>
      <c r="BC349" s="139"/>
      <c r="BD349" s="139" t="s">
        <v>1264</v>
      </c>
      <c r="BE349" s="139" t="s">
        <v>88</v>
      </c>
      <c r="BF349" s="139" t="s">
        <v>87</v>
      </c>
      <c r="BG349" s="139" t="s">
        <v>84</v>
      </c>
      <c r="BH349" s="139" t="s">
        <v>85</v>
      </c>
      <c r="BI349" s="139" t="s">
        <v>86</v>
      </c>
      <c r="BJ349" s="139"/>
      <c r="BK349" s="139" t="s">
        <v>116</v>
      </c>
    </row>
    <row r="350" spans="1:63" ht="13.2" customHeight="1" x14ac:dyDescent="0.2">
      <c r="A350" s="54">
        <f t="shared" si="111"/>
        <v>45910</v>
      </c>
      <c r="B350" s="54" t="str">
        <f t="shared" si="112"/>
        <v>NRT</v>
      </c>
      <c r="C350" s="53">
        <f t="shared" si="113"/>
        <v>82020038093</v>
      </c>
      <c r="D350" s="55" t="str">
        <f t="shared" si="114"/>
        <v>PJP250140553</v>
      </c>
      <c r="E350" s="53">
        <f t="shared" si="115"/>
        <v>596421467010</v>
      </c>
      <c r="F350" s="53">
        <f t="shared" si="116"/>
        <v>2256355</v>
      </c>
      <c r="G350" s="53" t="str">
        <f t="shared" si="117"/>
        <v>SWCORP (TEAMHT)</v>
      </c>
      <c r="H350" s="55" t="str">
        <f t="shared" si="118"/>
        <v>이하나</v>
      </c>
      <c r="I350" s="53">
        <f t="shared" si="119"/>
        <v>8042</v>
      </c>
      <c r="J350" s="72">
        <f t="shared" si="120"/>
        <v>0</v>
      </c>
      <c r="K350" s="114">
        <f t="shared" si="121"/>
        <v>1</v>
      </c>
      <c r="L350" s="115">
        <f t="shared" si="122"/>
        <v>5.7</v>
      </c>
      <c r="M350" s="115">
        <f t="shared" si="123"/>
        <v>6.1</v>
      </c>
      <c r="N350" s="56">
        <f t="shared" si="124"/>
        <v>6.1000000000000005</v>
      </c>
      <c r="O350" s="53" t="str">
        <f t="shared" si="125"/>
        <v>일반(목록배제,Normal-Manifest Exception)</v>
      </c>
      <c r="P350" s="100">
        <f t="shared" si="126"/>
        <v>19.350000000000001</v>
      </c>
      <c r="Q350" s="63" t="str">
        <f t="shared" si="127"/>
        <v>RS706</v>
      </c>
      <c r="R350" s="63" t="str">
        <f t="shared" si="128"/>
        <v>AIR SEOUL</v>
      </c>
      <c r="S350" s="54">
        <f t="shared" si="129"/>
        <v>45910</v>
      </c>
      <c r="T350" s="94">
        <f t="shared" si="130"/>
        <v>1629</v>
      </c>
      <c r="U350" s="98" cm="1">
        <f t="array" ref="U350">IF(OR(ISNUMBER(SEARCH("대신대납",J350)),ISNUMBER(SEARCH("대신 대납",J350))),_xlfn.LET(
  _xlpm.s,J350,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0" s="98">
        <f>((K350-1)*2500)/(Summary!$B$23/100)</f>
        <v>0</v>
      </c>
      <c r="W350" s="107">
        <f>IF(OR(ISNUMBER(SEARCH("대신대납",J350)),ISNUMBER(SEARCH("대신 대납",J350)),ISNUMBER(SEARCH("대신착불",J350)),ISNUMBER(SEARCH("대신 착불",J350))), 0,_xlfn.IFNA(_xlfn.IFS(
    AND(N350/K350 &gt; 2, N350/K350 &lt;= 5), 500/(Summary!$B$23/100) * K350,
    AND(N350/K350 &gt; 5, N350/K350 &lt;= 10), 1000/(Summary!$B$23/100) * K350,
    AND(N350/K350 &gt; 10, N350/K350 &lt;= 20), 3000/(Summary!$B$23/100) * K350,
    AND(N350/K350 &gt; 20, N350/K350 &lt;= 25), 11000/(Summary!$B$23/100) * K350,
    AND(N350/K350 &gt; 25, N350/K350 &lt;= 999), 15000/(Summary!$B$23/100) * K350
),0))</f>
        <v>106.11993675251769</v>
      </c>
      <c r="X350" s="99" cm="1">
        <f t="array" ref="X350">_xlfn.IFNA(_xlfn.IFS(AND(P350&gt;=2000, P350&lt;3000), 10000, AND(P350&gt;=3000, P350&lt;4000), 15000, AND(P350&gt;=4000, P350&lt;5000), 20000, AND(P350&gt;=5000), 25000),0)</f>
        <v>0</v>
      </c>
      <c r="Y350" s="64" t="str">
        <f>_xlfn.IFNA(VLOOKUP(D350,OTC!$A:$H,8,0),"")</f>
        <v/>
      </c>
      <c r="Z350" s="102">
        <f t="shared" si="131"/>
        <v>106</v>
      </c>
      <c r="AA350" s="113">
        <f t="shared" si="132"/>
        <v>1735</v>
      </c>
      <c r="AB350" s="124">
        <f>IF(OR(ISNUMBER(SEARCH("적하삭제",J350)),ISNUMBER(SEARCH("적하 삭제",J350))),0,AA350*Summary!$B$23/100)</f>
        <v>16349.425500000001</v>
      </c>
      <c r="AC350" s="65"/>
      <c r="AD350" s="145">
        <v>45910</v>
      </c>
      <c r="AE350" s="139" t="s">
        <v>10</v>
      </c>
      <c r="AF350" s="139">
        <v>82020038093</v>
      </c>
      <c r="AG350" s="139" t="s">
        <v>1265</v>
      </c>
      <c r="AH350" s="139" t="s">
        <v>1266</v>
      </c>
      <c r="AI350" s="139">
        <v>1065095096</v>
      </c>
      <c r="AJ350" s="139">
        <v>8042</v>
      </c>
      <c r="AK350" s="139"/>
      <c r="AL350" s="140">
        <v>1</v>
      </c>
      <c r="AM350" s="141">
        <v>5.7</v>
      </c>
      <c r="AN350" s="141">
        <v>6.1</v>
      </c>
      <c r="AO350" s="141">
        <v>6.5</v>
      </c>
      <c r="AP350" s="139" t="s">
        <v>8</v>
      </c>
      <c r="AQ350" s="141">
        <v>19.350000000000001</v>
      </c>
      <c r="AR350" s="139" t="s">
        <v>81</v>
      </c>
      <c r="AS350" s="139" t="s">
        <v>81</v>
      </c>
      <c r="AT350" s="139" t="s">
        <v>81</v>
      </c>
      <c r="AU350" s="139" t="s">
        <v>81</v>
      </c>
      <c r="AV350" s="139" t="s">
        <v>81</v>
      </c>
      <c r="AW350" s="139">
        <v>2256355</v>
      </c>
      <c r="AX350" s="139" t="s">
        <v>121</v>
      </c>
      <c r="AY350" s="139" t="s">
        <v>82</v>
      </c>
      <c r="AZ350" s="139"/>
      <c r="BA350" s="139" t="s">
        <v>83</v>
      </c>
      <c r="BB350" s="157">
        <v>596421467010</v>
      </c>
      <c r="BC350" s="139"/>
      <c r="BD350" s="139" t="s">
        <v>1267</v>
      </c>
      <c r="BE350" s="139" t="s">
        <v>88</v>
      </c>
      <c r="BF350" s="139" t="s">
        <v>87</v>
      </c>
      <c r="BG350" s="139" t="s">
        <v>84</v>
      </c>
      <c r="BH350" s="139" t="s">
        <v>85</v>
      </c>
      <c r="BI350" s="139" t="s">
        <v>86</v>
      </c>
      <c r="BJ350" s="139"/>
      <c r="BK350" s="139" t="s">
        <v>116</v>
      </c>
    </row>
    <row r="351" spans="1:63" ht="13.2" customHeight="1" x14ac:dyDescent="0.2">
      <c r="A351" s="54">
        <f t="shared" si="111"/>
        <v>45910</v>
      </c>
      <c r="B351" s="54" t="str">
        <f t="shared" si="112"/>
        <v>NRT</v>
      </c>
      <c r="C351" s="53">
        <f t="shared" si="113"/>
        <v>82020038093</v>
      </c>
      <c r="D351" s="55" t="str">
        <f t="shared" si="114"/>
        <v>PJP250141054</v>
      </c>
      <c r="E351" s="53">
        <f t="shared" si="115"/>
        <v>596421467905</v>
      </c>
      <c r="F351" s="53">
        <f t="shared" si="116"/>
        <v>2256355</v>
      </c>
      <c r="G351" s="53" t="str">
        <f t="shared" si="117"/>
        <v>SWCORP (TEAMHT)</v>
      </c>
      <c r="H351" s="55" t="str">
        <f t="shared" si="118"/>
        <v>박수영</v>
      </c>
      <c r="I351" s="53">
        <f t="shared" si="119"/>
        <v>12252</v>
      </c>
      <c r="J351" s="72">
        <f t="shared" si="120"/>
        <v>0</v>
      </c>
      <c r="K351" s="114">
        <f t="shared" si="121"/>
        <v>1</v>
      </c>
      <c r="L351" s="115">
        <f t="shared" si="122"/>
        <v>1.6</v>
      </c>
      <c r="M351" s="115">
        <f t="shared" si="123"/>
        <v>3.4</v>
      </c>
      <c r="N351" s="56">
        <f t="shared" si="124"/>
        <v>3.4000000000000004</v>
      </c>
      <c r="O351" s="53" t="str">
        <f t="shared" si="125"/>
        <v>일반(목록배제,Normal-Manifest Exception)</v>
      </c>
      <c r="P351" s="100">
        <f t="shared" si="126"/>
        <v>17.940000000000001</v>
      </c>
      <c r="Q351" s="63" t="str">
        <f t="shared" si="127"/>
        <v>RS706</v>
      </c>
      <c r="R351" s="63" t="str">
        <f t="shared" si="128"/>
        <v>AIR SEOUL</v>
      </c>
      <c r="S351" s="54">
        <f t="shared" si="129"/>
        <v>45910</v>
      </c>
      <c r="T351" s="94">
        <f t="shared" si="130"/>
        <v>1116</v>
      </c>
      <c r="U351" s="98" cm="1">
        <f t="array" ref="U351">IF(OR(ISNUMBER(SEARCH("대신대납",J351)),ISNUMBER(SEARCH("대신 대납",J351))),_xlfn.LET(
  _xlpm.s,J351,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1" s="98">
        <f>((K351-1)*2500)/(Summary!$B$23/100)</f>
        <v>0</v>
      </c>
      <c r="W351" s="107">
        <f>IF(OR(ISNUMBER(SEARCH("대신대납",J351)),ISNUMBER(SEARCH("대신 대납",J351)),ISNUMBER(SEARCH("대신착불",J351)),ISNUMBER(SEARCH("대신 착불",J351))), 0,_xlfn.IFNA(_xlfn.IFS(
    AND(N351/K351 &gt; 2, N351/K351 &lt;= 5), 500/(Summary!$B$23/100) * K351,
    AND(N351/K351 &gt; 5, N351/K351 &lt;= 10), 1000/(Summary!$B$23/100) * K351,
    AND(N351/K351 &gt; 10, N351/K351 &lt;= 20), 3000/(Summary!$B$23/100) * K351,
    AND(N351/K351 &gt; 20, N351/K351 &lt;= 25), 11000/(Summary!$B$23/100) * K351,
    AND(N351/K351 &gt; 25, N351/K351 &lt;= 999), 15000/(Summary!$B$23/100) * K351
),0))</f>
        <v>53.059968376258844</v>
      </c>
      <c r="X351" s="99" cm="1">
        <f t="array" ref="X351">_xlfn.IFNA(_xlfn.IFS(AND(P351&gt;=2000, P351&lt;3000), 10000, AND(P351&gt;=3000, P351&lt;4000), 15000, AND(P351&gt;=4000, P351&lt;5000), 20000, AND(P351&gt;=5000), 25000),0)</f>
        <v>0</v>
      </c>
      <c r="Y351" s="64" t="str">
        <f>_xlfn.IFNA(VLOOKUP(D351,OTC!$A:$H,8,0),"")</f>
        <v/>
      </c>
      <c r="Z351" s="102">
        <f t="shared" si="131"/>
        <v>53</v>
      </c>
      <c r="AA351" s="113">
        <f t="shared" si="132"/>
        <v>1169</v>
      </c>
      <c r="AB351" s="124">
        <f>IF(OR(ISNUMBER(SEARCH("적하삭제",J351)),ISNUMBER(SEARCH("적하 삭제",J351))),0,AA351*Summary!$B$23/100)</f>
        <v>11015.8377</v>
      </c>
      <c r="AC351" s="65"/>
      <c r="AD351" s="145">
        <v>45910</v>
      </c>
      <c r="AE351" s="139" t="s">
        <v>10</v>
      </c>
      <c r="AF351" s="139">
        <v>82020038093</v>
      </c>
      <c r="AG351" s="139" t="s">
        <v>1268</v>
      </c>
      <c r="AH351" s="139" t="s">
        <v>234</v>
      </c>
      <c r="AI351" s="139">
        <v>1046051171</v>
      </c>
      <c r="AJ351" s="139">
        <v>12252</v>
      </c>
      <c r="AK351" s="139"/>
      <c r="AL351" s="140">
        <v>1</v>
      </c>
      <c r="AM351" s="141">
        <v>1.6</v>
      </c>
      <c r="AN351" s="141">
        <v>3.4</v>
      </c>
      <c r="AO351" s="141">
        <v>3.4</v>
      </c>
      <c r="AP351" s="139" t="s">
        <v>8</v>
      </c>
      <c r="AQ351" s="141">
        <v>17.940000000000001</v>
      </c>
      <c r="AR351" s="139" t="s">
        <v>81</v>
      </c>
      <c r="AS351" s="139" t="s">
        <v>81</v>
      </c>
      <c r="AT351" s="139" t="s">
        <v>81</v>
      </c>
      <c r="AU351" s="139" t="s">
        <v>81</v>
      </c>
      <c r="AV351" s="139" t="s">
        <v>81</v>
      </c>
      <c r="AW351" s="139">
        <v>2256355</v>
      </c>
      <c r="AX351" s="139" t="s">
        <v>121</v>
      </c>
      <c r="AY351" s="139" t="s">
        <v>82</v>
      </c>
      <c r="AZ351" s="139"/>
      <c r="BA351" s="139" t="s">
        <v>83</v>
      </c>
      <c r="BB351" s="157">
        <v>596421467905</v>
      </c>
      <c r="BC351" s="139"/>
      <c r="BD351" s="139" t="s">
        <v>1269</v>
      </c>
      <c r="BE351" s="139" t="s">
        <v>88</v>
      </c>
      <c r="BF351" s="139" t="s">
        <v>87</v>
      </c>
      <c r="BG351" s="139" t="s">
        <v>84</v>
      </c>
      <c r="BH351" s="139" t="s">
        <v>85</v>
      </c>
      <c r="BI351" s="139" t="s">
        <v>86</v>
      </c>
      <c r="BJ351" s="139"/>
      <c r="BK351" s="139" t="s">
        <v>116</v>
      </c>
    </row>
    <row r="352" spans="1:63" ht="13.2" customHeight="1" x14ac:dyDescent="0.2">
      <c r="A352" s="54">
        <f t="shared" si="111"/>
        <v>45910</v>
      </c>
      <c r="B352" s="54" t="str">
        <f t="shared" si="112"/>
        <v>NRT</v>
      </c>
      <c r="C352" s="53">
        <f t="shared" si="113"/>
        <v>82020038093</v>
      </c>
      <c r="D352" s="55" t="str">
        <f t="shared" si="114"/>
        <v>PJP250141815</v>
      </c>
      <c r="E352" s="53">
        <f t="shared" si="115"/>
        <v>596421470182</v>
      </c>
      <c r="F352" s="53">
        <f t="shared" si="116"/>
        <v>2256355</v>
      </c>
      <c r="G352" s="53" t="str">
        <f t="shared" si="117"/>
        <v>SWCORP (TEAMHT)</v>
      </c>
      <c r="H352" s="55" t="str">
        <f t="shared" si="118"/>
        <v>박윤서</v>
      </c>
      <c r="I352" s="53">
        <f t="shared" si="119"/>
        <v>17552</v>
      </c>
      <c r="J352" s="72">
        <f t="shared" si="120"/>
        <v>0</v>
      </c>
      <c r="K352" s="114">
        <f t="shared" si="121"/>
        <v>1</v>
      </c>
      <c r="L352" s="115">
        <f t="shared" si="122"/>
        <v>0.55000000000000004</v>
      </c>
      <c r="M352" s="115">
        <f t="shared" si="123"/>
        <v>1.9</v>
      </c>
      <c r="N352" s="56">
        <f t="shared" si="124"/>
        <v>1.9000000000000001</v>
      </c>
      <c r="O352" s="53" t="str">
        <f t="shared" si="125"/>
        <v>일반(목록배제,Normal-Manifest Exception)</v>
      </c>
      <c r="P352" s="100">
        <f t="shared" si="126"/>
        <v>2.66</v>
      </c>
      <c r="Q352" s="63" t="str">
        <f t="shared" si="127"/>
        <v>RS706</v>
      </c>
      <c r="R352" s="63" t="str">
        <f t="shared" si="128"/>
        <v>AIR SEOUL</v>
      </c>
      <c r="S352" s="54">
        <f t="shared" si="129"/>
        <v>45910</v>
      </c>
      <c r="T352" s="94">
        <f t="shared" si="130"/>
        <v>831</v>
      </c>
      <c r="U352" s="98" cm="1">
        <f t="array" ref="U352">IF(OR(ISNUMBER(SEARCH("대신대납",J352)),ISNUMBER(SEARCH("대신 대납",J352))),_xlfn.LET(
  _xlpm.s,J352,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2" s="98">
        <f>((K352-1)*2500)/(Summary!$B$23/100)</f>
        <v>0</v>
      </c>
      <c r="W352" s="107">
        <f>IF(OR(ISNUMBER(SEARCH("대신대납",J352)),ISNUMBER(SEARCH("대신 대납",J352)),ISNUMBER(SEARCH("대신착불",J352)),ISNUMBER(SEARCH("대신 착불",J352))), 0,_xlfn.IFNA(_xlfn.IFS(
    AND(N352/K352 &gt; 2, N352/K352 &lt;= 5), 500/(Summary!$B$23/100) * K352,
    AND(N352/K352 &gt; 5, N352/K352 &lt;= 10), 1000/(Summary!$B$23/100) * K352,
    AND(N352/K352 &gt; 10, N352/K352 &lt;= 20), 3000/(Summary!$B$23/100) * K352,
    AND(N352/K352 &gt; 20, N352/K352 &lt;= 25), 11000/(Summary!$B$23/100) * K352,
    AND(N352/K352 &gt; 25, N352/K352 &lt;= 999), 15000/(Summary!$B$23/100) * K352
),0))</f>
        <v>0</v>
      </c>
      <c r="X352" s="99" cm="1">
        <f t="array" ref="X352">_xlfn.IFNA(_xlfn.IFS(AND(P352&gt;=2000, P352&lt;3000), 10000, AND(P352&gt;=3000, P352&lt;4000), 15000, AND(P352&gt;=4000, P352&lt;5000), 20000, AND(P352&gt;=5000), 25000),0)</f>
        <v>0</v>
      </c>
      <c r="Y352" s="64" t="str">
        <f>_xlfn.IFNA(VLOOKUP(D352,OTC!$A:$H,8,0),"")</f>
        <v/>
      </c>
      <c r="Z352" s="102">
        <f t="shared" si="131"/>
        <v>0</v>
      </c>
      <c r="AA352" s="113">
        <f t="shared" si="132"/>
        <v>831</v>
      </c>
      <c r="AB352" s="124">
        <f>IF(OR(ISNUMBER(SEARCH("적하삭제",J352)),ISNUMBER(SEARCH("적하 삭제",J352))),0,AA352*Summary!$B$23/100)</f>
        <v>7830.7622999999994</v>
      </c>
      <c r="AC352" s="65"/>
      <c r="AD352" s="145">
        <v>45910</v>
      </c>
      <c r="AE352" s="139" t="s">
        <v>10</v>
      </c>
      <c r="AF352" s="139">
        <v>82020038093</v>
      </c>
      <c r="AG352" s="139" t="s">
        <v>1270</v>
      </c>
      <c r="AH352" s="139" t="s">
        <v>1271</v>
      </c>
      <c r="AI352" s="139">
        <v>1054009844</v>
      </c>
      <c r="AJ352" s="139">
        <v>17552</v>
      </c>
      <c r="AK352" s="139"/>
      <c r="AL352" s="140">
        <v>1</v>
      </c>
      <c r="AM352" s="141">
        <v>0.55000000000000004</v>
      </c>
      <c r="AN352" s="141">
        <v>1.9</v>
      </c>
      <c r="AO352" s="141">
        <v>1.9</v>
      </c>
      <c r="AP352" s="139" t="s">
        <v>8</v>
      </c>
      <c r="AQ352" s="141">
        <v>2.66</v>
      </c>
      <c r="AR352" s="139" t="s">
        <v>81</v>
      </c>
      <c r="AS352" s="139" t="s">
        <v>81</v>
      </c>
      <c r="AT352" s="139" t="s">
        <v>81</v>
      </c>
      <c r="AU352" s="139" t="s">
        <v>81</v>
      </c>
      <c r="AV352" s="139" t="s">
        <v>81</v>
      </c>
      <c r="AW352" s="139">
        <v>2256355</v>
      </c>
      <c r="AX352" s="139" t="s">
        <v>121</v>
      </c>
      <c r="AY352" s="139" t="s">
        <v>82</v>
      </c>
      <c r="AZ352" s="139"/>
      <c r="BA352" s="139" t="s">
        <v>83</v>
      </c>
      <c r="BB352" s="157">
        <v>596421470182</v>
      </c>
      <c r="BC352" s="139"/>
      <c r="BD352" s="139" t="s">
        <v>1272</v>
      </c>
      <c r="BE352" s="139" t="s">
        <v>88</v>
      </c>
      <c r="BF352" s="139" t="s">
        <v>87</v>
      </c>
      <c r="BG352" s="139" t="s">
        <v>84</v>
      </c>
      <c r="BH352" s="139" t="s">
        <v>85</v>
      </c>
      <c r="BI352" s="139" t="s">
        <v>86</v>
      </c>
      <c r="BJ352" s="139"/>
      <c r="BK352" s="139" t="s">
        <v>116</v>
      </c>
    </row>
    <row r="353" spans="1:63" ht="13.2" customHeight="1" x14ac:dyDescent="0.2">
      <c r="A353" s="54">
        <f t="shared" si="111"/>
        <v>45910</v>
      </c>
      <c r="B353" s="54" t="str">
        <f t="shared" si="112"/>
        <v>NRT</v>
      </c>
      <c r="C353" s="53">
        <f t="shared" si="113"/>
        <v>82020038093</v>
      </c>
      <c r="D353" s="55" t="str">
        <f t="shared" si="114"/>
        <v>PJP250141822</v>
      </c>
      <c r="E353" s="53">
        <f t="shared" si="115"/>
        <v>596421470252</v>
      </c>
      <c r="F353" s="53">
        <f t="shared" si="116"/>
        <v>2256355</v>
      </c>
      <c r="G353" s="53" t="str">
        <f t="shared" si="117"/>
        <v>SWCORP (TEAMHT)</v>
      </c>
      <c r="H353" s="55" t="str">
        <f t="shared" si="118"/>
        <v>최지원</v>
      </c>
      <c r="I353" s="53">
        <f t="shared" si="119"/>
        <v>14600</v>
      </c>
      <c r="J353" s="72">
        <f t="shared" si="120"/>
        <v>0</v>
      </c>
      <c r="K353" s="114">
        <f t="shared" si="121"/>
        <v>1</v>
      </c>
      <c r="L353" s="115">
        <f t="shared" si="122"/>
        <v>0.8</v>
      </c>
      <c r="M353" s="115">
        <f t="shared" si="123"/>
        <v>2.2999999999999998</v>
      </c>
      <c r="N353" s="56">
        <f t="shared" si="124"/>
        <v>2.3000000000000003</v>
      </c>
      <c r="O353" s="53" t="str">
        <f t="shared" si="125"/>
        <v>일반(목록배제,Normal-Manifest Exception)</v>
      </c>
      <c r="P353" s="100">
        <f t="shared" si="126"/>
        <v>15.37</v>
      </c>
      <c r="Q353" s="63" t="str">
        <f t="shared" si="127"/>
        <v>RS706</v>
      </c>
      <c r="R353" s="63" t="str">
        <f t="shared" si="128"/>
        <v>AIR SEOUL</v>
      </c>
      <c r="S353" s="54">
        <f t="shared" si="129"/>
        <v>45910</v>
      </c>
      <c r="T353" s="94">
        <f t="shared" si="130"/>
        <v>907</v>
      </c>
      <c r="U353" s="98" cm="1">
        <f t="array" ref="U353">IF(OR(ISNUMBER(SEARCH("대신대납",J353)),ISNUMBER(SEARCH("대신 대납",J353))),_xlfn.LET(
  _xlpm.s,J353,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3" s="98">
        <f>((K353-1)*2500)/(Summary!$B$23/100)</f>
        <v>0</v>
      </c>
      <c r="W353" s="107">
        <f>IF(OR(ISNUMBER(SEARCH("대신대납",J353)),ISNUMBER(SEARCH("대신 대납",J353)),ISNUMBER(SEARCH("대신착불",J353)),ISNUMBER(SEARCH("대신 착불",J353))), 0,_xlfn.IFNA(_xlfn.IFS(
    AND(N353/K353 &gt; 2, N353/K353 &lt;= 5), 500/(Summary!$B$23/100) * K353,
    AND(N353/K353 &gt; 5, N353/K353 &lt;= 10), 1000/(Summary!$B$23/100) * K353,
    AND(N353/K353 &gt; 10, N353/K353 &lt;= 20), 3000/(Summary!$B$23/100) * K353,
    AND(N353/K353 &gt; 20, N353/K353 &lt;= 25), 11000/(Summary!$B$23/100) * K353,
    AND(N353/K353 &gt; 25, N353/K353 &lt;= 999), 15000/(Summary!$B$23/100) * K353
),0))</f>
        <v>53.059968376258844</v>
      </c>
      <c r="X353" s="99" cm="1">
        <f t="array" ref="X353">_xlfn.IFNA(_xlfn.IFS(AND(P353&gt;=2000, P353&lt;3000), 10000, AND(P353&gt;=3000, P353&lt;4000), 15000, AND(P353&gt;=4000, P353&lt;5000), 20000, AND(P353&gt;=5000), 25000),0)</f>
        <v>0</v>
      </c>
      <c r="Y353" s="64" t="str">
        <f>_xlfn.IFNA(VLOOKUP(D353,OTC!$A:$H,8,0),"")</f>
        <v/>
      </c>
      <c r="Z353" s="102">
        <f t="shared" si="131"/>
        <v>53</v>
      </c>
      <c r="AA353" s="113">
        <f t="shared" si="132"/>
        <v>960</v>
      </c>
      <c r="AB353" s="124">
        <f>IF(OR(ISNUMBER(SEARCH("적하삭제",J353)),ISNUMBER(SEARCH("적하 삭제",J353))),0,AA353*Summary!$B$23/100)</f>
        <v>9046.3680000000004</v>
      </c>
      <c r="AC353" s="65"/>
      <c r="AD353" s="145">
        <v>45910</v>
      </c>
      <c r="AE353" s="139" t="s">
        <v>10</v>
      </c>
      <c r="AF353" s="139">
        <v>82020038093</v>
      </c>
      <c r="AG353" s="139" t="s">
        <v>1273</v>
      </c>
      <c r="AH353" s="139" t="s">
        <v>1274</v>
      </c>
      <c r="AI353" s="139">
        <v>1080732785</v>
      </c>
      <c r="AJ353" s="139">
        <v>14600</v>
      </c>
      <c r="AK353" s="139"/>
      <c r="AL353" s="140">
        <v>1</v>
      </c>
      <c r="AM353" s="141">
        <v>0.8</v>
      </c>
      <c r="AN353" s="141">
        <v>2.2999999999999998</v>
      </c>
      <c r="AO353" s="141">
        <v>2.2999999999999998</v>
      </c>
      <c r="AP353" s="139" t="s">
        <v>8</v>
      </c>
      <c r="AQ353" s="141">
        <v>15.37</v>
      </c>
      <c r="AR353" s="139" t="s">
        <v>81</v>
      </c>
      <c r="AS353" s="139" t="s">
        <v>81</v>
      </c>
      <c r="AT353" s="139" t="s">
        <v>81</v>
      </c>
      <c r="AU353" s="139" t="s">
        <v>81</v>
      </c>
      <c r="AV353" s="139" t="s">
        <v>81</v>
      </c>
      <c r="AW353" s="139">
        <v>2256355</v>
      </c>
      <c r="AX353" s="139" t="s">
        <v>121</v>
      </c>
      <c r="AY353" s="139" t="s">
        <v>82</v>
      </c>
      <c r="AZ353" s="139"/>
      <c r="BA353" s="139" t="s">
        <v>83</v>
      </c>
      <c r="BB353" s="157">
        <v>596421470252</v>
      </c>
      <c r="BC353" s="139"/>
      <c r="BD353" s="139" t="s">
        <v>1275</v>
      </c>
      <c r="BE353" s="139" t="s">
        <v>88</v>
      </c>
      <c r="BF353" s="139" t="s">
        <v>87</v>
      </c>
      <c r="BG353" s="139" t="s">
        <v>84</v>
      </c>
      <c r="BH353" s="139" t="s">
        <v>85</v>
      </c>
      <c r="BI353" s="139" t="s">
        <v>86</v>
      </c>
      <c r="BJ353" s="139"/>
      <c r="BK353" s="139" t="s">
        <v>116</v>
      </c>
    </row>
    <row r="354" spans="1:63" ht="13.2" customHeight="1" x14ac:dyDescent="0.2">
      <c r="A354" s="54">
        <f t="shared" si="111"/>
        <v>45910</v>
      </c>
      <c r="B354" s="54" t="str">
        <f t="shared" si="112"/>
        <v>NRT</v>
      </c>
      <c r="C354" s="53">
        <f t="shared" si="113"/>
        <v>82020038093</v>
      </c>
      <c r="D354" s="55" t="str">
        <f t="shared" si="114"/>
        <v>PJP250141834</v>
      </c>
      <c r="E354" s="53">
        <f t="shared" si="115"/>
        <v>596421470370</v>
      </c>
      <c r="F354" s="53">
        <f t="shared" si="116"/>
        <v>2256355</v>
      </c>
      <c r="G354" s="53" t="str">
        <f t="shared" si="117"/>
        <v>SWCORP (TEAMHT)</v>
      </c>
      <c r="H354" s="55" t="str">
        <f t="shared" si="118"/>
        <v>이유진</v>
      </c>
      <c r="I354" s="53">
        <f t="shared" si="119"/>
        <v>3984</v>
      </c>
      <c r="J354" s="72">
        <f t="shared" si="120"/>
        <v>0</v>
      </c>
      <c r="K354" s="114">
        <f t="shared" si="121"/>
        <v>1</v>
      </c>
      <c r="L354" s="115">
        <f t="shared" si="122"/>
        <v>0.5</v>
      </c>
      <c r="M354" s="115">
        <f t="shared" si="123"/>
        <v>2</v>
      </c>
      <c r="N354" s="56">
        <f t="shared" si="124"/>
        <v>2</v>
      </c>
      <c r="O354" s="53" t="str">
        <f t="shared" si="125"/>
        <v>목록(Manifest)</v>
      </c>
      <c r="P354" s="100">
        <f t="shared" si="126"/>
        <v>4.5</v>
      </c>
      <c r="Q354" s="63" t="str">
        <f t="shared" si="127"/>
        <v>RS706</v>
      </c>
      <c r="R354" s="63" t="str">
        <f t="shared" si="128"/>
        <v>AIR SEOUL</v>
      </c>
      <c r="S354" s="54">
        <f t="shared" si="129"/>
        <v>45910</v>
      </c>
      <c r="T354" s="94">
        <f t="shared" si="130"/>
        <v>850</v>
      </c>
      <c r="U354" s="98" cm="1">
        <f t="array" ref="U354">IF(OR(ISNUMBER(SEARCH("대신대납",J354)),ISNUMBER(SEARCH("대신 대납",J354))),_xlfn.LET(
  _xlpm.s,J354,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4" s="98">
        <f>((K354-1)*2500)/(Summary!$B$23/100)</f>
        <v>0</v>
      </c>
      <c r="W354" s="107">
        <f>IF(OR(ISNUMBER(SEARCH("대신대납",J354)),ISNUMBER(SEARCH("대신 대납",J354)),ISNUMBER(SEARCH("대신착불",J354)),ISNUMBER(SEARCH("대신 착불",J354))), 0,_xlfn.IFNA(_xlfn.IFS(
    AND(N354/K354 &gt; 2, N354/K354 &lt;= 5), 500/(Summary!$B$23/100) * K354,
    AND(N354/K354 &gt; 5, N354/K354 &lt;= 10), 1000/(Summary!$B$23/100) * K354,
    AND(N354/K354 &gt; 10, N354/K354 &lt;= 20), 3000/(Summary!$B$23/100) * K354,
    AND(N354/K354 &gt; 20, N354/K354 &lt;= 25), 11000/(Summary!$B$23/100) * K354,
    AND(N354/K354 &gt; 25, N354/K354 &lt;= 999), 15000/(Summary!$B$23/100) * K354
),0))</f>
        <v>0</v>
      </c>
      <c r="X354" s="99" cm="1">
        <f t="array" ref="X354">_xlfn.IFNA(_xlfn.IFS(AND(P354&gt;=2000, P354&lt;3000), 10000, AND(P354&gt;=3000, P354&lt;4000), 15000, AND(P354&gt;=4000, P354&lt;5000), 20000, AND(P354&gt;=5000), 25000),0)</f>
        <v>0</v>
      </c>
      <c r="Y354" s="64" t="str">
        <f>_xlfn.IFNA(VLOOKUP(D354,OTC!$A:$H,8,0),"")</f>
        <v/>
      </c>
      <c r="Z354" s="102">
        <f t="shared" si="131"/>
        <v>0</v>
      </c>
      <c r="AA354" s="113">
        <f t="shared" si="132"/>
        <v>850</v>
      </c>
      <c r="AB354" s="124">
        <f>IF(OR(ISNUMBER(SEARCH("적하삭제",J354)),ISNUMBER(SEARCH("적하 삭제",J354))),0,AA354*Summary!$B$23/100)</f>
        <v>8009.8050000000003</v>
      </c>
      <c r="AC354" s="65"/>
      <c r="AD354" s="145">
        <v>45910</v>
      </c>
      <c r="AE354" s="139" t="s">
        <v>10</v>
      </c>
      <c r="AF354" s="139">
        <v>82020038093</v>
      </c>
      <c r="AG354" s="139" t="s">
        <v>1276</v>
      </c>
      <c r="AH354" s="139" t="s">
        <v>1277</v>
      </c>
      <c r="AI354" s="139">
        <v>1095988059</v>
      </c>
      <c r="AJ354" s="139">
        <v>3984</v>
      </c>
      <c r="AK354" s="139"/>
      <c r="AL354" s="140">
        <v>1</v>
      </c>
      <c r="AM354" s="141">
        <v>0.5</v>
      </c>
      <c r="AN354" s="141">
        <v>2</v>
      </c>
      <c r="AO354" s="141">
        <v>2</v>
      </c>
      <c r="AP354" s="139" t="s">
        <v>7</v>
      </c>
      <c r="AQ354" s="141">
        <v>4.5</v>
      </c>
      <c r="AR354" s="139" t="s">
        <v>81</v>
      </c>
      <c r="AS354" s="139" t="s">
        <v>81</v>
      </c>
      <c r="AT354" s="139" t="s">
        <v>81</v>
      </c>
      <c r="AU354" s="139" t="s">
        <v>81</v>
      </c>
      <c r="AV354" s="139" t="s">
        <v>81</v>
      </c>
      <c r="AW354" s="139">
        <v>2256355</v>
      </c>
      <c r="AX354" s="139" t="s">
        <v>121</v>
      </c>
      <c r="AY354" s="139" t="s">
        <v>82</v>
      </c>
      <c r="AZ354" s="139"/>
      <c r="BA354" s="139" t="s">
        <v>83</v>
      </c>
      <c r="BB354" s="157">
        <v>596421470370</v>
      </c>
      <c r="BC354" s="139"/>
      <c r="BD354" s="139" t="s">
        <v>1278</v>
      </c>
      <c r="BE354" s="139" t="s">
        <v>88</v>
      </c>
      <c r="BF354" s="139" t="s">
        <v>87</v>
      </c>
      <c r="BG354" s="139" t="s">
        <v>84</v>
      </c>
      <c r="BH354" s="139" t="s">
        <v>85</v>
      </c>
      <c r="BI354" s="139" t="s">
        <v>86</v>
      </c>
      <c r="BJ354" s="139"/>
      <c r="BK354" s="139" t="s">
        <v>116</v>
      </c>
    </row>
    <row r="355" spans="1:63" ht="13.2" customHeight="1" x14ac:dyDescent="0.2">
      <c r="A355" s="54">
        <f t="shared" si="111"/>
        <v>45910</v>
      </c>
      <c r="B355" s="54" t="str">
        <f t="shared" si="112"/>
        <v>NRT</v>
      </c>
      <c r="C355" s="53">
        <f t="shared" si="113"/>
        <v>82020038093</v>
      </c>
      <c r="D355" s="55" t="str">
        <f t="shared" si="114"/>
        <v>PJP250141843</v>
      </c>
      <c r="E355" s="53">
        <f t="shared" si="115"/>
        <v>596421470462</v>
      </c>
      <c r="F355" s="53">
        <f t="shared" si="116"/>
        <v>2256355</v>
      </c>
      <c r="G355" s="53" t="str">
        <f t="shared" si="117"/>
        <v>SWCORP (TEAMHT)</v>
      </c>
      <c r="H355" s="55" t="str">
        <f t="shared" si="118"/>
        <v>강인혜</v>
      </c>
      <c r="I355" s="53">
        <f t="shared" si="119"/>
        <v>52738</v>
      </c>
      <c r="J355" s="72">
        <f t="shared" si="120"/>
        <v>0</v>
      </c>
      <c r="K355" s="114">
        <f t="shared" si="121"/>
        <v>1</v>
      </c>
      <c r="L355" s="115">
        <f t="shared" si="122"/>
        <v>0.55000000000000004</v>
      </c>
      <c r="M355" s="115">
        <f t="shared" si="123"/>
        <v>2</v>
      </c>
      <c r="N355" s="56">
        <f t="shared" si="124"/>
        <v>2</v>
      </c>
      <c r="O355" s="53" t="str">
        <f t="shared" si="125"/>
        <v>일반(목록배제,Normal-Manifest Exception)</v>
      </c>
      <c r="P355" s="100">
        <f t="shared" si="126"/>
        <v>3.78</v>
      </c>
      <c r="Q355" s="63" t="str">
        <f t="shared" si="127"/>
        <v>RS706</v>
      </c>
      <c r="R355" s="63" t="str">
        <f t="shared" si="128"/>
        <v>AIR SEOUL</v>
      </c>
      <c r="S355" s="54">
        <f t="shared" si="129"/>
        <v>45910</v>
      </c>
      <c r="T355" s="94">
        <f t="shared" si="130"/>
        <v>850</v>
      </c>
      <c r="U355" s="98" cm="1">
        <f t="array" ref="U355">IF(OR(ISNUMBER(SEARCH("대신대납",J355)),ISNUMBER(SEARCH("대신 대납",J355))),_xlfn.LET(
  _xlpm.s,J355,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5" s="98">
        <f>((K355-1)*2500)/(Summary!$B$23/100)</f>
        <v>0</v>
      </c>
      <c r="W355" s="107">
        <f>IF(OR(ISNUMBER(SEARCH("대신대납",J355)),ISNUMBER(SEARCH("대신 대납",J355)),ISNUMBER(SEARCH("대신착불",J355)),ISNUMBER(SEARCH("대신 착불",J355))), 0,_xlfn.IFNA(_xlfn.IFS(
    AND(N355/K355 &gt; 2, N355/K355 &lt;= 5), 500/(Summary!$B$23/100) * K355,
    AND(N355/K355 &gt; 5, N355/K355 &lt;= 10), 1000/(Summary!$B$23/100) * K355,
    AND(N355/K355 &gt; 10, N355/K355 &lt;= 20), 3000/(Summary!$B$23/100) * K355,
    AND(N355/K355 &gt; 20, N355/K355 &lt;= 25), 11000/(Summary!$B$23/100) * K355,
    AND(N355/K355 &gt; 25, N355/K355 &lt;= 999), 15000/(Summary!$B$23/100) * K355
),0))</f>
        <v>0</v>
      </c>
      <c r="X355" s="99" cm="1">
        <f t="array" ref="X355">_xlfn.IFNA(_xlfn.IFS(AND(P355&gt;=2000, P355&lt;3000), 10000, AND(P355&gt;=3000, P355&lt;4000), 15000, AND(P355&gt;=4000, P355&lt;5000), 20000, AND(P355&gt;=5000), 25000),0)</f>
        <v>0</v>
      </c>
      <c r="Y355" s="64" t="str">
        <f>_xlfn.IFNA(VLOOKUP(D355,OTC!$A:$H,8,0),"")</f>
        <v/>
      </c>
      <c r="Z355" s="102">
        <f t="shared" si="131"/>
        <v>0</v>
      </c>
      <c r="AA355" s="113">
        <f t="shared" si="132"/>
        <v>850</v>
      </c>
      <c r="AB355" s="124">
        <f>IF(OR(ISNUMBER(SEARCH("적하삭제",J355)),ISNUMBER(SEARCH("적하 삭제",J355))),0,AA355*Summary!$B$23/100)</f>
        <v>8009.8050000000003</v>
      </c>
      <c r="AC355" s="65"/>
      <c r="AD355" s="145">
        <v>45910</v>
      </c>
      <c r="AE355" s="139" t="s">
        <v>10</v>
      </c>
      <c r="AF355" s="139">
        <v>82020038093</v>
      </c>
      <c r="AG355" s="139" t="s">
        <v>1279</v>
      </c>
      <c r="AH355" s="139" t="s">
        <v>1280</v>
      </c>
      <c r="AI355" s="139">
        <v>1040055390</v>
      </c>
      <c r="AJ355" s="139">
        <v>52738</v>
      </c>
      <c r="AK355" s="139"/>
      <c r="AL355" s="140">
        <v>1</v>
      </c>
      <c r="AM355" s="141">
        <v>0.55000000000000004</v>
      </c>
      <c r="AN355" s="141">
        <v>2</v>
      </c>
      <c r="AO355" s="141">
        <v>2</v>
      </c>
      <c r="AP355" s="139" t="s">
        <v>8</v>
      </c>
      <c r="AQ355" s="141">
        <v>3.78</v>
      </c>
      <c r="AR355" s="139" t="s">
        <v>81</v>
      </c>
      <c r="AS355" s="139" t="s">
        <v>81</v>
      </c>
      <c r="AT355" s="139" t="s">
        <v>81</v>
      </c>
      <c r="AU355" s="139" t="s">
        <v>81</v>
      </c>
      <c r="AV355" s="139" t="s">
        <v>81</v>
      </c>
      <c r="AW355" s="139">
        <v>2256355</v>
      </c>
      <c r="AX355" s="139" t="s">
        <v>121</v>
      </c>
      <c r="AY355" s="139" t="s">
        <v>82</v>
      </c>
      <c r="AZ355" s="139"/>
      <c r="BA355" s="139" t="s">
        <v>83</v>
      </c>
      <c r="BB355" s="157">
        <v>596421470462</v>
      </c>
      <c r="BC355" s="139"/>
      <c r="BD355" s="139" t="s">
        <v>1281</v>
      </c>
      <c r="BE355" s="139" t="s">
        <v>88</v>
      </c>
      <c r="BF355" s="139" t="s">
        <v>87</v>
      </c>
      <c r="BG355" s="139" t="s">
        <v>84</v>
      </c>
      <c r="BH355" s="139" t="s">
        <v>85</v>
      </c>
      <c r="BI355" s="139" t="s">
        <v>86</v>
      </c>
      <c r="BJ355" s="139"/>
      <c r="BK355" s="139" t="s">
        <v>116</v>
      </c>
    </row>
    <row r="356" spans="1:63" ht="13.2" customHeight="1" x14ac:dyDescent="0.2">
      <c r="A356" s="54">
        <f t="shared" si="111"/>
        <v>45910</v>
      </c>
      <c r="B356" s="54" t="str">
        <f t="shared" si="112"/>
        <v>NRT</v>
      </c>
      <c r="C356" s="53">
        <f t="shared" si="113"/>
        <v>82020038093</v>
      </c>
      <c r="D356" s="55" t="str">
        <f t="shared" si="114"/>
        <v>PJP250141874</v>
      </c>
      <c r="E356" s="53">
        <f t="shared" si="115"/>
        <v>596421470775</v>
      </c>
      <c r="F356" s="53">
        <f t="shared" si="116"/>
        <v>2256355</v>
      </c>
      <c r="G356" s="53" t="str">
        <f t="shared" si="117"/>
        <v>SWCORP (TEAMHT)</v>
      </c>
      <c r="H356" s="55" t="str">
        <f t="shared" si="118"/>
        <v>윤선희</v>
      </c>
      <c r="I356" s="53">
        <f t="shared" si="119"/>
        <v>63111</v>
      </c>
      <c r="J356" s="72">
        <f t="shared" si="120"/>
        <v>0</v>
      </c>
      <c r="K356" s="114">
        <f t="shared" si="121"/>
        <v>1</v>
      </c>
      <c r="L356" s="115">
        <f t="shared" si="122"/>
        <v>1.1499999999999999</v>
      </c>
      <c r="M356" s="115">
        <f t="shared" si="123"/>
        <v>3.5</v>
      </c>
      <c r="N356" s="56">
        <f t="shared" si="124"/>
        <v>3.5</v>
      </c>
      <c r="O356" s="53" t="str">
        <f t="shared" si="125"/>
        <v>일반(목록배제,Normal-Manifest Exception)</v>
      </c>
      <c r="P356" s="100">
        <f t="shared" si="126"/>
        <v>15.04</v>
      </c>
      <c r="Q356" s="63" t="str">
        <f t="shared" si="127"/>
        <v>RS706</v>
      </c>
      <c r="R356" s="63" t="str">
        <f t="shared" si="128"/>
        <v>AIR SEOUL</v>
      </c>
      <c r="S356" s="54">
        <f t="shared" si="129"/>
        <v>45910</v>
      </c>
      <c r="T356" s="94">
        <f t="shared" si="130"/>
        <v>1135</v>
      </c>
      <c r="U356" s="98" cm="1">
        <f t="array" ref="U356">IF(OR(ISNUMBER(SEARCH("대신대납",J356)),ISNUMBER(SEARCH("대신 대납",J356))),_xlfn.LET(
  _xlpm.s,J356,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6" s="98">
        <f>((K356-1)*2500)/(Summary!$B$23/100)</f>
        <v>0</v>
      </c>
      <c r="W356" s="107">
        <f>IF(OR(ISNUMBER(SEARCH("대신대납",J356)),ISNUMBER(SEARCH("대신 대납",J356)),ISNUMBER(SEARCH("대신착불",J356)),ISNUMBER(SEARCH("대신 착불",J356))), 0,_xlfn.IFNA(_xlfn.IFS(
    AND(N356/K356 &gt; 2, N356/K356 &lt;= 5), 500/(Summary!$B$23/100) * K356,
    AND(N356/K356 &gt; 5, N356/K356 &lt;= 10), 1000/(Summary!$B$23/100) * K356,
    AND(N356/K356 &gt; 10, N356/K356 &lt;= 20), 3000/(Summary!$B$23/100) * K356,
    AND(N356/K356 &gt; 20, N356/K356 &lt;= 25), 11000/(Summary!$B$23/100) * K356,
    AND(N356/K356 &gt; 25, N356/K356 &lt;= 999), 15000/(Summary!$B$23/100) * K356
),0))</f>
        <v>53.059968376258844</v>
      </c>
      <c r="X356" s="99" cm="1">
        <f t="array" ref="X356">_xlfn.IFNA(_xlfn.IFS(AND(P356&gt;=2000, P356&lt;3000), 10000, AND(P356&gt;=3000, P356&lt;4000), 15000, AND(P356&gt;=4000, P356&lt;5000), 20000, AND(P356&gt;=5000), 25000),0)</f>
        <v>0</v>
      </c>
      <c r="Y356" s="64" t="str">
        <f>_xlfn.IFNA(VLOOKUP(D356,OTC!$A:$H,8,0),"")</f>
        <v/>
      </c>
      <c r="Z356" s="102">
        <f t="shared" si="131"/>
        <v>53</v>
      </c>
      <c r="AA356" s="113">
        <f t="shared" si="132"/>
        <v>1188</v>
      </c>
      <c r="AB356" s="124">
        <f>IF(OR(ISNUMBER(SEARCH("적하삭제",J356)),ISNUMBER(SEARCH("적하 삭제",J356))),0,AA356*Summary!$B$23/100)</f>
        <v>11194.8804</v>
      </c>
      <c r="AC356" s="65"/>
      <c r="AD356" s="145">
        <v>45910</v>
      </c>
      <c r="AE356" s="139" t="s">
        <v>10</v>
      </c>
      <c r="AF356" s="139">
        <v>82020038093</v>
      </c>
      <c r="AG356" s="139" t="s">
        <v>1282</v>
      </c>
      <c r="AH356" s="139" t="s">
        <v>1283</v>
      </c>
      <c r="AI356" s="139">
        <v>1094490670</v>
      </c>
      <c r="AJ356" s="139">
        <v>63111</v>
      </c>
      <c r="AK356" s="139"/>
      <c r="AL356" s="140">
        <v>1</v>
      </c>
      <c r="AM356" s="141">
        <v>1.1499999999999999</v>
      </c>
      <c r="AN356" s="141">
        <v>3.5</v>
      </c>
      <c r="AO356" s="141">
        <v>3.5</v>
      </c>
      <c r="AP356" s="139" t="s">
        <v>8</v>
      </c>
      <c r="AQ356" s="141">
        <v>15.04</v>
      </c>
      <c r="AR356" s="139" t="s">
        <v>81</v>
      </c>
      <c r="AS356" s="139" t="s">
        <v>81</v>
      </c>
      <c r="AT356" s="139" t="s">
        <v>81</v>
      </c>
      <c r="AU356" s="139" t="s">
        <v>81</v>
      </c>
      <c r="AV356" s="139" t="s">
        <v>81</v>
      </c>
      <c r="AW356" s="139">
        <v>2256355</v>
      </c>
      <c r="AX356" s="139" t="s">
        <v>121</v>
      </c>
      <c r="AY356" s="139" t="s">
        <v>82</v>
      </c>
      <c r="AZ356" s="139"/>
      <c r="BA356" s="139" t="s">
        <v>83</v>
      </c>
      <c r="BB356" s="157">
        <v>596421470775</v>
      </c>
      <c r="BC356" s="139"/>
      <c r="BD356" s="139" t="s">
        <v>1284</v>
      </c>
      <c r="BE356" s="139" t="s">
        <v>88</v>
      </c>
      <c r="BF356" s="139" t="s">
        <v>87</v>
      </c>
      <c r="BG356" s="139" t="s">
        <v>84</v>
      </c>
      <c r="BH356" s="139" t="s">
        <v>85</v>
      </c>
      <c r="BI356" s="139" t="s">
        <v>86</v>
      </c>
      <c r="BJ356" s="139"/>
      <c r="BK356" s="139" t="s">
        <v>116</v>
      </c>
    </row>
    <row r="357" spans="1:63" ht="13.2" customHeight="1" x14ac:dyDescent="0.2">
      <c r="A357" s="54">
        <f t="shared" si="111"/>
        <v>45910</v>
      </c>
      <c r="B357" s="54" t="str">
        <f t="shared" si="112"/>
        <v>NRT</v>
      </c>
      <c r="C357" s="53">
        <f t="shared" si="113"/>
        <v>82020038093</v>
      </c>
      <c r="D357" s="55" t="str">
        <f t="shared" si="114"/>
        <v>PJP250141888</v>
      </c>
      <c r="E357" s="53">
        <f t="shared" si="115"/>
        <v>596421470915</v>
      </c>
      <c r="F357" s="53">
        <f t="shared" si="116"/>
        <v>2256355</v>
      </c>
      <c r="G357" s="53" t="str">
        <f t="shared" si="117"/>
        <v>SWCORP (TEAMHT)</v>
      </c>
      <c r="H357" s="55" t="str">
        <f t="shared" si="118"/>
        <v>이숙</v>
      </c>
      <c r="I357" s="53">
        <f t="shared" si="119"/>
        <v>39876</v>
      </c>
      <c r="J357" s="72">
        <f t="shared" si="120"/>
        <v>0</v>
      </c>
      <c r="K357" s="114">
        <f t="shared" si="121"/>
        <v>1</v>
      </c>
      <c r="L357" s="115">
        <f t="shared" si="122"/>
        <v>2.5499999999999998</v>
      </c>
      <c r="M357" s="115">
        <f t="shared" si="123"/>
        <v>3.5</v>
      </c>
      <c r="N357" s="56">
        <f t="shared" si="124"/>
        <v>3.5</v>
      </c>
      <c r="O357" s="53" t="str">
        <f t="shared" si="125"/>
        <v>일반(목록배제,Normal-Manifest Exception)</v>
      </c>
      <c r="P357" s="100">
        <f t="shared" si="126"/>
        <v>10.28</v>
      </c>
      <c r="Q357" s="63" t="str">
        <f t="shared" si="127"/>
        <v>RS706</v>
      </c>
      <c r="R357" s="63" t="str">
        <f t="shared" si="128"/>
        <v>AIR SEOUL</v>
      </c>
      <c r="S357" s="54">
        <f t="shared" si="129"/>
        <v>45910</v>
      </c>
      <c r="T357" s="94">
        <f t="shared" si="130"/>
        <v>1135</v>
      </c>
      <c r="U357" s="98" cm="1">
        <f t="array" ref="U357">IF(OR(ISNUMBER(SEARCH("대신대납",J357)),ISNUMBER(SEARCH("대신 대납",J357))),_xlfn.LET(
  _xlpm.s,J357,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7" s="98">
        <f>((K357-1)*2500)/(Summary!$B$23/100)</f>
        <v>0</v>
      </c>
      <c r="W357" s="107">
        <f>IF(OR(ISNUMBER(SEARCH("대신대납",J357)),ISNUMBER(SEARCH("대신 대납",J357)),ISNUMBER(SEARCH("대신착불",J357)),ISNUMBER(SEARCH("대신 착불",J357))), 0,_xlfn.IFNA(_xlfn.IFS(
    AND(N357/K357 &gt; 2, N357/K357 &lt;= 5), 500/(Summary!$B$23/100) * K357,
    AND(N357/K357 &gt; 5, N357/K357 &lt;= 10), 1000/(Summary!$B$23/100) * K357,
    AND(N357/K357 &gt; 10, N357/K357 &lt;= 20), 3000/(Summary!$B$23/100) * K357,
    AND(N357/K357 &gt; 20, N357/K357 &lt;= 25), 11000/(Summary!$B$23/100) * K357,
    AND(N357/K357 &gt; 25, N357/K357 &lt;= 999), 15000/(Summary!$B$23/100) * K357
),0))</f>
        <v>53.059968376258844</v>
      </c>
      <c r="X357" s="99" cm="1">
        <f t="array" ref="X357">_xlfn.IFNA(_xlfn.IFS(AND(P357&gt;=2000, P357&lt;3000), 10000, AND(P357&gt;=3000, P357&lt;4000), 15000, AND(P357&gt;=4000, P357&lt;5000), 20000, AND(P357&gt;=5000), 25000),0)</f>
        <v>0</v>
      </c>
      <c r="Y357" s="64" t="str">
        <f>_xlfn.IFNA(VLOOKUP(D357,OTC!$A:$H,8,0),"")</f>
        <v/>
      </c>
      <c r="Z357" s="102">
        <f t="shared" si="131"/>
        <v>53</v>
      </c>
      <c r="AA357" s="113">
        <f t="shared" si="132"/>
        <v>1188</v>
      </c>
      <c r="AB357" s="124">
        <f>IF(OR(ISNUMBER(SEARCH("적하삭제",J357)),ISNUMBER(SEARCH("적하 삭제",J357))),0,AA357*Summary!$B$23/100)</f>
        <v>11194.8804</v>
      </c>
      <c r="AC357" s="65"/>
      <c r="AD357" s="145">
        <v>45910</v>
      </c>
      <c r="AE357" s="139" t="s">
        <v>10</v>
      </c>
      <c r="AF357" s="139">
        <v>82020038093</v>
      </c>
      <c r="AG357" s="139" t="s">
        <v>1285</v>
      </c>
      <c r="AH357" s="139" t="s">
        <v>1286</v>
      </c>
      <c r="AI357" s="139">
        <v>1075954751</v>
      </c>
      <c r="AJ357" s="139">
        <v>39876</v>
      </c>
      <c r="AK357" s="139"/>
      <c r="AL357" s="140">
        <v>1</v>
      </c>
      <c r="AM357" s="141">
        <v>2.5499999999999998</v>
      </c>
      <c r="AN357" s="141">
        <v>3.5</v>
      </c>
      <c r="AO357" s="141">
        <v>3.5</v>
      </c>
      <c r="AP357" s="139" t="s">
        <v>8</v>
      </c>
      <c r="AQ357" s="141">
        <v>10.28</v>
      </c>
      <c r="AR357" s="139" t="s">
        <v>81</v>
      </c>
      <c r="AS357" s="139" t="s">
        <v>81</v>
      </c>
      <c r="AT357" s="139" t="s">
        <v>81</v>
      </c>
      <c r="AU357" s="139" t="s">
        <v>81</v>
      </c>
      <c r="AV357" s="139" t="s">
        <v>81</v>
      </c>
      <c r="AW357" s="139">
        <v>2256355</v>
      </c>
      <c r="AX357" s="139" t="s">
        <v>121</v>
      </c>
      <c r="AY357" s="139" t="s">
        <v>82</v>
      </c>
      <c r="AZ357" s="139"/>
      <c r="BA357" s="139" t="s">
        <v>83</v>
      </c>
      <c r="BB357" s="157">
        <v>596421470915</v>
      </c>
      <c r="BC357" s="139"/>
      <c r="BD357" s="139" t="s">
        <v>1287</v>
      </c>
      <c r="BE357" s="139" t="s">
        <v>88</v>
      </c>
      <c r="BF357" s="139" t="s">
        <v>87</v>
      </c>
      <c r="BG357" s="139" t="s">
        <v>84</v>
      </c>
      <c r="BH357" s="139" t="s">
        <v>85</v>
      </c>
      <c r="BI357" s="139" t="s">
        <v>86</v>
      </c>
      <c r="BJ357" s="139"/>
      <c r="BK357" s="139" t="s">
        <v>116</v>
      </c>
    </row>
    <row r="358" spans="1:63" ht="13.2" customHeight="1" x14ac:dyDescent="0.2">
      <c r="A358" s="54">
        <f t="shared" si="111"/>
        <v>45910</v>
      </c>
      <c r="B358" s="54" t="str">
        <f t="shared" si="112"/>
        <v>NRT</v>
      </c>
      <c r="C358" s="53">
        <f t="shared" si="113"/>
        <v>82020038093</v>
      </c>
      <c r="D358" s="55" t="str">
        <f t="shared" si="114"/>
        <v>PJP250141893</v>
      </c>
      <c r="E358" s="53">
        <f t="shared" si="115"/>
        <v>596421470963</v>
      </c>
      <c r="F358" s="53">
        <f t="shared" si="116"/>
        <v>2256355</v>
      </c>
      <c r="G358" s="53" t="str">
        <f t="shared" si="117"/>
        <v>SWCORP (TEAMHT)</v>
      </c>
      <c r="H358" s="55" t="str">
        <f t="shared" si="118"/>
        <v>박다인</v>
      </c>
      <c r="I358" s="53">
        <f t="shared" si="119"/>
        <v>50652</v>
      </c>
      <c r="J358" s="72">
        <f t="shared" si="120"/>
        <v>0</v>
      </c>
      <c r="K358" s="114">
        <f t="shared" si="121"/>
        <v>1</v>
      </c>
      <c r="L358" s="115">
        <f t="shared" si="122"/>
        <v>0.85</v>
      </c>
      <c r="M358" s="115">
        <f t="shared" si="123"/>
        <v>2</v>
      </c>
      <c r="N358" s="56">
        <f t="shared" si="124"/>
        <v>2</v>
      </c>
      <c r="O358" s="53" t="str">
        <f t="shared" si="125"/>
        <v>일반(목록배제,Normal-Manifest Exception)</v>
      </c>
      <c r="P358" s="100">
        <f t="shared" si="126"/>
        <v>26.6</v>
      </c>
      <c r="Q358" s="63" t="str">
        <f t="shared" si="127"/>
        <v>RS706</v>
      </c>
      <c r="R358" s="63" t="str">
        <f t="shared" si="128"/>
        <v>AIR SEOUL</v>
      </c>
      <c r="S358" s="54">
        <f t="shared" si="129"/>
        <v>45910</v>
      </c>
      <c r="T358" s="94">
        <f t="shared" si="130"/>
        <v>850</v>
      </c>
      <c r="U358" s="98" cm="1">
        <f t="array" ref="U358">IF(OR(ISNUMBER(SEARCH("대신대납",J358)),ISNUMBER(SEARCH("대신 대납",J358))),_xlfn.LET(
  _xlpm.s,J358,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8" s="98">
        <f>((K358-1)*2500)/(Summary!$B$23/100)</f>
        <v>0</v>
      </c>
      <c r="W358" s="107">
        <f>IF(OR(ISNUMBER(SEARCH("대신대납",J358)),ISNUMBER(SEARCH("대신 대납",J358)),ISNUMBER(SEARCH("대신착불",J358)),ISNUMBER(SEARCH("대신 착불",J358))), 0,_xlfn.IFNA(_xlfn.IFS(
    AND(N358/K358 &gt; 2, N358/K358 &lt;= 5), 500/(Summary!$B$23/100) * K358,
    AND(N358/K358 &gt; 5, N358/K358 &lt;= 10), 1000/(Summary!$B$23/100) * K358,
    AND(N358/K358 &gt; 10, N358/K358 &lt;= 20), 3000/(Summary!$B$23/100) * K358,
    AND(N358/K358 &gt; 20, N358/K358 &lt;= 25), 11000/(Summary!$B$23/100) * K358,
    AND(N358/K358 &gt; 25, N358/K358 &lt;= 999), 15000/(Summary!$B$23/100) * K358
),0))</f>
        <v>0</v>
      </c>
      <c r="X358" s="99" cm="1">
        <f t="array" ref="X358">_xlfn.IFNA(_xlfn.IFS(AND(P358&gt;=2000, P358&lt;3000), 10000, AND(P358&gt;=3000, P358&lt;4000), 15000, AND(P358&gt;=4000, P358&lt;5000), 20000, AND(P358&gt;=5000), 25000),0)</f>
        <v>0</v>
      </c>
      <c r="Y358" s="64" t="str">
        <f>_xlfn.IFNA(VLOOKUP(D358,OTC!$A:$H,8,0),"")</f>
        <v/>
      </c>
      <c r="Z358" s="102">
        <f t="shared" si="131"/>
        <v>0</v>
      </c>
      <c r="AA358" s="113">
        <f t="shared" si="132"/>
        <v>850</v>
      </c>
      <c r="AB358" s="124">
        <f>IF(OR(ISNUMBER(SEARCH("적하삭제",J358)),ISNUMBER(SEARCH("적하 삭제",J358))),0,AA358*Summary!$B$23/100)</f>
        <v>8009.8050000000003</v>
      </c>
      <c r="AC358" s="65"/>
      <c r="AD358" s="145">
        <v>45910</v>
      </c>
      <c r="AE358" s="139" t="s">
        <v>10</v>
      </c>
      <c r="AF358" s="139">
        <v>82020038093</v>
      </c>
      <c r="AG358" s="139" t="s">
        <v>1288</v>
      </c>
      <c r="AH358" s="139" t="s">
        <v>1289</v>
      </c>
      <c r="AI358" s="139">
        <v>1055577502</v>
      </c>
      <c r="AJ358" s="139">
        <v>50652</v>
      </c>
      <c r="AK358" s="139"/>
      <c r="AL358" s="140">
        <v>1</v>
      </c>
      <c r="AM358" s="141">
        <v>0.85</v>
      </c>
      <c r="AN358" s="141">
        <v>2</v>
      </c>
      <c r="AO358" s="141">
        <v>2</v>
      </c>
      <c r="AP358" s="139" t="s">
        <v>8</v>
      </c>
      <c r="AQ358" s="141">
        <v>26.6</v>
      </c>
      <c r="AR358" s="139" t="s">
        <v>81</v>
      </c>
      <c r="AS358" s="139" t="s">
        <v>81</v>
      </c>
      <c r="AT358" s="139" t="s">
        <v>81</v>
      </c>
      <c r="AU358" s="139" t="s">
        <v>81</v>
      </c>
      <c r="AV358" s="139" t="s">
        <v>81</v>
      </c>
      <c r="AW358" s="139">
        <v>2256355</v>
      </c>
      <c r="AX358" s="139" t="s">
        <v>121</v>
      </c>
      <c r="AY358" s="139" t="s">
        <v>82</v>
      </c>
      <c r="AZ358" s="139"/>
      <c r="BA358" s="139" t="s">
        <v>83</v>
      </c>
      <c r="BB358" s="157">
        <v>596421470963</v>
      </c>
      <c r="BC358" s="139"/>
      <c r="BD358" s="139" t="s">
        <v>1290</v>
      </c>
      <c r="BE358" s="139" t="s">
        <v>88</v>
      </c>
      <c r="BF358" s="139" t="s">
        <v>87</v>
      </c>
      <c r="BG358" s="139" t="s">
        <v>84</v>
      </c>
      <c r="BH358" s="139" t="s">
        <v>85</v>
      </c>
      <c r="BI358" s="139" t="s">
        <v>86</v>
      </c>
      <c r="BJ358" s="139"/>
      <c r="BK358" s="139" t="s">
        <v>116</v>
      </c>
    </row>
    <row r="359" spans="1:63" ht="13.2" customHeight="1" x14ac:dyDescent="0.2">
      <c r="A359" s="54">
        <f t="shared" si="111"/>
        <v>45910</v>
      </c>
      <c r="B359" s="54" t="str">
        <f t="shared" si="112"/>
        <v>NRT</v>
      </c>
      <c r="C359" s="53">
        <f t="shared" si="113"/>
        <v>82020038093</v>
      </c>
      <c r="D359" s="55" t="str">
        <f t="shared" si="114"/>
        <v>PJP250141863</v>
      </c>
      <c r="E359" s="53">
        <f t="shared" si="115"/>
        <v>596421470661</v>
      </c>
      <c r="F359" s="53">
        <f t="shared" si="116"/>
        <v>2256355</v>
      </c>
      <c r="G359" s="53" t="str">
        <f t="shared" si="117"/>
        <v>SWCORP (TEAMHT)</v>
      </c>
      <c r="H359" s="55" t="str">
        <f t="shared" si="118"/>
        <v>최아라</v>
      </c>
      <c r="I359" s="53">
        <f t="shared" si="119"/>
        <v>34390</v>
      </c>
      <c r="J359" s="72">
        <f t="shared" si="120"/>
        <v>0</v>
      </c>
      <c r="K359" s="114">
        <f t="shared" si="121"/>
        <v>1</v>
      </c>
      <c r="L359" s="115">
        <f t="shared" si="122"/>
        <v>3.2</v>
      </c>
      <c r="M359" s="115">
        <f t="shared" si="123"/>
        <v>3.6</v>
      </c>
      <c r="N359" s="56">
        <f t="shared" si="124"/>
        <v>3.6</v>
      </c>
      <c r="O359" s="53" t="str">
        <f t="shared" si="125"/>
        <v>일반(목록배제,Normal-Manifest Exception)</v>
      </c>
      <c r="P359" s="100">
        <f t="shared" si="126"/>
        <v>16.38</v>
      </c>
      <c r="Q359" s="63" t="str">
        <f t="shared" si="127"/>
        <v>RS706</v>
      </c>
      <c r="R359" s="63" t="str">
        <f t="shared" si="128"/>
        <v>AIR SEOUL</v>
      </c>
      <c r="S359" s="54">
        <f t="shared" si="129"/>
        <v>45910</v>
      </c>
      <c r="T359" s="94">
        <f t="shared" si="130"/>
        <v>1154</v>
      </c>
      <c r="U359" s="98" cm="1">
        <f t="array" ref="U359">IF(OR(ISNUMBER(SEARCH("대신대납",J359)),ISNUMBER(SEARCH("대신 대납",J359))),_xlfn.LET(
  _xlpm.s,J359,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9" s="98">
        <f>((K359-1)*2500)/(Summary!$B$23/100)</f>
        <v>0</v>
      </c>
      <c r="W359" s="107">
        <f>IF(OR(ISNUMBER(SEARCH("대신대납",J359)),ISNUMBER(SEARCH("대신 대납",J359)),ISNUMBER(SEARCH("대신착불",J359)),ISNUMBER(SEARCH("대신 착불",J359))), 0,_xlfn.IFNA(_xlfn.IFS(
    AND(N359/K359 &gt; 2, N359/K359 &lt;= 5), 500/(Summary!$B$23/100) * K359,
    AND(N359/K359 &gt; 5, N359/K359 &lt;= 10), 1000/(Summary!$B$23/100) * K359,
    AND(N359/K359 &gt; 10, N359/K359 &lt;= 20), 3000/(Summary!$B$23/100) * K359,
    AND(N359/K359 &gt; 20, N359/K359 &lt;= 25), 11000/(Summary!$B$23/100) * K359,
    AND(N359/K359 &gt; 25, N359/K359 &lt;= 999), 15000/(Summary!$B$23/100) * K359
),0))</f>
        <v>53.059968376258844</v>
      </c>
      <c r="X359" s="99" cm="1">
        <f t="array" ref="X359">_xlfn.IFNA(_xlfn.IFS(AND(P359&gt;=2000, P359&lt;3000), 10000, AND(P359&gt;=3000, P359&lt;4000), 15000, AND(P359&gt;=4000, P359&lt;5000), 20000, AND(P359&gt;=5000), 25000),0)</f>
        <v>0</v>
      </c>
      <c r="Y359" s="64" t="str">
        <f>_xlfn.IFNA(VLOOKUP(D359,OTC!$A:$H,8,0),"")</f>
        <v/>
      </c>
      <c r="Z359" s="102">
        <f t="shared" si="131"/>
        <v>53</v>
      </c>
      <c r="AA359" s="113">
        <f t="shared" si="132"/>
        <v>1207</v>
      </c>
      <c r="AB359" s="124">
        <f>IF(OR(ISNUMBER(SEARCH("적하삭제",J359)),ISNUMBER(SEARCH("적하 삭제",J359))),0,AA359*Summary!$B$23/100)</f>
        <v>11373.9231</v>
      </c>
      <c r="AC359" s="65"/>
      <c r="AD359" s="145">
        <v>45910</v>
      </c>
      <c r="AE359" s="139" t="s">
        <v>10</v>
      </c>
      <c r="AF359" s="139">
        <v>82020038093</v>
      </c>
      <c r="AG359" s="139" t="s">
        <v>1291</v>
      </c>
      <c r="AH359" s="139" t="s">
        <v>1292</v>
      </c>
      <c r="AI359" s="139">
        <v>1088372451</v>
      </c>
      <c r="AJ359" s="139">
        <v>34390</v>
      </c>
      <c r="AK359" s="139"/>
      <c r="AL359" s="140">
        <v>1</v>
      </c>
      <c r="AM359" s="141">
        <v>3.2</v>
      </c>
      <c r="AN359" s="141">
        <v>3.6</v>
      </c>
      <c r="AO359" s="141">
        <v>3.6</v>
      </c>
      <c r="AP359" s="139" t="s">
        <v>8</v>
      </c>
      <c r="AQ359" s="141">
        <v>16.38</v>
      </c>
      <c r="AR359" s="139" t="s">
        <v>81</v>
      </c>
      <c r="AS359" s="139" t="s">
        <v>81</v>
      </c>
      <c r="AT359" s="139" t="s">
        <v>81</v>
      </c>
      <c r="AU359" s="139" t="s">
        <v>81</v>
      </c>
      <c r="AV359" s="139" t="s">
        <v>81</v>
      </c>
      <c r="AW359" s="139">
        <v>2256355</v>
      </c>
      <c r="AX359" s="139" t="s">
        <v>121</v>
      </c>
      <c r="AY359" s="139" t="s">
        <v>82</v>
      </c>
      <c r="AZ359" s="139"/>
      <c r="BA359" s="139" t="s">
        <v>83</v>
      </c>
      <c r="BB359" s="157">
        <v>596421470661</v>
      </c>
      <c r="BC359" s="139"/>
      <c r="BD359" s="139" t="s">
        <v>1293</v>
      </c>
      <c r="BE359" s="139" t="s">
        <v>88</v>
      </c>
      <c r="BF359" s="139" t="s">
        <v>87</v>
      </c>
      <c r="BG359" s="139" t="s">
        <v>84</v>
      </c>
      <c r="BH359" s="139" t="s">
        <v>85</v>
      </c>
      <c r="BI359" s="139" t="s">
        <v>86</v>
      </c>
      <c r="BJ359" s="139"/>
      <c r="BK359" s="139" t="s">
        <v>116</v>
      </c>
    </row>
    <row r="360" spans="1:63" ht="13.2" customHeight="1" x14ac:dyDescent="0.2">
      <c r="A360" s="54">
        <f t="shared" si="111"/>
        <v>45910</v>
      </c>
      <c r="B360" s="54" t="str">
        <f t="shared" si="112"/>
        <v>NRT</v>
      </c>
      <c r="C360" s="53">
        <f t="shared" si="113"/>
        <v>82020038093</v>
      </c>
      <c r="D360" s="55" t="str">
        <f t="shared" si="114"/>
        <v>PJP250141983</v>
      </c>
      <c r="E360" s="53">
        <f t="shared" si="115"/>
        <v>596421472481</v>
      </c>
      <c r="F360" s="53">
        <f t="shared" si="116"/>
        <v>2256355</v>
      </c>
      <c r="G360" s="53" t="str">
        <f t="shared" si="117"/>
        <v>SWCORP (TEAMHT)</v>
      </c>
      <c r="H360" s="55" t="str">
        <f t="shared" si="118"/>
        <v>서진주</v>
      </c>
      <c r="I360" s="53">
        <f t="shared" si="119"/>
        <v>8714</v>
      </c>
      <c r="J360" s="72">
        <f t="shared" si="120"/>
        <v>0</v>
      </c>
      <c r="K360" s="114">
        <f t="shared" si="121"/>
        <v>1</v>
      </c>
      <c r="L360" s="115">
        <f t="shared" si="122"/>
        <v>2.2999999999999998</v>
      </c>
      <c r="M360" s="115">
        <f t="shared" si="123"/>
        <v>3.6</v>
      </c>
      <c r="N360" s="56">
        <f t="shared" si="124"/>
        <v>3.6</v>
      </c>
      <c r="O360" s="53" t="str">
        <f t="shared" si="125"/>
        <v>일반(목록배제,Normal-Manifest Exception)</v>
      </c>
      <c r="P360" s="100">
        <f t="shared" si="126"/>
        <v>26.67</v>
      </c>
      <c r="Q360" s="63" t="str">
        <f t="shared" si="127"/>
        <v>RS706</v>
      </c>
      <c r="R360" s="63" t="str">
        <f t="shared" si="128"/>
        <v>AIR SEOUL</v>
      </c>
      <c r="S360" s="54">
        <f t="shared" si="129"/>
        <v>45910</v>
      </c>
      <c r="T360" s="94">
        <f t="shared" si="130"/>
        <v>1154</v>
      </c>
      <c r="U360" s="98" cm="1">
        <f t="array" ref="U360">IF(OR(ISNUMBER(SEARCH("대신대납",J360)),ISNUMBER(SEARCH("대신 대납",J360))),_xlfn.LET(
  _xlpm.s,J360,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0" s="98">
        <f>((K360-1)*2500)/(Summary!$B$23/100)</f>
        <v>0</v>
      </c>
      <c r="W360" s="107">
        <f>IF(OR(ISNUMBER(SEARCH("대신대납",J360)),ISNUMBER(SEARCH("대신 대납",J360)),ISNUMBER(SEARCH("대신착불",J360)),ISNUMBER(SEARCH("대신 착불",J360))), 0,_xlfn.IFNA(_xlfn.IFS(
    AND(N360/K360 &gt; 2, N360/K360 &lt;= 5), 500/(Summary!$B$23/100) * K360,
    AND(N360/K360 &gt; 5, N360/K360 &lt;= 10), 1000/(Summary!$B$23/100) * K360,
    AND(N360/K360 &gt; 10, N360/K360 &lt;= 20), 3000/(Summary!$B$23/100) * K360,
    AND(N360/K360 &gt; 20, N360/K360 &lt;= 25), 11000/(Summary!$B$23/100) * K360,
    AND(N360/K360 &gt; 25, N360/K360 &lt;= 999), 15000/(Summary!$B$23/100) * K360
),0))</f>
        <v>53.059968376258844</v>
      </c>
      <c r="X360" s="99" cm="1">
        <f t="array" ref="X360">_xlfn.IFNA(_xlfn.IFS(AND(P360&gt;=2000, P360&lt;3000), 10000, AND(P360&gt;=3000, P360&lt;4000), 15000, AND(P360&gt;=4000, P360&lt;5000), 20000, AND(P360&gt;=5000), 25000),0)</f>
        <v>0</v>
      </c>
      <c r="Y360" s="64" t="str">
        <f>_xlfn.IFNA(VLOOKUP(D360,OTC!$A:$H,8,0),"")</f>
        <v/>
      </c>
      <c r="Z360" s="102">
        <f t="shared" si="131"/>
        <v>53</v>
      </c>
      <c r="AA360" s="113">
        <f t="shared" si="132"/>
        <v>1207</v>
      </c>
      <c r="AB360" s="124">
        <f>IF(OR(ISNUMBER(SEARCH("적하삭제",J360)),ISNUMBER(SEARCH("적하 삭제",J360))),0,AA360*Summary!$B$23/100)</f>
        <v>11373.9231</v>
      </c>
      <c r="AC360" s="65"/>
      <c r="AD360" s="145">
        <v>45910</v>
      </c>
      <c r="AE360" s="139" t="s">
        <v>10</v>
      </c>
      <c r="AF360" s="139">
        <v>82020038093</v>
      </c>
      <c r="AG360" s="139" t="s">
        <v>1294</v>
      </c>
      <c r="AH360" s="139" t="s">
        <v>1295</v>
      </c>
      <c r="AI360" s="139">
        <v>1052858048</v>
      </c>
      <c r="AJ360" s="139">
        <v>8714</v>
      </c>
      <c r="AK360" s="139"/>
      <c r="AL360" s="140">
        <v>1</v>
      </c>
      <c r="AM360" s="141">
        <v>2.2999999999999998</v>
      </c>
      <c r="AN360" s="141">
        <v>3.6</v>
      </c>
      <c r="AO360" s="141">
        <v>3.6</v>
      </c>
      <c r="AP360" s="139" t="s">
        <v>8</v>
      </c>
      <c r="AQ360" s="141">
        <v>26.67</v>
      </c>
      <c r="AR360" s="139" t="s">
        <v>81</v>
      </c>
      <c r="AS360" s="139" t="s">
        <v>81</v>
      </c>
      <c r="AT360" s="139" t="s">
        <v>81</v>
      </c>
      <c r="AU360" s="139" t="s">
        <v>81</v>
      </c>
      <c r="AV360" s="139" t="s">
        <v>81</v>
      </c>
      <c r="AW360" s="139">
        <v>2256355</v>
      </c>
      <c r="AX360" s="139" t="s">
        <v>121</v>
      </c>
      <c r="AY360" s="139" t="s">
        <v>82</v>
      </c>
      <c r="AZ360" s="139"/>
      <c r="BA360" s="139" t="s">
        <v>83</v>
      </c>
      <c r="BB360" s="157">
        <v>596421472481</v>
      </c>
      <c r="BC360" s="139"/>
      <c r="BD360" s="139" t="s">
        <v>1296</v>
      </c>
      <c r="BE360" s="139" t="s">
        <v>88</v>
      </c>
      <c r="BF360" s="139" t="s">
        <v>87</v>
      </c>
      <c r="BG360" s="139" t="s">
        <v>84</v>
      </c>
      <c r="BH360" s="139" t="s">
        <v>85</v>
      </c>
      <c r="BI360" s="139" t="s">
        <v>86</v>
      </c>
      <c r="BJ360" s="139"/>
      <c r="BK360" s="139" t="s">
        <v>116</v>
      </c>
    </row>
    <row r="361" spans="1:63" ht="13.2" customHeight="1" x14ac:dyDescent="0.2">
      <c r="A361" s="54">
        <f t="shared" si="111"/>
        <v>45910</v>
      </c>
      <c r="B361" s="54" t="str">
        <f t="shared" si="112"/>
        <v>NRT</v>
      </c>
      <c r="C361" s="53">
        <f t="shared" si="113"/>
        <v>82020038093</v>
      </c>
      <c r="D361" s="55" t="str">
        <f t="shared" si="114"/>
        <v>PJP250141882</v>
      </c>
      <c r="E361" s="53">
        <f t="shared" si="115"/>
        <v>596421470856</v>
      </c>
      <c r="F361" s="53">
        <f t="shared" si="116"/>
        <v>2256355</v>
      </c>
      <c r="G361" s="53" t="str">
        <f t="shared" si="117"/>
        <v>SWCORP (TEAMHT)</v>
      </c>
      <c r="H361" s="55" t="str">
        <f t="shared" si="118"/>
        <v>이송희</v>
      </c>
      <c r="I361" s="53">
        <f t="shared" si="119"/>
        <v>12980</v>
      </c>
      <c r="J361" s="72">
        <f t="shared" si="120"/>
        <v>0</v>
      </c>
      <c r="K361" s="114">
        <f t="shared" si="121"/>
        <v>1</v>
      </c>
      <c r="L361" s="115">
        <f t="shared" si="122"/>
        <v>0.8</v>
      </c>
      <c r="M361" s="115">
        <f t="shared" si="123"/>
        <v>2.2000000000000002</v>
      </c>
      <c r="N361" s="56">
        <f t="shared" si="124"/>
        <v>2.2000000000000002</v>
      </c>
      <c r="O361" s="53" t="str">
        <f t="shared" si="125"/>
        <v>목록(Manifest)</v>
      </c>
      <c r="P361" s="100">
        <f t="shared" si="126"/>
        <v>4.4400000000000004</v>
      </c>
      <c r="Q361" s="63" t="str">
        <f t="shared" si="127"/>
        <v>RS706</v>
      </c>
      <c r="R361" s="63" t="str">
        <f t="shared" si="128"/>
        <v>AIR SEOUL</v>
      </c>
      <c r="S361" s="54">
        <f t="shared" si="129"/>
        <v>45910</v>
      </c>
      <c r="T361" s="94">
        <f t="shared" si="130"/>
        <v>888</v>
      </c>
      <c r="U361" s="98" cm="1">
        <f t="array" ref="U361">IF(OR(ISNUMBER(SEARCH("대신대납",J361)),ISNUMBER(SEARCH("대신 대납",J361))),_xlfn.LET(
  _xlpm.s,J361,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1" s="98">
        <f>((K361-1)*2500)/(Summary!$B$23/100)</f>
        <v>0</v>
      </c>
      <c r="W361" s="107">
        <f>IF(OR(ISNUMBER(SEARCH("대신대납",J361)),ISNUMBER(SEARCH("대신 대납",J361)),ISNUMBER(SEARCH("대신착불",J361)),ISNUMBER(SEARCH("대신 착불",J361))), 0,_xlfn.IFNA(_xlfn.IFS(
    AND(N361/K361 &gt; 2, N361/K361 &lt;= 5), 500/(Summary!$B$23/100) * K361,
    AND(N361/K361 &gt; 5, N361/K361 &lt;= 10), 1000/(Summary!$B$23/100) * K361,
    AND(N361/K361 &gt; 10, N361/K361 &lt;= 20), 3000/(Summary!$B$23/100) * K361,
    AND(N361/K361 &gt; 20, N361/K361 &lt;= 25), 11000/(Summary!$B$23/100) * K361,
    AND(N361/K361 &gt; 25, N361/K361 &lt;= 999), 15000/(Summary!$B$23/100) * K361
),0))</f>
        <v>53.059968376258844</v>
      </c>
      <c r="X361" s="99" cm="1">
        <f t="array" ref="X361">_xlfn.IFNA(_xlfn.IFS(AND(P361&gt;=2000, P361&lt;3000), 10000, AND(P361&gt;=3000, P361&lt;4000), 15000, AND(P361&gt;=4000, P361&lt;5000), 20000, AND(P361&gt;=5000), 25000),0)</f>
        <v>0</v>
      </c>
      <c r="Y361" s="64" t="str">
        <f>_xlfn.IFNA(VLOOKUP(D361,OTC!$A:$H,8,0),"")</f>
        <v/>
      </c>
      <c r="Z361" s="102">
        <f t="shared" si="131"/>
        <v>53</v>
      </c>
      <c r="AA361" s="113">
        <f t="shared" si="132"/>
        <v>941</v>
      </c>
      <c r="AB361" s="124">
        <f>IF(OR(ISNUMBER(SEARCH("적하삭제",J361)),ISNUMBER(SEARCH("적하 삭제",J361))),0,AA361*Summary!$B$23/100)</f>
        <v>8867.3253000000004</v>
      </c>
      <c r="AC361" s="65"/>
      <c r="AD361" s="145">
        <v>45910</v>
      </c>
      <c r="AE361" s="139" t="s">
        <v>10</v>
      </c>
      <c r="AF361" s="139">
        <v>82020038093</v>
      </c>
      <c r="AG361" s="139" t="s">
        <v>1297</v>
      </c>
      <c r="AH361" s="139" t="s">
        <v>212</v>
      </c>
      <c r="AI361" s="139">
        <v>1051091834</v>
      </c>
      <c r="AJ361" s="139">
        <v>12980</v>
      </c>
      <c r="AK361" s="139"/>
      <c r="AL361" s="140">
        <v>1</v>
      </c>
      <c r="AM361" s="141">
        <v>0.8</v>
      </c>
      <c r="AN361" s="141">
        <v>2.2000000000000002</v>
      </c>
      <c r="AO361" s="141">
        <v>2.2000000000000002</v>
      </c>
      <c r="AP361" s="139" t="s">
        <v>7</v>
      </c>
      <c r="AQ361" s="141">
        <v>4.4400000000000004</v>
      </c>
      <c r="AR361" s="139" t="s">
        <v>81</v>
      </c>
      <c r="AS361" s="139" t="s">
        <v>81</v>
      </c>
      <c r="AT361" s="139" t="s">
        <v>81</v>
      </c>
      <c r="AU361" s="139" t="s">
        <v>81</v>
      </c>
      <c r="AV361" s="139" t="s">
        <v>81</v>
      </c>
      <c r="AW361" s="139">
        <v>2256355</v>
      </c>
      <c r="AX361" s="139" t="s">
        <v>121</v>
      </c>
      <c r="AY361" s="139" t="s">
        <v>82</v>
      </c>
      <c r="AZ361" s="139"/>
      <c r="BA361" s="139" t="s">
        <v>83</v>
      </c>
      <c r="BB361" s="157">
        <v>596421470856</v>
      </c>
      <c r="BC361" s="139"/>
      <c r="BD361" s="139" t="s">
        <v>1298</v>
      </c>
      <c r="BE361" s="139" t="s">
        <v>88</v>
      </c>
      <c r="BF361" s="139" t="s">
        <v>87</v>
      </c>
      <c r="BG361" s="139" t="s">
        <v>84</v>
      </c>
      <c r="BH361" s="139" t="s">
        <v>85</v>
      </c>
      <c r="BI361" s="139" t="s">
        <v>86</v>
      </c>
      <c r="BJ361" s="139"/>
      <c r="BK361" s="139" t="s">
        <v>116</v>
      </c>
    </row>
    <row r="362" spans="1:63" ht="13.2" customHeight="1" x14ac:dyDescent="0.2">
      <c r="A362" s="54">
        <f t="shared" si="111"/>
        <v>45910</v>
      </c>
      <c r="B362" s="54" t="str">
        <f t="shared" si="112"/>
        <v>NRT</v>
      </c>
      <c r="C362" s="53">
        <f t="shared" si="113"/>
        <v>82020038093</v>
      </c>
      <c r="D362" s="55" t="str">
        <f t="shared" si="114"/>
        <v>PJP250142367</v>
      </c>
      <c r="E362" s="53">
        <f t="shared" si="115"/>
        <v>596421472643</v>
      </c>
      <c r="F362" s="53">
        <f t="shared" si="116"/>
        <v>2256355</v>
      </c>
      <c r="G362" s="53" t="str">
        <f t="shared" si="117"/>
        <v>SWCORP (TEAMHT)</v>
      </c>
      <c r="H362" s="55" t="str">
        <f t="shared" si="118"/>
        <v>정승희</v>
      </c>
      <c r="I362" s="53">
        <f t="shared" si="119"/>
        <v>13940</v>
      </c>
      <c r="J362" s="72">
        <f t="shared" si="120"/>
        <v>0</v>
      </c>
      <c r="K362" s="114">
        <f t="shared" si="121"/>
        <v>1</v>
      </c>
      <c r="L362" s="115">
        <f t="shared" si="122"/>
        <v>1</v>
      </c>
      <c r="M362" s="115">
        <f t="shared" si="123"/>
        <v>2</v>
      </c>
      <c r="N362" s="56">
        <f t="shared" si="124"/>
        <v>2</v>
      </c>
      <c r="O362" s="53" t="str">
        <f t="shared" si="125"/>
        <v>일반(목록배제,Normal-Manifest Exception)</v>
      </c>
      <c r="P362" s="100">
        <f t="shared" si="126"/>
        <v>13.3</v>
      </c>
      <c r="Q362" s="63" t="str">
        <f t="shared" si="127"/>
        <v>RS706</v>
      </c>
      <c r="R362" s="63" t="str">
        <f t="shared" si="128"/>
        <v>AIR SEOUL</v>
      </c>
      <c r="S362" s="54">
        <f t="shared" si="129"/>
        <v>45910</v>
      </c>
      <c r="T362" s="94">
        <f t="shared" si="130"/>
        <v>850</v>
      </c>
      <c r="U362" s="98" cm="1">
        <f t="array" ref="U362">IF(OR(ISNUMBER(SEARCH("대신대납",J362)),ISNUMBER(SEARCH("대신 대납",J362))),_xlfn.LET(
  _xlpm.s,J362,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2" s="98">
        <f>((K362-1)*2500)/(Summary!$B$23/100)</f>
        <v>0</v>
      </c>
      <c r="W362" s="107">
        <f>IF(OR(ISNUMBER(SEARCH("대신대납",J362)),ISNUMBER(SEARCH("대신 대납",J362)),ISNUMBER(SEARCH("대신착불",J362)),ISNUMBER(SEARCH("대신 착불",J362))), 0,_xlfn.IFNA(_xlfn.IFS(
    AND(N362/K362 &gt; 2, N362/K362 &lt;= 5), 500/(Summary!$B$23/100) * K362,
    AND(N362/K362 &gt; 5, N362/K362 &lt;= 10), 1000/(Summary!$B$23/100) * K362,
    AND(N362/K362 &gt; 10, N362/K362 &lt;= 20), 3000/(Summary!$B$23/100) * K362,
    AND(N362/K362 &gt; 20, N362/K362 &lt;= 25), 11000/(Summary!$B$23/100) * K362,
    AND(N362/K362 &gt; 25, N362/K362 &lt;= 999), 15000/(Summary!$B$23/100) * K362
),0))</f>
        <v>0</v>
      </c>
      <c r="X362" s="99" cm="1">
        <f t="array" ref="X362">_xlfn.IFNA(_xlfn.IFS(AND(P362&gt;=2000, P362&lt;3000), 10000, AND(P362&gt;=3000, P362&lt;4000), 15000, AND(P362&gt;=4000, P362&lt;5000), 20000, AND(P362&gt;=5000), 25000),0)</f>
        <v>0</v>
      </c>
      <c r="Y362" s="64" t="str">
        <f>_xlfn.IFNA(VLOOKUP(D362,OTC!$A:$H,8,0),"")</f>
        <v/>
      </c>
      <c r="Z362" s="102">
        <f t="shared" si="131"/>
        <v>0</v>
      </c>
      <c r="AA362" s="113">
        <f t="shared" si="132"/>
        <v>850</v>
      </c>
      <c r="AB362" s="124">
        <f>IF(OR(ISNUMBER(SEARCH("적하삭제",J362)),ISNUMBER(SEARCH("적하 삭제",J362))),0,AA362*Summary!$B$23/100)</f>
        <v>8009.8050000000003</v>
      </c>
      <c r="AC362" s="65"/>
      <c r="AD362" s="145">
        <v>45910</v>
      </c>
      <c r="AE362" s="139" t="s">
        <v>10</v>
      </c>
      <c r="AF362" s="139">
        <v>82020038093</v>
      </c>
      <c r="AG362" s="139" t="s">
        <v>1299</v>
      </c>
      <c r="AH362" s="139" t="s">
        <v>1300</v>
      </c>
      <c r="AI362" s="139">
        <v>1037925491</v>
      </c>
      <c r="AJ362" s="139">
        <v>13940</v>
      </c>
      <c r="AK362" s="139"/>
      <c r="AL362" s="140">
        <v>1</v>
      </c>
      <c r="AM362" s="141">
        <v>1</v>
      </c>
      <c r="AN362" s="141">
        <v>2</v>
      </c>
      <c r="AO362" s="141">
        <v>2</v>
      </c>
      <c r="AP362" s="139" t="s">
        <v>8</v>
      </c>
      <c r="AQ362" s="141">
        <v>13.3</v>
      </c>
      <c r="AR362" s="139" t="s">
        <v>81</v>
      </c>
      <c r="AS362" s="139" t="s">
        <v>81</v>
      </c>
      <c r="AT362" s="139" t="s">
        <v>81</v>
      </c>
      <c r="AU362" s="139" t="s">
        <v>81</v>
      </c>
      <c r="AV362" s="139" t="s">
        <v>81</v>
      </c>
      <c r="AW362" s="139">
        <v>2256355</v>
      </c>
      <c r="AX362" s="139" t="s">
        <v>121</v>
      </c>
      <c r="AY362" s="139" t="s">
        <v>82</v>
      </c>
      <c r="AZ362" s="139"/>
      <c r="BA362" s="139" t="s">
        <v>83</v>
      </c>
      <c r="BB362" s="157">
        <v>596421472643</v>
      </c>
      <c r="BC362" s="139"/>
      <c r="BD362" s="139" t="s">
        <v>1301</v>
      </c>
      <c r="BE362" s="139" t="s">
        <v>88</v>
      </c>
      <c r="BF362" s="139" t="s">
        <v>87</v>
      </c>
      <c r="BG362" s="139" t="s">
        <v>84</v>
      </c>
      <c r="BH362" s="139" t="s">
        <v>85</v>
      </c>
      <c r="BI362" s="139" t="s">
        <v>86</v>
      </c>
      <c r="BJ362" s="139"/>
      <c r="BK362" s="139" t="s">
        <v>116</v>
      </c>
    </row>
    <row r="363" spans="1:63" ht="13.2" customHeight="1" x14ac:dyDescent="0.2">
      <c r="A363" s="54">
        <f t="shared" si="111"/>
        <v>45910</v>
      </c>
      <c r="B363" s="54" t="str">
        <f t="shared" si="112"/>
        <v>NRT</v>
      </c>
      <c r="C363" s="53">
        <f t="shared" si="113"/>
        <v>82020038093</v>
      </c>
      <c r="D363" s="55" t="str">
        <f t="shared" si="114"/>
        <v>PJP250141821</v>
      </c>
      <c r="E363" s="53">
        <f t="shared" si="115"/>
        <v>596421470241</v>
      </c>
      <c r="F363" s="53">
        <f t="shared" si="116"/>
        <v>2256355</v>
      </c>
      <c r="G363" s="53" t="str">
        <f t="shared" si="117"/>
        <v>SWCORP (TEAMHT)</v>
      </c>
      <c r="H363" s="55" t="str">
        <f t="shared" si="118"/>
        <v>추다희</v>
      </c>
      <c r="I363" s="53">
        <f t="shared" si="119"/>
        <v>26009</v>
      </c>
      <c r="J363" s="72">
        <f t="shared" si="120"/>
        <v>0</v>
      </c>
      <c r="K363" s="114">
        <f t="shared" si="121"/>
        <v>1</v>
      </c>
      <c r="L363" s="115">
        <f t="shared" si="122"/>
        <v>0.45</v>
      </c>
      <c r="M363" s="115">
        <f t="shared" si="123"/>
        <v>2</v>
      </c>
      <c r="N363" s="56">
        <f t="shared" si="124"/>
        <v>2</v>
      </c>
      <c r="O363" s="53" t="str">
        <f t="shared" si="125"/>
        <v>목록(Manifest)</v>
      </c>
      <c r="P363" s="100">
        <f t="shared" si="126"/>
        <v>4.84</v>
      </c>
      <c r="Q363" s="63" t="str">
        <f t="shared" si="127"/>
        <v>RS706</v>
      </c>
      <c r="R363" s="63" t="str">
        <f t="shared" si="128"/>
        <v>AIR SEOUL</v>
      </c>
      <c r="S363" s="54">
        <f t="shared" si="129"/>
        <v>45910</v>
      </c>
      <c r="T363" s="94">
        <f t="shared" si="130"/>
        <v>850</v>
      </c>
      <c r="U363" s="98" cm="1">
        <f t="array" ref="U363">IF(OR(ISNUMBER(SEARCH("대신대납",J363)),ISNUMBER(SEARCH("대신 대납",J363))),_xlfn.LET(
  _xlpm.s,J363,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3" s="98">
        <f>((K363-1)*2500)/(Summary!$B$23/100)</f>
        <v>0</v>
      </c>
      <c r="W363" s="107">
        <f>IF(OR(ISNUMBER(SEARCH("대신대납",J363)),ISNUMBER(SEARCH("대신 대납",J363)),ISNUMBER(SEARCH("대신착불",J363)),ISNUMBER(SEARCH("대신 착불",J363))), 0,_xlfn.IFNA(_xlfn.IFS(
    AND(N363/K363 &gt; 2, N363/K363 &lt;= 5), 500/(Summary!$B$23/100) * K363,
    AND(N363/K363 &gt; 5, N363/K363 &lt;= 10), 1000/(Summary!$B$23/100) * K363,
    AND(N363/K363 &gt; 10, N363/K363 &lt;= 20), 3000/(Summary!$B$23/100) * K363,
    AND(N363/K363 &gt; 20, N363/K363 &lt;= 25), 11000/(Summary!$B$23/100) * K363,
    AND(N363/K363 &gt; 25, N363/K363 &lt;= 999), 15000/(Summary!$B$23/100) * K363
),0))</f>
        <v>0</v>
      </c>
      <c r="X363" s="99" cm="1">
        <f t="array" ref="X363">_xlfn.IFNA(_xlfn.IFS(AND(P363&gt;=2000, P363&lt;3000), 10000, AND(P363&gt;=3000, P363&lt;4000), 15000, AND(P363&gt;=4000, P363&lt;5000), 20000, AND(P363&gt;=5000), 25000),0)</f>
        <v>0</v>
      </c>
      <c r="Y363" s="64" t="str">
        <f>_xlfn.IFNA(VLOOKUP(D363,OTC!$A:$H,8,0),"")</f>
        <v/>
      </c>
      <c r="Z363" s="102">
        <f t="shared" si="131"/>
        <v>0</v>
      </c>
      <c r="AA363" s="113">
        <f t="shared" si="132"/>
        <v>850</v>
      </c>
      <c r="AB363" s="124">
        <f>IF(OR(ISNUMBER(SEARCH("적하삭제",J363)),ISNUMBER(SEARCH("적하 삭제",J363))),0,AA363*Summary!$B$23/100)</f>
        <v>8009.8050000000003</v>
      </c>
      <c r="AC363" s="65"/>
      <c r="AD363" s="145">
        <v>45910</v>
      </c>
      <c r="AE363" s="139" t="s">
        <v>10</v>
      </c>
      <c r="AF363" s="139">
        <v>82020038093</v>
      </c>
      <c r="AG363" s="139" t="s">
        <v>1302</v>
      </c>
      <c r="AH363" s="139" t="s">
        <v>1303</v>
      </c>
      <c r="AI363" s="139">
        <v>1076432808</v>
      </c>
      <c r="AJ363" s="139">
        <v>26009</v>
      </c>
      <c r="AK363" s="139"/>
      <c r="AL363" s="140">
        <v>1</v>
      </c>
      <c r="AM363" s="141">
        <v>0.45</v>
      </c>
      <c r="AN363" s="141">
        <v>2</v>
      </c>
      <c r="AO363" s="141">
        <v>2</v>
      </c>
      <c r="AP363" s="139" t="s">
        <v>7</v>
      </c>
      <c r="AQ363" s="141">
        <v>4.84</v>
      </c>
      <c r="AR363" s="139" t="s">
        <v>81</v>
      </c>
      <c r="AS363" s="139" t="s">
        <v>81</v>
      </c>
      <c r="AT363" s="139" t="s">
        <v>81</v>
      </c>
      <c r="AU363" s="139" t="s">
        <v>81</v>
      </c>
      <c r="AV363" s="139" t="s">
        <v>81</v>
      </c>
      <c r="AW363" s="139">
        <v>2256355</v>
      </c>
      <c r="AX363" s="139" t="s">
        <v>121</v>
      </c>
      <c r="AY363" s="139" t="s">
        <v>82</v>
      </c>
      <c r="AZ363" s="139"/>
      <c r="BA363" s="139" t="s">
        <v>83</v>
      </c>
      <c r="BB363" s="157">
        <v>596421470241</v>
      </c>
      <c r="BC363" s="139"/>
      <c r="BD363" s="139" t="s">
        <v>1304</v>
      </c>
      <c r="BE363" s="139" t="s">
        <v>88</v>
      </c>
      <c r="BF363" s="139" t="s">
        <v>87</v>
      </c>
      <c r="BG363" s="139" t="s">
        <v>84</v>
      </c>
      <c r="BH363" s="139" t="s">
        <v>85</v>
      </c>
      <c r="BI363" s="139" t="s">
        <v>86</v>
      </c>
      <c r="BJ363" s="139"/>
      <c r="BK363" s="139" t="s">
        <v>116</v>
      </c>
    </row>
    <row r="364" spans="1:63" ht="13.2" customHeight="1" x14ac:dyDescent="0.2">
      <c r="A364" s="54">
        <f t="shared" si="111"/>
        <v>45910</v>
      </c>
      <c r="B364" s="54" t="str">
        <f t="shared" si="112"/>
        <v>NRT</v>
      </c>
      <c r="C364" s="53">
        <f t="shared" si="113"/>
        <v>82020038093</v>
      </c>
      <c r="D364" s="55" t="str">
        <f t="shared" si="114"/>
        <v>PJP250141837</v>
      </c>
      <c r="E364" s="53">
        <f t="shared" si="115"/>
        <v>596421470403</v>
      </c>
      <c r="F364" s="53">
        <f t="shared" si="116"/>
        <v>2256355</v>
      </c>
      <c r="G364" s="53" t="str">
        <f t="shared" si="117"/>
        <v>SWCORP (TEAMHT)</v>
      </c>
      <c r="H364" s="55" t="str">
        <f t="shared" si="118"/>
        <v>신은비</v>
      </c>
      <c r="I364" s="53">
        <f t="shared" si="119"/>
        <v>53293</v>
      </c>
      <c r="J364" s="72">
        <f t="shared" si="120"/>
        <v>0</v>
      </c>
      <c r="K364" s="114">
        <f t="shared" si="121"/>
        <v>1</v>
      </c>
      <c r="L364" s="115">
        <f t="shared" si="122"/>
        <v>0.9</v>
      </c>
      <c r="M364" s="115">
        <f t="shared" si="123"/>
        <v>1.9</v>
      </c>
      <c r="N364" s="56">
        <f t="shared" si="124"/>
        <v>1.9000000000000001</v>
      </c>
      <c r="O364" s="53" t="str">
        <f t="shared" si="125"/>
        <v>일반(목록배제,Normal-Manifest Exception)</v>
      </c>
      <c r="P364" s="100">
        <f t="shared" si="126"/>
        <v>12.63</v>
      </c>
      <c r="Q364" s="63" t="str">
        <f t="shared" si="127"/>
        <v>RS706</v>
      </c>
      <c r="R364" s="63" t="str">
        <f t="shared" si="128"/>
        <v>AIR SEOUL</v>
      </c>
      <c r="S364" s="54">
        <f t="shared" si="129"/>
        <v>45910</v>
      </c>
      <c r="T364" s="94">
        <f t="shared" si="130"/>
        <v>831</v>
      </c>
      <c r="U364" s="98" cm="1">
        <f t="array" ref="U364">IF(OR(ISNUMBER(SEARCH("대신대납",J364)),ISNUMBER(SEARCH("대신 대납",J364))),_xlfn.LET(
  _xlpm.s,J364,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4" s="98">
        <f>((K364-1)*2500)/(Summary!$B$23/100)</f>
        <v>0</v>
      </c>
      <c r="W364" s="107">
        <f>IF(OR(ISNUMBER(SEARCH("대신대납",J364)),ISNUMBER(SEARCH("대신 대납",J364)),ISNUMBER(SEARCH("대신착불",J364)),ISNUMBER(SEARCH("대신 착불",J364))), 0,_xlfn.IFNA(_xlfn.IFS(
    AND(N364/K364 &gt; 2, N364/K364 &lt;= 5), 500/(Summary!$B$23/100) * K364,
    AND(N364/K364 &gt; 5, N364/K364 &lt;= 10), 1000/(Summary!$B$23/100) * K364,
    AND(N364/K364 &gt; 10, N364/K364 &lt;= 20), 3000/(Summary!$B$23/100) * K364,
    AND(N364/K364 &gt; 20, N364/K364 &lt;= 25), 11000/(Summary!$B$23/100) * K364,
    AND(N364/K364 &gt; 25, N364/K364 &lt;= 999), 15000/(Summary!$B$23/100) * K364
),0))</f>
        <v>0</v>
      </c>
      <c r="X364" s="99" cm="1">
        <f t="array" ref="X364">_xlfn.IFNA(_xlfn.IFS(AND(P364&gt;=2000, P364&lt;3000), 10000, AND(P364&gt;=3000, P364&lt;4000), 15000, AND(P364&gt;=4000, P364&lt;5000), 20000, AND(P364&gt;=5000), 25000),0)</f>
        <v>0</v>
      </c>
      <c r="Y364" s="64" t="str">
        <f>_xlfn.IFNA(VLOOKUP(D364,OTC!$A:$H,8,0),"")</f>
        <v/>
      </c>
      <c r="Z364" s="102">
        <f t="shared" si="131"/>
        <v>0</v>
      </c>
      <c r="AA364" s="113">
        <f t="shared" si="132"/>
        <v>831</v>
      </c>
      <c r="AB364" s="124">
        <f>IF(OR(ISNUMBER(SEARCH("적하삭제",J364)),ISNUMBER(SEARCH("적하 삭제",J364))),0,AA364*Summary!$B$23/100)</f>
        <v>7830.7622999999994</v>
      </c>
      <c r="AC364" s="65"/>
      <c r="AD364" s="145">
        <v>45910</v>
      </c>
      <c r="AE364" s="139" t="s">
        <v>10</v>
      </c>
      <c r="AF364" s="139">
        <v>82020038093</v>
      </c>
      <c r="AG364" s="139" t="s">
        <v>1305</v>
      </c>
      <c r="AH364" s="139" t="s">
        <v>1306</v>
      </c>
      <c r="AI364" s="139">
        <v>1031202397</v>
      </c>
      <c r="AJ364" s="139">
        <v>53293</v>
      </c>
      <c r="AK364" s="139"/>
      <c r="AL364" s="140">
        <v>1</v>
      </c>
      <c r="AM364" s="141">
        <v>0.9</v>
      </c>
      <c r="AN364" s="141">
        <v>1.9</v>
      </c>
      <c r="AO364" s="141">
        <v>1.9</v>
      </c>
      <c r="AP364" s="139" t="s">
        <v>8</v>
      </c>
      <c r="AQ364" s="141">
        <v>12.63</v>
      </c>
      <c r="AR364" s="139" t="s">
        <v>81</v>
      </c>
      <c r="AS364" s="139" t="s">
        <v>81</v>
      </c>
      <c r="AT364" s="139" t="s">
        <v>81</v>
      </c>
      <c r="AU364" s="139" t="s">
        <v>81</v>
      </c>
      <c r="AV364" s="139" t="s">
        <v>81</v>
      </c>
      <c r="AW364" s="139">
        <v>2256355</v>
      </c>
      <c r="AX364" s="139" t="s">
        <v>121</v>
      </c>
      <c r="AY364" s="139" t="s">
        <v>82</v>
      </c>
      <c r="AZ364" s="139"/>
      <c r="BA364" s="139" t="s">
        <v>83</v>
      </c>
      <c r="BB364" s="157">
        <v>596421470403</v>
      </c>
      <c r="BC364" s="139"/>
      <c r="BD364" s="139" t="s">
        <v>1307</v>
      </c>
      <c r="BE364" s="139" t="s">
        <v>88</v>
      </c>
      <c r="BF364" s="139" t="s">
        <v>87</v>
      </c>
      <c r="BG364" s="139" t="s">
        <v>84</v>
      </c>
      <c r="BH364" s="139" t="s">
        <v>85</v>
      </c>
      <c r="BI364" s="139" t="s">
        <v>86</v>
      </c>
      <c r="BJ364" s="139"/>
      <c r="BK364" s="139" t="s">
        <v>116</v>
      </c>
    </row>
    <row r="365" spans="1:63" ht="13.2" customHeight="1" x14ac:dyDescent="0.2">
      <c r="A365" s="54">
        <f t="shared" si="111"/>
        <v>45910</v>
      </c>
      <c r="B365" s="54" t="str">
        <f t="shared" si="112"/>
        <v>NRT</v>
      </c>
      <c r="C365" s="53">
        <f t="shared" si="113"/>
        <v>82020038093</v>
      </c>
      <c r="D365" s="55" t="str">
        <f t="shared" si="114"/>
        <v>PJP250141869</v>
      </c>
      <c r="E365" s="53">
        <f t="shared" si="115"/>
        <v>596421470720</v>
      </c>
      <c r="F365" s="53">
        <f t="shared" si="116"/>
        <v>2256355</v>
      </c>
      <c r="G365" s="53" t="str">
        <f t="shared" si="117"/>
        <v>SWCORP (TEAMHT)</v>
      </c>
      <c r="H365" s="55" t="str">
        <f t="shared" si="118"/>
        <v>이정희</v>
      </c>
      <c r="I365" s="53">
        <f t="shared" si="119"/>
        <v>12173</v>
      </c>
      <c r="J365" s="72">
        <f t="shared" si="120"/>
        <v>0</v>
      </c>
      <c r="K365" s="114">
        <f t="shared" si="121"/>
        <v>1</v>
      </c>
      <c r="L365" s="115">
        <f t="shared" si="122"/>
        <v>1.5</v>
      </c>
      <c r="M365" s="115">
        <f t="shared" si="123"/>
        <v>2</v>
      </c>
      <c r="N365" s="56">
        <f t="shared" si="124"/>
        <v>2</v>
      </c>
      <c r="O365" s="53" t="str">
        <f t="shared" si="125"/>
        <v>일반(목록배제,Normal-Manifest Exception)</v>
      </c>
      <c r="P365" s="100">
        <f t="shared" si="126"/>
        <v>2.52</v>
      </c>
      <c r="Q365" s="63" t="str">
        <f t="shared" si="127"/>
        <v>RS706</v>
      </c>
      <c r="R365" s="63" t="str">
        <f t="shared" si="128"/>
        <v>AIR SEOUL</v>
      </c>
      <c r="S365" s="54">
        <f t="shared" si="129"/>
        <v>45910</v>
      </c>
      <c r="T365" s="94">
        <f t="shared" si="130"/>
        <v>850</v>
      </c>
      <c r="U365" s="98" cm="1">
        <f t="array" ref="U365">IF(OR(ISNUMBER(SEARCH("대신대납",J365)),ISNUMBER(SEARCH("대신 대납",J365))),_xlfn.LET(
  _xlpm.s,J365,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5" s="98">
        <f>((K365-1)*2500)/(Summary!$B$23/100)</f>
        <v>0</v>
      </c>
      <c r="W365" s="107">
        <f>IF(OR(ISNUMBER(SEARCH("대신대납",J365)),ISNUMBER(SEARCH("대신 대납",J365)),ISNUMBER(SEARCH("대신착불",J365)),ISNUMBER(SEARCH("대신 착불",J365))), 0,_xlfn.IFNA(_xlfn.IFS(
    AND(N365/K365 &gt; 2, N365/K365 &lt;= 5), 500/(Summary!$B$23/100) * K365,
    AND(N365/K365 &gt; 5, N365/K365 &lt;= 10), 1000/(Summary!$B$23/100) * K365,
    AND(N365/K365 &gt; 10, N365/K365 &lt;= 20), 3000/(Summary!$B$23/100) * K365,
    AND(N365/K365 &gt; 20, N365/K365 &lt;= 25), 11000/(Summary!$B$23/100) * K365,
    AND(N365/K365 &gt; 25, N365/K365 &lt;= 999), 15000/(Summary!$B$23/100) * K365
),0))</f>
        <v>0</v>
      </c>
      <c r="X365" s="99" cm="1">
        <f t="array" ref="X365">_xlfn.IFNA(_xlfn.IFS(AND(P365&gt;=2000, P365&lt;3000), 10000, AND(P365&gt;=3000, P365&lt;4000), 15000, AND(P365&gt;=4000, P365&lt;5000), 20000, AND(P365&gt;=5000), 25000),0)</f>
        <v>0</v>
      </c>
      <c r="Y365" s="64" t="str">
        <f>_xlfn.IFNA(VLOOKUP(D365,OTC!$A:$H,8,0),"")</f>
        <v/>
      </c>
      <c r="Z365" s="102">
        <f t="shared" si="131"/>
        <v>0</v>
      </c>
      <c r="AA365" s="113">
        <f t="shared" si="132"/>
        <v>850</v>
      </c>
      <c r="AB365" s="124">
        <f>IF(OR(ISNUMBER(SEARCH("적하삭제",J365)),ISNUMBER(SEARCH("적하 삭제",J365))),0,AA365*Summary!$B$23/100)</f>
        <v>8009.8050000000003</v>
      </c>
      <c r="AC365" s="65"/>
      <c r="AD365" s="145">
        <v>45910</v>
      </c>
      <c r="AE365" s="139" t="s">
        <v>10</v>
      </c>
      <c r="AF365" s="139">
        <v>82020038093</v>
      </c>
      <c r="AG365" s="139" t="s">
        <v>1308</v>
      </c>
      <c r="AH365" s="139" t="s">
        <v>1309</v>
      </c>
      <c r="AI365" s="139">
        <v>1064886439</v>
      </c>
      <c r="AJ365" s="139">
        <v>12173</v>
      </c>
      <c r="AK365" s="139"/>
      <c r="AL365" s="140">
        <v>1</v>
      </c>
      <c r="AM365" s="141">
        <v>1.5</v>
      </c>
      <c r="AN365" s="141">
        <v>2</v>
      </c>
      <c r="AO365" s="141">
        <v>2</v>
      </c>
      <c r="AP365" s="139" t="s">
        <v>8</v>
      </c>
      <c r="AQ365" s="141">
        <v>2.52</v>
      </c>
      <c r="AR365" s="139" t="s">
        <v>81</v>
      </c>
      <c r="AS365" s="139" t="s">
        <v>81</v>
      </c>
      <c r="AT365" s="139" t="s">
        <v>81</v>
      </c>
      <c r="AU365" s="139" t="s">
        <v>81</v>
      </c>
      <c r="AV365" s="139" t="s">
        <v>81</v>
      </c>
      <c r="AW365" s="139">
        <v>2256355</v>
      </c>
      <c r="AX365" s="139" t="s">
        <v>121</v>
      </c>
      <c r="AY365" s="139" t="s">
        <v>82</v>
      </c>
      <c r="AZ365" s="139"/>
      <c r="BA365" s="139" t="s">
        <v>83</v>
      </c>
      <c r="BB365" s="157">
        <v>596421470720</v>
      </c>
      <c r="BC365" s="139"/>
      <c r="BD365" s="139" t="s">
        <v>1310</v>
      </c>
      <c r="BE365" s="139" t="s">
        <v>88</v>
      </c>
      <c r="BF365" s="139" t="s">
        <v>87</v>
      </c>
      <c r="BG365" s="139" t="s">
        <v>84</v>
      </c>
      <c r="BH365" s="139" t="s">
        <v>85</v>
      </c>
      <c r="BI365" s="139" t="s">
        <v>86</v>
      </c>
      <c r="BJ365" s="139"/>
      <c r="BK365" s="139" t="s">
        <v>116</v>
      </c>
    </row>
    <row r="366" spans="1:63" ht="13.2" customHeight="1" x14ac:dyDescent="0.2">
      <c r="A366" s="54">
        <f t="shared" si="111"/>
        <v>45910</v>
      </c>
      <c r="B366" s="54" t="str">
        <f t="shared" si="112"/>
        <v>NRT</v>
      </c>
      <c r="C366" s="53">
        <f t="shared" si="113"/>
        <v>82020038093</v>
      </c>
      <c r="D366" s="55" t="str">
        <f t="shared" si="114"/>
        <v>PJP250141892</v>
      </c>
      <c r="E366" s="53">
        <f t="shared" si="115"/>
        <v>596421470952</v>
      </c>
      <c r="F366" s="53">
        <f t="shared" si="116"/>
        <v>2256355</v>
      </c>
      <c r="G366" s="53" t="str">
        <f t="shared" si="117"/>
        <v>SWCORP (TEAMHT)</v>
      </c>
      <c r="H366" s="55" t="str">
        <f t="shared" si="118"/>
        <v>복영웅</v>
      </c>
      <c r="I366" s="53">
        <f t="shared" si="119"/>
        <v>5806</v>
      </c>
      <c r="J366" s="72">
        <f t="shared" si="120"/>
        <v>0</v>
      </c>
      <c r="K366" s="114">
        <f t="shared" si="121"/>
        <v>1</v>
      </c>
      <c r="L366" s="115">
        <f t="shared" si="122"/>
        <v>1.1499999999999999</v>
      </c>
      <c r="M366" s="115">
        <f t="shared" si="123"/>
        <v>3.5</v>
      </c>
      <c r="N366" s="56">
        <f t="shared" si="124"/>
        <v>3.5</v>
      </c>
      <c r="O366" s="53" t="str">
        <f t="shared" si="125"/>
        <v>일반(목록배제,Normal-Manifest Exception)</v>
      </c>
      <c r="P366" s="100">
        <f t="shared" si="126"/>
        <v>10.54</v>
      </c>
      <c r="Q366" s="63" t="str">
        <f t="shared" si="127"/>
        <v>RS706</v>
      </c>
      <c r="R366" s="63" t="str">
        <f t="shared" si="128"/>
        <v>AIR SEOUL</v>
      </c>
      <c r="S366" s="54">
        <f t="shared" si="129"/>
        <v>45910</v>
      </c>
      <c r="T366" s="94">
        <f t="shared" si="130"/>
        <v>1135</v>
      </c>
      <c r="U366" s="98" cm="1">
        <f t="array" ref="U366">IF(OR(ISNUMBER(SEARCH("대신대납",J366)),ISNUMBER(SEARCH("대신 대납",J366))),_xlfn.LET(
  _xlpm.s,J366,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6" s="98">
        <f>((K366-1)*2500)/(Summary!$B$23/100)</f>
        <v>0</v>
      </c>
      <c r="W366" s="107">
        <f>IF(OR(ISNUMBER(SEARCH("대신대납",J366)),ISNUMBER(SEARCH("대신 대납",J366)),ISNUMBER(SEARCH("대신착불",J366)),ISNUMBER(SEARCH("대신 착불",J366))), 0,_xlfn.IFNA(_xlfn.IFS(
    AND(N366/K366 &gt; 2, N366/K366 &lt;= 5), 500/(Summary!$B$23/100) * K366,
    AND(N366/K366 &gt; 5, N366/K366 &lt;= 10), 1000/(Summary!$B$23/100) * K366,
    AND(N366/K366 &gt; 10, N366/K366 &lt;= 20), 3000/(Summary!$B$23/100) * K366,
    AND(N366/K366 &gt; 20, N366/K366 &lt;= 25), 11000/(Summary!$B$23/100) * K366,
    AND(N366/K366 &gt; 25, N366/K366 &lt;= 999), 15000/(Summary!$B$23/100) * K366
),0))</f>
        <v>53.059968376258844</v>
      </c>
      <c r="X366" s="99" cm="1">
        <f t="array" ref="X366">_xlfn.IFNA(_xlfn.IFS(AND(P366&gt;=2000, P366&lt;3000), 10000, AND(P366&gt;=3000, P366&lt;4000), 15000, AND(P366&gt;=4000, P366&lt;5000), 20000, AND(P366&gt;=5000), 25000),0)</f>
        <v>0</v>
      </c>
      <c r="Y366" s="64" t="str">
        <f>_xlfn.IFNA(VLOOKUP(D366,OTC!$A:$H,8,0),"")</f>
        <v/>
      </c>
      <c r="Z366" s="102">
        <f t="shared" si="131"/>
        <v>53</v>
      </c>
      <c r="AA366" s="113">
        <f t="shared" si="132"/>
        <v>1188</v>
      </c>
      <c r="AB366" s="124">
        <f>IF(OR(ISNUMBER(SEARCH("적하삭제",J366)),ISNUMBER(SEARCH("적하 삭제",J366))),0,AA366*Summary!$B$23/100)</f>
        <v>11194.8804</v>
      </c>
      <c r="AC366" s="65"/>
      <c r="AD366" s="145">
        <v>45910</v>
      </c>
      <c r="AE366" s="139" t="s">
        <v>10</v>
      </c>
      <c r="AF366" s="139">
        <v>82020038093</v>
      </c>
      <c r="AG366" s="139" t="s">
        <v>1311</v>
      </c>
      <c r="AH366" s="139" t="s">
        <v>1312</v>
      </c>
      <c r="AI366" s="139">
        <v>1097473752</v>
      </c>
      <c r="AJ366" s="139">
        <v>5806</v>
      </c>
      <c r="AK366" s="139"/>
      <c r="AL366" s="140">
        <v>1</v>
      </c>
      <c r="AM366" s="141">
        <v>1.1499999999999999</v>
      </c>
      <c r="AN366" s="141">
        <v>3.5</v>
      </c>
      <c r="AO366" s="141">
        <v>3.5</v>
      </c>
      <c r="AP366" s="139" t="s">
        <v>8</v>
      </c>
      <c r="AQ366" s="141">
        <v>10.54</v>
      </c>
      <c r="AR366" s="139" t="s">
        <v>81</v>
      </c>
      <c r="AS366" s="139" t="s">
        <v>81</v>
      </c>
      <c r="AT366" s="139" t="s">
        <v>81</v>
      </c>
      <c r="AU366" s="139" t="s">
        <v>81</v>
      </c>
      <c r="AV366" s="139" t="s">
        <v>81</v>
      </c>
      <c r="AW366" s="139">
        <v>2256355</v>
      </c>
      <c r="AX366" s="139" t="s">
        <v>121</v>
      </c>
      <c r="AY366" s="139" t="s">
        <v>82</v>
      </c>
      <c r="AZ366" s="139"/>
      <c r="BA366" s="139" t="s">
        <v>83</v>
      </c>
      <c r="BB366" s="157">
        <v>596421470952</v>
      </c>
      <c r="BC366" s="139"/>
      <c r="BD366" s="139" t="s">
        <v>1313</v>
      </c>
      <c r="BE366" s="139" t="s">
        <v>88</v>
      </c>
      <c r="BF366" s="139" t="s">
        <v>87</v>
      </c>
      <c r="BG366" s="139" t="s">
        <v>84</v>
      </c>
      <c r="BH366" s="139" t="s">
        <v>85</v>
      </c>
      <c r="BI366" s="139" t="s">
        <v>86</v>
      </c>
      <c r="BJ366" s="139"/>
      <c r="BK366" s="139" t="s">
        <v>116</v>
      </c>
    </row>
    <row r="367" spans="1:63" ht="13.2" customHeight="1" x14ac:dyDescent="0.2">
      <c r="A367" s="54">
        <f t="shared" si="111"/>
        <v>45910</v>
      </c>
      <c r="B367" s="54" t="str">
        <f t="shared" si="112"/>
        <v>NRT</v>
      </c>
      <c r="C367" s="53">
        <f t="shared" si="113"/>
        <v>82020038093</v>
      </c>
      <c r="D367" s="55" t="str">
        <f t="shared" si="114"/>
        <v>PJP250141917</v>
      </c>
      <c r="E367" s="53">
        <f t="shared" si="115"/>
        <v>596421471206</v>
      </c>
      <c r="F367" s="53">
        <f t="shared" si="116"/>
        <v>2256355</v>
      </c>
      <c r="G367" s="53" t="str">
        <f t="shared" si="117"/>
        <v>SWCORP (TEAMHT)</v>
      </c>
      <c r="H367" s="55" t="str">
        <f t="shared" si="118"/>
        <v>정미희</v>
      </c>
      <c r="I367" s="53">
        <f t="shared" si="119"/>
        <v>15322</v>
      </c>
      <c r="J367" s="72">
        <f t="shared" si="120"/>
        <v>0</v>
      </c>
      <c r="K367" s="114">
        <f t="shared" si="121"/>
        <v>1</v>
      </c>
      <c r="L367" s="115">
        <f t="shared" si="122"/>
        <v>0.55000000000000004</v>
      </c>
      <c r="M367" s="115">
        <f t="shared" si="123"/>
        <v>2</v>
      </c>
      <c r="N367" s="56">
        <f t="shared" si="124"/>
        <v>2</v>
      </c>
      <c r="O367" s="53" t="str">
        <f t="shared" si="125"/>
        <v>목록(Manifest)</v>
      </c>
      <c r="P367" s="100">
        <f t="shared" si="126"/>
        <v>5.62</v>
      </c>
      <c r="Q367" s="63" t="str">
        <f t="shared" si="127"/>
        <v>RS706</v>
      </c>
      <c r="R367" s="63" t="str">
        <f t="shared" si="128"/>
        <v>AIR SEOUL</v>
      </c>
      <c r="S367" s="54">
        <f t="shared" si="129"/>
        <v>45910</v>
      </c>
      <c r="T367" s="94">
        <f t="shared" si="130"/>
        <v>850</v>
      </c>
      <c r="U367" s="98" cm="1">
        <f t="array" ref="U367">IF(OR(ISNUMBER(SEARCH("대신대납",J367)),ISNUMBER(SEARCH("대신 대납",J367))),_xlfn.LET(
  _xlpm.s,J367,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7" s="98">
        <f>((K367-1)*2500)/(Summary!$B$23/100)</f>
        <v>0</v>
      </c>
      <c r="W367" s="107">
        <f>IF(OR(ISNUMBER(SEARCH("대신대납",J367)),ISNUMBER(SEARCH("대신 대납",J367)),ISNUMBER(SEARCH("대신착불",J367)),ISNUMBER(SEARCH("대신 착불",J367))), 0,_xlfn.IFNA(_xlfn.IFS(
    AND(N367/K367 &gt; 2, N367/K367 &lt;= 5), 500/(Summary!$B$23/100) * K367,
    AND(N367/K367 &gt; 5, N367/K367 &lt;= 10), 1000/(Summary!$B$23/100) * K367,
    AND(N367/K367 &gt; 10, N367/K367 &lt;= 20), 3000/(Summary!$B$23/100) * K367,
    AND(N367/K367 &gt; 20, N367/K367 &lt;= 25), 11000/(Summary!$B$23/100) * K367,
    AND(N367/K367 &gt; 25, N367/K367 &lt;= 999), 15000/(Summary!$B$23/100) * K367
),0))</f>
        <v>0</v>
      </c>
      <c r="X367" s="99" cm="1">
        <f t="array" ref="X367">_xlfn.IFNA(_xlfn.IFS(AND(P367&gt;=2000, P367&lt;3000), 10000, AND(P367&gt;=3000, P367&lt;4000), 15000, AND(P367&gt;=4000, P367&lt;5000), 20000, AND(P367&gt;=5000), 25000),0)</f>
        <v>0</v>
      </c>
      <c r="Y367" s="64" t="str">
        <f>_xlfn.IFNA(VLOOKUP(D367,OTC!$A:$H,8,0),"")</f>
        <v/>
      </c>
      <c r="Z367" s="102">
        <f t="shared" si="131"/>
        <v>0</v>
      </c>
      <c r="AA367" s="113">
        <f t="shared" si="132"/>
        <v>850</v>
      </c>
      <c r="AB367" s="124">
        <f>IF(OR(ISNUMBER(SEARCH("적하삭제",J367)),ISNUMBER(SEARCH("적하 삭제",J367))),0,AA367*Summary!$B$23/100)</f>
        <v>8009.8050000000003</v>
      </c>
      <c r="AC367" s="65"/>
      <c r="AD367" s="145">
        <v>45910</v>
      </c>
      <c r="AE367" s="139" t="s">
        <v>10</v>
      </c>
      <c r="AF367" s="139">
        <v>82020038093</v>
      </c>
      <c r="AG367" s="139" t="s">
        <v>1314</v>
      </c>
      <c r="AH367" s="139" t="s">
        <v>1315</v>
      </c>
      <c r="AI367" s="139">
        <v>1094560088</v>
      </c>
      <c r="AJ367" s="139">
        <v>15322</v>
      </c>
      <c r="AK367" s="139"/>
      <c r="AL367" s="140">
        <v>1</v>
      </c>
      <c r="AM367" s="141">
        <v>0.55000000000000004</v>
      </c>
      <c r="AN367" s="141">
        <v>2</v>
      </c>
      <c r="AO367" s="141">
        <v>2</v>
      </c>
      <c r="AP367" s="139" t="s">
        <v>7</v>
      </c>
      <c r="AQ367" s="141">
        <v>5.62</v>
      </c>
      <c r="AR367" s="139" t="s">
        <v>81</v>
      </c>
      <c r="AS367" s="139" t="s">
        <v>81</v>
      </c>
      <c r="AT367" s="139" t="s">
        <v>81</v>
      </c>
      <c r="AU367" s="139" t="s">
        <v>81</v>
      </c>
      <c r="AV367" s="139" t="s">
        <v>81</v>
      </c>
      <c r="AW367" s="139">
        <v>2256355</v>
      </c>
      <c r="AX367" s="139" t="s">
        <v>121</v>
      </c>
      <c r="AY367" s="139" t="s">
        <v>89</v>
      </c>
      <c r="AZ367" s="139"/>
      <c r="BA367" s="139" t="s">
        <v>83</v>
      </c>
      <c r="BB367" s="157">
        <v>596421471206</v>
      </c>
      <c r="BC367" s="139"/>
      <c r="BD367" s="139" t="s">
        <v>1316</v>
      </c>
      <c r="BE367" s="139" t="s">
        <v>88</v>
      </c>
      <c r="BF367" s="139" t="s">
        <v>87</v>
      </c>
      <c r="BG367" s="139" t="s">
        <v>84</v>
      </c>
      <c r="BH367" s="139" t="s">
        <v>85</v>
      </c>
      <c r="BI367" s="139" t="s">
        <v>86</v>
      </c>
      <c r="BJ367" s="139"/>
      <c r="BK367" s="139" t="s">
        <v>116</v>
      </c>
    </row>
    <row r="368" spans="1:63" ht="13.2" customHeight="1" x14ac:dyDescent="0.2">
      <c r="A368" s="54">
        <f t="shared" si="111"/>
        <v>45910</v>
      </c>
      <c r="B368" s="54" t="str">
        <f t="shared" si="112"/>
        <v>NRT</v>
      </c>
      <c r="C368" s="53">
        <f t="shared" si="113"/>
        <v>82020038093</v>
      </c>
      <c r="D368" s="55" t="str">
        <f t="shared" si="114"/>
        <v>PJP250142366</v>
      </c>
      <c r="E368" s="53">
        <f t="shared" si="115"/>
        <v>596421472632</v>
      </c>
      <c r="F368" s="53">
        <f t="shared" si="116"/>
        <v>2256355</v>
      </c>
      <c r="G368" s="53" t="str">
        <f t="shared" si="117"/>
        <v>SWCORP (TEAMHT)</v>
      </c>
      <c r="H368" s="55" t="str">
        <f t="shared" si="118"/>
        <v>강민아</v>
      </c>
      <c r="I368" s="53">
        <f t="shared" si="119"/>
        <v>6076</v>
      </c>
      <c r="J368" s="72">
        <f t="shared" si="120"/>
        <v>0</v>
      </c>
      <c r="K368" s="114">
        <f t="shared" si="121"/>
        <v>1</v>
      </c>
      <c r="L368" s="115">
        <f t="shared" si="122"/>
        <v>0.9</v>
      </c>
      <c r="M368" s="115">
        <f t="shared" si="123"/>
        <v>2</v>
      </c>
      <c r="N368" s="56">
        <f t="shared" si="124"/>
        <v>2</v>
      </c>
      <c r="O368" s="53" t="str">
        <f t="shared" si="125"/>
        <v>일반(목록배제,Normal-Manifest Exception)</v>
      </c>
      <c r="P368" s="100">
        <f t="shared" si="126"/>
        <v>11</v>
      </c>
      <c r="Q368" s="63" t="str">
        <f t="shared" si="127"/>
        <v>RS706</v>
      </c>
      <c r="R368" s="63" t="str">
        <f t="shared" si="128"/>
        <v>AIR SEOUL</v>
      </c>
      <c r="S368" s="54">
        <f t="shared" si="129"/>
        <v>45910</v>
      </c>
      <c r="T368" s="94">
        <f t="shared" si="130"/>
        <v>850</v>
      </c>
      <c r="U368" s="98" cm="1">
        <f t="array" ref="U368">IF(OR(ISNUMBER(SEARCH("대신대납",J368)),ISNUMBER(SEARCH("대신 대납",J368))),_xlfn.LET(
  _xlpm.s,J368,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8" s="98">
        <f>((K368-1)*2500)/(Summary!$B$23/100)</f>
        <v>0</v>
      </c>
      <c r="W368" s="107">
        <f>IF(OR(ISNUMBER(SEARCH("대신대납",J368)),ISNUMBER(SEARCH("대신 대납",J368)),ISNUMBER(SEARCH("대신착불",J368)),ISNUMBER(SEARCH("대신 착불",J368))), 0,_xlfn.IFNA(_xlfn.IFS(
    AND(N368/K368 &gt; 2, N368/K368 &lt;= 5), 500/(Summary!$B$23/100) * K368,
    AND(N368/K368 &gt; 5, N368/K368 &lt;= 10), 1000/(Summary!$B$23/100) * K368,
    AND(N368/K368 &gt; 10, N368/K368 &lt;= 20), 3000/(Summary!$B$23/100) * K368,
    AND(N368/K368 &gt; 20, N368/K368 &lt;= 25), 11000/(Summary!$B$23/100) * K368,
    AND(N368/K368 &gt; 25, N368/K368 &lt;= 999), 15000/(Summary!$B$23/100) * K368
),0))</f>
        <v>0</v>
      </c>
      <c r="X368" s="99" cm="1">
        <f t="array" ref="X368">_xlfn.IFNA(_xlfn.IFS(AND(P368&gt;=2000, P368&lt;3000), 10000, AND(P368&gt;=3000, P368&lt;4000), 15000, AND(P368&gt;=4000, P368&lt;5000), 20000, AND(P368&gt;=5000), 25000),0)</f>
        <v>0</v>
      </c>
      <c r="Y368" s="64" t="str">
        <f>_xlfn.IFNA(VLOOKUP(D368,OTC!$A:$H,8,0),"")</f>
        <v/>
      </c>
      <c r="Z368" s="102">
        <f t="shared" si="131"/>
        <v>0</v>
      </c>
      <c r="AA368" s="113">
        <f t="shared" si="132"/>
        <v>850</v>
      </c>
      <c r="AB368" s="124">
        <f>IF(OR(ISNUMBER(SEARCH("적하삭제",J368)),ISNUMBER(SEARCH("적하 삭제",J368))),0,AA368*Summary!$B$23/100)</f>
        <v>8009.8050000000003</v>
      </c>
      <c r="AC368" s="65"/>
      <c r="AD368" s="145">
        <v>45910</v>
      </c>
      <c r="AE368" s="139" t="s">
        <v>10</v>
      </c>
      <c r="AF368" s="139">
        <v>82020038093</v>
      </c>
      <c r="AG368" s="139" t="s">
        <v>1317</v>
      </c>
      <c r="AH368" s="139" t="s">
        <v>1318</v>
      </c>
      <c r="AI368" s="139">
        <v>1028260144</v>
      </c>
      <c r="AJ368" s="139">
        <v>6076</v>
      </c>
      <c r="AK368" s="139"/>
      <c r="AL368" s="140">
        <v>1</v>
      </c>
      <c r="AM368" s="141">
        <v>0.9</v>
      </c>
      <c r="AN368" s="141">
        <v>2</v>
      </c>
      <c r="AO368" s="141">
        <v>2</v>
      </c>
      <c r="AP368" s="139" t="s">
        <v>8</v>
      </c>
      <c r="AQ368" s="141">
        <v>11</v>
      </c>
      <c r="AR368" s="139" t="s">
        <v>81</v>
      </c>
      <c r="AS368" s="139" t="s">
        <v>81</v>
      </c>
      <c r="AT368" s="139" t="s">
        <v>81</v>
      </c>
      <c r="AU368" s="139" t="s">
        <v>81</v>
      </c>
      <c r="AV368" s="139" t="s">
        <v>81</v>
      </c>
      <c r="AW368" s="139">
        <v>2256355</v>
      </c>
      <c r="AX368" s="139" t="s">
        <v>121</v>
      </c>
      <c r="AY368" s="139" t="s">
        <v>82</v>
      </c>
      <c r="AZ368" s="139"/>
      <c r="BA368" s="139" t="s">
        <v>83</v>
      </c>
      <c r="BB368" s="157">
        <v>596421472632</v>
      </c>
      <c r="BC368" s="139"/>
      <c r="BD368" s="139" t="s">
        <v>1319</v>
      </c>
      <c r="BE368" s="139" t="s">
        <v>88</v>
      </c>
      <c r="BF368" s="139" t="s">
        <v>87</v>
      </c>
      <c r="BG368" s="139" t="s">
        <v>84</v>
      </c>
      <c r="BH368" s="139" t="s">
        <v>85</v>
      </c>
      <c r="BI368" s="139" t="s">
        <v>86</v>
      </c>
      <c r="BJ368" s="139"/>
      <c r="BK368" s="139" t="s">
        <v>116</v>
      </c>
    </row>
    <row r="369" spans="1:63" ht="13.2" customHeight="1" x14ac:dyDescent="0.2">
      <c r="A369" s="54">
        <f t="shared" si="111"/>
        <v>45910</v>
      </c>
      <c r="B369" s="54" t="str">
        <f t="shared" si="112"/>
        <v>NRT</v>
      </c>
      <c r="C369" s="53">
        <f t="shared" si="113"/>
        <v>82020038093</v>
      </c>
      <c r="D369" s="55" t="str">
        <f t="shared" si="114"/>
        <v>PJP250141929</v>
      </c>
      <c r="E369" s="53">
        <f t="shared" si="115"/>
        <v>596421471280</v>
      </c>
      <c r="F369" s="53">
        <f t="shared" si="116"/>
        <v>2256355</v>
      </c>
      <c r="G369" s="53" t="str">
        <f t="shared" si="117"/>
        <v>SWCORP (TEAMHT)</v>
      </c>
      <c r="H369" s="55" t="str">
        <f t="shared" si="118"/>
        <v>홍영재</v>
      </c>
      <c r="I369" s="53">
        <f t="shared" si="119"/>
        <v>59704</v>
      </c>
      <c r="J369" s="72">
        <f t="shared" si="120"/>
        <v>0</v>
      </c>
      <c r="K369" s="114">
        <f t="shared" si="121"/>
        <v>1</v>
      </c>
      <c r="L369" s="115">
        <f t="shared" si="122"/>
        <v>2.0499999999999998</v>
      </c>
      <c r="M369" s="115">
        <f t="shared" si="123"/>
        <v>6.6</v>
      </c>
      <c r="N369" s="56">
        <f t="shared" si="124"/>
        <v>6.6000000000000005</v>
      </c>
      <c r="O369" s="53" t="str">
        <f t="shared" si="125"/>
        <v>일반(목록배제,Normal-Manifest Exception)</v>
      </c>
      <c r="P369" s="100">
        <f t="shared" si="126"/>
        <v>15.51</v>
      </c>
      <c r="Q369" s="63" t="str">
        <f t="shared" si="127"/>
        <v>RS706</v>
      </c>
      <c r="R369" s="63" t="str">
        <f t="shared" si="128"/>
        <v>AIR SEOUL</v>
      </c>
      <c r="S369" s="54">
        <f t="shared" si="129"/>
        <v>45910</v>
      </c>
      <c r="T369" s="94">
        <f t="shared" si="130"/>
        <v>1724</v>
      </c>
      <c r="U369" s="98" cm="1">
        <f t="array" ref="U369">IF(OR(ISNUMBER(SEARCH("대신대납",J369)),ISNUMBER(SEARCH("대신 대납",J369))),_xlfn.LET(
  _xlpm.s,J369,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9" s="98">
        <f>((K369-1)*2500)/(Summary!$B$23/100)</f>
        <v>0</v>
      </c>
      <c r="W369" s="107">
        <f>IF(OR(ISNUMBER(SEARCH("대신대납",J369)),ISNUMBER(SEARCH("대신 대납",J369)),ISNUMBER(SEARCH("대신착불",J369)),ISNUMBER(SEARCH("대신 착불",J369))), 0,_xlfn.IFNA(_xlfn.IFS(
    AND(N369/K369 &gt; 2, N369/K369 &lt;= 5), 500/(Summary!$B$23/100) * K369,
    AND(N369/K369 &gt; 5, N369/K369 &lt;= 10), 1000/(Summary!$B$23/100) * K369,
    AND(N369/K369 &gt; 10, N369/K369 &lt;= 20), 3000/(Summary!$B$23/100) * K369,
    AND(N369/K369 &gt; 20, N369/K369 &lt;= 25), 11000/(Summary!$B$23/100) * K369,
    AND(N369/K369 &gt; 25, N369/K369 &lt;= 999), 15000/(Summary!$B$23/100) * K369
),0))</f>
        <v>106.11993675251769</v>
      </c>
      <c r="X369" s="99" cm="1">
        <f t="array" ref="X369">_xlfn.IFNA(_xlfn.IFS(AND(P369&gt;=2000, P369&lt;3000), 10000, AND(P369&gt;=3000, P369&lt;4000), 15000, AND(P369&gt;=4000, P369&lt;5000), 20000, AND(P369&gt;=5000), 25000),0)</f>
        <v>0</v>
      </c>
      <c r="Y369" s="64" t="str">
        <f>_xlfn.IFNA(VLOOKUP(D369,OTC!$A:$H,8,0),"")</f>
        <v/>
      </c>
      <c r="Z369" s="102">
        <f t="shared" si="131"/>
        <v>106</v>
      </c>
      <c r="AA369" s="113">
        <f t="shared" si="132"/>
        <v>1830</v>
      </c>
      <c r="AB369" s="124">
        <f>IF(OR(ISNUMBER(SEARCH("적하삭제",J369)),ISNUMBER(SEARCH("적하 삭제",J369))),0,AA369*Summary!$B$23/100)</f>
        <v>17244.639000000003</v>
      </c>
      <c r="AC369" s="65"/>
      <c r="AD369" s="145">
        <v>45910</v>
      </c>
      <c r="AE369" s="139" t="s">
        <v>10</v>
      </c>
      <c r="AF369" s="139">
        <v>82020038093</v>
      </c>
      <c r="AG369" s="139" t="s">
        <v>1320</v>
      </c>
      <c r="AH369" s="139" t="s">
        <v>1321</v>
      </c>
      <c r="AI369" s="139">
        <v>1071977105</v>
      </c>
      <c r="AJ369" s="139">
        <v>59704</v>
      </c>
      <c r="AK369" s="139"/>
      <c r="AL369" s="140">
        <v>1</v>
      </c>
      <c r="AM369" s="141">
        <v>2.0499999999999998</v>
      </c>
      <c r="AN369" s="141">
        <v>6.6</v>
      </c>
      <c r="AO369" s="141">
        <v>7</v>
      </c>
      <c r="AP369" s="139" t="s">
        <v>8</v>
      </c>
      <c r="AQ369" s="141">
        <v>15.51</v>
      </c>
      <c r="AR369" s="139" t="s">
        <v>81</v>
      </c>
      <c r="AS369" s="139" t="s">
        <v>81</v>
      </c>
      <c r="AT369" s="139" t="s">
        <v>81</v>
      </c>
      <c r="AU369" s="139" t="s">
        <v>81</v>
      </c>
      <c r="AV369" s="139" t="s">
        <v>81</v>
      </c>
      <c r="AW369" s="139">
        <v>2256355</v>
      </c>
      <c r="AX369" s="139" t="s">
        <v>121</v>
      </c>
      <c r="AY369" s="139" t="s">
        <v>82</v>
      </c>
      <c r="AZ369" s="139"/>
      <c r="BA369" s="139" t="s">
        <v>83</v>
      </c>
      <c r="BB369" s="157">
        <v>596421471280</v>
      </c>
      <c r="BC369" s="139"/>
      <c r="BD369" s="139" t="s">
        <v>1322</v>
      </c>
      <c r="BE369" s="139" t="s">
        <v>88</v>
      </c>
      <c r="BF369" s="139" t="s">
        <v>87</v>
      </c>
      <c r="BG369" s="139" t="s">
        <v>84</v>
      </c>
      <c r="BH369" s="139" t="s">
        <v>85</v>
      </c>
      <c r="BI369" s="139" t="s">
        <v>86</v>
      </c>
      <c r="BJ369" s="139"/>
      <c r="BK369" s="139" t="s">
        <v>116</v>
      </c>
    </row>
    <row r="370" spans="1:63" ht="13.2" customHeight="1" x14ac:dyDescent="0.2">
      <c r="A370" s="54">
        <f t="shared" si="111"/>
        <v>45910</v>
      </c>
      <c r="B370" s="54" t="str">
        <f t="shared" si="112"/>
        <v>NRT</v>
      </c>
      <c r="C370" s="53">
        <f t="shared" si="113"/>
        <v>82020038093</v>
      </c>
      <c r="D370" s="55" t="str">
        <f t="shared" si="114"/>
        <v>PJP250141802</v>
      </c>
      <c r="E370" s="53">
        <f t="shared" si="115"/>
        <v>596421470053</v>
      </c>
      <c r="F370" s="53">
        <f t="shared" si="116"/>
        <v>2256355</v>
      </c>
      <c r="G370" s="53" t="str">
        <f t="shared" si="117"/>
        <v>SWCORP (TEAMHT)</v>
      </c>
      <c r="H370" s="55" t="str">
        <f t="shared" si="118"/>
        <v>정욱</v>
      </c>
      <c r="I370" s="53">
        <f t="shared" si="119"/>
        <v>52860</v>
      </c>
      <c r="J370" s="72">
        <f t="shared" si="120"/>
        <v>0</v>
      </c>
      <c r="K370" s="114">
        <f t="shared" si="121"/>
        <v>1</v>
      </c>
      <c r="L370" s="115">
        <f t="shared" si="122"/>
        <v>3.25</v>
      </c>
      <c r="M370" s="115">
        <f t="shared" si="123"/>
        <v>2</v>
      </c>
      <c r="N370" s="56">
        <f t="shared" si="124"/>
        <v>3.3000000000000003</v>
      </c>
      <c r="O370" s="53" t="str">
        <f t="shared" si="125"/>
        <v>일반(목록배제,Normal-Manifest Exception)</v>
      </c>
      <c r="P370" s="100">
        <f t="shared" si="126"/>
        <v>6.43</v>
      </c>
      <c r="Q370" s="63" t="str">
        <f t="shared" si="127"/>
        <v>RS706</v>
      </c>
      <c r="R370" s="63" t="str">
        <f t="shared" si="128"/>
        <v>AIR SEOUL</v>
      </c>
      <c r="S370" s="54">
        <f t="shared" si="129"/>
        <v>45910</v>
      </c>
      <c r="T370" s="94">
        <f t="shared" si="130"/>
        <v>1097</v>
      </c>
      <c r="U370" s="98" cm="1">
        <f t="array" ref="U370">IF(OR(ISNUMBER(SEARCH("대신대납",J370)),ISNUMBER(SEARCH("대신 대납",J370))),_xlfn.LET(
  _xlpm.s,J370,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0" s="98">
        <f>((K370-1)*2500)/(Summary!$B$23/100)</f>
        <v>0</v>
      </c>
      <c r="W370" s="107">
        <f>IF(OR(ISNUMBER(SEARCH("대신대납",J370)),ISNUMBER(SEARCH("대신 대납",J370)),ISNUMBER(SEARCH("대신착불",J370)),ISNUMBER(SEARCH("대신 착불",J370))), 0,_xlfn.IFNA(_xlfn.IFS(
    AND(N370/K370 &gt; 2, N370/K370 &lt;= 5), 500/(Summary!$B$23/100) * K370,
    AND(N370/K370 &gt; 5, N370/K370 &lt;= 10), 1000/(Summary!$B$23/100) * K370,
    AND(N370/K370 &gt; 10, N370/K370 &lt;= 20), 3000/(Summary!$B$23/100) * K370,
    AND(N370/K370 &gt; 20, N370/K370 &lt;= 25), 11000/(Summary!$B$23/100) * K370,
    AND(N370/K370 &gt; 25, N370/K370 &lt;= 999), 15000/(Summary!$B$23/100) * K370
),0))</f>
        <v>53.059968376258844</v>
      </c>
      <c r="X370" s="99" cm="1">
        <f t="array" ref="X370">_xlfn.IFNA(_xlfn.IFS(AND(P370&gt;=2000, P370&lt;3000), 10000, AND(P370&gt;=3000, P370&lt;4000), 15000, AND(P370&gt;=4000, P370&lt;5000), 20000, AND(P370&gt;=5000), 25000),0)</f>
        <v>0</v>
      </c>
      <c r="Y370" s="64" t="str">
        <f>_xlfn.IFNA(VLOOKUP(D370,OTC!$A:$H,8,0),"")</f>
        <v/>
      </c>
      <c r="Z370" s="102">
        <f t="shared" si="131"/>
        <v>53</v>
      </c>
      <c r="AA370" s="113">
        <f t="shared" si="132"/>
        <v>1150</v>
      </c>
      <c r="AB370" s="124">
        <f>IF(OR(ISNUMBER(SEARCH("적하삭제",J370)),ISNUMBER(SEARCH("적하 삭제",J370))),0,AA370*Summary!$B$23/100)</f>
        <v>10836.795</v>
      </c>
      <c r="AC370" s="65"/>
      <c r="AD370" s="145">
        <v>45910</v>
      </c>
      <c r="AE370" s="139" t="s">
        <v>10</v>
      </c>
      <c r="AF370" s="139">
        <v>82020038093</v>
      </c>
      <c r="AG370" s="139" t="s">
        <v>1323</v>
      </c>
      <c r="AH370" s="139" t="s">
        <v>191</v>
      </c>
      <c r="AI370" s="139">
        <v>1098001171</v>
      </c>
      <c r="AJ370" s="139">
        <v>52860</v>
      </c>
      <c r="AK370" s="139"/>
      <c r="AL370" s="140">
        <v>1</v>
      </c>
      <c r="AM370" s="141">
        <v>3.25</v>
      </c>
      <c r="AN370" s="141">
        <v>2</v>
      </c>
      <c r="AO370" s="141">
        <v>3.3</v>
      </c>
      <c r="AP370" s="139" t="s">
        <v>8</v>
      </c>
      <c r="AQ370" s="141">
        <v>6.43</v>
      </c>
      <c r="AR370" s="139" t="s">
        <v>81</v>
      </c>
      <c r="AS370" s="139" t="s">
        <v>81</v>
      </c>
      <c r="AT370" s="139" t="s">
        <v>81</v>
      </c>
      <c r="AU370" s="139" t="s">
        <v>81</v>
      </c>
      <c r="AV370" s="139" t="s">
        <v>81</v>
      </c>
      <c r="AW370" s="139">
        <v>2256355</v>
      </c>
      <c r="AX370" s="139" t="s">
        <v>121</v>
      </c>
      <c r="AY370" s="139" t="s">
        <v>82</v>
      </c>
      <c r="AZ370" s="139"/>
      <c r="BA370" s="139" t="s">
        <v>83</v>
      </c>
      <c r="BB370" s="157">
        <v>596421470053</v>
      </c>
      <c r="BC370" s="139"/>
      <c r="BD370" s="139" t="s">
        <v>1324</v>
      </c>
      <c r="BE370" s="139" t="s">
        <v>88</v>
      </c>
      <c r="BF370" s="139" t="s">
        <v>87</v>
      </c>
      <c r="BG370" s="139" t="s">
        <v>84</v>
      </c>
      <c r="BH370" s="139" t="s">
        <v>85</v>
      </c>
      <c r="BI370" s="139" t="s">
        <v>86</v>
      </c>
      <c r="BJ370" s="139"/>
      <c r="BK370" s="139" t="s">
        <v>116</v>
      </c>
    </row>
    <row r="371" spans="1:63" ht="13.2" customHeight="1" x14ac:dyDescent="0.2">
      <c r="A371" s="54">
        <f t="shared" si="111"/>
        <v>45910</v>
      </c>
      <c r="B371" s="54" t="str">
        <f t="shared" si="112"/>
        <v>NRT</v>
      </c>
      <c r="C371" s="53">
        <f t="shared" si="113"/>
        <v>82020038093</v>
      </c>
      <c r="D371" s="55" t="str">
        <f t="shared" si="114"/>
        <v>PJP250141807</v>
      </c>
      <c r="E371" s="53">
        <f t="shared" si="115"/>
        <v>596421470101</v>
      </c>
      <c r="F371" s="53">
        <f t="shared" si="116"/>
        <v>2256355</v>
      </c>
      <c r="G371" s="53" t="str">
        <f t="shared" si="117"/>
        <v>SWCORP (TEAMHT)</v>
      </c>
      <c r="H371" s="55" t="str">
        <f t="shared" si="118"/>
        <v>구승우</v>
      </c>
      <c r="I371" s="53">
        <f t="shared" si="119"/>
        <v>3481</v>
      </c>
      <c r="J371" s="72">
        <f t="shared" si="120"/>
        <v>0</v>
      </c>
      <c r="K371" s="114">
        <f t="shared" si="121"/>
        <v>1</v>
      </c>
      <c r="L371" s="115">
        <f t="shared" si="122"/>
        <v>3.7</v>
      </c>
      <c r="M371" s="115">
        <f t="shared" si="123"/>
        <v>3.8</v>
      </c>
      <c r="N371" s="56">
        <f t="shared" si="124"/>
        <v>3.8000000000000003</v>
      </c>
      <c r="O371" s="53" t="str">
        <f t="shared" si="125"/>
        <v>일반(목록배제,Normal-Manifest Exception)</v>
      </c>
      <c r="P371" s="100">
        <f t="shared" si="126"/>
        <v>3.7</v>
      </c>
      <c r="Q371" s="63" t="str">
        <f t="shared" si="127"/>
        <v>RS706</v>
      </c>
      <c r="R371" s="63" t="str">
        <f t="shared" si="128"/>
        <v>AIR SEOUL</v>
      </c>
      <c r="S371" s="54">
        <f t="shared" si="129"/>
        <v>45910</v>
      </c>
      <c r="T371" s="94">
        <f t="shared" si="130"/>
        <v>1192</v>
      </c>
      <c r="U371" s="98" cm="1">
        <f t="array" ref="U371">IF(OR(ISNUMBER(SEARCH("대신대납",J371)),ISNUMBER(SEARCH("대신 대납",J371))),_xlfn.LET(
  _xlpm.s,J371,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1" s="98">
        <f>((K371-1)*2500)/(Summary!$B$23/100)</f>
        <v>0</v>
      </c>
      <c r="W371" s="107">
        <f>IF(OR(ISNUMBER(SEARCH("대신대납",J371)),ISNUMBER(SEARCH("대신 대납",J371)),ISNUMBER(SEARCH("대신착불",J371)),ISNUMBER(SEARCH("대신 착불",J371))), 0,_xlfn.IFNA(_xlfn.IFS(
    AND(N371/K371 &gt; 2, N371/K371 &lt;= 5), 500/(Summary!$B$23/100) * K371,
    AND(N371/K371 &gt; 5, N371/K371 &lt;= 10), 1000/(Summary!$B$23/100) * K371,
    AND(N371/K371 &gt; 10, N371/K371 &lt;= 20), 3000/(Summary!$B$23/100) * K371,
    AND(N371/K371 &gt; 20, N371/K371 &lt;= 25), 11000/(Summary!$B$23/100) * K371,
    AND(N371/K371 &gt; 25, N371/K371 &lt;= 999), 15000/(Summary!$B$23/100) * K371
),0))</f>
        <v>53.059968376258844</v>
      </c>
      <c r="X371" s="99" cm="1">
        <f t="array" ref="X371">_xlfn.IFNA(_xlfn.IFS(AND(P371&gt;=2000, P371&lt;3000), 10000, AND(P371&gt;=3000, P371&lt;4000), 15000, AND(P371&gt;=4000, P371&lt;5000), 20000, AND(P371&gt;=5000), 25000),0)</f>
        <v>0</v>
      </c>
      <c r="Y371" s="64" t="str">
        <f>_xlfn.IFNA(VLOOKUP(D371,OTC!$A:$H,8,0),"")</f>
        <v/>
      </c>
      <c r="Z371" s="102">
        <f t="shared" si="131"/>
        <v>53</v>
      </c>
      <c r="AA371" s="113">
        <f t="shared" si="132"/>
        <v>1245</v>
      </c>
      <c r="AB371" s="124">
        <f>IF(OR(ISNUMBER(SEARCH("적하삭제",J371)),ISNUMBER(SEARCH("적하 삭제",J371))),0,AA371*Summary!$B$23/100)</f>
        <v>11732.008500000002</v>
      </c>
      <c r="AC371" s="65"/>
      <c r="AD371" s="145">
        <v>45910</v>
      </c>
      <c r="AE371" s="139" t="s">
        <v>10</v>
      </c>
      <c r="AF371" s="139">
        <v>82020038093</v>
      </c>
      <c r="AG371" s="139" t="s">
        <v>1325</v>
      </c>
      <c r="AH371" s="139" t="s">
        <v>1326</v>
      </c>
      <c r="AI371" s="139">
        <v>1041703483</v>
      </c>
      <c r="AJ371" s="139">
        <v>3481</v>
      </c>
      <c r="AK371" s="139"/>
      <c r="AL371" s="140">
        <v>1</v>
      </c>
      <c r="AM371" s="141">
        <v>3.7</v>
      </c>
      <c r="AN371" s="141">
        <v>3.8</v>
      </c>
      <c r="AO371" s="141">
        <v>3.8</v>
      </c>
      <c r="AP371" s="139" t="s">
        <v>8</v>
      </c>
      <c r="AQ371" s="141">
        <v>3.7</v>
      </c>
      <c r="AR371" s="139" t="s">
        <v>81</v>
      </c>
      <c r="AS371" s="139" t="s">
        <v>81</v>
      </c>
      <c r="AT371" s="139" t="s">
        <v>81</v>
      </c>
      <c r="AU371" s="139" t="s">
        <v>81</v>
      </c>
      <c r="AV371" s="139" t="s">
        <v>81</v>
      </c>
      <c r="AW371" s="139">
        <v>2256355</v>
      </c>
      <c r="AX371" s="139" t="s">
        <v>121</v>
      </c>
      <c r="AY371" s="139" t="s">
        <v>82</v>
      </c>
      <c r="AZ371" s="139"/>
      <c r="BA371" s="139" t="s">
        <v>83</v>
      </c>
      <c r="BB371" s="157">
        <v>596421470101</v>
      </c>
      <c r="BC371" s="139"/>
      <c r="BD371" s="139" t="s">
        <v>1327</v>
      </c>
      <c r="BE371" s="139" t="s">
        <v>88</v>
      </c>
      <c r="BF371" s="139" t="s">
        <v>87</v>
      </c>
      <c r="BG371" s="139" t="s">
        <v>84</v>
      </c>
      <c r="BH371" s="139" t="s">
        <v>85</v>
      </c>
      <c r="BI371" s="139" t="s">
        <v>86</v>
      </c>
      <c r="BJ371" s="139"/>
      <c r="BK371" s="139" t="s">
        <v>116</v>
      </c>
    </row>
    <row r="372" spans="1:63" ht="13.2" customHeight="1" x14ac:dyDescent="0.2">
      <c r="A372" s="54">
        <f t="shared" si="111"/>
        <v>45910</v>
      </c>
      <c r="B372" s="54" t="str">
        <f t="shared" si="112"/>
        <v>NRT</v>
      </c>
      <c r="C372" s="53">
        <f t="shared" si="113"/>
        <v>82020038093</v>
      </c>
      <c r="D372" s="55" t="str">
        <f t="shared" si="114"/>
        <v>PJP250141813</v>
      </c>
      <c r="E372" s="53">
        <f t="shared" si="115"/>
        <v>596421470160</v>
      </c>
      <c r="F372" s="53">
        <f t="shared" si="116"/>
        <v>2256355</v>
      </c>
      <c r="G372" s="53" t="str">
        <f t="shared" si="117"/>
        <v>SWCORP (TEAMHT)</v>
      </c>
      <c r="H372" s="55" t="str">
        <f t="shared" si="118"/>
        <v>최승우</v>
      </c>
      <c r="I372" s="53">
        <f t="shared" si="119"/>
        <v>28173</v>
      </c>
      <c r="J372" s="72">
        <f t="shared" si="120"/>
        <v>0</v>
      </c>
      <c r="K372" s="114">
        <f t="shared" si="121"/>
        <v>1</v>
      </c>
      <c r="L372" s="115">
        <f t="shared" si="122"/>
        <v>0.65</v>
      </c>
      <c r="M372" s="115">
        <f t="shared" si="123"/>
        <v>2</v>
      </c>
      <c r="N372" s="56">
        <f t="shared" si="124"/>
        <v>2</v>
      </c>
      <c r="O372" s="53" t="str">
        <f t="shared" si="125"/>
        <v>일반(목록배제,Normal-Manifest Exception)</v>
      </c>
      <c r="P372" s="100">
        <f t="shared" si="126"/>
        <v>16.11</v>
      </c>
      <c r="Q372" s="63" t="str">
        <f t="shared" si="127"/>
        <v>RS706</v>
      </c>
      <c r="R372" s="63" t="str">
        <f t="shared" si="128"/>
        <v>AIR SEOUL</v>
      </c>
      <c r="S372" s="54">
        <f t="shared" si="129"/>
        <v>45910</v>
      </c>
      <c r="T372" s="94">
        <f t="shared" si="130"/>
        <v>850</v>
      </c>
      <c r="U372" s="98" cm="1">
        <f t="array" ref="U372">IF(OR(ISNUMBER(SEARCH("대신대납",J372)),ISNUMBER(SEARCH("대신 대납",J372))),_xlfn.LET(
  _xlpm.s,J372,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2" s="98">
        <f>((K372-1)*2500)/(Summary!$B$23/100)</f>
        <v>0</v>
      </c>
      <c r="W372" s="107">
        <f>IF(OR(ISNUMBER(SEARCH("대신대납",J372)),ISNUMBER(SEARCH("대신 대납",J372)),ISNUMBER(SEARCH("대신착불",J372)),ISNUMBER(SEARCH("대신 착불",J372))), 0,_xlfn.IFNA(_xlfn.IFS(
    AND(N372/K372 &gt; 2, N372/K372 &lt;= 5), 500/(Summary!$B$23/100) * K372,
    AND(N372/K372 &gt; 5, N372/K372 &lt;= 10), 1000/(Summary!$B$23/100) * K372,
    AND(N372/K372 &gt; 10, N372/K372 &lt;= 20), 3000/(Summary!$B$23/100) * K372,
    AND(N372/K372 &gt; 20, N372/K372 &lt;= 25), 11000/(Summary!$B$23/100) * K372,
    AND(N372/K372 &gt; 25, N372/K372 &lt;= 999), 15000/(Summary!$B$23/100) * K372
),0))</f>
        <v>0</v>
      </c>
      <c r="X372" s="99" cm="1">
        <f t="array" ref="X372">_xlfn.IFNA(_xlfn.IFS(AND(P372&gt;=2000, P372&lt;3000), 10000, AND(P372&gt;=3000, P372&lt;4000), 15000, AND(P372&gt;=4000, P372&lt;5000), 20000, AND(P372&gt;=5000), 25000),0)</f>
        <v>0</v>
      </c>
      <c r="Y372" s="64" t="str">
        <f>_xlfn.IFNA(VLOOKUP(D372,OTC!$A:$H,8,0),"")</f>
        <v/>
      </c>
      <c r="Z372" s="102">
        <f t="shared" si="131"/>
        <v>0</v>
      </c>
      <c r="AA372" s="113">
        <f t="shared" si="132"/>
        <v>850</v>
      </c>
      <c r="AB372" s="124">
        <f>IF(OR(ISNUMBER(SEARCH("적하삭제",J372)),ISNUMBER(SEARCH("적하 삭제",J372))),0,AA372*Summary!$B$23/100)</f>
        <v>8009.8050000000003</v>
      </c>
      <c r="AC372" s="65"/>
      <c r="AD372" s="145">
        <v>45910</v>
      </c>
      <c r="AE372" s="139" t="s">
        <v>10</v>
      </c>
      <c r="AF372" s="139">
        <v>82020038093</v>
      </c>
      <c r="AG372" s="139" t="s">
        <v>1328</v>
      </c>
      <c r="AH372" s="139" t="s">
        <v>1329</v>
      </c>
      <c r="AI372" s="139">
        <v>1037779681</v>
      </c>
      <c r="AJ372" s="139">
        <v>28173</v>
      </c>
      <c r="AK372" s="139"/>
      <c r="AL372" s="140">
        <v>1</v>
      </c>
      <c r="AM372" s="141">
        <v>0.65</v>
      </c>
      <c r="AN372" s="141">
        <v>2</v>
      </c>
      <c r="AO372" s="141">
        <v>2</v>
      </c>
      <c r="AP372" s="139" t="s">
        <v>8</v>
      </c>
      <c r="AQ372" s="141">
        <v>16.11</v>
      </c>
      <c r="AR372" s="139" t="s">
        <v>81</v>
      </c>
      <c r="AS372" s="139" t="s">
        <v>81</v>
      </c>
      <c r="AT372" s="139" t="s">
        <v>81</v>
      </c>
      <c r="AU372" s="139" t="s">
        <v>81</v>
      </c>
      <c r="AV372" s="139" t="s">
        <v>81</v>
      </c>
      <c r="AW372" s="139">
        <v>2256355</v>
      </c>
      <c r="AX372" s="139" t="s">
        <v>121</v>
      </c>
      <c r="AY372" s="139" t="s">
        <v>82</v>
      </c>
      <c r="AZ372" s="139"/>
      <c r="BA372" s="139" t="s">
        <v>83</v>
      </c>
      <c r="BB372" s="157">
        <v>596421470160</v>
      </c>
      <c r="BC372" s="139"/>
      <c r="BD372" s="139" t="s">
        <v>1330</v>
      </c>
      <c r="BE372" s="139" t="s">
        <v>88</v>
      </c>
      <c r="BF372" s="139" t="s">
        <v>87</v>
      </c>
      <c r="BG372" s="139" t="s">
        <v>84</v>
      </c>
      <c r="BH372" s="139" t="s">
        <v>85</v>
      </c>
      <c r="BI372" s="139" t="s">
        <v>86</v>
      </c>
      <c r="BJ372" s="139"/>
      <c r="BK372" s="139" t="s">
        <v>116</v>
      </c>
    </row>
    <row r="373" spans="1:63" ht="13.2" customHeight="1" x14ac:dyDescent="0.2">
      <c r="A373" s="54">
        <f t="shared" si="111"/>
        <v>45910</v>
      </c>
      <c r="B373" s="54" t="str">
        <f t="shared" si="112"/>
        <v>NRT</v>
      </c>
      <c r="C373" s="53">
        <f t="shared" si="113"/>
        <v>82020038093</v>
      </c>
      <c r="D373" s="55" t="str">
        <f t="shared" si="114"/>
        <v>PJP250141835</v>
      </c>
      <c r="E373" s="53">
        <f t="shared" si="115"/>
        <v>596421470381</v>
      </c>
      <c r="F373" s="53">
        <f t="shared" si="116"/>
        <v>2256355</v>
      </c>
      <c r="G373" s="53" t="str">
        <f t="shared" si="117"/>
        <v>SWCORP (TEAMHT)</v>
      </c>
      <c r="H373" s="55" t="str">
        <f t="shared" si="118"/>
        <v>김민선</v>
      </c>
      <c r="I373" s="53">
        <f t="shared" si="119"/>
        <v>3600</v>
      </c>
      <c r="J373" s="72">
        <f t="shared" si="120"/>
        <v>0</v>
      </c>
      <c r="K373" s="114">
        <f t="shared" si="121"/>
        <v>1</v>
      </c>
      <c r="L373" s="115">
        <f t="shared" si="122"/>
        <v>4.05</v>
      </c>
      <c r="M373" s="115">
        <f t="shared" si="123"/>
        <v>6.7</v>
      </c>
      <c r="N373" s="56">
        <f t="shared" si="124"/>
        <v>6.7</v>
      </c>
      <c r="O373" s="53" t="str">
        <f t="shared" si="125"/>
        <v>일반(목록배제,Normal-Manifest Exception)</v>
      </c>
      <c r="P373" s="100">
        <f t="shared" si="126"/>
        <v>48.93</v>
      </c>
      <c r="Q373" s="63" t="str">
        <f t="shared" si="127"/>
        <v>RS706</v>
      </c>
      <c r="R373" s="63" t="str">
        <f t="shared" si="128"/>
        <v>AIR SEOUL</v>
      </c>
      <c r="S373" s="54">
        <f t="shared" si="129"/>
        <v>45910</v>
      </c>
      <c r="T373" s="94">
        <f t="shared" si="130"/>
        <v>1743</v>
      </c>
      <c r="U373" s="98" cm="1">
        <f t="array" ref="U373">IF(OR(ISNUMBER(SEARCH("대신대납",J373)),ISNUMBER(SEARCH("대신 대납",J373))),_xlfn.LET(
  _xlpm.s,J373,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3" s="98">
        <f>((K373-1)*2500)/(Summary!$B$23/100)</f>
        <v>0</v>
      </c>
      <c r="W373" s="107">
        <f>IF(OR(ISNUMBER(SEARCH("대신대납",J373)),ISNUMBER(SEARCH("대신 대납",J373)),ISNUMBER(SEARCH("대신착불",J373)),ISNUMBER(SEARCH("대신 착불",J373))), 0,_xlfn.IFNA(_xlfn.IFS(
    AND(N373/K373 &gt; 2, N373/K373 &lt;= 5), 500/(Summary!$B$23/100) * K373,
    AND(N373/K373 &gt; 5, N373/K373 &lt;= 10), 1000/(Summary!$B$23/100) * K373,
    AND(N373/K373 &gt; 10, N373/K373 &lt;= 20), 3000/(Summary!$B$23/100) * K373,
    AND(N373/K373 &gt; 20, N373/K373 &lt;= 25), 11000/(Summary!$B$23/100) * K373,
    AND(N373/K373 &gt; 25, N373/K373 &lt;= 999), 15000/(Summary!$B$23/100) * K373
),0))</f>
        <v>106.11993675251769</v>
      </c>
      <c r="X373" s="99" cm="1">
        <f t="array" ref="X373">_xlfn.IFNA(_xlfn.IFS(AND(P373&gt;=2000, P373&lt;3000), 10000, AND(P373&gt;=3000, P373&lt;4000), 15000, AND(P373&gt;=4000, P373&lt;5000), 20000, AND(P373&gt;=5000), 25000),0)</f>
        <v>0</v>
      </c>
      <c r="Y373" s="64" t="str">
        <f>_xlfn.IFNA(VLOOKUP(D373,OTC!$A:$H,8,0),"")</f>
        <v/>
      </c>
      <c r="Z373" s="102">
        <f t="shared" si="131"/>
        <v>106</v>
      </c>
      <c r="AA373" s="113">
        <f t="shared" si="132"/>
        <v>1849</v>
      </c>
      <c r="AB373" s="124">
        <f>IF(OR(ISNUMBER(SEARCH("적하삭제",J373)),ISNUMBER(SEARCH("적하 삭제",J373))),0,AA373*Summary!$B$23/100)</f>
        <v>17423.681700000001</v>
      </c>
      <c r="AC373" s="65"/>
      <c r="AD373" s="145">
        <v>45910</v>
      </c>
      <c r="AE373" s="139" t="s">
        <v>10</v>
      </c>
      <c r="AF373" s="139">
        <v>82020038093</v>
      </c>
      <c r="AG373" s="139" t="s">
        <v>1331</v>
      </c>
      <c r="AH373" s="139" t="s">
        <v>1332</v>
      </c>
      <c r="AI373" s="139">
        <v>1058705430</v>
      </c>
      <c r="AJ373" s="139">
        <v>3600</v>
      </c>
      <c r="AK373" s="139"/>
      <c r="AL373" s="140">
        <v>1</v>
      </c>
      <c r="AM373" s="141">
        <v>4.05</v>
      </c>
      <c r="AN373" s="141">
        <v>6.7</v>
      </c>
      <c r="AO373" s="141">
        <v>7</v>
      </c>
      <c r="AP373" s="139" t="s">
        <v>8</v>
      </c>
      <c r="AQ373" s="141">
        <v>48.93</v>
      </c>
      <c r="AR373" s="139" t="s">
        <v>81</v>
      </c>
      <c r="AS373" s="139" t="s">
        <v>81</v>
      </c>
      <c r="AT373" s="139" t="s">
        <v>81</v>
      </c>
      <c r="AU373" s="139" t="s">
        <v>81</v>
      </c>
      <c r="AV373" s="139" t="s">
        <v>81</v>
      </c>
      <c r="AW373" s="139">
        <v>2256355</v>
      </c>
      <c r="AX373" s="139" t="s">
        <v>121</v>
      </c>
      <c r="AY373" s="139" t="s">
        <v>82</v>
      </c>
      <c r="AZ373" s="139"/>
      <c r="BA373" s="139" t="s">
        <v>83</v>
      </c>
      <c r="BB373" s="157">
        <v>596421470381</v>
      </c>
      <c r="BC373" s="139"/>
      <c r="BD373" s="139" t="s">
        <v>1333</v>
      </c>
      <c r="BE373" s="139" t="s">
        <v>88</v>
      </c>
      <c r="BF373" s="139" t="s">
        <v>87</v>
      </c>
      <c r="BG373" s="139" t="s">
        <v>84</v>
      </c>
      <c r="BH373" s="139" t="s">
        <v>85</v>
      </c>
      <c r="BI373" s="139" t="s">
        <v>86</v>
      </c>
      <c r="BJ373" s="139"/>
      <c r="BK373" s="139" t="s">
        <v>116</v>
      </c>
    </row>
    <row r="374" spans="1:63" ht="13.2" customHeight="1" x14ac:dyDescent="0.2">
      <c r="A374" s="54">
        <f t="shared" si="111"/>
        <v>45910</v>
      </c>
      <c r="B374" s="54" t="str">
        <f t="shared" si="112"/>
        <v>NRT</v>
      </c>
      <c r="C374" s="53">
        <f t="shared" si="113"/>
        <v>82020038093</v>
      </c>
      <c r="D374" s="55" t="str">
        <f t="shared" si="114"/>
        <v>PJP250141984</v>
      </c>
      <c r="E374" s="53">
        <f t="shared" si="115"/>
        <v>596421472492</v>
      </c>
      <c r="F374" s="53">
        <f t="shared" si="116"/>
        <v>2256355</v>
      </c>
      <c r="G374" s="53" t="str">
        <f t="shared" si="117"/>
        <v>SWCORP (TEAMHT)</v>
      </c>
      <c r="H374" s="55" t="str">
        <f t="shared" si="118"/>
        <v>김정빈</v>
      </c>
      <c r="I374" s="53">
        <f t="shared" si="119"/>
        <v>31406</v>
      </c>
      <c r="J374" s="72">
        <f t="shared" si="120"/>
        <v>0</v>
      </c>
      <c r="K374" s="114">
        <f t="shared" si="121"/>
        <v>1</v>
      </c>
      <c r="L374" s="115">
        <f t="shared" si="122"/>
        <v>1.4</v>
      </c>
      <c r="M374" s="115">
        <f t="shared" si="123"/>
        <v>2.1</v>
      </c>
      <c r="N374" s="56">
        <f t="shared" si="124"/>
        <v>2.1</v>
      </c>
      <c r="O374" s="53" t="str">
        <f t="shared" si="125"/>
        <v>일반(목록배제,Normal-Manifest Exception)</v>
      </c>
      <c r="P374" s="100">
        <f t="shared" si="126"/>
        <v>16.809999999999999</v>
      </c>
      <c r="Q374" s="63" t="str">
        <f t="shared" si="127"/>
        <v>RS706</v>
      </c>
      <c r="R374" s="63" t="str">
        <f t="shared" si="128"/>
        <v>AIR SEOUL</v>
      </c>
      <c r="S374" s="54">
        <f t="shared" si="129"/>
        <v>45910</v>
      </c>
      <c r="T374" s="94">
        <f t="shared" si="130"/>
        <v>869</v>
      </c>
      <c r="U374" s="98" cm="1">
        <f t="array" ref="U374">IF(OR(ISNUMBER(SEARCH("대신대납",J374)),ISNUMBER(SEARCH("대신 대납",J374))),_xlfn.LET(
  _xlpm.s,J374,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4" s="98">
        <f>((K374-1)*2500)/(Summary!$B$23/100)</f>
        <v>0</v>
      </c>
      <c r="W374" s="107">
        <f>IF(OR(ISNUMBER(SEARCH("대신대납",J374)),ISNUMBER(SEARCH("대신 대납",J374)),ISNUMBER(SEARCH("대신착불",J374)),ISNUMBER(SEARCH("대신 착불",J374))), 0,_xlfn.IFNA(_xlfn.IFS(
    AND(N374/K374 &gt; 2, N374/K374 &lt;= 5), 500/(Summary!$B$23/100) * K374,
    AND(N374/K374 &gt; 5, N374/K374 &lt;= 10), 1000/(Summary!$B$23/100) * K374,
    AND(N374/K374 &gt; 10, N374/K374 &lt;= 20), 3000/(Summary!$B$23/100) * K374,
    AND(N374/K374 &gt; 20, N374/K374 &lt;= 25), 11000/(Summary!$B$23/100) * K374,
    AND(N374/K374 &gt; 25, N374/K374 &lt;= 999), 15000/(Summary!$B$23/100) * K374
),0))</f>
        <v>53.059968376258844</v>
      </c>
      <c r="X374" s="99" cm="1">
        <f t="array" ref="X374">_xlfn.IFNA(_xlfn.IFS(AND(P374&gt;=2000, P374&lt;3000), 10000, AND(P374&gt;=3000, P374&lt;4000), 15000, AND(P374&gt;=4000, P374&lt;5000), 20000, AND(P374&gt;=5000), 25000),0)</f>
        <v>0</v>
      </c>
      <c r="Y374" s="64" t="str">
        <f>_xlfn.IFNA(VLOOKUP(D374,OTC!$A:$H,8,0),"")</f>
        <v/>
      </c>
      <c r="Z374" s="102">
        <f t="shared" si="131"/>
        <v>53</v>
      </c>
      <c r="AA374" s="113">
        <f t="shared" si="132"/>
        <v>922</v>
      </c>
      <c r="AB374" s="124">
        <f>IF(OR(ISNUMBER(SEARCH("적하삭제",J374)),ISNUMBER(SEARCH("적하 삭제",J374))),0,AA374*Summary!$B$23/100)</f>
        <v>8688.2826000000005</v>
      </c>
      <c r="AC374" s="65"/>
      <c r="AD374" s="145">
        <v>45910</v>
      </c>
      <c r="AE374" s="139" t="s">
        <v>10</v>
      </c>
      <c r="AF374" s="139">
        <v>82020038093</v>
      </c>
      <c r="AG374" s="139" t="s">
        <v>1334</v>
      </c>
      <c r="AH374" s="139" t="s">
        <v>352</v>
      </c>
      <c r="AI374" s="139">
        <v>1041716104</v>
      </c>
      <c r="AJ374" s="139">
        <v>31406</v>
      </c>
      <c r="AK374" s="139"/>
      <c r="AL374" s="140">
        <v>1</v>
      </c>
      <c r="AM374" s="141">
        <v>1.4</v>
      </c>
      <c r="AN374" s="141">
        <v>2.1</v>
      </c>
      <c r="AO374" s="141">
        <v>2.1</v>
      </c>
      <c r="AP374" s="139" t="s">
        <v>8</v>
      </c>
      <c r="AQ374" s="141">
        <v>16.809999999999999</v>
      </c>
      <c r="AR374" s="139" t="s">
        <v>81</v>
      </c>
      <c r="AS374" s="139" t="s">
        <v>81</v>
      </c>
      <c r="AT374" s="139" t="s">
        <v>81</v>
      </c>
      <c r="AU374" s="139" t="s">
        <v>81</v>
      </c>
      <c r="AV374" s="139" t="s">
        <v>81</v>
      </c>
      <c r="AW374" s="139">
        <v>2256355</v>
      </c>
      <c r="AX374" s="139" t="s">
        <v>121</v>
      </c>
      <c r="AY374" s="139" t="s">
        <v>82</v>
      </c>
      <c r="AZ374" s="139"/>
      <c r="BA374" s="139" t="s">
        <v>83</v>
      </c>
      <c r="BB374" s="157">
        <v>596421472492</v>
      </c>
      <c r="BC374" s="139"/>
      <c r="BD374" s="139" t="s">
        <v>1335</v>
      </c>
      <c r="BE374" s="139" t="s">
        <v>88</v>
      </c>
      <c r="BF374" s="139" t="s">
        <v>87</v>
      </c>
      <c r="BG374" s="139" t="s">
        <v>84</v>
      </c>
      <c r="BH374" s="139" t="s">
        <v>85</v>
      </c>
      <c r="BI374" s="139" t="s">
        <v>86</v>
      </c>
      <c r="BJ374" s="139"/>
      <c r="BK374" s="139" t="s">
        <v>116</v>
      </c>
    </row>
    <row r="375" spans="1:63" ht="13.2" customHeight="1" x14ac:dyDescent="0.2">
      <c r="A375" s="54">
        <f t="shared" si="111"/>
        <v>45910</v>
      </c>
      <c r="B375" s="54" t="str">
        <f t="shared" si="112"/>
        <v>NRT</v>
      </c>
      <c r="C375" s="53">
        <f t="shared" si="113"/>
        <v>82020038093</v>
      </c>
      <c r="D375" s="55" t="str">
        <f t="shared" si="114"/>
        <v>PJP250141982</v>
      </c>
      <c r="E375" s="53">
        <f t="shared" si="115"/>
        <v>596421472470</v>
      </c>
      <c r="F375" s="53">
        <f t="shared" si="116"/>
        <v>2256355</v>
      </c>
      <c r="G375" s="53" t="str">
        <f t="shared" si="117"/>
        <v>SWCORP (TEAMHT)</v>
      </c>
      <c r="H375" s="55" t="str">
        <f t="shared" si="118"/>
        <v>전영은</v>
      </c>
      <c r="I375" s="53">
        <f t="shared" si="119"/>
        <v>38693</v>
      </c>
      <c r="J375" s="72">
        <f t="shared" si="120"/>
        <v>0</v>
      </c>
      <c r="K375" s="114">
        <f t="shared" si="121"/>
        <v>1</v>
      </c>
      <c r="L375" s="115">
        <f t="shared" si="122"/>
        <v>1.5</v>
      </c>
      <c r="M375" s="115">
        <f t="shared" si="123"/>
        <v>2</v>
      </c>
      <c r="N375" s="56">
        <f t="shared" si="124"/>
        <v>2</v>
      </c>
      <c r="O375" s="53" t="str">
        <f t="shared" si="125"/>
        <v>일반(목록배제,Normal-Manifest Exception)</v>
      </c>
      <c r="P375" s="100">
        <f t="shared" si="126"/>
        <v>10.55</v>
      </c>
      <c r="Q375" s="63" t="str">
        <f t="shared" si="127"/>
        <v>RS706</v>
      </c>
      <c r="R375" s="63" t="str">
        <f t="shared" si="128"/>
        <v>AIR SEOUL</v>
      </c>
      <c r="S375" s="54">
        <f t="shared" si="129"/>
        <v>45910</v>
      </c>
      <c r="T375" s="94">
        <f t="shared" si="130"/>
        <v>850</v>
      </c>
      <c r="U375" s="98" cm="1">
        <f t="array" ref="U375">IF(OR(ISNUMBER(SEARCH("대신대납",J375)),ISNUMBER(SEARCH("대신 대납",J375))),_xlfn.LET(
  _xlpm.s,J375,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5" s="98">
        <f>((K375-1)*2500)/(Summary!$B$23/100)</f>
        <v>0</v>
      </c>
      <c r="W375" s="107">
        <f>IF(OR(ISNUMBER(SEARCH("대신대납",J375)),ISNUMBER(SEARCH("대신 대납",J375)),ISNUMBER(SEARCH("대신착불",J375)),ISNUMBER(SEARCH("대신 착불",J375))), 0,_xlfn.IFNA(_xlfn.IFS(
    AND(N375/K375 &gt; 2, N375/K375 &lt;= 5), 500/(Summary!$B$23/100) * K375,
    AND(N375/K375 &gt; 5, N375/K375 &lt;= 10), 1000/(Summary!$B$23/100) * K375,
    AND(N375/K375 &gt; 10, N375/K375 &lt;= 20), 3000/(Summary!$B$23/100) * K375,
    AND(N375/K375 &gt; 20, N375/K375 &lt;= 25), 11000/(Summary!$B$23/100) * K375,
    AND(N375/K375 &gt; 25, N375/K375 &lt;= 999), 15000/(Summary!$B$23/100) * K375
),0))</f>
        <v>0</v>
      </c>
      <c r="X375" s="99" cm="1">
        <f t="array" ref="X375">_xlfn.IFNA(_xlfn.IFS(AND(P375&gt;=2000, P375&lt;3000), 10000, AND(P375&gt;=3000, P375&lt;4000), 15000, AND(P375&gt;=4000, P375&lt;5000), 20000, AND(P375&gt;=5000), 25000),0)</f>
        <v>0</v>
      </c>
      <c r="Y375" s="64" t="str">
        <f>_xlfn.IFNA(VLOOKUP(D375,OTC!$A:$H,8,0),"")</f>
        <v/>
      </c>
      <c r="Z375" s="102">
        <f t="shared" si="131"/>
        <v>0</v>
      </c>
      <c r="AA375" s="113">
        <f t="shared" si="132"/>
        <v>850</v>
      </c>
      <c r="AB375" s="124">
        <f>IF(OR(ISNUMBER(SEARCH("적하삭제",J375)),ISNUMBER(SEARCH("적하 삭제",J375))),0,AA375*Summary!$B$23/100)</f>
        <v>8009.8050000000003</v>
      </c>
      <c r="AC375" s="65"/>
      <c r="AD375" s="145">
        <v>45910</v>
      </c>
      <c r="AE375" s="139" t="s">
        <v>10</v>
      </c>
      <c r="AF375" s="139">
        <v>82020038093</v>
      </c>
      <c r="AG375" s="139" t="s">
        <v>1336</v>
      </c>
      <c r="AH375" s="139" t="s">
        <v>1337</v>
      </c>
      <c r="AI375" s="139">
        <v>1086215792</v>
      </c>
      <c r="AJ375" s="139">
        <v>38693</v>
      </c>
      <c r="AK375" s="139"/>
      <c r="AL375" s="140">
        <v>1</v>
      </c>
      <c r="AM375" s="141">
        <v>1.5</v>
      </c>
      <c r="AN375" s="141">
        <v>2</v>
      </c>
      <c r="AO375" s="141">
        <v>2</v>
      </c>
      <c r="AP375" s="139" t="s">
        <v>8</v>
      </c>
      <c r="AQ375" s="141">
        <v>10.55</v>
      </c>
      <c r="AR375" s="139" t="s">
        <v>81</v>
      </c>
      <c r="AS375" s="139" t="s">
        <v>81</v>
      </c>
      <c r="AT375" s="139" t="s">
        <v>81</v>
      </c>
      <c r="AU375" s="139" t="s">
        <v>81</v>
      </c>
      <c r="AV375" s="139" t="s">
        <v>81</v>
      </c>
      <c r="AW375" s="139">
        <v>2256355</v>
      </c>
      <c r="AX375" s="139" t="s">
        <v>121</v>
      </c>
      <c r="AY375" s="139" t="s">
        <v>82</v>
      </c>
      <c r="AZ375" s="139"/>
      <c r="BA375" s="139" t="s">
        <v>83</v>
      </c>
      <c r="BB375" s="157">
        <v>596421472470</v>
      </c>
      <c r="BC375" s="139"/>
      <c r="BD375" s="139" t="s">
        <v>1338</v>
      </c>
      <c r="BE375" s="139" t="s">
        <v>88</v>
      </c>
      <c r="BF375" s="139" t="s">
        <v>87</v>
      </c>
      <c r="BG375" s="139" t="s">
        <v>84</v>
      </c>
      <c r="BH375" s="139" t="s">
        <v>85</v>
      </c>
      <c r="BI375" s="139" t="s">
        <v>86</v>
      </c>
      <c r="BJ375" s="139"/>
      <c r="BK375" s="139" t="s">
        <v>116</v>
      </c>
    </row>
    <row r="376" spans="1:63" ht="13.2" customHeight="1" x14ac:dyDescent="0.2">
      <c r="A376" s="54">
        <f t="shared" si="111"/>
        <v>45910</v>
      </c>
      <c r="B376" s="54" t="str">
        <f t="shared" si="112"/>
        <v>NRT</v>
      </c>
      <c r="C376" s="53">
        <f t="shared" si="113"/>
        <v>82020038093</v>
      </c>
      <c r="D376" s="55" t="str">
        <f t="shared" si="114"/>
        <v>PJP250141840</v>
      </c>
      <c r="E376" s="53">
        <f t="shared" si="115"/>
        <v>596421470436</v>
      </c>
      <c r="F376" s="53">
        <f t="shared" si="116"/>
        <v>2256355</v>
      </c>
      <c r="G376" s="53" t="str">
        <f t="shared" si="117"/>
        <v>SWCORP (TEAMHT)</v>
      </c>
      <c r="H376" s="55" t="str">
        <f t="shared" si="118"/>
        <v>구희정</v>
      </c>
      <c r="I376" s="53">
        <f t="shared" si="119"/>
        <v>16857</v>
      </c>
      <c r="J376" s="72">
        <f t="shared" si="120"/>
        <v>0</v>
      </c>
      <c r="K376" s="114">
        <f t="shared" si="121"/>
        <v>1</v>
      </c>
      <c r="L376" s="115">
        <f t="shared" si="122"/>
        <v>2.25</v>
      </c>
      <c r="M376" s="115">
        <f t="shared" si="123"/>
        <v>3.5</v>
      </c>
      <c r="N376" s="56">
        <f t="shared" si="124"/>
        <v>3.5</v>
      </c>
      <c r="O376" s="53" t="str">
        <f t="shared" si="125"/>
        <v>일반(목록배제,Normal-Manifest Exception)</v>
      </c>
      <c r="P376" s="100">
        <f t="shared" si="126"/>
        <v>35.76</v>
      </c>
      <c r="Q376" s="63" t="str">
        <f t="shared" si="127"/>
        <v>RS706</v>
      </c>
      <c r="R376" s="63" t="str">
        <f t="shared" si="128"/>
        <v>AIR SEOUL</v>
      </c>
      <c r="S376" s="54">
        <f t="shared" si="129"/>
        <v>45910</v>
      </c>
      <c r="T376" s="94">
        <f t="shared" si="130"/>
        <v>1135</v>
      </c>
      <c r="U376" s="98" cm="1">
        <f t="array" ref="U376">IF(OR(ISNUMBER(SEARCH("대신대납",J376)),ISNUMBER(SEARCH("대신 대납",J376))),_xlfn.LET(
  _xlpm.s,J376,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6" s="98">
        <f>((K376-1)*2500)/(Summary!$B$23/100)</f>
        <v>0</v>
      </c>
      <c r="W376" s="107">
        <f>IF(OR(ISNUMBER(SEARCH("대신대납",J376)),ISNUMBER(SEARCH("대신 대납",J376)),ISNUMBER(SEARCH("대신착불",J376)),ISNUMBER(SEARCH("대신 착불",J376))), 0,_xlfn.IFNA(_xlfn.IFS(
    AND(N376/K376 &gt; 2, N376/K376 &lt;= 5), 500/(Summary!$B$23/100) * K376,
    AND(N376/K376 &gt; 5, N376/K376 &lt;= 10), 1000/(Summary!$B$23/100) * K376,
    AND(N376/K376 &gt; 10, N376/K376 &lt;= 20), 3000/(Summary!$B$23/100) * K376,
    AND(N376/K376 &gt; 20, N376/K376 &lt;= 25), 11000/(Summary!$B$23/100) * K376,
    AND(N376/K376 &gt; 25, N376/K376 &lt;= 999), 15000/(Summary!$B$23/100) * K376
),0))</f>
        <v>53.059968376258844</v>
      </c>
      <c r="X376" s="99" cm="1">
        <f t="array" ref="X376">_xlfn.IFNA(_xlfn.IFS(AND(P376&gt;=2000, P376&lt;3000), 10000, AND(P376&gt;=3000, P376&lt;4000), 15000, AND(P376&gt;=4000, P376&lt;5000), 20000, AND(P376&gt;=5000), 25000),0)</f>
        <v>0</v>
      </c>
      <c r="Y376" s="64" t="str">
        <f>_xlfn.IFNA(VLOOKUP(D376,OTC!$A:$H,8,0),"")</f>
        <v/>
      </c>
      <c r="Z376" s="102">
        <f t="shared" si="131"/>
        <v>53</v>
      </c>
      <c r="AA376" s="113">
        <f t="shared" si="132"/>
        <v>1188</v>
      </c>
      <c r="AB376" s="124">
        <f>IF(OR(ISNUMBER(SEARCH("적하삭제",J376)),ISNUMBER(SEARCH("적하 삭제",J376))),0,AA376*Summary!$B$23/100)</f>
        <v>11194.8804</v>
      </c>
      <c r="AC376" s="65"/>
      <c r="AD376" s="145">
        <v>45910</v>
      </c>
      <c r="AE376" s="139" t="s">
        <v>10</v>
      </c>
      <c r="AF376" s="139">
        <v>82020038093</v>
      </c>
      <c r="AG376" s="139" t="s">
        <v>1339</v>
      </c>
      <c r="AH376" s="139" t="s">
        <v>1340</v>
      </c>
      <c r="AI376" s="139">
        <v>1062091697</v>
      </c>
      <c r="AJ376" s="139">
        <v>16857</v>
      </c>
      <c r="AK376" s="139"/>
      <c r="AL376" s="140">
        <v>1</v>
      </c>
      <c r="AM376" s="141">
        <v>2.25</v>
      </c>
      <c r="AN376" s="141">
        <v>3.5</v>
      </c>
      <c r="AO376" s="141">
        <v>3.5</v>
      </c>
      <c r="AP376" s="139" t="s">
        <v>8</v>
      </c>
      <c r="AQ376" s="141">
        <v>35.76</v>
      </c>
      <c r="AR376" s="139" t="s">
        <v>81</v>
      </c>
      <c r="AS376" s="139" t="s">
        <v>81</v>
      </c>
      <c r="AT376" s="139" t="s">
        <v>81</v>
      </c>
      <c r="AU376" s="139" t="s">
        <v>81</v>
      </c>
      <c r="AV376" s="139" t="s">
        <v>81</v>
      </c>
      <c r="AW376" s="139">
        <v>2256355</v>
      </c>
      <c r="AX376" s="139" t="s">
        <v>121</v>
      </c>
      <c r="AY376" s="139" t="s">
        <v>82</v>
      </c>
      <c r="AZ376" s="139"/>
      <c r="BA376" s="139" t="s">
        <v>83</v>
      </c>
      <c r="BB376" s="157">
        <v>596421470436</v>
      </c>
      <c r="BC376" s="139"/>
      <c r="BD376" s="139" t="s">
        <v>1341</v>
      </c>
      <c r="BE376" s="139" t="s">
        <v>88</v>
      </c>
      <c r="BF376" s="139" t="s">
        <v>87</v>
      </c>
      <c r="BG376" s="139" t="s">
        <v>84</v>
      </c>
      <c r="BH376" s="139" t="s">
        <v>85</v>
      </c>
      <c r="BI376" s="139" t="s">
        <v>86</v>
      </c>
      <c r="BJ376" s="139"/>
      <c r="BK376" s="139" t="s">
        <v>116</v>
      </c>
    </row>
    <row r="377" spans="1:63" ht="13.2" customHeight="1" x14ac:dyDescent="0.2">
      <c r="A377" s="54">
        <f t="shared" si="111"/>
        <v>45910</v>
      </c>
      <c r="B377" s="54" t="str">
        <f t="shared" si="112"/>
        <v>NRT</v>
      </c>
      <c r="C377" s="53">
        <f t="shared" si="113"/>
        <v>82020038093</v>
      </c>
      <c r="D377" s="55" t="str">
        <f t="shared" si="114"/>
        <v>PJP250141875</v>
      </c>
      <c r="E377" s="53">
        <f t="shared" si="115"/>
        <v>596421470786</v>
      </c>
      <c r="F377" s="53">
        <f t="shared" si="116"/>
        <v>2256355</v>
      </c>
      <c r="G377" s="53" t="str">
        <f t="shared" si="117"/>
        <v>SWCORP (TEAMHT)</v>
      </c>
      <c r="H377" s="55" t="str">
        <f t="shared" si="118"/>
        <v>방호상</v>
      </c>
      <c r="I377" s="53">
        <f t="shared" si="119"/>
        <v>6327</v>
      </c>
      <c r="J377" s="72">
        <f t="shared" si="120"/>
        <v>0</v>
      </c>
      <c r="K377" s="114">
        <f t="shared" si="121"/>
        <v>1</v>
      </c>
      <c r="L377" s="115">
        <f t="shared" si="122"/>
        <v>4.2</v>
      </c>
      <c r="M377" s="115">
        <f t="shared" si="123"/>
        <v>3.5</v>
      </c>
      <c r="N377" s="56">
        <f t="shared" si="124"/>
        <v>4.2</v>
      </c>
      <c r="O377" s="53" t="str">
        <f t="shared" si="125"/>
        <v>일반(목록배제,Normal-Manifest Exception)</v>
      </c>
      <c r="P377" s="100">
        <f t="shared" si="126"/>
        <v>8.5500000000000007</v>
      </c>
      <c r="Q377" s="63" t="str">
        <f t="shared" si="127"/>
        <v>RS706</v>
      </c>
      <c r="R377" s="63" t="str">
        <f t="shared" si="128"/>
        <v>AIR SEOUL</v>
      </c>
      <c r="S377" s="54">
        <f t="shared" si="129"/>
        <v>45910</v>
      </c>
      <c r="T377" s="94">
        <f t="shared" si="130"/>
        <v>1268</v>
      </c>
      <c r="U377" s="98" cm="1">
        <f t="array" ref="U377">IF(OR(ISNUMBER(SEARCH("대신대납",J377)),ISNUMBER(SEARCH("대신 대납",J377))),_xlfn.LET(
  _xlpm.s,J377,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7" s="98">
        <f>((K377-1)*2500)/(Summary!$B$23/100)</f>
        <v>0</v>
      </c>
      <c r="W377" s="107">
        <f>IF(OR(ISNUMBER(SEARCH("대신대납",J377)),ISNUMBER(SEARCH("대신 대납",J377)),ISNUMBER(SEARCH("대신착불",J377)),ISNUMBER(SEARCH("대신 착불",J377))), 0,_xlfn.IFNA(_xlfn.IFS(
    AND(N377/K377 &gt; 2, N377/K377 &lt;= 5), 500/(Summary!$B$23/100) * K377,
    AND(N377/K377 &gt; 5, N377/K377 &lt;= 10), 1000/(Summary!$B$23/100) * K377,
    AND(N377/K377 &gt; 10, N377/K377 &lt;= 20), 3000/(Summary!$B$23/100) * K377,
    AND(N377/K377 &gt; 20, N377/K377 &lt;= 25), 11000/(Summary!$B$23/100) * K377,
    AND(N377/K377 &gt; 25, N377/K377 &lt;= 999), 15000/(Summary!$B$23/100) * K377
),0))</f>
        <v>53.059968376258844</v>
      </c>
      <c r="X377" s="99" cm="1">
        <f t="array" ref="X377">_xlfn.IFNA(_xlfn.IFS(AND(P377&gt;=2000, P377&lt;3000), 10000, AND(P377&gt;=3000, P377&lt;4000), 15000, AND(P377&gt;=4000, P377&lt;5000), 20000, AND(P377&gt;=5000), 25000),0)</f>
        <v>0</v>
      </c>
      <c r="Y377" s="64" t="str">
        <f>_xlfn.IFNA(VLOOKUP(D377,OTC!$A:$H,8,0),"")</f>
        <v/>
      </c>
      <c r="Z377" s="102">
        <f t="shared" si="131"/>
        <v>53</v>
      </c>
      <c r="AA377" s="113">
        <f t="shared" si="132"/>
        <v>1321</v>
      </c>
      <c r="AB377" s="124">
        <f>IF(OR(ISNUMBER(SEARCH("적하삭제",J377)),ISNUMBER(SEARCH("적하 삭제",J377))),0,AA377*Summary!$B$23/100)</f>
        <v>12448.179300000002</v>
      </c>
      <c r="AC377" s="65"/>
      <c r="AD377" s="145">
        <v>45910</v>
      </c>
      <c r="AE377" s="139" t="s">
        <v>10</v>
      </c>
      <c r="AF377" s="139">
        <v>82020038093</v>
      </c>
      <c r="AG377" s="139" t="s">
        <v>1342</v>
      </c>
      <c r="AH377" s="139" t="s">
        <v>1343</v>
      </c>
      <c r="AI377" s="139">
        <v>1023266265</v>
      </c>
      <c r="AJ377" s="139">
        <v>6327</v>
      </c>
      <c r="AK377" s="139"/>
      <c r="AL377" s="140">
        <v>1</v>
      </c>
      <c r="AM377" s="141">
        <v>4.2</v>
      </c>
      <c r="AN377" s="141">
        <v>3.5</v>
      </c>
      <c r="AO377" s="141">
        <v>4.2</v>
      </c>
      <c r="AP377" s="139" t="s">
        <v>8</v>
      </c>
      <c r="AQ377" s="141">
        <v>8.5500000000000007</v>
      </c>
      <c r="AR377" s="139" t="s">
        <v>81</v>
      </c>
      <c r="AS377" s="139" t="s">
        <v>81</v>
      </c>
      <c r="AT377" s="139" t="s">
        <v>81</v>
      </c>
      <c r="AU377" s="139" t="s">
        <v>81</v>
      </c>
      <c r="AV377" s="139" t="s">
        <v>81</v>
      </c>
      <c r="AW377" s="139">
        <v>2256355</v>
      </c>
      <c r="AX377" s="139" t="s">
        <v>121</v>
      </c>
      <c r="AY377" s="139" t="s">
        <v>82</v>
      </c>
      <c r="AZ377" s="139"/>
      <c r="BA377" s="139" t="s">
        <v>83</v>
      </c>
      <c r="BB377" s="157">
        <v>596421470786</v>
      </c>
      <c r="BC377" s="139"/>
      <c r="BD377" s="139" t="s">
        <v>1344</v>
      </c>
      <c r="BE377" s="139" t="s">
        <v>88</v>
      </c>
      <c r="BF377" s="139" t="s">
        <v>87</v>
      </c>
      <c r="BG377" s="139" t="s">
        <v>84</v>
      </c>
      <c r="BH377" s="139" t="s">
        <v>85</v>
      </c>
      <c r="BI377" s="139" t="s">
        <v>86</v>
      </c>
      <c r="BJ377" s="139"/>
      <c r="BK377" s="139" t="s">
        <v>116</v>
      </c>
    </row>
    <row r="378" spans="1:63" ht="13.2" customHeight="1" x14ac:dyDescent="0.2">
      <c r="A378" s="54">
        <f t="shared" si="111"/>
        <v>45910</v>
      </c>
      <c r="B378" s="54" t="str">
        <f t="shared" si="112"/>
        <v>NRT</v>
      </c>
      <c r="C378" s="53">
        <f t="shared" si="113"/>
        <v>82020038093</v>
      </c>
      <c r="D378" s="55" t="str">
        <f t="shared" si="114"/>
        <v>PJP250141831</v>
      </c>
      <c r="E378" s="53">
        <f t="shared" si="115"/>
        <v>596421470344</v>
      </c>
      <c r="F378" s="53">
        <f t="shared" si="116"/>
        <v>2256355</v>
      </c>
      <c r="G378" s="53" t="str">
        <f t="shared" si="117"/>
        <v>SWCORP (TEAMHT)</v>
      </c>
      <c r="H378" s="55" t="str">
        <f t="shared" si="118"/>
        <v>김민주</v>
      </c>
      <c r="I378" s="53">
        <f t="shared" si="119"/>
        <v>59674</v>
      </c>
      <c r="J378" s="72">
        <f t="shared" si="120"/>
        <v>0</v>
      </c>
      <c r="K378" s="114">
        <f t="shared" si="121"/>
        <v>1</v>
      </c>
      <c r="L378" s="115">
        <f t="shared" si="122"/>
        <v>3.45</v>
      </c>
      <c r="M378" s="115">
        <f t="shared" si="123"/>
        <v>3.6</v>
      </c>
      <c r="N378" s="56">
        <f t="shared" si="124"/>
        <v>3.6</v>
      </c>
      <c r="O378" s="53" t="str">
        <f t="shared" si="125"/>
        <v>일반(목록배제,Normal-Manifest Exception)</v>
      </c>
      <c r="P378" s="100">
        <f t="shared" si="126"/>
        <v>15.06</v>
      </c>
      <c r="Q378" s="63" t="str">
        <f t="shared" si="127"/>
        <v>RS706</v>
      </c>
      <c r="R378" s="63" t="str">
        <f t="shared" si="128"/>
        <v>AIR SEOUL</v>
      </c>
      <c r="S378" s="54">
        <f t="shared" si="129"/>
        <v>45910</v>
      </c>
      <c r="T378" s="94">
        <f t="shared" si="130"/>
        <v>1154</v>
      </c>
      <c r="U378" s="98" cm="1">
        <f t="array" ref="U378">IF(OR(ISNUMBER(SEARCH("대신대납",J378)),ISNUMBER(SEARCH("대신 대납",J378))),_xlfn.LET(
  _xlpm.s,J378,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8" s="98">
        <f>((K378-1)*2500)/(Summary!$B$23/100)</f>
        <v>0</v>
      </c>
      <c r="W378" s="107">
        <f>IF(OR(ISNUMBER(SEARCH("대신대납",J378)),ISNUMBER(SEARCH("대신 대납",J378)),ISNUMBER(SEARCH("대신착불",J378)),ISNUMBER(SEARCH("대신 착불",J378))), 0,_xlfn.IFNA(_xlfn.IFS(
    AND(N378/K378 &gt; 2, N378/K378 &lt;= 5), 500/(Summary!$B$23/100) * K378,
    AND(N378/K378 &gt; 5, N378/K378 &lt;= 10), 1000/(Summary!$B$23/100) * K378,
    AND(N378/K378 &gt; 10, N378/K378 &lt;= 20), 3000/(Summary!$B$23/100) * K378,
    AND(N378/K378 &gt; 20, N378/K378 &lt;= 25), 11000/(Summary!$B$23/100) * K378,
    AND(N378/K378 &gt; 25, N378/K378 &lt;= 999), 15000/(Summary!$B$23/100) * K378
),0))</f>
        <v>53.059968376258844</v>
      </c>
      <c r="X378" s="99" cm="1">
        <f t="array" ref="X378">_xlfn.IFNA(_xlfn.IFS(AND(P378&gt;=2000, P378&lt;3000), 10000, AND(P378&gt;=3000, P378&lt;4000), 15000, AND(P378&gt;=4000, P378&lt;5000), 20000, AND(P378&gt;=5000), 25000),0)</f>
        <v>0</v>
      </c>
      <c r="Y378" s="64" t="str">
        <f>_xlfn.IFNA(VLOOKUP(D378,OTC!$A:$H,8,0),"")</f>
        <v/>
      </c>
      <c r="Z378" s="102">
        <f t="shared" si="131"/>
        <v>53</v>
      </c>
      <c r="AA378" s="113">
        <f t="shared" si="132"/>
        <v>1207</v>
      </c>
      <c r="AB378" s="124">
        <f>IF(OR(ISNUMBER(SEARCH("적하삭제",J378)),ISNUMBER(SEARCH("적하 삭제",J378))),0,AA378*Summary!$B$23/100)</f>
        <v>11373.9231</v>
      </c>
      <c r="AC378" s="65"/>
      <c r="AD378" s="145">
        <v>45910</v>
      </c>
      <c r="AE378" s="139" t="s">
        <v>10</v>
      </c>
      <c r="AF378" s="139">
        <v>82020038093</v>
      </c>
      <c r="AG378" s="139" t="s">
        <v>1345</v>
      </c>
      <c r="AH378" s="139" t="s">
        <v>180</v>
      </c>
      <c r="AI378" s="139">
        <v>1066761482</v>
      </c>
      <c r="AJ378" s="139">
        <v>59674</v>
      </c>
      <c r="AK378" s="139"/>
      <c r="AL378" s="140">
        <v>1</v>
      </c>
      <c r="AM378" s="141">
        <v>3.45</v>
      </c>
      <c r="AN378" s="141">
        <v>3.6</v>
      </c>
      <c r="AO378" s="141">
        <v>3.6</v>
      </c>
      <c r="AP378" s="139" t="s">
        <v>8</v>
      </c>
      <c r="AQ378" s="141">
        <v>15.06</v>
      </c>
      <c r="AR378" s="139" t="s">
        <v>81</v>
      </c>
      <c r="AS378" s="139" t="s">
        <v>81</v>
      </c>
      <c r="AT378" s="139" t="s">
        <v>81</v>
      </c>
      <c r="AU378" s="139" t="s">
        <v>81</v>
      </c>
      <c r="AV378" s="139" t="s">
        <v>81</v>
      </c>
      <c r="AW378" s="139">
        <v>2256355</v>
      </c>
      <c r="AX378" s="139" t="s">
        <v>121</v>
      </c>
      <c r="AY378" s="139" t="s">
        <v>82</v>
      </c>
      <c r="AZ378" s="139"/>
      <c r="BA378" s="139" t="s">
        <v>83</v>
      </c>
      <c r="BB378" s="157">
        <v>596421470344</v>
      </c>
      <c r="BC378" s="139"/>
      <c r="BD378" s="139" t="s">
        <v>1346</v>
      </c>
      <c r="BE378" s="139" t="s">
        <v>88</v>
      </c>
      <c r="BF378" s="139" t="s">
        <v>87</v>
      </c>
      <c r="BG378" s="139" t="s">
        <v>84</v>
      </c>
      <c r="BH378" s="139" t="s">
        <v>85</v>
      </c>
      <c r="BI378" s="139" t="s">
        <v>86</v>
      </c>
      <c r="BJ378" s="139"/>
      <c r="BK378" s="139" t="s">
        <v>116</v>
      </c>
    </row>
    <row r="379" spans="1:63" ht="13.2" customHeight="1" x14ac:dyDescent="0.2">
      <c r="A379" s="54">
        <f t="shared" si="111"/>
        <v>45910</v>
      </c>
      <c r="B379" s="54" t="str">
        <f t="shared" si="112"/>
        <v>NRT</v>
      </c>
      <c r="C379" s="53">
        <f t="shared" si="113"/>
        <v>82020038093</v>
      </c>
      <c r="D379" s="55" t="str">
        <f t="shared" si="114"/>
        <v>PJP250141866</v>
      </c>
      <c r="E379" s="53">
        <f t="shared" si="115"/>
        <v>596421470694</v>
      </c>
      <c r="F379" s="53">
        <f t="shared" si="116"/>
        <v>2256355</v>
      </c>
      <c r="G379" s="53" t="str">
        <f t="shared" si="117"/>
        <v>SWCORP (TEAMHT)</v>
      </c>
      <c r="H379" s="55" t="str">
        <f t="shared" si="118"/>
        <v>안아론</v>
      </c>
      <c r="I379" s="53">
        <f t="shared" si="119"/>
        <v>1398</v>
      </c>
      <c r="J379" s="72">
        <f t="shared" si="120"/>
        <v>0</v>
      </c>
      <c r="K379" s="114">
        <f t="shared" si="121"/>
        <v>1</v>
      </c>
      <c r="L379" s="115">
        <f t="shared" si="122"/>
        <v>2.95</v>
      </c>
      <c r="M379" s="115">
        <f t="shared" si="123"/>
        <v>6.2</v>
      </c>
      <c r="N379" s="56">
        <f t="shared" si="124"/>
        <v>6.2</v>
      </c>
      <c r="O379" s="53" t="str">
        <f t="shared" si="125"/>
        <v>일반(목록배제,Normal-Manifest Exception)</v>
      </c>
      <c r="P379" s="100">
        <f t="shared" si="126"/>
        <v>46.36</v>
      </c>
      <c r="Q379" s="63" t="str">
        <f t="shared" si="127"/>
        <v>RS706</v>
      </c>
      <c r="R379" s="63" t="str">
        <f t="shared" si="128"/>
        <v>AIR SEOUL</v>
      </c>
      <c r="S379" s="54">
        <f t="shared" si="129"/>
        <v>45910</v>
      </c>
      <c r="T379" s="94">
        <f t="shared" si="130"/>
        <v>1648</v>
      </c>
      <c r="U379" s="98" cm="1">
        <f t="array" ref="U379">IF(OR(ISNUMBER(SEARCH("대신대납",J379)),ISNUMBER(SEARCH("대신 대납",J379))),_xlfn.LET(
  _xlpm.s,J379,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9" s="98">
        <f>((K379-1)*2500)/(Summary!$B$23/100)</f>
        <v>0</v>
      </c>
      <c r="W379" s="107">
        <f>IF(OR(ISNUMBER(SEARCH("대신대납",J379)),ISNUMBER(SEARCH("대신 대납",J379)),ISNUMBER(SEARCH("대신착불",J379)),ISNUMBER(SEARCH("대신 착불",J379))), 0,_xlfn.IFNA(_xlfn.IFS(
    AND(N379/K379 &gt; 2, N379/K379 &lt;= 5), 500/(Summary!$B$23/100) * K379,
    AND(N379/K379 &gt; 5, N379/K379 &lt;= 10), 1000/(Summary!$B$23/100) * K379,
    AND(N379/K379 &gt; 10, N379/K379 &lt;= 20), 3000/(Summary!$B$23/100) * K379,
    AND(N379/K379 &gt; 20, N379/K379 &lt;= 25), 11000/(Summary!$B$23/100) * K379,
    AND(N379/K379 &gt; 25, N379/K379 &lt;= 999), 15000/(Summary!$B$23/100) * K379
),0))</f>
        <v>106.11993675251769</v>
      </c>
      <c r="X379" s="99" cm="1">
        <f t="array" ref="X379">_xlfn.IFNA(_xlfn.IFS(AND(P379&gt;=2000, P379&lt;3000), 10000, AND(P379&gt;=3000, P379&lt;4000), 15000, AND(P379&gt;=4000, P379&lt;5000), 20000, AND(P379&gt;=5000), 25000),0)</f>
        <v>0</v>
      </c>
      <c r="Y379" s="64" t="str">
        <f>_xlfn.IFNA(VLOOKUP(D379,OTC!$A:$H,8,0),"")</f>
        <v/>
      </c>
      <c r="Z379" s="102">
        <f t="shared" si="131"/>
        <v>106</v>
      </c>
      <c r="AA379" s="113">
        <f t="shared" si="132"/>
        <v>1754</v>
      </c>
      <c r="AB379" s="124">
        <f>IF(OR(ISNUMBER(SEARCH("적하삭제",J379)),ISNUMBER(SEARCH("적하 삭제",J379))),0,AA379*Summary!$B$23/100)</f>
        <v>16528.468199999999</v>
      </c>
      <c r="AC379" s="65"/>
      <c r="AD379" s="145">
        <v>45910</v>
      </c>
      <c r="AE379" s="139" t="s">
        <v>10</v>
      </c>
      <c r="AF379" s="139">
        <v>82020038093</v>
      </c>
      <c r="AG379" s="139" t="s">
        <v>1347</v>
      </c>
      <c r="AH379" s="139" t="s">
        <v>211</v>
      </c>
      <c r="AI379" s="139">
        <v>1033860546</v>
      </c>
      <c r="AJ379" s="139">
        <v>1398</v>
      </c>
      <c r="AK379" s="139"/>
      <c r="AL379" s="140">
        <v>1</v>
      </c>
      <c r="AM379" s="141">
        <v>2.95</v>
      </c>
      <c r="AN379" s="141">
        <v>6.2</v>
      </c>
      <c r="AO379" s="141">
        <v>6.5</v>
      </c>
      <c r="AP379" s="139" t="s">
        <v>8</v>
      </c>
      <c r="AQ379" s="141">
        <v>46.36</v>
      </c>
      <c r="AR379" s="139" t="s">
        <v>81</v>
      </c>
      <c r="AS379" s="139" t="s">
        <v>81</v>
      </c>
      <c r="AT379" s="139" t="s">
        <v>81</v>
      </c>
      <c r="AU379" s="139" t="s">
        <v>81</v>
      </c>
      <c r="AV379" s="139" t="s">
        <v>81</v>
      </c>
      <c r="AW379" s="139">
        <v>2256355</v>
      </c>
      <c r="AX379" s="139" t="s">
        <v>121</v>
      </c>
      <c r="AY379" s="139" t="s">
        <v>82</v>
      </c>
      <c r="AZ379" s="139"/>
      <c r="BA379" s="139" t="s">
        <v>83</v>
      </c>
      <c r="BB379" s="157">
        <v>596421470694</v>
      </c>
      <c r="BC379" s="139"/>
      <c r="BD379" s="139" t="s">
        <v>1348</v>
      </c>
      <c r="BE379" s="139" t="s">
        <v>88</v>
      </c>
      <c r="BF379" s="139" t="s">
        <v>87</v>
      </c>
      <c r="BG379" s="139" t="s">
        <v>84</v>
      </c>
      <c r="BH379" s="139" t="s">
        <v>85</v>
      </c>
      <c r="BI379" s="139" t="s">
        <v>86</v>
      </c>
      <c r="BJ379" s="139"/>
      <c r="BK379" s="139" t="s">
        <v>116</v>
      </c>
    </row>
    <row r="380" spans="1:63" ht="13.2" customHeight="1" x14ac:dyDescent="0.2">
      <c r="A380" s="54">
        <f t="shared" si="111"/>
        <v>45910</v>
      </c>
      <c r="B380" s="54" t="str">
        <f t="shared" si="112"/>
        <v>NRT</v>
      </c>
      <c r="C380" s="53">
        <f t="shared" si="113"/>
        <v>82020038093</v>
      </c>
      <c r="D380" s="55" t="str">
        <f t="shared" si="114"/>
        <v>PJP250141830</v>
      </c>
      <c r="E380" s="53">
        <f t="shared" si="115"/>
        <v>596421470333</v>
      </c>
      <c r="F380" s="53">
        <f t="shared" si="116"/>
        <v>2256355</v>
      </c>
      <c r="G380" s="53" t="str">
        <f t="shared" si="117"/>
        <v>SWCORP (TEAMHT)</v>
      </c>
      <c r="H380" s="55" t="str">
        <f t="shared" si="118"/>
        <v>이채원</v>
      </c>
      <c r="I380" s="53">
        <f t="shared" si="119"/>
        <v>1367</v>
      </c>
      <c r="J380" s="72">
        <f t="shared" si="120"/>
        <v>0</v>
      </c>
      <c r="K380" s="114">
        <f t="shared" si="121"/>
        <v>1</v>
      </c>
      <c r="L380" s="115">
        <f t="shared" si="122"/>
        <v>0.75</v>
      </c>
      <c r="M380" s="115">
        <f t="shared" si="123"/>
        <v>1.9</v>
      </c>
      <c r="N380" s="56">
        <f t="shared" si="124"/>
        <v>1.9000000000000001</v>
      </c>
      <c r="O380" s="53" t="str">
        <f t="shared" si="125"/>
        <v>일반(목록배제,Normal-Manifest Exception)</v>
      </c>
      <c r="P380" s="100">
        <f t="shared" si="126"/>
        <v>7.57</v>
      </c>
      <c r="Q380" s="63" t="str">
        <f t="shared" si="127"/>
        <v>RS706</v>
      </c>
      <c r="R380" s="63" t="str">
        <f t="shared" si="128"/>
        <v>AIR SEOUL</v>
      </c>
      <c r="S380" s="54">
        <f t="shared" si="129"/>
        <v>45910</v>
      </c>
      <c r="T380" s="94">
        <f t="shared" si="130"/>
        <v>831</v>
      </c>
      <c r="U380" s="98" cm="1">
        <f t="array" ref="U380">IF(OR(ISNUMBER(SEARCH("대신대납",J380)),ISNUMBER(SEARCH("대신 대납",J380))),_xlfn.LET(
  _xlpm.s,J380,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0" s="98">
        <f>((K380-1)*2500)/(Summary!$B$23/100)</f>
        <v>0</v>
      </c>
      <c r="W380" s="107">
        <f>IF(OR(ISNUMBER(SEARCH("대신대납",J380)),ISNUMBER(SEARCH("대신 대납",J380)),ISNUMBER(SEARCH("대신착불",J380)),ISNUMBER(SEARCH("대신 착불",J380))), 0,_xlfn.IFNA(_xlfn.IFS(
    AND(N380/K380 &gt; 2, N380/K380 &lt;= 5), 500/(Summary!$B$23/100) * K380,
    AND(N380/K380 &gt; 5, N380/K380 &lt;= 10), 1000/(Summary!$B$23/100) * K380,
    AND(N380/K380 &gt; 10, N380/K380 &lt;= 20), 3000/(Summary!$B$23/100) * K380,
    AND(N380/K380 &gt; 20, N380/K380 &lt;= 25), 11000/(Summary!$B$23/100) * K380,
    AND(N380/K380 &gt; 25, N380/K380 &lt;= 999), 15000/(Summary!$B$23/100) * K380
),0))</f>
        <v>0</v>
      </c>
      <c r="X380" s="99" cm="1">
        <f t="array" ref="X380">_xlfn.IFNA(_xlfn.IFS(AND(P380&gt;=2000, P380&lt;3000), 10000, AND(P380&gt;=3000, P380&lt;4000), 15000, AND(P380&gt;=4000, P380&lt;5000), 20000, AND(P380&gt;=5000), 25000),0)</f>
        <v>0</v>
      </c>
      <c r="Y380" s="64" t="str">
        <f>_xlfn.IFNA(VLOOKUP(D380,OTC!$A:$H,8,0),"")</f>
        <v/>
      </c>
      <c r="Z380" s="102">
        <f t="shared" si="131"/>
        <v>0</v>
      </c>
      <c r="AA380" s="113">
        <f t="shared" si="132"/>
        <v>831</v>
      </c>
      <c r="AB380" s="124">
        <f>IF(OR(ISNUMBER(SEARCH("적하삭제",J380)),ISNUMBER(SEARCH("적하 삭제",J380))),0,AA380*Summary!$B$23/100)</f>
        <v>7830.7622999999994</v>
      </c>
      <c r="AC380" s="65"/>
      <c r="AD380" s="145">
        <v>45910</v>
      </c>
      <c r="AE380" s="139" t="s">
        <v>10</v>
      </c>
      <c r="AF380" s="139">
        <v>82020038093</v>
      </c>
      <c r="AG380" s="139" t="s">
        <v>1349</v>
      </c>
      <c r="AH380" s="139" t="s">
        <v>1350</v>
      </c>
      <c r="AI380" s="139">
        <v>1057107621</v>
      </c>
      <c r="AJ380" s="139">
        <v>1367</v>
      </c>
      <c r="AK380" s="139"/>
      <c r="AL380" s="140">
        <v>1</v>
      </c>
      <c r="AM380" s="141">
        <v>0.75</v>
      </c>
      <c r="AN380" s="141">
        <v>1.9</v>
      </c>
      <c r="AO380" s="141">
        <v>1.9</v>
      </c>
      <c r="AP380" s="139" t="s">
        <v>8</v>
      </c>
      <c r="AQ380" s="141">
        <v>7.57</v>
      </c>
      <c r="AR380" s="139" t="s">
        <v>81</v>
      </c>
      <c r="AS380" s="139" t="s">
        <v>81</v>
      </c>
      <c r="AT380" s="139" t="s">
        <v>81</v>
      </c>
      <c r="AU380" s="139" t="s">
        <v>81</v>
      </c>
      <c r="AV380" s="139" t="s">
        <v>81</v>
      </c>
      <c r="AW380" s="139">
        <v>2256355</v>
      </c>
      <c r="AX380" s="139" t="s">
        <v>121</v>
      </c>
      <c r="AY380" s="139" t="s">
        <v>82</v>
      </c>
      <c r="AZ380" s="139"/>
      <c r="BA380" s="139" t="s">
        <v>83</v>
      </c>
      <c r="BB380" s="157">
        <v>596421470333</v>
      </c>
      <c r="BC380" s="139"/>
      <c r="BD380" s="139" t="s">
        <v>1351</v>
      </c>
      <c r="BE380" s="139" t="s">
        <v>88</v>
      </c>
      <c r="BF380" s="139" t="s">
        <v>87</v>
      </c>
      <c r="BG380" s="139" t="s">
        <v>84</v>
      </c>
      <c r="BH380" s="139" t="s">
        <v>85</v>
      </c>
      <c r="BI380" s="139" t="s">
        <v>86</v>
      </c>
      <c r="BJ380" s="139"/>
      <c r="BK380" s="139" t="s">
        <v>116</v>
      </c>
    </row>
    <row r="381" spans="1:63" ht="13.2" customHeight="1" x14ac:dyDescent="0.2">
      <c r="A381" s="54">
        <f t="shared" si="111"/>
        <v>45910</v>
      </c>
      <c r="B381" s="54" t="str">
        <f t="shared" si="112"/>
        <v>NRT</v>
      </c>
      <c r="C381" s="53">
        <f t="shared" si="113"/>
        <v>82020038093</v>
      </c>
      <c r="D381" s="55" t="str">
        <f t="shared" si="114"/>
        <v>PJP250141820</v>
      </c>
      <c r="E381" s="53">
        <f t="shared" si="115"/>
        <v>596421470230</v>
      </c>
      <c r="F381" s="53">
        <f t="shared" si="116"/>
        <v>2256355</v>
      </c>
      <c r="G381" s="53" t="str">
        <f t="shared" si="117"/>
        <v>SWCORP (TEAMHT)</v>
      </c>
      <c r="H381" s="55" t="str">
        <f t="shared" si="118"/>
        <v>오재석</v>
      </c>
      <c r="I381" s="53">
        <f t="shared" si="119"/>
        <v>1427</v>
      </c>
      <c r="J381" s="72">
        <f t="shared" si="120"/>
        <v>0</v>
      </c>
      <c r="K381" s="114">
        <f t="shared" si="121"/>
        <v>1</v>
      </c>
      <c r="L381" s="115">
        <f t="shared" si="122"/>
        <v>2.4</v>
      </c>
      <c r="M381" s="115">
        <f t="shared" si="123"/>
        <v>2</v>
      </c>
      <c r="N381" s="56">
        <f t="shared" si="124"/>
        <v>2.4000000000000004</v>
      </c>
      <c r="O381" s="53" t="str">
        <f t="shared" si="125"/>
        <v>일반(목록배제,Normal-Manifest Exception)</v>
      </c>
      <c r="P381" s="100">
        <f t="shared" si="126"/>
        <v>8.9</v>
      </c>
      <c r="Q381" s="63" t="str">
        <f t="shared" si="127"/>
        <v>RS706</v>
      </c>
      <c r="R381" s="63" t="str">
        <f t="shared" si="128"/>
        <v>AIR SEOUL</v>
      </c>
      <c r="S381" s="54">
        <f t="shared" si="129"/>
        <v>45910</v>
      </c>
      <c r="T381" s="94">
        <f t="shared" si="130"/>
        <v>926</v>
      </c>
      <c r="U381" s="98" cm="1">
        <f t="array" ref="U381">IF(OR(ISNUMBER(SEARCH("대신대납",J381)),ISNUMBER(SEARCH("대신 대납",J381))),_xlfn.LET(
  _xlpm.s,J381,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1" s="98">
        <f>((K381-1)*2500)/(Summary!$B$23/100)</f>
        <v>0</v>
      </c>
      <c r="W381" s="107">
        <f>IF(OR(ISNUMBER(SEARCH("대신대납",J381)),ISNUMBER(SEARCH("대신 대납",J381)),ISNUMBER(SEARCH("대신착불",J381)),ISNUMBER(SEARCH("대신 착불",J381))), 0,_xlfn.IFNA(_xlfn.IFS(
    AND(N381/K381 &gt; 2, N381/K381 &lt;= 5), 500/(Summary!$B$23/100) * K381,
    AND(N381/K381 &gt; 5, N381/K381 &lt;= 10), 1000/(Summary!$B$23/100) * K381,
    AND(N381/K381 &gt; 10, N381/K381 &lt;= 20), 3000/(Summary!$B$23/100) * K381,
    AND(N381/K381 &gt; 20, N381/K381 &lt;= 25), 11000/(Summary!$B$23/100) * K381,
    AND(N381/K381 &gt; 25, N381/K381 &lt;= 999), 15000/(Summary!$B$23/100) * K381
),0))</f>
        <v>53.059968376258844</v>
      </c>
      <c r="X381" s="99" cm="1">
        <f t="array" ref="X381">_xlfn.IFNA(_xlfn.IFS(AND(P381&gt;=2000, P381&lt;3000), 10000, AND(P381&gt;=3000, P381&lt;4000), 15000, AND(P381&gt;=4000, P381&lt;5000), 20000, AND(P381&gt;=5000), 25000),0)</f>
        <v>0</v>
      </c>
      <c r="Y381" s="64" t="str">
        <f>_xlfn.IFNA(VLOOKUP(D381,OTC!$A:$H,8,0),"")</f>
        <v/>
      </c>
      <c r="Z381" s="102">
        <f t="shared" si="131"/>
        <v>53</v>
      </c>
      <c r="AA381" s="113">
        <f t="shared" si="132"/>
        <v>979</v>
      </c>
      <c r="AB381" s="124">
        <f>IF(OR(ISNUMBER(SEARCH("적하삭제",J381)),ISNUMBER(SEARCH("적하 삭제",J381))),0,AA381*Summary!$B$23/100)</f>
        <v>9225.4107000000004</v>
      </c>
      <c r="AC381" s="65"/>
      <c r="AD381" s="145">
        <v>45910</v>
      </c>
      <c r="AE381" s="139" t="s">
        <v>10</v>
      </c>
      <c r="AF381" s="139">
        <v>82020038093</v>
      </c>
      <c r="AG381" s="139" t="s">
        <v>1352</v>
      </c>
      <c r="AH381" s="139" t="s">
        <v>1353</v>
      </c>
      <c r="AI381" s="139">
        <v>1071396574</v>
      </c>
      <c r="AJ381" s="139">
        <v>1427</v>
      </c>
      <c r="AK381" s="139"/>
      <c r="AL381" s="140">
        <v>1</v>
      </c>
      <c r="AM381" s="141">
        <v>2.4</v>
      </c>
      <c r="AN381" s="141">
        <v>2</v>
      </c>
      <c r="AO381" s="141">
        <v>2.4</v>
      </c>
      <c r="AP381" s="139" t="s">
        <v>8</v>
      </c>
      <c r="AQ381" s="141">
        <v>8.9</v>
      </c>
      <c r="AR381" s="139" t="s">
        <v>81</v>
      </c>
      <c r="AS381" s="139" t="s">
        <v>81</v>
      </c>
      <c r="AT381" s="139" t="s">
        <v>81</v>
      </c>
      <c r="AU381" s="139" t="s">
        <v>81</v>
      </c>
      <c r="AV381" s="139" t="s">
        <v>81</v>
      </c>
      <c r="AW381" s="139">
        <v>2256355</v>
      </c>
      <c r="AX381" s="139" t="s">
        <v>121</v>
      </c>
      <c r="AY381" s="139" t="s">
        <v>82</v>
      </c>
      <c r="AZ381" s="139"/>
      <c r="BA381" s="139" t="s">
        <v>83</v>
      </c>
      <c r="BB381" s="157">
        <v>596421470230</v>
      </c>
      <c r="BC381" s="139"/>
      <c r="BD381" s="139" t="s">
        <v>1354</v>
      </c>
      <c r="BE381" s="139" t="s">
        <v>88</v>
      </c>
      <c r="BF381" s="139" t="s">
        <v>87</v>
      </c>
      <c r="BG381" s="139" t="s">
        <v>84</v>
      </c>
      <c r="BH381" s="139" t="s">
        <v>85</v>
      </c>
      <c r="BI381" s="139" t="s">
        <v>86</v>
      </c>
      <c r="BJ381" s="139"/>
      <c r="BK381" s="139" t="s">
        <v>116</v>
      </c>
    </row>
    <row r="382" spans="1:63" ht="13.2" customHeight="1" x14ac:dyDescent="0.2">
      <c r="A382" s="54">
        <f t="shared" si="111"/>
        <v>45910</v>
      </c>
      <c r="B382" s="54" t="str">
        <f t="shared" si="112"/>
        <v>NRT</v>
      </c>
      <c r="C382" s="53">
        <f t="shared" si="113"/>
        <v>82020038093</v>
      </c>
      <c r="D382" s="55" t="str">
        <f t="shared" si="114"/>
        <v>PJP250141886</v>
      </c>
      <c r="E382" s="53">
        <f t="shared" si="115"/>
        <v>596421470893</v>
      </c>
      <c r="F382" s="53">
        <f t="shared" si="116"/>
        <v>2256355</v>
      </c>
      <c r="G382" s="53" t="str">
        <f t="shared" si="117"/>
        <v>SWCORP (TEAMHT)</v>
      </c>
      <c r="H382" s="55" t="str">
        <f t="shared" si="118"/>
        <v>차은정</v>
      </c>
      <c r="I382" s="53">
        <f t="shared" si="119"/>
        <v>48301</v>
      </c>
      <c r="J382" s="72">
        <f t="shared" si="120"/>
        <v>0</v>
      </c>
      <c r="K382" s="114">
        <f t="shared" si="121"/>
        <v>1</v>
      </c>
      <c r="L382" s="115">
        <f t="shared" si="122"/>
        <v>4.05</v>
      </c>
      <c r="M382" s="115">
        <f t="shared" si="123"/>
        <v>2.1</v>
      </c>
      <c r="N382" s="56">
        <f t="shared" si="124"/>
        <v>4.1000000000000005</v>
      </c>
      <c r="O382" s="53" t="str">
        <f t="shared" si="125"/>
        <v>일반(목록배제,Normal-Manifest Exception)</v>
      </c>
      <c r="P382" s="100">
        <f t="shared" si="126"/>
        <v>5.35</v>
      </c>
      <c r="Q382" s="63" t="str">
        <f t="shared" si="127"/>
        <v>RS706</v>
      </c>
      <c r="R382" s="63" t="str">
        <f t="shared" si="128"/>
        <v>AIR SEOUL</v>
      </c>
      <c r="S382" s="54">
        <f t="shared" si="129"/>
        <v>45910</v>
      </c>
      <c r="T382" s="94">
        <f t="shared" si="130"/>
        <v>1249</v>
      </c>
      <c r="U382" s="98" cm="1">
        <f t="array" ref="U382">IF(OR(ISNUMBER(SEARCH("대신대납",J382)),ISNUMBER(SEARCH("대신 대납",J382))),_xlfn.LET(
  _xlpm.s,J382,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2" s="98">
        <f>((K382-1)*2500)/(Summary!$B$23/100)</f>
        <v>0</v>
      </c>
      <c r="W382" s="107">
        <f>IF(OR(ISNUMBER(SEARCH("대신대납",J382)),ISNUMBER(SEARCH("대신 대납",J382)),ISNUMBER(SEARCH("대신착불",J382)),ISNUMBER(SEARCH("대신 착불",J382))), 0,_xlfn.IFNA(_xlfn.IFS(
    AND(N382/K382 &gt; 2, N382/K382 &lt;= 5), 500/(Summary!$B$23/100) * K382,
    AND(N382/K382 &gt; 5, N382/K382 &lt;= 10), 1000/(Summary!$B$23/100) * K382,
    AND(N382/K382 &gt; 10, N382/K382 &lt;= 20), 3000/(Summary!$B$23/100) * K382,
    AND(N382/K382 &gt; 20, N382/K382 &lt;= 25), 11000/(Summary!$B$23/100) * K382,
    AND(N382/K382 &gt; 25, N382/K382 &lt;= 999), 15000/(Summary!$B$23/100) * K382
),0))</f>
        <v>53.059968376258844</v>
      </c>
      <c r="X382" s="99" cm="1">
        <f t="array" ref="X382">_xlfn.IFNA(_xlfn.IFS(AND(P382&gt;=2000, P382&lt;3000), 10000, AND(P382&gt;=3000, P382&lt;4000), 15000, AND(P382&gt;=4000, P382&lt;5000), 20000, AND(P382&gt;=5000), 25000),0)</f>
        <v>0</v>
      </c>
      <c r="Y382" s="64" t="str">
        <f>_xlfn.IFNA(VLOOKUP(D382,OTC!$A:$H,8,0),"")</f>
        <v/>
      </c>
      <c r="Z382" s="102">
        <f t="shared" si="131"/>
        <v>53</v>
      </c>
      <c r="AA382" s="113">
        <f t="shared" si="132"/>
        <v>1302</v>
      </c>
      <c r="AB382" s="124">
        <f>IF(OR(ISNUMBER(SEARCH("적하삭제",J382)),ISNUMBER(SEARCH("적하 삭제",J382))),0,AA382*Summary!$B$23/100)</f>
        <v>12269.136600000002</v>
      </c>
      <c r="AC382" s="65"/>
      <c r="AD382" s="145">
        <v>45910</v>
      </c>
      <c r="AE382" s="139" t="s">
        <v>10</v>
      </c>
      <c r="AF382" s="139">
        <v>82020038093</v>
      </c>
      <c r="AG382" s="139" t="s">
        <v>1355</v>
      </c>
      <c r="AH382" s="139" t="s">
        <v>1356</v>
      </c>
      <c r="AI382" s="139">
        <v>1027948086</v>
      </c>
      <c r="AJ382" s="139">
        <v>48301</v>
      </c>
      <c r="AK382" s="139"/>
      <c r="AL382" s="140">
        <v>1</v>
      </c>
      <c r="AM382" s="141">
        <v>4.05</v>
      </c>
      <c r="AN382" s="141">
        <v>2.1</v>
      </c>
      <c r="AO382" s="141">
        <v>4.0999999999999996</v>
      </c>
      <c r="AP382" s="139" t="s">
        <v>8</v>
      </c>
      <c r="AQ382" s="141">
        <v>5.35</v>
      </c>
      <c r="AR382" s="139" t="s">
        <v>81</v>
      </c>
      <c r="AS382" s="139" t="s">
        <v>81</v>
      </c>
      <c r="AT382" s="139" t="s">
        <v>81</v>
      </c>
      <c r="AU382" s="139" t="s">
        <v>81</v>
      </c>
      <c r="AV382" s="139" t="s">
        <v>81</v>
      </c>
      <c r="AW382" s="139">
        <v>2256355</v>
      </c>
      <c r="AX382" s="139" t="s">
        <v>121</v>
      </c>
      <c r="AY382" s="139" t="s">
        <v>82</v>
      </c>
      <c r="AZ382" s="139"/>
      <c r="BA382" s="139" t="s">
        <v>83</v>
      </c>
      <c r="BB382" s="157">
        <v>596421470893</v>
      </c>
      <c r="BC382" s="139"/>
      <c r="BD382" s="139" t="s">
        <v>1357</v>
      </c>
      <c r="BE382" s="139" t="s">
        <v>88</v>
      </c>
      <c r="BF382" s="139" t="s">
        <v>87</v>
      </c>
      <c r="BG382" s="139" t="s">
        <v>84</v>
      </c>
      <c r="BH382" s="139" t="s">
        <v>85</v>
      </c>
      <c r="BI382" s="139" t="s">
        <v>86</v>
      </c>
      <c r="BJ382" s="139"/>
      <c r="BK382" s="139" t="s">
        <v>116</v>
      </c>
    </row>
    <row r="383" spans="1:63" ht="13.2" customHeight="1" x14ac:dyDescent="0.2">
      <c r="A383" s="54">
        <f t="shared" si="111"/>
        <v>45910</v>
      </c>
      <c r="B383" s="54" t="str">
        <f t="shared" si="112"/>
        <v>NRT</v>
      </c>
      <c r="C383" s="53">
        <f t="shared" si="113"/>
        <v>82020038093</v>
      </c>
      <c r="D383" s="55" t="str">
        <f t="shared" si="114"/>
        <v>PJP250141895</v>
      </c>
      <c r="E383" s="53">
        <f t="shared" si="115"/>
        <v>596421470985</v>
      </c>
      <c r="F383" s="53">
        <f t="shared" si="116"/>
        <v>2256355</v>
      </c>
      <c r="G383" s="53" t="str">
        <f t="shared" si="117"/>
        <v>SWCORP (TEAMHT)</v>
      </c>
      <c r="H383" s="55" t="str">
        <f t="shared" si="118"/>
        <v>우상윤</v>
      </c>
      <c r="I383" s="53">
        <f t="shared" si="119"/>
        <v>6630</v>
      </c>
      <c r="J383" s="72">
        <f t="shared" si="120"/>
        <v>0</v>
      </c>
      <c r="K383" s="114">
        <f t="shared" si="121"/>
        <v>1</v>
      </c>
      <c r="L383" s="115">
        <f t="shared" si="122"/>
        <v>3.1</v>
      </c>
      <c r="M383" s="115">
        <f t="shared" si="123"/>
        <v>8.1</v>
      </c>
      <c r="N383" s="56">
        <f t="shared" si="124"/>
        <v>8.1</v>
      </c>
      <c r="O383" s="53" t="str">
        <f t="shared" si="125"/>
        <v>일반(목록배제,Normal-Manifest Exception)</v>
      </c>
      <c r="P383" s="100">
        <f t="shared" si="126"/>
        <v>23.33</v>
      </c>
      <c r="Q383" s="63" t="str">
        <f t="shared" si="127"/>
        <v>RS706</v>
      </c>
      <c r="R383" s="63" t="str">
        <f t="shared" si="128"/>
        <v>AIR SEOUL</v>
      </c>
      <c r="S383" s="54">
        <f t="shared" si="129"/>
        <v>45910</v>
      </c>
      <c r="T383" s="94">
        <f t="shared" si="130"/>
        <v>2009</v>
      </c>
      <c r="U383" s="98" cm="1">
        <f t="array" ref="U383">IF(OR(ISNUMBER(SEARCH("대신대납",J383)),ISNUMBER(SEARCH("대신 대납",J383))),_xlfn.LET(
  _xlpm.s,J383,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3" s="98">
        <f>((K383-1)*2500)/(Summary!$B$23/100)</f>
        <v>0</v>
      </c>
      <c r="W383" s="107">
        <f>IF(OR(ISNUMBER(SEARCH("대신대납",J383)),ISNUMBER(SEARCH("대신 대납",J383)),ISNUMBER(SEARCH("대신착불",J383)),ISNUMBER(SEARCH("대신 착불",J383))), 0,_xlfn.IFNA(_xlfn.IFS(
    AND(N383/K383 &gt; 2, N383/K383 &lt;= 5), 500/(Summary!$B$23/100) * K383,
    AND(N383/K383 &gt; 5, N383/K383 &lt;= 10), 1000/(Summary!$B$23/100) * K383,
    AND(N383/K383 &gt; 10, N383/K383 &lt;= 20), 3000/(Summary!$B$23/100) * K383,
    AND(N383/K383 &gt; 20, N383/K383 &lt;= 25), 11000/(Summary!$B$23/100) * K383,
    AND(N383/K383 &gt; 25, N383/K383 &lt;= 999), 15000/(Summary!$B$23/100) * K383
),0))</f>
        <v>106.11993675251769</v>
      </c>
      <c r="X383" s="99" cm="1">
        <f t="array" ref="X383">_xlfn.IFNA(_xlfn.IFS(AND(P383&gt;=2000, P383&lt;3000), 10000, AND(P383&gt;=3000, P383&lt;4000), 15000, AND(P383&gt;=4000, P383&lt;5000), 20000, AND(P383&gt;=5000), 25000),0)</f>
        <v>0</v>
      </c>
      <c r="Y383" s="64" t="str">
        <f>_xlfn.IFNA(VLOOKUP(D383,OTC!$A:$H,8,0),"")</f>
        <v/>
      </c>
      <c r="Z383" s="102">
        <f t="shared" si="131"/>
        <v>106</v>
      </c>
      <c r="AA383" s="113">
        <f t="shared" si="132"/>
        <v>2115</v>
      </c>
      <c r="AB383" s="124">
        <f>IF(OR(ISNUMBER(SEARCH("적하삭제",J383)),ISNUMBER(SEARCH("적하 삭제",J383))),0,AA383*Summary!$B$23/100)</f>
        <v>19930.279500000001</v>
      </c>
      <c r="AC383" s="65"/>
      <c r="AD383" s="145">
        <v>45910</v>
      </c>
      <c r="AE383" s="139" t="s">
        <v>10</v>
      </c>
      <c r="AF383" s="139">
        <v>82020038093</v>
      </c>
      <c r="AG383" s="139" t="s">
        <v>1358</v>
      </c>
      <c r="AH383" s="139" t="s">
        <v>1359</v>
      </c>
      <c r="AI383" s="139">
        <v>1066053134</v>
      </c>
      <c r="AJ383" s="139">
        <v>6630</v>
      </c>
      <c r="AK383" s="139"/>
      <c r="AL383" s="140">
        <v>1</v>
      </c>
      <c r="AM383" s="141">
        <v>3.1</v>
      </c>
      <c r="AN383" s="141">
        <v>8.1</v>
      </c>
      <c r="AO383" s="141">
        <v>8.5</v>
      </c>
      <c r="AP383" s="139" t="s">
        <v>8</v>
      </c>
      <c r="AQ383" s="141">
        <v>23.33</v>
      </c>
      <c r="AR383" s="139" t="s">
        <v>81</v>
      </c>
      <c r="AS383" s="139" t="s">
        <v>81</v>
      </c>
      <c r="AT383" s="139" t="s">
        <v>81</v>
      </c>
      <c r="AU383" s="139" t="s">
        <v>81</v>
      </c>
      <c r="AV383" s="139" t="s">
        <v>81</v>
      </c>
      <c r="AW383" s="139">
        <v>2256355</v>
      </c>
      <c r="AX383" s="139" t="s">
        <v>121</v>
      </c>
      <c r="AY383" s="139" t="s">
        <v>82</v>
      </c>
      <c r="AZ383" s="139"/>
      <c r="BA383" s="139" t="s">
        <v>83</v>
      </c>
      <c r="BB383" s="157">
        <v>596421470985</v>
      </c>
      <c r="BC383" s="139"/>
      <c r="BD383" s="139" t="s">
        <v>1360</v>
      </c>
      <c r="BE383" s="139" t="s">
        <v>88</v>
      </c>
      <c r="BF383" s="139" t="s">
        <v>87</v>
      </c>
      <c r="BG383" s="139" t="s">
        <v>84</v>
      </c>
      <c r="BH383" s="139" t="s">
        <v>85</v>
      </c>
      <c r="BI383" s="139" t="s">
        <v>86</v>
      </c>
      <c r="BJ383" s="139"/>
      <c r="BK383" s="139" t="s">
        <v>116</v>
      </c>
    </row>
    <row r="384" spans="1:63" ht="13.2" customHeight="1" x14ac:dyDescent="0.2">
      <c r="A384" s="54">
        <f t="shared" si="111"/>
        <v>45910</v>
      </c>
      <c r="B384" s="54" t="str">
        <f t="shared" si="112"/>
        <v>NRT</v>
      </c>
      <c r="C384" s="53">
        <f t="shared" si="113"/>
        <v>82020038093</v>
      </c>
      <c r="D384" s="55" t="str">
        <f t="shared" si="114"/>
        <v>PJP250141810</v>
      </c>
      <c r="E384" s="53">
        <f t="shared" si="115"/>
        <v>596421470134</v>
      </c>
      <c r="F384" s="53">
        <f t="shared" si="116"/>
        <v>2256355</v>
      </c>
      <c r="G384" s="53" t="str">
        <f t="shared" si="117"/>
        <v>SWCORP (TEAMHT)</v>
      </c>
      <c r="H384" s="55" t="str">
        <f t="shared" si="118"/>
        <v>정서윤</v>
      </c>
      <c r="I384" s="53">
        <f t="shared" si="119"/>
        <v>1443</v>
      </c>
      <c r="J384" s="72">
        <f t="shared" si="120"/>
        <v>0</v>
      </c>
      <c r="K384" s="114">
        <f t="shared" si="121"/>
        <v>1</v>
      </c>
      <c r="L384" s="115">
        <f t="shared" si="122"/>
        <v>0.55000000000000004</v>
      </c>
      <c r="M384" s="115">
        <f t="shared" si="123"/>
        <v>1.9</v>
      </c>
      <c r="N384" s="56">
        <f t="shared" si="124"/>
        <v>1.9000000000000001</v>
      </c>
      <c r="O384" s="53" t="str">
        <f t="shared" si="125"/>
        <v>일반(목록배제,Normal-Manifest Exception)</v>
      </c>
      <c r="P384" s="100">
        <f t="shared" si="126"/>
        <v>4.8099999999999996</v>
      </c>
      <c r="Q384" s="63" t="str">
        <f t="shared" si="127"/>
        <v>RS706</v>
      </c>
      <c r="R384" s="63" t="str">
        <f t="shared" si="128"/>
        <v>AIR SEOUL</v>
      </c>
      <c r="S384" s="54">
        <f t="shared" si="129"/>
        <v>45910</v>
      </c>
      <c r="T384" s="94">
        <f t="shared" si="130"/>
        <v>831</v>
      </c>
      <c r="U384" s="98" cm="1">
        <f t="array" ref="U384">IF(OR(ISNUMBER(SEARCH("대신대납",J384)),ISNUMBER(SEARCH("대신 대납",J384))),_xlfn.LET(
  _xlpm.s,J384,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4" s="98">
        <f>((K384-1)*2500)/(Summary!$B$23/100)</f>
        <v>0</v>
      </c>
      <c r="W384" s="107">
        <f>IF(OR(ISNUMBER(SEARCH("대신대납",J384)),ISNUMBER(SEARCH("대신 대납",J384)),ISNUMBER(SEARCH("대신착불",J384)),ISNUMBER(SEARCH("대신 착불",J384))), 0,_xlfn.IFNA(_xlfn.IFS(
    AND(N384/K384 &gt; 2, N384/K384 &lt;= 5), 500/(Summary!$B$23/100) * K384,
    AND(N384/K384 &gt; 5, N384/K384 &lt;= 10), 1000/(Summary!$B$23/100) * K384,
    AND(N384/K384 &gt; 10, N384/K384 &lt;= 20), 3000/(Summary!$B$23/100) * K384,
    AND(N384/K384 &gt; 20, N384/K384 &lt;= 25), 11000/(Summary!$B$23/100) * K384,
    AND(N384/K384 &gt; 25, N384/K384 &lt;= 999), 15000/(Summary!$B$23/100) * K384
),0))</f>
        <v>0</v>
      </c>
      <c r="X384" s="99" cm="1">
        <f t="array" ref="X384">_xlfn.IFNA(_xlfn.IFS(AND(P384&gt;=2000, P384&lt;3000), 10000, AND(P384&gt;=3000, P384&lt;4000), 15000, AND(P384&gt;=4000, P384&lt;5000), 20000, AND(P384&gt;=5000), 25000),0)</f>
        <v>0</v>
      </c>
      <c r="Y384" s="64" t="str">
        <f>_xlfn.IFNA(VLOOKUP(D384,OTC!$A:$H,8,0),"")</f>
        <v/>
      </c>
      <c r="Z384" s="102">
        <f t="shared" si="131"/>
        <v>0</v>
      </c>
      <c r="AA384" s="113">
        <f t="shared" si="132"/>
        <v>831</v>
      </c>
      <c r="AB384" s="124">
        <f>IF(OR(ISNUMBER(SEARCH("적하삭제",J384)),ISNUMBER(SEARCH("적하 삭제",J384))),0,AA384*Summary!$B$23/100)</f>
        <v>7830.7622999999994</v>
      </c>
      <c r="AC384" s="65"/>
      <c r="AD384" s="145">
        <v>45910</v>
      </c>
      <c r="AE384" s="139" t="s">
        <v>10</v>
      </c>
      <c r="AF384" s="139">
        <v>82020038093</v>
      </c>
      <c r="AG384" s="139" t="s">
        <v>1361</v>
      </c>
      <c r="AH384" s="139" t="s">
        <v>1362</v>
      </c>
      <c r="AI384" s="139">
        <v>1087745934</v>
      </c>
      <c r="AJ384" s="139">
        <v>1443</v>
      </c>
      <c r="AK384" s="139"/>
      <c r="AL384" s="140">
        <v>1</v>
      </c>
      <c r="AM384" s="141">
        <v>0.55000000000000004</v>
      </c>
      <c r="AN384" s="141">
        <v>1.9</v>
      </c>
      <c r="AO384" s="141">
        <v>1.9</v>
      </c>
      <c r="AP384" s="139" t="s">
        <v>8</v>
      </c>
      <c r="AQ384" s="141">
        <v>4.8099999999999996</v>
      </c>
      <c r="AR384" s="139" t="s">
        <v>81</v>
      </c>
      <c r="AS384" s="139" t="s">
        <v>81</v>
      </c>
      <c r="AT384" s="139" t="s">
        <v>81</v>
      </c>
      <c r="AU384" s="139" t="s">
        <v>81</v>
      </c>
      <c r="AV384" s="139" t="s">
        <v>81</v>
      </c>
      <c r="AW384" s="139">
        <v>2256355</v>
      </c>
      <c r="AX384" s="139" t="s">
        <v>121</v>
      </c>
      <c r="AY384" s="139" t="s">
        <v>82</v>
      </c>
      <c r="AZ384" s="139"/>
      <c r="BA384" s="139" t="s">
        <v>83</v>
      </c>
      <c r="BB384" s="157">
        <v>596421470134</v>
      </c>
      <c r="BC384" s="139"/>
      <c r="BD384" s="139" t="s">
        <v>1363</v>
      </c>
      <c r="BE384" s="139" t="s">
        <v>88</v>
      </c>
      <c r="BF384" s="139" t="s">
        <v>87</v>
      </c>
      <c r="BG384" s="139" t="s">
        <v>84</v>
      </c>
      <c r="BH384" s="139" t="s">
        <v>85</v>
      </c>
      <c r="BI384" s="139" t="s">
        <v>86</v>
      </c>
      <c r="BJ384" s="139"/>
      <c r="BK384" s="139" t="s">
        <v>116</v>
      </c>
    </row>
    <row r="385" spans="1:63" ht="13.2" customHeight="1" x14ac:dyDescent="0.2">
      <c r="A385" s="54">
        <f t="shared" si="111"/>
        <v>45910</v>
      </c>
      <c r="B385" s="54" t="str">
        <f t="shared" si="112"/>
        <v>NRT</v>
      </c>
      <c r="C385" s="53">
        <f t="shared" si="113"/>
        <v>82020038093</v>
      </c>
      <c r="D385" s="55" t="str">
        <f t="shared" si="114"/>
        <v>PJP250141845</v>
      </c>
      <c r="E385" s="53">
        <f t="shared" si="115"/>
        <v>596421470484</v>
      </c>
      <c r="F385" s="53">
        <f t="shared" si="116"/>
        <v>2256355</v>
      </c>
      <c r="G385" s="53" t="str">
        <f t="shared" si="117"/>
        <v>SWCORP (TEAMHT)</v>
      </c>
      <c r="H385" s="55" t="str">
        <f t="shared" si="118"/>
        <v>강선미</v>
      </c>
      <c r="I385" s="53">
        <f t="shared" si="119"/>
        <v>18472</v>
      </c>
      <c r="J385" s="72">
        <f t="shared" si="120"/>
        <v>0</v>
      </c>
      <c r="K385" s="114">
        <f t="shared" si="121"/>
        <v>1</v>
      </c>
      <c r="L385" s="115">
        <f t="shared" si="122"/>
        <v>2.4</v>
      </c>
      <c r="M385" s="115">
        <f t="shared" si="123"/>
        <v>3.6</v>
      </c>
      <c r="N385" s="56">
        <f t="shared" si="124"/>
        <v>3.6</v>
      </c>
      <c r="O385" s="53" t="str">
        <f t="shared" si="125"/>
        <v>일반(목록배제,Normal-Manifest Exception)</v>
      </c>
      <c r="P385" s="100">
        <f t="shared" si="126"/>
        <v>25.02</v>
      </c>
      <c r="Q385" s="63" t="str">
        <f t="shared" si="127"/>
        <v>RS706</v>
      </c>
      <c r="R385" s="63" t="str">
        <f t="shared" si="128"/>
        <v>AIR SEOUL</v>
      </c>
      <c r="S385" s="54">
        <f t="shared" si="129"/>
        <v>45910</v>
      </c>
      <c r="T385" s="94">
        <f t="shared" si="130"/>
        <v>1154</v>
      </c>
      <c r="U385" s="98" cm="1">
        <f t="array" ref="U385">IF(OR(ISNUMBER(SEARCH("대신대납",J385)),ISNUMBER(SEARCH("대신 대납",J385))),_xlfn.LET(
  _xlpm.s,J385,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5" s="98">
        <f>((K385-1)*2500)/(Summary!$B$23/100)</f>
        <v>0</v>
      </c>
      <c r="W385" s="107">
        <f>IF(OR(ISNUMBER(SEARCH("대신대납",J385)),ISNUMBER(SEARCH("대신 대납",J385)),ISNUMBER(SEARCH("대신착불",J385)),ISNUMBER(SEARCH("대신 착불",J385))), 0,_xlfn.IFNA(_xlfn.IFS(
    AND(N385/K385 &gt; 2, N385/K385 &lt;= 5), 500/(Summary!$B$23/100) * K385,
    AND(N385/K385 &gt; 5, N385/K385 &lt;= 10), 1000/(Summary!$B$23/100) * K385,
    AND(N385/K385 &gt; 10, N385/K385 &lt;= 20), 3000/(Summary!$B$23/100) * K385,
    AND(N385/K385 &gt; 20, N385/K385 &lt;= 25), 11000/(Summary!$B$23/100) * K385,
    AND(N385/K385 &gt; 25, N385/K385 &lt;= 999), 15000/(Summary!$B$23/100) * K385
),0))</f>
        <v>53.059968376258844</v>
      </c>
      <c r="X385" s="99" cm="1">
        <f t="array" ref="X385">_xlfn.IFNA(_xlfn.IFS(AND(P385&gt;=2000, P385&lt;3000), 10000, AND(P385&gt;=3000, P385&lt;4000), 15000, AND(P385&gt;=4000, P385&lt;5000), 20000, AND(P385&gt;=5000), 25000),0)</f>
        <v>0</v>
      </c>
      <c r="Y385" s="64" t="str">
        <f>_xlfn.IFNA(VLOOKUP(D385,OTC!$A:$H,8,0),"")</f>
        <v/>
      </c>
      <c r="Z385" s="102">
        <f t="shared" si="131"/>
        <v>53</v>
      </c>
      <c r="AA385" s="113">
        <f t="shared" si="132"/>
        <v>1207</v>
      </c>
      <c r="AB385" s="124">
        <f>IF(OR(ISNUMBER(SEARCH("적하삭제",J385)),ISNUMBER(SEARCH("적하 삭제",J385))),0,AA385*Summary!$B$23/100)</f>
        <v>11373.9231</v>
      </c>
      <c r="AC385" s="65"/>
      <c r="AD385" s="145">
        <v>45910</v>
      </c>
      <c r="AE385" s="139" t="s">
        <v>10</v>
      </c>
      <c r="AF385" s="139">
        <v>82020038093</v>
      </c>
      <c r="AG385" s="139" t="s">
        <v>1364</v>
      </c>
      <c r="AH385" s="139" t="s">
        <v>1365</v>
      </c>
      <c r="AI385" s="139">
        <v>1028007234</v>
      </c>
      <c r="AJ385" s="139">
        <v>18472</v>
      </c>
      <c r="AK385" s="139"/>
      <c r="AL385" s="140">
        <v>1</v>
      </c>
      <c r="AM385" s="141">
        <v>2.4</v>
      </c>
      <c r="AN385" s="141">
        <v>3.6</v>
      </c>
      <c r="AO385" s="141">
        <v>3.6</v>
      </c>
      <c r="AP385" s="139" t="s">
        <v>8</v>
      </c>
      <c r="AQ385" s="141">
        <v>25.02</v>
      </c>
      <c r="AR385" s="139" t="s">
        <v>81</v>
      </c>
      <c r="AS385" s="139" t="s">
        <v>81</v>
      </c>
      <c r="AT385" s="139" t="s">
        <v>81</v>
      </c>
      <c r="AU385" s="139" t="s">
        <v>81</v>
      </c>
      <c r="AV385" s="139" t="s">
        <v>81</v>
      </c>
      <c r="AW385" s="139">
        <v>2256355</v>
      </c>
      <c r="AX385" s="139" t="s">
        <v>121</v>
      </c>
      <c r="AY385" s="139" t="s">
        <v>82</v>
      </c>
      <c r="AZ385" s="139"/>
      <c r="BA385" s="139" t="s">
        <v>83</v>
      </c>
      <c r="BB385" s="157">
        <v>596421470484</v>
      </c>
      <c r="BC385" s="139"/>
      <c r="BD385" s="139" t="s">
        <v>1366</v>
      </c>
      <c r="BE385" s="139" t="s">
        <v>88</v>
      </c>
      <c r="BF385" s="139" t="s">
        <v>87</v>
      </c>
      <c r="BG385" s="139" t="s">
        <v>84</v>
      </c>
      <c r="BH385" s="139" t="s">
        <v>85</v>
      </c>
      <c r="BI385" s="139" t="s">
        <v>86</v>
      </c>
      <c r="BJ385" s="139"/>
      <c r="BK385" s="139" t="s">
        <v>116</v>
      </c>
    </row>
    <row r="386" spans="1:63" ht="13.2" customHeight="1" x14ac:dyDescent="0.2">
      <c r="A386" s="54">
        <f t="shared" si="111"/>
        <v>45910</v>
      </c>
      <c r="B386" s="54" t="str">
        <f t="shared" si="112"/>
        <v>NRT</v>
      </c>
      <c r="C386" s="53">
        <f t="shared" si="113"/>
        <v>82020038093</v>
      </c>
      <c r="D386" s="55" t="str">
        <f t="shared" si="114"/>
        <v>PJP250141852</v>
      </c>
      <c r="E386" s="53">
        <f t="shared" si="115"/>
        <v>596421470554</v>
      </c>
      <c r="F386" s="53">
        <f t="shared" si="116"/>
        <v>2256355</v>
      </c>
      <c r="G386" s="53" t="str">
        <f t="shared" si="117"/>
        <v>SWCORP (TEAMHT)</v>
      </c>
      <c r="H386" s="55" t="str">
        <f t="shared" si="118"/>
        <v>조은정</v>
      </c>
      <c r="I386" s="53">
        <f t="shared" si="119"/>
        <v>10323</v>
      </c>
      <c r="J386" s="72">
        <f t="shared" si="120"/>
        <v>0</v>
      </c>
      <c r="K386" s="114">
        <f t="shared" si="121"/>
        <v>1</v>
      </c>
      <c r="L386" s="115">
        <f t="shared" si="122"/>
        <v>2.5</v>
      </c>
      <c r="M386" s="115">
        <f t="shared" si="123"/>
        <v>3.6</v>
      </c>
      <c r="N386" s="56">
        <f t="shared" si="124"/>
        <v>3.6</v>
      </c>
      <c r="O386" s="53" t="str">
        <f t="shared" si="125"/>
        <v>일반(목록배제,Normal-Manifest Exception)</v>
      </c>
      <c r="P386" s="100">
        <f t="shared" si="126"/>
        <v>4.76</v>
      </c>
      <c r="Q386" s="63" t="str">
        <f t="shared" si="127"/>
        <v>RS706</v>
      </c>
      <c r="R386" s="63" t="str">
        <f t="shared" si="128"/>
        <v>AIR SEOUL</v>
      </c>
      <c r="S386" s="54">
        <f t="shared" si="129"/>
        <v>45910</v>
      </c>
      <c r="T386" s="94">
        <f t="shared" si="130"/>
        <v>1154</v>
      </c>
      <c r="U386" s="98" cm="1">
        <f t="array" ref="U386">IF(OR(ISNUMBER(SEARCH("대신대납",J386)),ISNUMBER(SEARCH("대신 대납",J386))),_xlfn.LET(
  _xlpm.s,J386,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6" s="98">
        <f>((K386-1)*2500)/(Summary!$B$23/100)</f>
        <v>0</v>
      </c>
      <c r="W386" s="107">
        <f>IF(OR(ISNUMBER(SEARCH("대신대납",J386)),ISNUMBER(SEARCH("대신 대납",J386)),ISNUMBER(SEARCH("대신착불",J386)),ISNUMBER(SEARCH("대신 착불",J386))), 0,_xlfn.IFNA(_xlfn.IFS(
    AND(N386/K386 &gt; 2, N386/K386 &lt;= 5), 500/(Summary!$B$23/100) * K386,
    AND(N386/K386 &gt; 5, N386/K386 &lt;= 10), 1000/(Summary!$B$23/100) * K386,
    AND(N386/K386 &gt; 10, N386/K386 &lt;= 20), 3000/(Summary!$B$23/100) * K386,
    AND(N386/K386 &gt; 20, N386/K386 &lt;= 25), 11000/(Summary!$B$23/100) * K386,
    AND(N386/K386 &gt; 25, N386/K386 &lt;= 999), 15000/(Summary!$B$23/100) * K386
),0))</f>
        <v>53.059968376258844</v>
      </c>
      <c r="X386" s="99" cm="1">
        <f t="array" ref="X386">_xlfn.IFNA(_xlfn.IFS(AND(P386&gt;=2000, P386&lt;3000), 10000, AND(P386&gt;=3000, P386&lt;4000), 15000, AND(P386&gt;=4000, P386&lt;5000), 20000, AND(P386&gt;=5000), 25000),0)</f>
        <v>0</v>
      </c>
      <c r="Y386" s="64" t="str">
        <f>_xlfn.IFNA(VLOOKUP(D386,OTC!$A:$H,8,0),"")</f>
        <v/>
      </c>
      <c r="Z386" s="102">
        <f t="shared" si="131"/>
        <v>53</v>
      </c>
      <c r="AA386" s="113">
        <f t="shared" si="132"/>
        <v>1207</v>
      </c>
      <c r="AB386" s="124">
        <f>IF(OR(ISNUMBER(SEARCH("적하삭제",J386)),ISNUMBER(SEARCH("적하 삭제",J386))),0,AA386*Summary!$B$23/100)</f>
        <v>11373.9231</v>
      </c>
      <c r="AC386" s="65"/>
      <c r="AD386" s="145">
        <v>45910</v>
      </c>
      <c r="AE386" s="139" t="s">
        <v>10</v>
      </c>
      <c r="AF386" s="139">
        <v>82020038093</v>
      </c>
      <c r="AG386" s="139" t="s">
        <v>1367</v>
      </c>
      <c r="AH386" s="139" t="s">
        <v>1368</v>
      </c>
      <c r="AI386" s="139">
        <v>1044707877</v>
      </c>
      <c r="AJ386" s="139">
        <v>10323</v>
      </c>
      <c r="AK386" s="139"/>
      <c r="AL386" s="140">
        <v>1</v>
      </c>
      <c r="AM386" s="141">
        <v>2.5</v>
      </c>
      <c r="AN386" s="141">
        <v>3.6</v>
      </c>
      <c r="AO386" s="141">
        <v>3.6</v>
      </c>
      <c r="AP386" s="139" t="s">
        <v>8</v>
      </c>
      <c r="AQ386" s="141">
        <v>4.76</v>
      </c>
      <c r="AR386" s="139" t="s">
        <v>81</v>
      </c>
      <c r="AS386" s="139" t="s">
        <v>81</v>
      </c>
      <c r="AT386" s="139" t="s">
        <v>81</v>
      </c>
      <c r="AU386" s="139" t="s">
        <v>81</v>
      </c>
      <c r="AV386" s="139" t="s">
        <v>81</v>
      </c>
      <c r="AW386" s="139">
        <v>2256355</v>
      </c>
      <c r="AX386" s="139" t="s">
        <v>121</v>
      </c>
      <c r="AY386" s="139" t="s">
        <v>82</v>
      </c>
      <c r="AZ386" s="139"/>
      <c r="BA386" s="139" t="s">
        <v>83</v>
      </c>
      <c r="BB386" s="157">
        <v>596421470554</v>
      </c>
      <c r="BC386" s="139"/>
      <c r="BD386" s="139" t="s">
        <v>1369</v>
      </c>
      <c r="BE386" s="139" t="s">
        <v>88</v>
      </c>
      <c r="BF386" s="139" t="s">
        <v>87</v>
      </c>
      <c r="BG386" s="139" t="s">
        <v>84</v>
      </c>
      <c r="BH386" s="139" t="s">
        <v>85</v>
      </c>
      <c r="BI386" s="139" t="s">
        <v>86</v>
      </c>
      <c r="BJ386" s="139"/>
      <c r="BK386" s="139" t="s">
        <v>116</v>
      </c>
    </row>
    <row r="387" spans="1:63" ht="13.2" customHeight="1" x14ac:dyDescent="0.2">
      <c r="A387" s="54">
        <f t="shared" si="111"/>
        <v>45910</v>
      </c>
      <c r="B387" s="54" t="str">
        <f t="shared" si="112"/>
        <v>NRT</v>
      </c>
      <c r="C387" s="53">
        <f t="shared" si="113"/>
        <v>82020038093</v>
      </c>
      <c r="D387" s="55" t="str">
        <f t="shared" si="114"/>
        <v>PJP250141859</v>
      </c>
      <c r="E387" s="53">
        <f t="shared" si="115"/>
        <v>596421470624</v>
      </c>
      <c r="F387" s="53">
        <f t="shared" si="116"/>
        <v>2256355</v>
      </c>
      <c r="G387" s="53" t="str">
        <f t="shared" si="117"/>
        <v>SWCORP (TEAMHT)</v>
      </c>
      <c r="H387" s="55" t="str">
        <f t="shared" si="118"/>
        <v>김현아</v>
      </c>
      <c r="I387" s="53">
        <f t="shared" si="119"/>
        <v>1627</v>
      </c>
      <c r="J387" s="72">
        <f t="shared" si="120"/>
        <v>0</v>
      </c>
      <c r="K387" s="114">
        <f t="shared" si="121"/>
        <v>1</v>
      </c>
      <c r="L387" s="115">
        <f t="shared" si="122"/>
        <v>3.25</v>
      </c>
      <c r="M387" s="115">
        <f t="shared" si="123"/>
        <v>7.9</v>
      </c>
      <c r="N387" s="56">
        <f t="shared" si="124"/>
        <v>7.9</v>
      </c>
      <c r="O387" s="53" t="str">
        <f t="shared" si="125"/>
        <v>일반(목록배제,Normal-Manifest Exception)</v>
      </c>
      <c r="P387" s="100">
        <f t="shared" si="126"/>
        <v>25.89</v>
      </c>
      <c r="Q387" s="63" t="str">
        <f t="shared" si="127"/>
        <v>RS706</v>
      </c>
      <c r="R387" s="63" t="str">
        <f t="shared" si="128"/>
        <v>AIR SEOUL</v>
      </c>
      <c r="S387" s="54">
        <f t="shared" si="129"/>
        <v>45910</v>
      </c>
      <c r="T387" s="94">
        <f t="shared" si="130"/>
        <v>1971</v>
      </c>
      <c r="U387" s="98" cm="1">
        <f t="array" ref="U387">IF(OR(ISNUMBER(SEARCH("대신대납",J387)),ISNUMBER(SEARCH("대신 대납",J387))),_xlfn.LET(
  _xlpm.s,J387,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7" s="98">
        <f>((K387-1)*2500)/(Summary!$B$23/100)</f>
        <v>0</v>
      </c>
      <c r="W387" s="107">
        <f>IF(OR(ISNUMBER(SEARCH("대신대납",J387)),ISNUMBER(SEARCH("대신 대납",J387)),ISNUMBER(SEARCH("대신착불",J387)),ISNUMBER(SEARCH("대신 착불",J387))), 0,_xlfn.IFNA(_xlfn.IFS(
    AND(N387/K387 &gt; 2, N387/K387 &lt;= 5), 500/(Summary!$B$23/100) * K387,
    AND(N387/K387 &gt; 5, N387/K387 &lt;= 10), 1000/(Summary!$B$23/100) * K387,
    AND(N387/K387 &gt; 10, N387/K387 &lt;= 20), 3000/(Summary!$B$23/100) * K387,
    AND(N387/K387 &gt; 20, N387/K387 &lt;= 25), 11000/(Summary!$B$23/100) * K387,
    AND(N387/K387 &gt; 25, N387/K387 &lt;= 999), 15000/(Summary!$B$23/100) * K387
),0))</f>
        <v>106.11993675251769</v>
      </c>
      <c r="X387" s="99" cm="1">
        <f t="array" ref="X387">_xlfn.IFNA(_xlfn.IFS(AND(P387&gt;=2000, P387&lt;3000), 10000, AND(P387&gt;=3000, P387&lt;4000), 15000, AND(P387&gt;=4000, P387&lt;5000), 20000, AND(P387&gt;=5000), 25000),0)</f>
        <v>0</v>
      </c>
      <c r="Y387" s="64" t="str">
        <f>_xlfn.IFNA(VLOOKUP(D387,OTC!$A:$H,8,0),"")</f>
        <v/>
      </c>
      <c r="Z387" s="102">
        <f t="shared" si="131"/>
        <v>106</v>
      </c>
      <c r="AA387" s="113">
        <f t="shared" si="132"/>
        <v>2077</v>
      </c>
      <c r="AB387" s="124">
        <f>IF(OR(ISNUMBER(SEARCH("적하삭제",J387)),ISNUMBER(SEARCH("적하 삭제",J387))),0,AA387*Summary!$B$23/100)</f>
        <v>19572.194100000001</v>
      </c>
      <c r="AC387" s="65"/>
      <c r="AD387" s="145">
        <v>45910</v>
      </c>
      <c r="AE387" s="139" t="s">
        <v>10</v>
      </c>
      <c r="AF387" s="139">
        <v>82020038093</v>
      </c>
      <c r="AG387" s="139" t="s">
        <v>1370</v>
      </c>
      <c r="AH387" s="139" t="s">
        <v>1371</v>
      </c>
      <c r="AI387" s="139">
        <v>1023632505</v>
      </c>
      <c r="AJ387" s="139">
        <v>1627</v>
      </c>
      <c r="AK387" s="139"/>
      <c r="AL387" s="140">
        <v>1</v>
      </c>
      <c r="AM387" s="141">
        <v>3.25</v>
      </c>
      <c r="AN387" s="141">
        <v>7.9</v>
      </c>
      <c r="AO387" s="141">
        <v>8</v>
      </c>
      <c r="AP387" s="139" t="s">
        <v>8</v>
      </c>
      <c r="AQ387" s="141">
        <v>25.89</v>
      </c>
      <c r="AR387" s="139" t="s">
        <v>81</v>
      </c>
      <c r="AS387" s="139" t="s">
        <v>81</v>
      </c>
      <c r="AT387" s="139" t="s">
        <v>81</v>
      </c>
      <c r="AU387" s="139" t="s">
        <v>81</v>
      </c>
      <c r="AV387" s="139" t="s">
        <v>81</v>
      </c>
      <c r="AW387" s="139">
        <v>2256355</v>
      </c>
      <c r="AX387" s="139" t="s">
        <v>121</v>
      </c>
      <c r="AY387" s="139" t="s">
        <v>82</v>
      </c>
      <c r="AZ387" s="139"/>
      <c r="BA387" s="139" t="s">
        <v>83</v>
      </c>
      <c r="BB387" s="157">
        <v>596421470624</v>
      </c>
      <c r="BC387" s="139"/>
      <c r="BD387" s="139" t="s">
        <v>1372</v>
      </c>
      <c r="BE387" s="139" t="s">
        <v>88</v>
      </c>
      <c r="BF387" s="139" t="s">
        <v>87</v>
      </c>
      <c r="BG387" s="139" t="s">
        <v>84</v>
      </c>
      <c r="BH387" s="139" t="s">
        <v>85</v>
      </c>
      <c r="BI387" s="139" t="s">
        <v>86</v>
      </c>
      <c r="BJ387" s="139"/>
      <c r="BK387" s="139" t="s">
        <v>116</v>
      </c>
    </row>
    <row r="388" spans="1:63" ht="13.2" customHeight="1" x14ac:dyDescent="0.2">
      <c r="A388" s="54">
        <f t="shared" si="111"/>
        <v>45910</v>
      </c>
      <c r="B388" s="54" t="str">
        <f t="shared" si="112"/>
        <v>NRT</v>
      </c>
      <c r="C388" s="53">
        <f t="shared" si="113"/>
        <v>82020038093</v>
      </c>
      <c r="D388" s="55" t="str">
        <f t="shared" si="114"/>
        <v>PJP250141860</v>
      </c>
      <c r="E388" s="53">
        <f t="shared" si="115"/>
        <v>596421470635</v>
      </c>
      <c r="F388" s="53">
        <f t="shared" si="116"/>
        <v>2256355</v>
      </c>
      <c r="G388" s="53" t="str">
        <f t="shared" si="117"/>
        <v>SWCORP (TEAMHT)</v>
      </c>
      <c r="H388" s="55" t="str">
        <f t="shared" si="118"/>
        <v>권혜진</v>
      </c>
      <c r="I388" s="53">
        <f t="shared" si="119"/>
        <v>12781</v>
      </c>
      <c r="J388" s="72">
        <f t="shared" si="120"/>
        <v>0</v>
      </c>
      <c r="K388" s="114">
        <f t="shared" si="121"/>
        <v>1</v>
      </c>
      <c r="L388" s="115">
        <f t="shared" si="122"/>
        <v>2.1</v>
      </c>
      <c r="M388" s="115">
        <f t="shared" si="123"/>
        <v>4</v>
      </c>
      <c r="N388" s="56">
        <f t="shared" si="124"/>
        <v>4</v>
      </c>
      <c r="O388" s="53" t="str">
        <f t="shared" si="125"/>
        <v>일반(목록배제,Normal-Manifest Exception)</v>
      </c>
      <c r="P388" s="100">
        <f t="shared" si="126"/>
        <v>24.09</v>
      </c>
      <c r="Q388" s="63" t="str">
        <f t="shared" si="127"/>
        <v>RS706</v>
      </c>
      <c r="R388" s="63" t="str">
        <f t="shared" si="128"/>
        <v>AIR SEOUL</v>
      </c>
      <c r="S388" s="54">
        <f t="shared" si="129"/>
        <v>45910</v>
      </c>
      <c r="T388" s="94">
        <f t="shared" si="130"/>
        <v>1230</v>
      </c>
      <c r="U388" s="98" cm="1">
        <f t="array" ref="U388">IF(OR(ISNUMBER(SEARCH("대신대납",J388)),ISNUMBER(SEARCH("대신 대납",J388))),_xlfn.LET(
  _xlpm.s,J388,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8" s="98">
        <f>((K388-1)*2500)/(Summary!$B$23/100)</f>
        <v>0</v>
      </c>
      <c r="W388" s="107">
        <f>IF(OR(ISNUMBER(SEARCH("대신대납",J388)),ISNUMBER(SEARCH("대신 대납",J388)),ISNUMBER(SEARCH("대신착불",J388)),ISNUMBER(SEARCH("대신 착불",J388))), 0,_xlfn.IFNA(_xlfn.IFS(
    AND(N388/K388 &gt; 2, N388/K388 &lt;= 5), 500/(Summary!$B$23/100) * K388,
    AND(N388/K388 &gt; 5, N388/K388 &lt;= 10), 1000/(Summary!$B$23/100) * K388,
    AND(N388/K388 &gt; 10, N388/K388 &lt;= 20), 3000/(Summary!$B$23/100) * K388,
    AND(N388/K388 &gt; 20, N388/K388 &lt;= 25), 11000/(Summary!$B$23/100) * K388,
    AND(N388/K388 &gt; 25, N388/K388 &lt;= 999), 15000/(Summary!$B$23/100) * K388
),0))</f>
        <v>53.059968376258844</v>
      </c>
      <c r="X388" s="99" cm="1">
        <f t="array" ref="X388">_xlfn.IFNA(_xlfn.IFS(AND(P388&gt;=2000, P388&lt;3000), 10000, AND(P388&gt;=3000, P388&lt;4000), 15000, AND(P388&gt;=4000, P388&lt;5000), 20000, AND(P388&gt;=5000), 25000),0)</f>
        <v>0</v>
      </c>
      <c r="Y388" s="64" t="str">
        <f>_xlfn.IFNA(VLOOKUP(D388,OTC!$A:$H,8,0),"")</f>
        <v/>
      </c>
      <c r="Z388" s="102">
        <f t="shared" si="131"/>
        <v>53</v>
      </c>
      <c r="AA388" s="113">
        <f t="shared" si="132"/>
        <v>1283</v>
      </c>
      <c r="AB388" s="124">
        <f>IF(OR(ISNUMBER(SEARCH("적하삭제",J388)),ISNUMBER(SEARCH("적하 삭제",J388))),0,AA388*Summary!$B$23/100)</f>
        <v>12090.093900000002</v>
      </c>
      <c r="AC388" s="65"/>
      <c r="AD388" s="145">
        <v>45910</v>
      </c>
      <c r="AE388" s="139" t="s">
        <v>10</v>
      </c>
      <c r="AF388" s="139">
        <v>82020038093</v>
      </c>
      <c r="AG388" s="139" t="s">
        <v>1373</v>
      </c>
      <c r="AH388" s="139" t="s">
        <v>1374</v>
      </c>
      <c r="AI388" s="139">
        <v>1030322590</v>
      </c>
      <c r="AJ388" s="139">
        <v>12781</v>
      </c>
      <c r="AK388" s="139"/>
      <c r="AL388" s="140">
        <v>1</v>
      </c>
      <c r="AM388" s="141">
        <v>2.1</v>
      </c>
      <c r="AN388" s="141">
        <v>4</v>
      </c>
      <c r="AO388" s="141">
        <v>4</v>
      </c>
      <c r="AP388" s="139" t="s">
        <v>8</v>
      </c>
      <c r="AQ388" s="141">
        <v>24.09</v>
      </c>
      <c r="AR388" s="139" t="s">
        <v>81</v>
      </c>
      <c r="AS388" s="139" t="s">
        <v>81</v>
      </c>
      <c r="AT388" s="139" t="s">
        <v>81</v>
      </c>
      <c r="AU388" s="139" t="s">
        <v>81</v>
      </c>
      <c r="AV388" s="139" t="s">
        <v>81</v>
      </c>
      <c r="AW388" s="139">
        <v>2256355</v>
      </c>
      <c r="AX388" s="139" t="s">
        <v>121</v>
      </c>
      <c r="AY388" s="139" t="s">
        <v>82</v>
      </c>
      <c r="AZ388" s="139"/>
      <c r="BA388" s="139" t="s">
        <v>83</v>
      </c>
      <c r="BB388" s="157">
        <v>596421470635</v>
      </c>
      <c r="BC388" s="139"/>
      <c r="BD388" s="139" t="s">
        <v>1375</v>
      </c>
      <c r="BE388" s="139" t="s">
        <v>88</v>
      </c>
      <c r="BF388" s="139" t="s">
        <v>87</v>
      </c>
      <c r="BG388" s="139" t="s">
        <v>84</v>
      </c>
      <c r="BH388" s="139" t="s">
        <v>85</v>
      </c>
      <c r="BI388" s="139" t="s">
        <v>86</v>
      </c>
      <c r="BJ388" s="139"/>
      <c r="BK388" s="139" t="s">
        <v>116</v>
      </c>
    </row>
    <row r="389" spans="1:63" ht="13.2" customHeight="1" x14ac:dyDescent="0.2">
      <c r="A389" s="54">
        <f t="shared" si="111"/>
        <v>45910</v>
      </c>
      <c r="B389" s="54" t="str">
        <f t="shared" si="112"/>
        <v>NRT</v>
      </c>
      <c r="C389" s="53">
        <f t="shared" si="113"/>
        <v>82020038093</v>
      </c>
      <c r="D389" s="55" t="str">
        <f t="shared" si="114"/>
        <v>PJP250141862</v>
      </c>
      <c r="E389" s="53">
        <f t="shared" si="115"/>
        <v>596421470650</v>
      </c>
      <c r="F389" s="53">
        <f t="shared" si="116"/>
        <v>2256355</v>
      </c>
      <c r="G389" s="53" t="str">
        <f t="shared" si="117"/>
        <v>SWCORP (TEAMHT)</v>
      </c>
      <c r="H389" s="55" t="str">
        <f t="shared" si="118"/>
        <v>조수아</v>
      </c>
      <c r="I389" s="53">
        <f t="shared" si="119"/>
        <v>52857</v>
      </c>
      <c r="J389" s="72">
        <f t="shared" si="120"/>
        <v>0</v>
      </c>
      <c r="K389" s="114">
        <f t="shared" si="121"/>
        <v>1</v>
      </c>
      <c r="L389" s="115">
        <f t="shared" si="122"/>
        <v>1.05</v>
      </c>
      <c r="M389" s="115">
        <f t="shared" si="123"/>
        <v>3.6</v>
      </c>
      <c r="N389" s="56">
        <f t="shared" si="124"/>
        <v>3.6</v>
      </c>
      <c r="O389" s="53" t="str">
        <f t="shared" si="125"/>
        <v>일반(목록배제,Normal-Manifest Exception)</v>
      </c>
      <c r="P389" s="100">
        <f t="shared" si="126"/>
        <v>12.69</v>
      </c>
      <c r="Q389" s="63" t="str">
        <f t="shared" si="127"/>
        <v>RS706</v>
      </c>
      <c r="R389" s="63" t="str">
        <f t="shared" si="128"/>
        <v>AIR SEOUL</v>
      </c>
      <c r="S389" s="54">
        <f t="shared" si="129"/>
        <v>45910</v>
      </c>
      <c r="T389" s="94">
        <f t="shared" si="130"/>
        <v>1154</v>
      </c>
      <c r="U389" s="98" cm="1">
        <f t="array" ref="U389">IF(OR(ISNUMBER(SEARCH("대신대납",J389)),ISNUMBER(SEARCH("대신 대납",J389))),_xlfn.LET(
  _xlpm.s,J389,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9" s="98">
        <f>((K389-1)*2500)/(Summary!$B$23/100)</f>
        <v>0</v>
      </c>
      <c r="W389" s="107">
        <f>IF(OR(ISNUMBER(SEARCH("대신대납",J389)),ISNUMBER(SEARCH("대신 대납",J389)),ISNUMBER(SEARCH("대신착불",J389)),ISNUMBER(SEARCH("대신 착불",J389))), 0,_xlfn.IFNA(_xlfn.IFS(
    AND(N389/K389 &gt; 2, N389/K389 &lt;= 5), 500/(Summary!$B$23/100) * K389,
    AND(N389/K389 &gt; 5, N389/K389 &lt;= 10), 1000/(Summary!$B$23/100) * K389,
    AND(N389/K389 &gt; 10, N389/K389 &lt;= 20), 3000/(Summary!$B$23/100) * K389,
    AND(N389/K389 &gt; 20, N389/K389 &lt;= 25), 11000/(Summary!$B$23/100) * K389,
    AND(N389/K389 &gt; 25, N389/K389 &lt;= 999), 15000/(Summary!$B$23/100) * K389
),0))</f>
        <v>53.059968376258844</v>
      </c>
      <c r="X389" s="99" cm="1">
        <f t="array" ref="X389">_xlfn.IFNA(_xlfn.IFS(AND(P389&gt;=2000, P389&lt;3000), 10000, AND(P389&gt;=3000, P389&lt;4000), 15000, AND(P389&gt;=4000, P389&lt;5000), 20000, AND(P389&gt;=5000), 25000),0)</f>
        <v>0</v>
      </c>
      <c r="Y389" s="64" t="str">
        <f>_xlfn.IFNA(VLOOKUP(D389,OTC!$A:$H,8,0),"")</f>
        <v/>
      </c>
      <c r="Z389" s="102">
        <f t="shared" si="131"/>
        <v>53</v>
      </c>
      <c r="AA389" s="113">
        <f t="shared" si="132"/>
        <v>1207</v>
      </c>
      <c r="AB389" s="124">
        <f>IF(OR(ISNUMBER(SEARCH("적하삭제",J389)),ISNUMBER(SEARCH("적하 삭제",J389))),0,AA389*Summary!$B$23/100)</f>
        <v>11373.9231</v>
      </c>
      <c r="AC389" s="65"/>
      <c r="AD389" s="145">
        <v>45910</v>
      </c>
      <c r="AE389" s="139" t="s">
        <v>10</v>
      </c>
      <c r="AF389" s="139">
        <v>82020038093</v>
      </c>
      <c r="AG389" s="139" t="s">
        <v>1376</v>
      </c>
      <c r="AH389" s="139" t="s">
        <v>1377</v>
      </c>
      <c r="AI389" s="139">
        <v>1063682714</v>
      </c>
      <c r="AJ389" s="139">
        <v>52857</v>
      </c>
      <c r="AK389" s="139"/>
      <c r="AL389" s="140">
        <v>1</v>
      </c>
      <c r="AM389" s="141">
        <v>1.05</v>
      </c>
      <c r="AN389" s="141">
        <v>3.6</v>
      </c>
      <c r="AO389" s="141">
        <v>3.6</v>
      </c>
      <c r="AP389" s="139" t="s">
        <v>8</v>
      </c>
      <c r="AQ389" s="141">
        <v>12.69</v>
      </c>
      <c r="AR389" s="139" t="s">
        <v>81</v>
      </c>
      <c r="AS389" s="139" t="s">
        <v>81</v>
      </c>
      <c r="AT389" s="139" t="s">
        <v>81</v>
      </c>
      <c r="AU389" s="139" t="s">
        <v>81</v>
      </c>
      <c r="AV389" s="139" t="s">
        <v>81</v>
      </c>
      <c r="AW389" s="139">
        <v>2256355</v>
      </c>
      <c r="AX389" s="139" t="s">
        <v>121</v>
      </c>
      <c r="AY389" s="139" t="s">
        <v>82</v>
      </c>
      <c r="AZ389" s="139"/>
      <c r="BA389" s="139" t="s">
        <v>83</v>
      </c>
      <c r="BB389" s="157">
        <v>596421470650</v>
      </c>
      <c r="BC389" s="139"/>
      <c r="BD389" s="139" t="s">
        <v>1378</v>
      </c>
      <c r="BE389" s="139" t="s">
        <v>88</v>
      </c>
      <c r="BF389" s="139" t="s">
        <v>87</v>
      </c>
      <c r="BG389" s="139" t="s">
        <v>84</v>
      </c>
      <c r="BH389" s="139" t="s">
        <v>85</v>
      </c>
      <c r="BI389" s="139" t="s">
        <v>86</v>
      </c>
      <c r="BJ389" s="139"/>
      <c r="BK389" s="139" t="s">
        <v>116</v>
      </c>
    </row>
    <row r="390" spans="1:63" ht="13.2" customHeight="1" x14ac:dyDescent="0.2">
      <c r="A390" s="54">
        <f t="shared" si="111"/>
        <v>45910</v>
      </c>
      <c r="B390" s="54" t="str">
        <f t="shared" si="112"/>
        <v>NRT</v>
      </c>
      <c r="C390" s="53">
        <f t="shared" si="113"/>
        <v>82020038093</v>
      </c>
      <c r="D390" s="55" t="str">
        <f t="shared" si="114"/>
        <v>PJP250141885</v>
      </c>
      <c r="E390" s="53">
        <f t="shared" si="115"/>
        <v>596421470882</v>
      </c>
      <c r="F390" s="53">
        <f t="shared" si="116"/>
        <v>2256355</v>
      </c>
      <c r="G390" s="53" t="str">
        <f t="shared" si="117"/>
        <v>SWCORP (TEAMHT)</v>
      </c>
      <c r="H390" s="55" t="str">
        <f t="shared" si="118"/>
        <v>박수만</v>
      </c>
      <c r="I390" s="53">
        <f t="shared" si="119"/>
        <v>6179</v>
      </c>
      <c r="J390" s="72">
        <f t="shared" si="120"/>
        <v>0</v>
      </c>
      <c r="K390" s="114">
        <f t="shared" si="121"/>
        <v>1</v>
      </c>
      <c r="L390" s="115">
        <f t="shared" si="122"/>
        <v>8.9</v>
      </c>
      <c r="M390" s="115">
        <f t="shared" si="123"/>
        <v>6</v>
      </c>
      <c r="N390" s="56">
        <f t="shared" si="124"/>
        <v>8.9</v>
      </c>
      <c r="O390" s="53" t="str">
        <f t="shared" si="125"/>
        <v>일반(목록배제,Normal-Manifest Exception)</v>
      </c>
      <c r="P390" s="100">
        <f t="shared" si="126"/>
        <v>39.15</v>
      </c>
      <c r="Q390" s="63" t="str">
        <f t="shared" si="127"/>
        <v>RS706</v>
      </c>
      <c r="R390" s="63" t="str">
        <f t="shared" si="128"/>
        <v>AIR SEOUL</v>
      </c>
      <c r="S390" s="54">
        <f t="shared" si="129"/>
        <v>45910</v>
      </c>
      <c r="T390" s="94">
        <f t="shared" si="130"/>
        <v>2161</v>
      </c>
      <c r="U390" s="98" cm="1">
        <f t="array" ref="U390">IF(OR(ISNUMBER(SEARCH("대신대납",J390)),ISNUMBER(SEARCH("대신 대납",J390))),_xlfn.LET(
  _xlpm.s,J390,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0" s="98">
        <f>((K390-1)*2500)/(Summary!$B$23/100)</f>
        <v>0</v>
      </c>
      <c r="W390" s="107">
        <f>IF(OR(ISNUMBER(SEARCH("대신대납",J390)),ISNUMBER(SEARCH("대신 대납",J390)),ISNUMBER(SEARCH("대신착불",J390)),ISNUMBER(SEARCH("대신 착불",J390))), 0,_xlfn.IFNA(_xlfn.IFS(
    AND(N390/K390 &gt; 2, N390/K390 &lt;= 5), 500/(Summary!$B$23/100) * K390,
    AND(N390/K390 &gt; 5, N390/K390 &lt;= 10), 1000/(Summary!$B$23/100) * K390,
    AND(N390/K390 &gt; 10, N390/K390 &lt;= 20), 3000/(Summary!$B$23/100) * K390,
    AND(N390/K390 &gt; 20, N390/K390 &lt;= 25), 11000/(Summary!$B$23/100) * K390,
    AND(N390/K390 &gt; 25, N390/K390 &lt;= 999), 15000/(Summary!$B$23/100) * K390
),0))</f>
        <v>106.11993675251769</v>
      </c>
      <c r="X390" s="99" cm="1">
        <f t="array" ref="X390">_xlfn.IFNA(_xlfn.IFS(AND(P390&gt;=2000, P390&lt;3000), 10000, AND(P390&gt;=3000, P390&lt;4000), 15000, AND(P390&gt;=4000, P390&lt;5000), 20000, AND(P390&gt;=5000), 25000),0)</f>
        <v>0</v>
      </c>
      <c r="Y390" s="64" t="str">
        <f>_xlfn.IFNA(VLOOKUP(D390,OTC!$A:$H,8,0),"")</f>
        <v/>
      </c>
      <c r="Z390" s="102">
        <f t="shared" si="131"/>
        <v>106</v>
      </c>
      <c r="AA390" s="113">
        <f t="shared" si="132"/>
        <v>2267</v>
      </c>
      <c r="AB390" s="124">
        <f>IF(OR(ISNUMBER(SEARCH("적하삭제",J390)),ISNUMBER(SEARCH("적하 삭제",J390))),0,AA390*Summary!$B$23/100)</f>
        <v>21362.6211</v>
      </c>
      <c r="AC390" s="65"/>
      <c r="AD390" s="145">
        <v>45910</v>
      </c>
      <c r="AE390" s="139" t="s">
        <v>10</v>
      </c>
      <c r="AF390" s="139">
        <v>82020038093</v>
      </c>
      <c r="AG390" s="139" t="s">
        <v>1379</v>
      </c>
      <c r="AH390" s="139" t="s">
        <v>1380</v>
      </c>
      <c r="AI390" s="139">
        <v>1052198809</v>
      </c>
      <c r="AJ390" s="139">
        <v>6179</v>
      </c>
      <c r="AK390" s="139"/>
      <c r="AL390" s="140">
        <v>1</v>
      </c>
      <c r="AM390" s="141">
        <v>8.9</v>
      </c>
      <c r="AN390" s="141">
        <v>6</v>
      </c>
      <c r="AO390" s="141">
        <v>9</v>
      </c>
      <c r="AP390" s="139" t="s">
        <v>8</v>
      </c>
      <c r="AQ390" s="141">
        <v>39.15</v>
      </c>
      <c r="AR390" s="139" t="s">
        <v>81</v>
      </c>
      <c r="AS390" s="139" t="s">
        <v>81</v>
      </c>
      <c r="AT390" s="139" t="s">
        <v>81</v>
      </c>
      <c r="AU390" s="139" t="s">
        <v>81</v>
      </c>
      <c r="AV390" s="139" t="s">
        <v>81</v>
      </c>
      <c r="AW390" s="139">
        <v>2256355</v>
      </c>
      <c r="AX390" s="139" t="s">
        <v>121</v>
      </c>
      <c r="AY390" s="139" t="s">
        <v>82</v>
      </c>
      <c r="AZ390" s="139"/>
      <c r="BA390" s="139" t="s">
        <v>83</v>
      </c>
      <c r="BB390" s="157">
        <v>596421470882</v>
      </c>
      <c r="BC390" s="139"/>
      <c r="BD390" s="139" t="s">
        <v>1381</v>
      </c>
      <c r="BE390" s="139" t="s">
        <v>88</v>
      </c>
      <c r="BF390" s="139" t="s">
        <v>87</v>
      </c>
      <c r="BG390" s="139" t="s">
        <v>84</v>
      </c>
      <c r="BH390" s="139" t="s">
        <v>85</v>
      </c>
      <c r="BI390" s="139" t="s">
        <v>86</v>
      </c>
      <c r="BJ390" s="139"/>
      <c r="BK390" s="139" t="s">
        <v>116</v>
      </c>
    </row>
    <row r="391" spans="1:63" ht="13.2" customHeight="1" x14ac:dyDescent="0.2">
      <c r="A391" s="54">
        <f t="shared" ref="A391:A454" si="133">AD391</f>
        <v>45910</v>
      </c>
      <c r="B391" s="54" t="str">
        <f t="shared" ref="B391:B454" si="134">AE391</f>
        <v>NRT</v>
      </c>
      <c r="C391" s="53">
        <f t="shared" ref="C391:C454" si="135">AF391</f>
        <v>82020038093</v>
      </c>
      <c r="D391" s="55" t="str">
        <f t="shared" ref="D391:D454" si="136">AG391</f>
        <v>PJP250141897</v>
      </c>
      <c r="E391" s="53">
        <f t="shared" ref="E391:E454" si="137">BB391</f>
        <v>596421471000</v>
      </c>
      <c r="F391" s="53">
        <f t="shared" ref="F391:F454" si="138">AW391</f>
        <v>2256355</v>
      </c>
      <c r="G391" s="53" t="str">
        <f t="shared" ref="G391:G454" si="139">AX391</f>
        <v>SWCORP (TEAMHT)</v>
      </c>
      <c r="H391" s="55" t="str">
        <f t="shared" ref="H391:H454" si="140">AH391</f>
        <v>함정미</v>
      </c>
      <c r="I391" s="53">
        <f t="shared" ref="I391:I454" si="141">AJ391</f>
        <v>54969</v>
      </c>
      <c r="J391" s="72">
        <f t="shared" ref="J391:J454" si="142">AK391</f>
        <v>0</v>
      </c>
      <c r="K391" s="114">
        <f t="shared" ref="K391:K454" si="143">AL391</f>
        <v>1</v>
      </c>
      <c r="L391" s="115">
        <f t="shared" ref="L391:L454" si="144">AM391</f>
        <v>0.9</v>
      </c>
      <c r="M391" s="115">
        <f t="shared" ref="M391:M454" si="145">AN391</f>
        <v>2</v>
      </c>
      <c r="N391" s="56">
        <f t="shared" ref="N391:N454" si="146">CEILING(IF(L391&gt;M391,L391,M391),$D$2)</f>
        <v>2</v>
      </c>
      <c r="O391" s="53" t="str">
        <f t="shared" ref="O391:O454" si="147">AP391</f>
        <v>일반(목록배제,Normal-Manifest Exception)</v>
      </c>
      <c r="P391" s="100">
        <f t="shared" ref="P391:P454" si="148">AQ391</f>
        <v>8.94</v>
      </c>
      <c r="Q391" s="63" t="str">
        <f t="shared" ref="Q391:Q454" si="149">BE391</f>
        <v>RS706</v>
      </c>
      <c r="R391" s="63" t="str">
        <f t="shared" ref="R391:R454" si="150">BF391</f>
        <v>AIR SEOUL</v>
      </c>
      <c r="S391" s="54">
        <f t="shared" ref="S391:S454" si="151">DATE(YEAR(A391),MONTH(A391),DAY(A391))</f>
        <v>45910</v>
      </c>
      <c r="T391" s="94">
        <f t="shared" ref="T391:T454" si="152">IF(N391&gt;0.5,CEILING($B$2+(N391-0.5)*$C$2,1),$B$2)-30</f>
        <v>850</v>
      </c>
      <c r="U391" s="98" cm="1">
        <f t="array" ref="U391">IF(OR(ISNUMBER(SEARCH("대신대납",J391)),ISNUMBER(SEARCH("대신 대납",J391))),_xlfn.LET(
  _xlpm.s,J391,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1" s="98">
        <f>((K391-1)*2500)/(Summary!$B$23/100)</f>
        <v>0</v>
      </c>
      <c r="W391" s="107">
        <f>IF(OR(ISNUMBER(SEARCH("대신대납",J391)),ISNUMBER(SEARCH("대신 대납",J391)),ISNUMBER(SEARCH("대신착불",J391)),ISNUMBER(SEARCH("대신 착불",J391))), 0,_xlfn.IFNA(_xlfn.IFS(
    AND(N391/K391 &gt; 2, N391/K391 &lt;= 5), 500/(Summary!$B$23/100) * K391,
    AND(N391/K391 &gt; 5, N391/K391 &lt;= 10), 1000/(Summary!$B$23/100) * K391,
    AND(N391/K391 &gt; 10, N391/K391 &lt;= 20), 3000/(Summary!$B$23/100) * K391,
    AND(N391/K391 &gt; 20, N391/K391 &lt;= 25), 11000/(Summary!$B$23/100) * K391,
    AND(N391/K391 &gt; 25, N391/K391 &lt;= 999), 15000/(Summary!$B$23/100) * K391
),0))</f>
        <v>0</v>
      </c>
      <c r="X391" s="99" cm="1">
        <f t="array" ref="X391">_xlfn.IFNA(_xlfn.IFS(AND(P391&gt;=2000, P391&lt;3000), 10000, AND(P391&gt;=3000, P391&lt;4000), 15000, AND(P391&gt;=4000, P391&lt;5000), 20000, AND(P391&gt;=5000), 25000),0)</f>
        <v>0</v>
      </c>
      <c r="Y391" s="64" t="str">
        <f>_xlfn.IFNA(VLOOKUP(D391,OTC!$A:$H,8,0),"")</f>
        <v/>
      </c>
      <c r="Z391" s="102">
        <f t="shared" ref="Z391:Z454" si="153">ROUND(SUM(U391:Y391),0)</f>
        <v>0</v>
      </c>
      <c r="AA391" s="113">
        <f t="shared" ref="AA391:AA454" si="154">SUM(Z391,T391)</f>
        <v>850</v>
      </c>
      <c r="AB391" s="124">
        <f>IF(OR(ISNUMBER(SEARCH("적하삭제",J391)),ISNUMBER(SEARCH("적하 삭제",J391))),0,AA391*Summary!$B$23/100)</f>
        <v>8009.8050000000003</v>
      </c>
      <c r="AC391" s="65"/>
      <c r="AD391" s="145">
        <v>45910</v>
      </c>
      <c r="AE391" s="139" t="s">
        <v>10</v>
      </c>
      <c r="AF391" s="139">
        <v>82020038093</v>
      </c>
      <c r="AG391" s="139" t="s">
        <v>1382</v>
      </c>
      <c r="AH391" s="139" t="s">
        <v>1383</v>
      </c>
      <c r="AI391" s="139">
        <v>1065492730</v>
      </c>
      <c r="AJ391" s="139">
        <v>54969</v>
      </c>
      <c r="AK391" s="139"/>
      <c r="AL391" s="140">
        <v>1</v>
      </c>
      <c r="AM391" s="141">
        <v>0.9</v>
      </c>
      <c r="AN391" s="141">
        <v>2</v>
      </c>
      <c r="AO391" s="141">
        <v>2</v>
      </c>
      <c r="AP391" s="139" t="s">
        <v>8</v>
      </c>
      <c r="AQ391" s="141">
        <v>8.94</v>
      </c>
      <c r="AR391" s="139" t="s">
        <v>81</v>
      </c>
      <c r="AS391" s="139" t="s">
        <v>81</v>
      </c>
      <c r="AT391" s="139" t="s">
        <v>81</v>
      </c>
      <c r="AU391" s="139" t="s">
        <v>81</v>
      </c>
      <c r="AV391" s="139" t="s">
        <v>81</v>
      </c>
      <c r="AW391" s="139">
        <v>2256355</v>
      </c>
      <c r="AX391" s="139" t="s">
        <v>121</v>
      </c>
      <c r="AY391" s="139" t="s">
        <v>82</v>
      </c>
      <c r="AZ391" s="139"/>
      <c r="BA391" s="139" t="s">
        <v>83</v>
      </c>
      <c r="BB391" s="157">
        <v>596421471000</v>
      </c>
      <c r="BC391" s="139"/>
      <c r="BD391" s="139" t="s">
        <v>1384</v>
      </c>
      <c r="BE391" s="139" t="s">
        <v>88</v>
      </c>
      <c r="BF391" s="139" t="s">
        <v>87</v>
      </c>
      <c r="BG391" s="139" t="s">
        <v>84</v>
      </c>
      <c r="BH391" s="139" t="s">
        <v>85</v>
      </c>
      <c r="BI391" s="139" t="s">
        <v>86</v>
      </c>
      <c r="BJ391" s="139"/>
      <c r="BK391" s="139" t="s">
        <v>116</v>
      </c>
    </row>
    <row r="392" spans="1:63" ht="13.2" customHeight="1" x14ac:dyDescent="0.2">
      <c r="A392" s="54">
        <f t="shared" si="133"/>
        <v>45910</v>
      </c>
      <c r="B392" s="54" t="str">
        <f t="shared" si="134"/>
        <v>NRT</v>
      </c>
      <c r="C392" s="53">
        <f t="shared" si="135"/>
        <v>82020038093</v>
      </c>
      <c r="D392" s="55" t="str">
        <f t="shared" si="136"/>
        <v>PJP250141902</v>
      </c>
      <c r="E392" s="53">
        <f t="shared" si="137"/>
        <v>596421471055</v>
      </c>
      <c r="F392" s="53">
        <f t="shared" si="138"/>
        <v>2256355</v>
      </c>
      <c r="G392" s="53" t="str">
        <f t="shared" si="139"/>
        <v>SWCORP (TEAMHT)</v>
      </c>
      <c r="H392" s="55" t="str">
        <f t="shared" si="140"/>
        <v>심현주</v>
      </c>
      <c r="I392" s="53">
        <f t="shared" si="141"/>
        <v>15596</v>
      </c>
      <c r="J392" s="72">
        <f t="shared" si="142"/>
        <v>0</v>
      </c>
      <c r="K392" s="114">
        <f t="shared" si="143"/>
        <v>1</v>
      </c>
      <c r="L392" s="115">
        <f t="shared" si="144"/>
        <v>1.05</v>
      </c>
      <c r="M392" s="115">
        <f t="shared" si="145"/>
        <v>1.9</v>
      </c>
      <c r="N392" s="56">
        <f t="shared" si="146"/>
        <v>1.9000000000000001</v>
      </c>
      <c r="O392" s="53" t="str">
        <f t="shared" si="147"/>
        <v>목록(Manifest)</v>
      </c>
      <c r="P392" s="100">
        <f t="shared" si="148"/>
        <v>5.26</v>
      </c>
      <c r="Q392" s="63" t="str">
        <f t="shared" si="149"/>
        <v>RS706</v>
      </c>
      <c r="R392" s="63" t="str">
        <f t="shared" si="150"/>
        <v>AIR SEOUL</v>
      </c>
      <c r="S392" s="54">
        <f t="shared" si="151"/>
        <v>45910</v>
      </c>
      <c r="T392" s="94">
        <f t="shared" si="152"/>
        <v>831</v>
      </c>
      <c r="U392" s="98" cm="1">
        <f t="array" ref="U392">IF(OR(ISNUMBER(SEARCH("대신대납",J392)),ISNUMBER(SEARCH("대신 대납",J392))),_xlfn.LET(
  _xlpm.s,J392,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2" s="98">
        <f>((K392-1)*2500)/(Summary!$B$23/100)</f>
        <v>0</v>
      </c>
      <c r="W392" s="107">
        <f>IF(OR(ISNUMBER(SEARCH("대신대납",J392)),ISNUMBER(SEARCH("대신 대납",J392)),ISNUMBER(SEARCH("대신착불",J392)),ISNUMBER(SEARCH("대신 착불",J392))), 0,_xlfn.IFNA(_xlfn.IFS(
    AND(N392/K392 &gt; 2, N392/K392 &lt;= 5), 500/(Summary!$B$23/100) * K392,
    AND(N392/K392 &gt; 5, N392/K392 &lt;= 10), 1000/(Summary!$B$23/100) * K392,
    AND(N392/K392 &gt; 10, N392/K392 &lt;= 20), 3000/(Summary!$B$23/100) * K392,
    AND(N392/K392 &gt; 20, N392/K392 &lt;= 25), 11000/(Summary!$B$23/100) * K392,
    AND(N392/K392 &gt; 25, N392/K392 &lt;= 999), 15000/(Summary!$B$23/100) * K392
),0))</f>
        <v>0</v>
      </c>
      <c r="X392" s="99" cm="1">
        <f t="array" ref="X392">_xlfn.IFNA(_xlfn.IFS(AND(P392&gt;=2000, P392&lt;3000), 10000, AND(P392&gt;=3000, P392&lt;4000), 15000, AND(P392&gt;=4000, P392&lt;5000), 20000, AND(P392&gt;=5000), 25000),0)</f>
        <v>0</v>
      </c>
      <c r="Y392" s="64" t="str">
        <f>_xlfn.IFNA(VLOOKUP(D392,OTC!$A:$H,8,0),"")</f>
        <v/>
      </c>
      <c r="Z392" s="102">
        <f t="shared" si="153"/>
        <v>0</v>
      </c>
      <c r="AA392" s="113">
        <f t="shared" si="154"/>
        <v>831</v>
      </c>
      <c r="AB392" s="124">
        <f>IF(OR(ISNUMBER(SEARCH("적하삭제",J392)),ISNUMBER(SEARCH("적하 삭제",J392))),0,AA392*Summary!$B$23/100)</f>
        <v>7830.7622999999994</v>
      </c>
      <c r="AC392" s="65"/>
      <c r="AD392" s="145">
        <v>45910</v>
      </c>
      <c r="AE392" s="139" t="s">
        <v>10</v>
      </c>
      <c r="AF392" s="139">
        <v>82020038093</v>
      </c>
      <c r="AG392" s="139" t="s">
        <v>1385</v>
      </c>
      <c r="AH392" s="139" t="s">
        <v>1386</v>
      </c>
      <c r="AI392" s="139">
        <v>1027028370</v>
      </c>
      <c r="AJ392" s="139">
        <v>15596</v>
      </c>
      <c r="AK392" s="139"/>
      <c r="AL392" s="140">
        <v>1</v>
      </c>
      <c r="AM392" s="141">
        <v>1.05</v>
      </c>
      <c r="AN392" s="141">
        <v>1.9</v>
      </c>
      <c r="AO392" s="141">
        <v>1.9</v>
      </c>
      <c r="AP392" s="139" t="s">
        <v>7</v>
      </c>
      <c r="AQ392" s="141">
        <v>5.26</v>
      </c>
      <c r="AR392" s="139" t="s">
        <v>81</v>
      </c>
      <c r="AS392" s="139" t="s">
        <v>81</v>
      </c>
      <c r="AT392" s="139" t="s">
        <v>81</v>
      </c>
      <c r="AU392" s="139" t="s">
        <v>81</v>
      </c>
      <c r="AV392" s="139" t="s">
        <v>81</v>
      </c>
      <c r="AW392" s="139">
        <v>2256355</v>
      </c>
      <c r="AX392" s="139" t="s">
        <v>121</v>
      </c>
      <c r="AY392" s="139" t="s">
        <v>82</v>
      </c>
      <c r="AZ392" s="139"/>
      <c r="BA392" s="139" t="s">
        <v>83</v>
      </c>
      <c r="BB392" s="157">
        <v>596421471055</v>
      </c>
      <c r="BC392" s="139"/>
      <c r="BD392" s="139" t="s">
        <v>1387</v>
      </c>
      <c r="BE392" s="139" t="s">
        <v>88</v>
      </c>
      <c r="BF392" s="139" t="s">
        <v>87</v>
      </c>
      <c r="BG392" s="139" t="s">
        <v>84</v>
      </c>
      <c r="BH392" s="139" t="s">
        <v>85</v>
      </c>
      <c r="BI392" s="139" t="s">
        <v>86</v>
      </c>
      <c r="BJ392" s="139"/>
      <c r="BK392" s="139" t="s">
        <v>116</v>
      </c>
    </row>
    <row r="393" spans="1:63" ht="13.2" customHeight="1" x14ac:dyDescent="0.2">
      <c r="A393" s="54">
        <f t="shared" si="133"/>
        <v>45910</v>
      </c>
      <c r="B393" s="54" t="str">
        <f t="shared" si="134"/>
        <v>NRT</v>
      </c>
      <c r="C393" s="53">
        <f t="shared" si="135"/>
        <v>82020038093</v>
      </c>
      <c r="D393" s="55" t="str">
        <f t="shared" si="136"/>
        <v>PJP250141827</v>
      </c>
      <c r="E393" s="53">
        <f t="shared" si="137"/>
        <v>596421470300</v>
      </c>
      <c r="F393" s="53">
        <f t="shared" si="138"/>
        <v>2256355</v>
      </c>
      <c r="G393" s="53" t="str">
        <f t="shared" si="139"/>
        <v>SWCORP (TEAMHT)</v>
      </c>
      <c r="H393" s="55" t="str">
        <f t="shared" si="140"/>
        <v>이호준</v>
      </c>
      <c r="I393" s="53">
        <f t="shared" si="141"/>
        <v>46985</v>
      </c>
      <c r="J393" s="72">
        <f t="shared" si="142"/>
        <v>0</v>
      </c>
      <c r="K393" s="114">
        <f t="shared" si="143"/>
        <v>1</v>
      </c>
      <c r="L393" s="115">
        <f t="shared" si="144"/>
        <v>0.5</v>
      </c>
      <c r="M393" s="115">
        <f t="shared" si="145"/>
        <v>1.9</v>
      </c>
      <c r="N393" s="56">
        <f t="shared" si="146"/>
        <v>1.9000000000000001</v>
      </c>
      <c r="O393" s="53" t="str">
        <f t="shared" si="147"/>
        <v>일반(목록배제,Normal-Manifest Exception)</v>
      </c>
      <c r="P393" s="100">
        <f t="shared" si="148"/>
        <v>6.69</v>
      </c>
      <c r="Q393" s="63" t="str">
        <f t="shared" si="149"/>
        <v>RS706</v>
      </c>
      <c r="R393" s="63" t="str">
        <f t="shared" si="150"/>
        <v>AIR SEOUL</v>
      </c>
      <c r="S393" s="54">
        <f t="shared" si="151"/>
        <v>45910</v>
      </c>
      <c r="T393" s="94">
        <f t="shared" si="152"/>
        <v>831</v>
      </c>
      <c r="U393" s="98" cm="1">
        <f t="array" ref="U393">IF(OR(ISNUMBER(SEARCH("대신대납",J393)),ISNUMBER(SEARCH("대신 대납",J393))),_xlfn.LET(
  _xlpm.s,J393,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3" s="98">
        <f>((K393-1)*2500)/(Summary!$B$23/100)</f>
        <v>0</v>
      </c>
      <c r="W393" s="107">
        <f>IF(OR(ISNUMBER(SEARCH("대신대납",J393)),ISNUMBER(SEARCH("대신 대납",J393)),ISNUMBER(SEARCH("대신착불",J393)),ISNUMBER(SEARCH("대신 착불",J393))), 0,_xlfn.IFNA(_xlfn.IFS(
    AND(N393/K393 &gt; 2, N393/K393 &lt;= 5), 500/(Summary!$B$23/100) * K393,
    AND(N393/K393 &gt; 5, N393/K393 &lt;= 10), 1000/(Summary!$B$23/100) * K393,
    AND(N393/K393 &gt; 10, N393/K393 &lt;= 20), 3000/(Summary!$B$23/100) * K393,
    AND(N393/K393 &gt; 20, N393/K393 &lt;= 25), 11000/(Summary!$B$23/100) * K393,
    AND(N393/K393 &gt; 25, N393/K393 &lt;= 999), 15000/(Summary!$B$23/100) * K393
),0))</f>
        <v>0</v>
      </c>
      <c r="X393" s="99" cm="1">
        <f t="array" ref="X393">_xlfn.IFNA(_xlfn.IFS(AND(P393&gt;=2000, P393&lt;3000), 10000, AND(P393&gt;=3000, P393&lt;4000), 15000, AND(P393&gt;=4000, P393&lt;5000), 20000, AND(P393&gt;=5000), 25000),0)</f>
        <v>0</v>
      </c>
      <c r="Y393" s="64" t="str">
        <f>_xlfn.IFNA(VLOOKUP(D393,OTC!$A:$H,8,0),"")</f>
        <v/>
      </c>
      <c r="Z393" s="102">
        <f t="shared" si="153"/>
        <v>0</v>
      </c>
      <c r="AA393" s="113">
        <f t="shared" si="154"/>
        <v>831</v>
      </c>
      <c r="AB393" s="124">
        <f>IF(OR(ISNUMBER(SEARCH("적하삭제",J393)),ISNUMBER(SEARCH("적하 삭제",J393))),0,AA393*Summary!$B$23/100)</f>
        <v>7830.7622999999994</v>
      </c>
      <c r="AC393" s="65"/>
      <c r="AD393" s="145">
        <v>45910</v>
      </c>
      <c r="AE393" s="139" t="s">
        <v>10</v>
      </c>
      <c r="AF393" s="139">
        <v>82020038093</v>
      </c>
      <c r="AG393" s="139" t="s">
        <v>1388</v>
      </c>
      <c r="AH393" s="139" t="s">
        <v>1389</v>
      </c>
      <c r="AI393" s="139">
        <v>1090041093</v>
      </c>
      <c r="AJ393" s="139">
        <v>46985</v>
      </c>
      <c r="AK393" s="139"/>
      <c r="AL393" s="140">
        <v>1</v>
      </c>
      <c r="AM393" s="141">
        <v>0.5</v>
      </c>
      <c r="AN393" s="141">
        <v>1.9</v>
      </c>
      <c r="AO393" s="141">
        <v>1.9</v>
      </c>
      <c r="AP393" s="139" t="s">
        <v>8</v>
      </c>
      <c r="AQ393" s="141">
        <v>6.69</v>
      </c>
      <c r="AR393" s="139" t="s">
        <v>81</v>
      </c>
      <c r="AS393" s="139" t="s">
        <v>81</v>
      </c>
      <c r="AT393" s="139" t="s">
        <v>81</v>
      </c>
      <c r="AU393" s="139" t="s">
        <v>81</v>
      </c>
      <c r="AV393" s="139" t="s">
        <v>81</v>
      </c>
      <c r="AW393" s="139">
        <v>2256355</v>
      </c>
      <c r="AX393" s="139" t="s">
        <v>121</v>
      </c>
      <c r="AY393" s="139" t="s">
        <v>82</v>
      </c>
      <c r="AZ393" s="139"/>
      <c r="BA393" s="139" t="s">
        <v>83</v>
      </c>
      <c r="BB393" s="157">
        <v>596421470300</v>
      </c>
      <c r="BC393" s="139"/>
      <c r="BD393" s="139" t="s">
        <v>1390</v>
      </c>
      <c r="BE393" s="139" t="s">
        <v>88</v>
      </c>
      <c r="BF393" s="139" t="s">
        <v>87</v>
      </c>
      <c r="BG393" s="139" t="s">
        <v>84</v>
      </c>
      <c r="BH393" s="139" t="s">
        <v>85</v>
      </c>
      <c r="BI393" s="139" t="s">
        <v>86</v>
      </c>
      <c r="BJ393" s="139"/>
      <c r="BK393" s="139" t="s">
        <v>116</v>
      </c>
    </row>
    <row r="394" spans="1:63" ht="13.2" customHeight="1" x14ac:dyDescent="0.2">
      <c r="A394" s="54">
        <f t="shared" si="133"/>
        <v>45910</v>
      </c>
      <c r="B394" s="54" t="str">
        <f t="shared" si="134"/>
        <v>NRT</v>
      </c>
      <c r="C394" s="53">
        <f t="shared" si="135"/>
        <v>82020038093</v>
      </c>
      <c r="D394" s="55" t="str">
        <f t="shared" si="136"/>
        <v>PJP250141828</v>
      </c>
      <c r="E394" s="53">
        <f t="shared" si="137"/>
        <v>596421470311</v>
      </c>
      <c r="F394" s="53">
        <f t="shared" si="138"/>
        <v>2256355</v>
      </c>
      <c r="G394" s="53" t="str">
        <f t="shared" si="139"/>
        <v>SWCORP (TEAMHT)</v>
      </c>
      <c r="H394" s="55" t="str">
        <f t="shared" si="140"/>
        <v>문두희</v>
      </c>
      <c r="I394" s="53">
        <f t="shared" si="141"/>
        <v>14345</v>
      </c>
      <c r="J394" s="72">
        <f t="shared" si="142"/>
        <v>0</v>
      </c>
      <c r="K394" s="114">
        <f t="shared" si="143"/>
        <v>1</v>
      </c>
      <c r="L394" s="115">
        <f t="shared" si="144"/>
        <v>2.15</v>
      </c>
      <c r="M394" s="115">
        <f t="shared" si="145"/>
        <v>5.3</v>
      </c>
      <c r="N394" s="56">
        <f t="shared" si="146"/>
        <v>5.3000000000000007</v>
      </c>
      <c r="O394" s="53" t="str">
        <f t="shared" si="147"/>
        <v>일반(목록배제,Normal-Manifest Exception)</v>
      </c>
      <c r="P394" s="100">
        <f t="shared" si="148"/>
        <v>12.28</v>
      </c>
      <c r="Q394" s="63" t="str">
        <f t="shared" si="149"/>
        <v>RS706</v>
      </c>
      <c r="R394" s="63" t="str">
        <f t="shared" si="150"/>
        <v>AIR SEOUL</v>
      </c>
      <c r="S394" s="54">
        <f t="shared" si="151"/>
        <v>45910</v>
      </c>
      <c r="T394" s="94">
        <f t="shared" si="152"/>
        <v>1477</v>
      </c>
      <c r="U394" s="98" cm="1">
        <f t="array" ref="U394">IF(OR(ISNUMBER(SEARCH("대신대납",J394)),ISNUMBER(SEARCH("대신 대납",J394))),_xlfn.LET(
  _xlpm.s,J394,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4" s="98">
        <f>((K394-1)*2500)/(Summary!$B$23/100)</f>
        <v>0</v>
      </c>
      <c r="W394" s="107">
        <f>IF(OR(ISNUMBER(SEARCH("대신대납",J394)),ISNUMBER(SEARCH("대신 대납",J394)),ISNUMBER(SEARCH("대신착불",J394)),ISNUMBER(SEARCH("대신 착불",J394))), 0,_xlfn.IFNA(_xlfn.IFS(
    AND(N394/K394 &gt; 2, N394/K394 &lt;= 5), 500/(Summary!$B$23/100) * K394,
    AND(N394/K394 &gt; 5, N394/K394 &lt;= 10), 1000/(Summary!$B$23/100) * K394,
    AND(N394/K394 &gt; 10, N394/K394 &lt;= 20), 3000/(Summary!$B$23/100) * K394,
    AND(N394/K394 &gt; 20, N394/K394 &lt;= 25), 11000/(Summary!$B$23/100) * K394,
    AND(N394/K394 &gt; 25, N394/K394 &lt;= 999), 15000/(Summary!$B$23/100) * K394
),0))</f>
        <v>106.11993675251769</v>
      </c>
      <c r="X394" s="99" cm="1">
        <f t="array" ref="X394">_xlfn.IFNA(_xlfn.IFS(AND(P394&gt;=2000, P394&lt;3000), 10000, AND(P394&gt;=3000, P394&lt;4000), 15000, AND(P394&gt;=4000, P394&lt;5000), 20000, AND(P394&gt;=5000), 25000),0)</f>
        <v>0</v>
      </c>
      <c r="Y394" s="64" t="str">
        <f>_xlfn.IFNA(VLOOKUP(D394,OTC!$A:$H,8,0),"")</f>
        <v/>
      </c>
      <c r="Z394" s="102">
        <f t="shared" si="153"/>
        <v>106</v>
      </c>
      <c r="AA394" s="113">
        <f t="shared" si="154"/>
        <v>1583</v>
      </c>
      <c r="AB394" s="124">
        <f>IF(OR(ISNUMBER(SEARCH("적하삭제",J394)),ISNUMBER(SEARCH("적하 삭제",J394))),0,AA394*Summary!$B$23/100)</f>
        <v>14917.083900000001</v>
      </c>
      <c r="AC394" s="65"/>
      <c r="AD394" s="145">
        <v>45910</v>
      </c>
      <c r="AE394" s="139" t="s">
        <v>10</v>
      </c>
      <c r="AF394" s="139">
        <v>82020038093</v>
      </c>
      <c r="AG394" s="139" t="s">
        <v>1391</v>
      </c>
      <c r="AH394" s="139" t="s">
        <v>1392</v>
      </c>
      <c r="AI394" s="139">
        <v>1036508768</v>
      </c>
      <c r="AJ394" s="139">
        <v>14345</v>
      </c>
      <c r="AK394" s="139"/>
      <c r="AL394" s="140">
        <v>1</v>
      </c>
      <c r="AM394" s="141">
        <v>2.15</v>
      </c>
      <c r="AN394" s="141">
        <v>5.3</v>
      </c>
      <c r="AO394" s="141">
        <v>5.5</v>
      </c>
      <c r="AP394" s="139" t="s">
        <v>8</v>
      </c>
      <c r="AQ394" s="141">
        <v>12.28</v>
      </c>
      <c r="AR394" s="139" t="s">
        <v>81</v>
      </c>
      <c r="AS394" s="139" t="s">
        <v>81</v>
      </c>
      <c r="AT394" s="139" t="s">
        <v>81</v>
      </c>
      <c r="AU394" s="139" t="s">
        <v>81</v>
      </c>
      <c r="AV394" s="139" t="s">
        <v>81</v>
      </c>
      <c r="AW394" s="139">
        <v>2256355</v>
      </c>
      <c r="AX394" s="139" t="s">
        <v>121</v>
      </c>
      <c r="AY394" s="139" t="s">
        <v>82</v>
      </c>
      <c r="AZ394" s="139"/>
      <c r="BA394" s="139" t="s">
        <v>83</v>
      </c>
      <c r="BB394" s="157">
        <v>596421470311</v>
      </c>
      <c r="BC394" s="139"/>
      <c r="BD394" s="139" t="s">
        <v>1393</v>
      </c>
      <c r="BE394" s="139" t="s">
        <v>88</v>
      </c>
      <c r="BF394" s="139" t="s">
        <v>87</v>
      </c>
      <c r="BG394" s="139" t="s">
        <v>84</v>
      </c>
      <c r="BH394" s="139" t="s">
        <v>85</v>
      </c>
      <c r="BI394" s="139" t="s">
        <v>86</v>
      </c>
      <c r="BJ394" s="139"/>
      <c r="BK394" s="139" t="s">
        <v>116</v>
      </c>
    </row>
    <row r="395" spans="1:63" ht="13.2" customHeight="1" x14ac:dyDescent="0.2">
      <c r="A395" s="54">
        <f t="shared" si="133"/>
        <v>45910</v>
      </c>
      <c r="B395" s="54" t="str">
        <f t="shared" si="134"/>
        <v>NRT</v>
      </c>
      <c r="C395" s="53">
        <f t="shared" si="135"/>
        <v>82020038093</v>
      </c>
      <c r="D395" s="55" t="str">
        <f t="shared" si="136"/>
        <v>PJP250141836</v>
      </c>
      <c r="E395" s="53">
        <f t="shared" si="137"/>
        <v>596421470392</v>
      </c>
      <c r="F395" s="53">
        <f t="shared" si="138"/>
        <v>2256355</v>
      </c>
      <c r="G395" s="53" t="str">
        <f t="shared" si="139"/>
        <v>SWCORP (TEAMHT)</v>
      </c>
      <c r="H395" s="55" t="str">
        <f t="shared" si="140"/>
        <v>이현재</v>
      </c>
      <c r="I395" s="53">
        <f t="shared" si="141"/>
        <v>7551</v>
      </c>
      <c r="J395" s="72">
        <f t="shared" si="142"/>
        <v>0</v>
      </c>
      <c r="K395" s="114">
        <f t="shared" si="143"/>
        <v>1</v>
      </c>
      <c r="L395" s="115">
        <f t="shared" si="144"/>
        <v>2.65</v>
      </c>
      <c r="M395" s="115">
        <f t="shared" si="145"/>
        <v>3.5</v>
      </c>
      <c r="N395" s="56">
        <f t="shared" si="146"/>
        <v>3.5</v>
      </c>
      <c r="O395" s="53" t="str">
        <f t="shared" si="147"/>
        <v>일반(목록배제,Normal-Manifest Exception)</v>
      </c>
      <c r="P395" s="100">
        <f t="shared" si="148"/>
        <v>29.77</v>
      </c>
      <c r="Q395" s="63" t="str">
        <f t="shared" si="149"/>
        <v>RS706</v>
      </c>
      <c r="R395" s="63" t="str">
        <f t="shared" si="150"/>
        <v>AIR SEOUL</v>
      </c>
      <c r="S395" s="54">
        <f t="shared" si="151"/>
        <v>45910</v>
      </c>
      <c r="T395" s="94">
        <f t="shared" si="152"/>
        <v>1135</v>
      </c>
      <c r="U395" s="98" cm="1">
        <f t="array" ref="U395">IF(OR(ISNUMBER(SEARCH("대신대납",J395)),ISNUMBER(SEARCH("대신 대납",J395))),_xlfn.LET(
  _xlpm.s,J395,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5" s="98">
        <f>((K395-1)*2500)/(Summary!$B$23/100)</f>
        <v>0</v>
      </c>
      <c r="W395" s="107">
        <f>IF(OR(ISNUMBER(SEARCH("대신대납",J395)),ISNUMBER(SEARCH("대신 대납",J395)),ISNUMBER(SEARCH("대신착불",J395)),ISNUMBER(SEARCH("대신 착불",J395))), 0,_xlfn.IFNA(_xlfn.IFS(
    AND(N395/K395 &gt; 2, N395/K395 &lt;= 5), 500/(Summary!$B$23/100) * K395,
    AND(N395/K395 &gt; 5, N395/K395 &lt;= 10), 1000/(Summary!$B$23/100) * K395,
    AND(N395/K395 &gt; 10, N395/K395 &lt;= 20), 3000/(Summary!$B$23/100) * K395,
    AND(N395/K395 &gt; 20, N395/K395 &lt;= 25), 11000/(Summary!$B$23/100) * K395,
    AND(N395/K395 &gt; 25, N395/K395 &lt;= 999), 15000/(Summary!$B$23/100) * K395
),0))</f>
        <v>53.059968376258844</v>
      </c>
      <c r="X395" s="99" cm="1">
        <f t="array" ref="X395">_xlfn.IFNA(_xlfn.IFS(AND(P395&gt;=2000, P395&lt;3000), 10000, AND(P395&gt;=3000, P395&lt;4000), 15000, AND(P395&gt;=4000, P395&lt;5000), 20000, AND(P395&gt;=5000), 25000),0)</f>
        <v>0</v>
      </c>
      <c r="Y395" s="64" t="str">
        <f>_xlfn.IFNA(VLOOKUP(D395,OTC!$A:$H,8,0),"")</f>
        <v/>
      </c>
      <c r="Z395" s="102">
        <f t="shared" si="153"/>
        <v>53</v>
      </c>
      <c r="AA395" s="113">
        <f t="shared" si="154"/>
        <v>1188</v>
      </c>
      <c r="AB395" s="124">
        <f>IF(OR(ISNUMBER(SEARCH("적하삭제",J395)),ISNUMBER(SEARCH("적하 삭제",J395))),0,AA395*Summary!$B$23/100)</f>
        <v>11194.8804</v>
      </c>
      <c r="AC395" s="65"/>
      <c r="AD395" s="145">
        <v>45910</v>
      </c>
      <c r="AE395" s="139" t="s">
        <v>10</v>
      </c>
      <c r="AF395" s="139">
        <v>82020038093</v>
      </c>
      <c r="AG395" s="139" t="s">
        <v>1394</v>
      </c>
      <c r="AH395" s="139" t="s">
        <v>1395</v>
      </c>
      <c r="AI395" s="139">
        <v>1054326127</v>
      </c>
      <c r="AJ395" s="139">
        <v>7551</v>
      </c>
      <c r="AK395" s="139"/>
      <c r="AL395" s="140">
        <v>1</v>
      </c>
      <c r="AM395" s="141">
        <v>2.65</v>
      </c>
      <c r="AN395" s="141">
        <v>3.5</v>
      </c>
      <c r="AO395" s="141">
        <v>3.5</v>
      </c>
      <c r="AP395" s="139" t="s">
        <v>8</v>
      </c>
      <c r="AQ395" s="141">
        <v>29.77</v>
      </c>
      <c r="AR395" s="139" t="s">
        <v>81</v>
      </c>
      <c r="AS395" s="139" t="s">
        <v>81</v>
      </c>
      <c r="AT395" s="139" t="s">
        <v>81</v>
      </c>
      <c r="AU395" s="139" t="s">
        <v>81</v>
      </c>
      <c r="AV395" s="139" t="s">
        <v>81</v>
      </c>
      <c r="AW395" s="139">
        <v>2256355</v>
      </c>
      <c r="AX395" s="139" t="s">
        <v>121</v>
      </c>
      <c r="AY395" s="139" t="s">
        <v>82</v>
      </c>
      <c r="AZ395" s="139"/>
      <c r="BA395" s="139" t="s">
        <v>83</v>
      </c>
      <c r="BB395" s="157">
        <v>596421470392</v>
      </c>
      <c r="BC395" s="139"/>
      <c r="BD395" s="139" t="s">
        <v>1396</v>
      </c>
      <c r="BE395" s="139" t="s">
        <v>88</v>
      </c>
      <c r="BF395" s="139" t="s">
        <v>87</v>
      </c>
      <c r="BG395" s="139" t="s">
        <v>84</v>
      </c>
      <c r="BH395" s="139" t="s">
        <v>85</v>
      </c>
      <c r="BI395" s="139" t="s">
        <v>86</v>
      </c>
      <c r="BJ395" s="139"/>
      <c r="BK395" s="139" t="s">
        <v>116</v>
      </c>
    </row>
    <row r="396" spans="1:63" ht="13.2" customHeight="1" x14ac:dyDescent="0.2">
      <c r="A396" s="54">
        <f t="shared" si="133"/>
        <v>45910</v>
      </c>
      <c r="B396" s="54" t="str">
        <f t="shared" si="134"/>
        <v>NRT</v>
      </c>
      <c r="C396" s="53">
        <f t="shared" si="135"/>
        <v>82020038093</v>
      </c>
      <c r="D396" s="55" t="str">
        <f t="shared" si="136"/>
        <v>PJP250141841</v>
      </c>
      <c r="E396" s="53">
        <f t="shared" si="137"/>
        <v>596421470440</v>
      </c>
      <c r="F396" s="53">
        <f t="shared" si="138"/>
        <v>2256355</v>
      </c>
      <c r="G396" s="53" t="str">
        <f t="shared" si="139"/>
        <v>SWCORP (TEAMHT)</v>
      </c>
      <c r="H396" s="55" t="str">
        <f t="shared" si="140"/>
        <v>서혜정</v>
      </c>
      <c r="I396" s="53">
        <f t="shared" si="141"/>
        <v>25775</v>
      </c>
      <c r="J396" s="72">
        <f t="shared" si="142"/>
        <v>0</v>
      </c>
      <c r="K396" s="114">
        <f t="shared" si="143"/>
        <v>1</v>
      </c>
      <c r="L396" s="115">
        <f t="shared" si="144"/>
        <v>2.85</v>
      </c>
      <c r="M396" s="115">
        <f t="shared" si="145"/>
        <v>2</v>
      </c>
      <c r="N396" s="56">
        <f t="shared" si="146"/>
        <v>2.9000000000000004</v>
      </c>
      <c r="O396" s="53" t="str">
        <f t="shared" si="147"/>
        <v>일반(목록배제,Normal-Manifest Exception)</v>
      </c>
      <c r="P396" s="100">
        <f t="shared" si="148"/>
        <v>13.92</v>
      </c>
      <c r="Q396" s="63" t="str">
        <f t="shared" si="149"/>
        <v>RS706</v>
      </c>
      <c r="R396" s="63" t="str">
        <f t="shared" si="150"/>
        <v>AIR SEOUL</v>
      </c>
      <c r="S396" s="54">
        <f t="shared" si="151"/>
        <v>45910</v>
      </c>
      <c r="T396" s="94">
        <f t="shared" si="152"/>
        <v>1021</v>
      </c>
      <c r="U396" s="98" cm="1">
        <f t="array" ref="U396">IF(OR(ISNUMBER(SEARCH("대신대납",J396)),ISNUMBER(SEARCH("대신 대납",J396))),_xlfn.LET(
  _xlpm.s,J396,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6" s="98">
        <f>((K396-1)*2500)/(Summary!$B$23/100)</f>
        <v>0</v>
      </c>
      <c r="W396" s="107">
        <f>IF(OR(ISNUMBER(SEARCH("대신대납",J396)),ISNUMBER(SEARCH("대신 대납",J396)),ISNUMBER(SEARCH("대신착불",J396)),ISNUMBER(SEARCH("대신 착불",J396))), 0,_xlfn.IFNA(_xlfn.IFS(
    AND(N396/K396 &gt; 2, N396/K396 &lt;= 5), 500/(Summary!$B$23/100) * K396,
    AND(N396/K396 &gt; 5, N396/K396 &lt;= 10), 1000/(Summary!$B$23/100) * K396,
    AND(N396/K396 &gt; 10, N396/K396 &lt;= 20), 3000/(Summary!$B$23/100) * K396,
    AND(N396/K396 &gt; 20, N396/K396 &lt;= 25), 11000/(Summary!$B$23/100) * K396,
    AND(N396/K396 &gt; 25, N396/K396 &lt;= 999), 15000/(Summary!$B$23/100) * K396
),0))</f>
        <v>53.059968376258844</v>
      </c>
      <c r="X396" s="99" cm="1">
        <f t="array" ref="X396">_xlfn.IFNA(_xlfn.IFS(AND(P396&gt;=2000, P396&lt;3000), 10000, AND(P396&gt;=3000, P396&lt;4000), 15000, AND(P396&gt;=4000, P396&lt;5000), 20000, AND(P396&gt;=5000), 25000),0)</f>
        <v>0</v>
      </c>
      <c r="Y396" s="64" t="str">
        <f>_xlfn.IFNA(VLOOKUP(D396,OTC!$A:$H,8,0),"")</f>
        <v/>
      </c>
      <c r="Z396" s="102">
        <f t="shared" si="153"/>
        <v>53</v>
      </c>
      <c r="AA396" s="113">
        <f t="shared" si="154"/>
        <v>1074</v>
      </c>
      <c r="AB396" s="124">
        <f>IF(OR(ISNUMBER(SEARCH("적하삭제",J396)),ISNUMBER(SEARCH("적하 삭제",J396))),0,AA396*Summary!$B$23/100)</f>
        <v>10120.6242</v>
      </c>
      <c r="AC396" s="65"/>
      <c r="AD396" s="145">
        <v>45910</v>
      </c>
      <c r="AE396" s="139" t="s">
        <v>10</v>
      </c>
      <c r="AF396" s="139">
        <v>82020038093</v>
      </c>
      <c r="AG396" s="139" t="s">
        <v>1397</v>
      </c>
      <c r="AH396" s="139" t="s">
        <v>1398</v>
      </c>
      <c r="AI396" s="139">
        <v>1043310852</v>
      </c>
      <c r="AJ396" s="139">
        <v>25775</v>
      </c>
      <c r="AK396" s="139"/>
      <c r="AL396" s="140">
        <v>1</v>
      </c>
      <c r="AM396" s="141">
        <v>2.85</v>
      </c>
      <c r="AN396" s="141">
        <v>2</v>
      </c>
      <c r="AO396" s="141">
        <v>2.9</v>
      </c>
      <c r="AP396" s="139" t="s">
        <v>8</v>
      </c>
      <c r="AQ396" s="141">
        <v>13.92</v>
      </c>
      <c r="AR396" s="139" t="s">
        <v>81</v>
      </c>
      <c r="AS396" s="139" t="s">
        <v>81</v>
      </c>
      <c r="AT396" s="139" t="s">
        <v>81</v>
      </c>
      <c r="AU396" s="139" t="s">
        <v>81</v>
      </c>
      <c r="AV396" s="139" t="s">
        <v>81</v>
      </c>
      <c r="AW396" s="139">
        <v>2256355</v>
      </c>
      <c r="AX396" s="139" t="s">
        <v>121</v>
      </c>
      <c r="AY396" s="139" t="s">
        <v>82</v>
      </c>
      <c r="AZ396" s="139"/>
      <c r="BA396" s="139" t="s">
        <v>83</v>
      </c>
      <c r="BB396" s="157">
        <v>596421470440</v>
      </c>
      <c r="BC396" s="139"/>
      <c r="BD396" s="139" t="s">
        <v>1399</v>
      </c>
      <c r="BE396" s="139" t="s">
        <v>88</v>
      </c>
      <c r="BF396" s="139" t="s">
        <v>87</v>
      </c>
      <c r="BG396" s="139" t="s">
        <v>84</v>
      </c>
      <c r="BH396" s="139" t="s">
        <v>85</v>
      </c>
      <c r="BI396" s="139" t="s">
        <v>86</v>
      </c>
      <c r="BJ396" s="139"/>
      <c r="BK396" s="139" t="s">
        <v>116</v>
      </c>
    </row>
    <row r="397" spans="1:63" ht="13.2" customHeight="1" x14ac:dyDescent="0.2">
      <c r="A397" s="54">
        <f t="shared" si="133"/>
        <v>45910</v>
      </c>
      <c r="B397" s="54" t="str">
        <f t="shared" si="134"/>
        <v>NRT</v>
      </c>
      <c r="C397" s="53">
        <f t="shared" si="135"/>
        <v>82020038093</v>
      </c>
      <c r="D397" s="55" t="str">
        <f t="shared" si="136"/>
        <v>PJP250141849</v>
      </c>
      <c r="E397" s="53">
        <f t="shared" si="137"/>
        <v>596421470521</v>
      </c>
      <c r="F397" s="53">
        <f t="shared" si="138"/>
        <v>2256355</v>
      </c>
      <c r="G397" s="53" t="str">
        <f t="shared" si="139"/>
        <v>SWCORP (TEAMHT)</v>
      </c>
      <c r="H397" s="55" t="str">
        <f t="shared" si="140"/>
        <v>박한</v>
      </c>
      <c r="I397" s="53">
        <f t="shared" si="141"/>
        <v>13645</v>
      </c>
      <c r="J397" s="72">
        <f t="shared" si="142"/>
        <v>0</v>
      </c>
      <c r="K397" s="114">
        <f t="shared" si="143"/>
        <v>1</v>
      </c>
      <c r="L397" s="115">
        <f t="shared" si="144"/>
        <v>4.4000000000000004</v>
      </c>
      <c r="M397" s="115">
        <f t="shared" si="145"/>
        <v>6</v>
      </c>
      <c r="N397" s="56">
        <f t="shared" si="146"/>
        <v>6</v>
      </c>
      <c r="O397" s="53" t="str">
        <f t="shared" si="147"/>
        <v>일반(목록배제,Normal-Manifest Exception)</v>
      </c>
      <c r="P397" s="100">
        <f t="shared" si="148"/>
        <v>29.65</v>
      </c>
      <c r="Q397" s="63" t="str">
        <f t="shared" si="149"/>
        <v>RS706</v>
      </c>
      <c r="R397" s="63" t="str">
        <f t="shared" si="150"/>
        <v>AIR SEOUL</v>
      </c>
      <c r="S397" s="54">
        <f t="shared" si="151"/>
        <v>45910</v>
      </c>
      <c r="T397" s="94">
        <f t="shared" si="152"/>
        <v>1610</v>
      </c>
      <c r="U397" s="98" cm="1">
        <f t="array" ref="U397">IF(OR(ISNUMBER(SEARCH("대신대납",J397)),ISNUMBER(SEARCH("대신 대납",J397))),_xlfn.LET(
  _xlpm.s,J397,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7" s="98">
        <f>((K397-1)*2500)/(Summary!$B$23/100)</f>
        <v>0</v>
      </c>
      <c r="W397" s="107">
        <f>IF(OR(ISNUMBER(SEARCH("대신대납",J397)),ISNUMBER(SEARCH("대신 대납",J397)),ISNUMBER(SEARCH("대신착불",J397)),ISNUMBER(SEARCH("대신 착불",J397))), 0,_xlfn.IFNA(_xlfn.IFS(
    AND(N397/K397 &gt; 2, N397/K397 &lt;= 5), 500/(Summary!$B$23/100) * K397,
    AND(N397/K397 &gt; 5, N397/K397 &lt;= 10), 1000/(Summary!$B$23/100) * K397,
    AND(N397/K397 &gt; 10, N397/K397 &lt;= 20), 3000/(Summary!$B$23/100) * K397,
    AND(N397/K397 &gt; 20, N397/K397 &lt;= 25), 11000/(Summary!$B$23/100) * K397,
    AND(N397/K397 &gt; 25, N397/K397 &lt;= 999), 15000/(Summary!$B$23/100) * K397
),0))</f>
        <v>106.11993675251769</v>
      </c>
      <c r="X397" s="99" cm="1">
        <f t="array" ref="X397">_xlfn.IFNA(_xlfn.IFS(AND(P397&gt;=2000, P397&lt;3000), 10000, AND(P397&gt;=3000, P397&lt;4000), 15000, AND(P397&gt;=4000, P397&lt;5000), 20000, AND(P397&gt;=5000), 25000),0)</f>
        <v>0</v>
      </c>
      <c r="Y397" s="64" t="str">
        <f>_xlfn.IFNA(VLOOKUP(D397,OTC!$A:$H,8,0),"")</f>
        <v/>
      </c>
      <c r="Z397" s="102">
        <f t="shared" si="153"/>
        <v>106</v>
      </c>
      <c r="AA397" s="113">
        <f t="shared" si="154"/>
        <v>1716</v>
      </c>
      <c r="AB397" s="124">
        <f>IF(OR(ISNUMBER(SEARCH("적하삭제",J397)),ISNUMBER(SEARCH("적하 삭제",J397))),0,AA397*Summary!$B$23/100)</f>
        <v>16170.382799999999</v>
      </c>
      <c r="AC397" s="65"/>
      <c r="AD397" s="145">
        <v>45910</v>
      </c>
      <c r="AE397" s="139" t="s">
        <v>10</v>
      </c>
      <c r="AF397" s="139">
        <v>82020038093</v>
      </c>
      <c r="AG397" s="139" t="s">
        <v>1400</v>
      </c>
      <c r="AH397" s="139" t="s">
        <v>1401</v>
      </c>
      <c r="AI397" s="139">
        <v>1095578771</v>
      </c>
      <c r="AJ397" s="139">
        <v>13645</v>
      </c>
      <c r="AK397" s="139"/>
      <c r="AL397" s="140">
        <v>1</v>
      </c>
      <c r="AM397" s="141">
        <v>4.4000000000000004</v>
      </c>
      <c r="AN397" s="141">
        <v>6</v>
      </c>
      <c r="AO397" s="141">
        <v>6</v>
      </c>
      <c r="AP397" s="139" t="s">
        <v>8</v>
      </c>
      <c r="AQ397" s="141">
        <v>29.65</v>
      </c>
      <c r="AR397" s="139" t="s">
        <v>81</v>
      </c>
      <c r="AS397" s="139" t="s">
        <v>81</v>
      </c>
      <c r="AT397" s="139" t="s">
        <v>81</v>
      </c>
      <c r="AU397" s="139" t="s">
        <v>81</v>
      </c>
      <c r="AV397" s="139" t="s">
        <v>81</v>
      </c>
      <c r="AW397" s="139">
        <v>2256355</v>
      </c>
      <c r="AX397" s="139" t="s">
        <v>121</v>
      </c>
      <c r="AY397" s="139" t="s">
        <v>82</v>
      </c>
      <c r="AZ397" s="139"/>
      <c r="BA397" s="139" t="s">
        <v>83</v>
      </c>
      <c r="BB397" s="157">
        <v>596421470521</v>
      </c>
      <c r="BC397" s="139"/>
      <c r="BD397" s="139" t="s">
        <v>1402</v>
      </c>
      <c r="BE397" s="139" t="s">
        <v>88</v>
      </c>
      <c r="BF397" s="139" t="s">
        <v>87</v>
      </c>
      <c r="BG397" s="139" t="s">
        <v>84</v>
      </c>
      <c r="BH397" s="139" t="s">
        <v>85</v>
      </c>
      <c r="BI397" s="139" t="s">
        <v>86</v>
      </c>
      <c r="BJ397" s="139"/>
      <c r="BK397" s="139" t="s">
        <v>116</v>
      </c>
    </row>
    <row r="398" spans="1:63" ht="13.2" customHeight="1" x14ac:dyDescent="0.2">
      <c r="A398" s="54">
        <f t="shared" si="133"/>
        <v>45910</v>
      </c>
      <c r="B398" s="54" t="str">
        <f t="shared" si="134"/>
        <v>NRT</v>
      </c>
      <c r="C398" s="53">
        <f t="shared" si="135"/>
        <v>82020038093</v>
      </c>
      <c r="D398" s="55" t="str">
        <f t="shared" si="136"/>
        <v>PJP250141854</v>
      </c>
      <c r="E398" s="53">
        <f t="shared" si="137"/>
        <v>596421470576</v>
      </c>
      <c r="F398" s="53">
        <f t="shared" si="138"/>
        <v>2256355</v>
      </c>
      <c r="G398" s="53" t="str">
        <f t="shared" si="139"/>
        <v>SWCORP (TEAMHT)</v>
      </c>
      <c r="H398" s="55" t="str">
        <f t="shared" si="140"/>
        <v>홍유리</v>
      </c>
      <c r="I398" s="53">
        <f t="shared" si="141"/>
        <v>12798</v>
      </c>
      <c r="J398" s="72">
        <f t="shared" si="142"/>
        <v>0</v>
      </c>
      <c r="K398" s="114">
        <f t="shared" si="143"/>
        <v>1</v>
      </c>
      <c r="L398" s="115">
        <f t="shared" si="144"/>
        <v>2.5</v>
      </c>
      <c r="M398" s="115">
        <f t="shared" si="145"/>
        <v>8</v>
      </c>
      <c r="N398" s="56">
        <f t="shared" si="146"/>
        <v>8</v>
      </c>
      <c r="O398" s="53" t="str">
        <f t="shared" si="147"/>
        <v>일반(목록배제,Normal-Manifest Exception)</v>
      </c>
      <c r="P398" s="100">
        <f t="shared" si="148"/>
        <v>12.87</v>
      </c>
      <c r="Q398" s="63" t="str">
        <f t="shared" si="149"/>
        <v>RS706</v>
      </c>
      <c r="R398" s="63" t="str">
        <f t="shared" si="150"/>
        <v>AIR SEOUL</v>
      </c>
      <c r="S398" s="54">
        <f t="shared" si="151"/>
        <v>45910</v>
      </c>
      <c r="T398" s="94">
        <f t="shared" si="152"/>
        <v>1990</v>
      </c>
      <c r="U398" s="98" cm="1">
        <f t="array" ref="U398">IF(OR(ISNUMBER(SEARCH("대신대납",J398)),ISNUMBER(SEARCH("대신 대납",J398))),_xlfn.LET(
  _xlpm.s,J398,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8" s="98">
        <f>((K398-1)*2500)/(Summary!$B$23/100)</f>
        <v>0</v>
      </c>
      <c r="W398" s="107">
        <f>IF(OR(ISNUMBER(SEARCH("대신대납",J398)),ISNUMBER(SEARCH("대신 대납",J398)),ISNUMBER(SEARCH("대신착불",J398)),ISNUMBER(SEARCH("대신 착불",J398))), 0,_xlfn.IFNA(_xlfn.IFS(
    AND(N398/K398 &gt; 2, N398/K398 &lt;= 5), 500/(Summary!$B$23/100) * K398,
    AND(N398/K398 &gt; 5, N398/K398 &lt;= 10), 1000/(Summary!$B$23/100) * K398,
    AND(N398/K398 &gt; 10, N398/K398 &lt;= 20), 3000/(Summary!$B$23/100) * K398,
    AND(N398/K398 &gt; 20, N398/K398 &lt;= 25), 11000/(Summary!$B$23/100) * K398,
    AND(N398/K398 &gt; 25, N398/K398 &lt;= 999), 15000/(Summary!$B$23/100) * K398
),0))</f>
        <v>106.11993675251769</v>
      </c>
      <c r="X398" s="99" cm="1">
        <f t="array" ref="X398">_xlfn.IFNA(_xlfn.IFS(AND(P398&gt;=2000, P398&lt;3000), 10000, AND(P398&gt;=3000, P398&lt;4000), 15000, AND(P398&gt;=4000, P398&lt;5000), 20000, AND(P398&gt;=5000), 25000),0)</f>
        <v>0</v>
      </c>
      <c r="Y398" s="64" t="str">
        <f>_xlfn.IFNA(VLOOKUP(D398,OTC!$A:$H,8,0),"")</f>
        <v/>
      </c>
      <c r="Z398" s="102">
        <f t="shared" si="153"/>
        <v>106</v>
      </c>
      <c r="AA398" s="113">
        <f t="shared" si="154"/>
        <v>2096</v>
      </c>
      <c r="AB398" s="124">
        <f>IF(OR(ISNUMBER(SEARCH("적하삭제",J398)),ISNUMBER(SEARCH("적하 삭제",J398))),0,AA398*Summary!$B$23/100)</f>
        <v>19751.236800000002</v>
      </c>
      <c r="AC398" s="65"/>
      <c r="AD398" s="145">
        <v>45910</v>
      </c>
      <c r="AE398" s="139" t="s">
        <v>10</v>
      </c>
      <c r="AF398" s="139">
        <v>82020038093</v>
      </c>
      <c r="AG398" s="139" t="s">
        <v>1403</v>
      </c>
      <c r="AH398" s="139" t="s">
        <v>1404</v>
      </c>
      <c r="AI398" s="139">
        <v>1071875440</v>
      </c>
      <c r="AJ398" s="139">
        <v>12798</v>
      </c>
      <c r="AK398" s="139"/>
      <c r="AL398" s="140">
        <v>1</v>
      </c>
      <c r="AM398" s="141">
        <v>2.5</v>
      </c>
      <c r="AN398" s="141">
        <v>8</v>
      </c>
      <c r="AO398" s="141">
        <v>8</v>
      </c>
      <c r="AP398" s="139" t="s">
        <v>8</v>
      </c>
      <c r="AQ398" s="141">
        <v>12.87</v>
      </c>
      <c r="AR398" s="139" t="s">
        <v>81</v>
      </c>
      <c r="AS398" s="139" t="s">
        <v>81</v>
      </c>
      <c r="AT398" s="139" t="s">
        <v>81</v>
      </c>
      <c r="AU398" s="139" t="s">
        <v>81</v>
      </c>
      <c r="AV398" s="139" t="s">
        <v>81</v>
      </c>
      <c r="AW398" s="139">
        <v>2256355</v>
      </c>
      <c r="AX398" s="139" t="s">
        <v>121</v>
      </c>
      <c r="AY398" s="139" t="s">
        <v>82</v>
      </c>
      <c r="AZ398" s="139"/>
      <c r="BA398" s="139" t="s">
        <v>83</v>
      </c>
      <c r="BB398" s="157">
        <v>596421470576</v>
      </c>
      <c r="BC398" s="139"/>
      <c r="BD398" s="139" t="s">
        <v>1405</v>
      </c>
      <c r="BE398" s="139" t="s">
        <v>88</v>
      </c>
      <c r="BF398" s="139" t="s">
        <v>87</v>
      </c>
      <c r="BG398" s="139" t="s">
        <v>84</v>
      </c>
      <c r="BH398" s="139" t="s">
        <v>85</v>
      </c>
      <c r="BI398" s="139" t="s">
        <v>86</v>
      </c>
      <c r="BJ398" s="139"/>
      <c r="BK398" s="139" t="s">
        <v>116</v>
      </c>
    </row>
    <row r="399" spans="1:63" ht="13.2" customHeight="1" x14ac:dyDescent="0.2">
      <c r="A399" s="54">
        <f t="shared" si="133"/>
        <v>45910</v>
      </c>
      <c r="B399" s="54" t="str">
        <f t="shared" si="134"/>
        <v>NRT</v>
      </c>
      <c r="C399" s="53">
        <f t="shared" si="135"/>
        <v>82020038093</v>
      </c>
      <c r="D399" s="55" t="str">
        <f t="shared" si="136"/>
        <v>PJP250141868</v>
      </c>
      <c r="E399" s="53">
        <f t="shared" si="137"/>
        <v>596421470716</v>
      </c>
      <c r="F399" s="53">
        <f t="shared" si="138"/>
        <v>2256355</v>
      </c>
      <c r="G399" s="53" t="str">
        <f t="shared" si="139"/>
        <v>SWCORP (TEAMHT)</v>
      </c>
      <c r="H399" s="55" t="str">
        <f t="shared" si="140"/>
        <v>김태경</v>
      </c>
      <c r="I399" s="53">
        <f t="shared" si="141"/>
        <v>16714</v>
      </c>
      <c r="J399" s="72">
        <f t="shared" si="142"/>
        <v>0</v>
      </c>
      <c r="K399" s="114">
        <f t="shared" si="143"/>
        <v>1</v>
      </c>
      <c r="L399" s="115">
        <f t="shared" si="144"/>
        <v>0.65</v>
      </c>
      <c r="M399" s="115">
        <f t="shared" si="145"/>
        <v>2.1</v>
      </c>
      <c r="N399" s="56">
        <f t="shared" si="146"/>
        <v>2.1</v>
      </c>
      <c r="O399" s="53" t="str">
        <f t="shared" si="147"/>
        <v>일반(목록배제,Normal-Manifest Exception)</v>
      </c>
      <c r="P399" s="100">
        <f t="shared" si="148"/>
        <v>2.2999999999999998</v>
      </c>
      <c r="Q399" s="63" t="str">
        <f t="shared" si="149"/>
        <v>RS706</v>
      </c>
      <c r="R399" s="63" t="str">
        <f t="shared" si="150"/>
        <v>AIR SEOUL</v>
      </c>
      <c r="S399" s="54">
        <f t="shared" si="151"/>
        <v>45910</v>
      </c>
      <c r="T399" s="94">
        <f t="shared" si="152"/>
        <v>869</v>
      </c>
      <c r="U399" s="98" cm="1">
        <f t="array" ref="U399">IF(OR(ISNUMBER(SEARCH("대신대납",J399)),ISNUMBER(SEARCH("대신 대납",J399))),_xlfn.LET(
  _xlpm.s,J399,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9" s="98">
        <f>((K399-1)*2500)/(Summary!$B$23/100)</f>
        <v>0</v>
      </c>
      <c r="W399" s="107">
        <f>IF(OR(ISNUMBER(SEARCH("대신대납",J399)),ISNUMBER(SEARCH("대신 대납",J399)),ISNUMBER(SEARCH("대신착불",J399)),ISNUMBER(SEARCH("대신 착불",J399))), 0,_xlfn.IFNA(_xlfn.IFS(
    AND(N399/K399 &gt; 2, N399/K399 &lt;= 5), 500/(Summary!$B$23/100) * K399,
    AND(N399/K399 &gt; 5, N399/K399 &lt;= 10), 1000/(Summary!$B$23/100) * K399,
    AND(N399/K399 &gt; 10, N399/K399 &lt;= 20), 3000/(Summary!$B$23/100) * K399,
    AND(N399/K399 &gt; 20, N399/K399 &lt;= 25), 11000/(Summary!$B$23/100) * K399,
    AND(N399/K399 &gt; 25, N399/K399 &lt;= 999), 15000/(Summary!$B$23/100) * K399
),0))</f>
        <v>53.059968376258844</v>
      </c>
      <c r="X399" s="99" cm="1">
        <f t="array" ref="X399">_xlfn.IFNA(_xlfn.IFS(AND(P399&gt;=2000, P399&lt;3000), 10000, AND(P399&gt;=3000, P399&lt;4000), 15000, AND(P399&gt;=4000, P399&lt;5000), 20000, AND(P399&gt;=5000), 25000),0)</f>
        <v>0</v>
      </c>
      <c r="Y399" s="64" t="str">
        <f>_xlfn.IFNA(VLOOKUP(D399,OTC!$A:$H,8,0),"")</f>
        <v/>
      </c>
      <c r="Z399" s="102">
        <f t="shared" si="153"/>
        <v>53</v>
      </c>
      <c r="AA399" s="113">
        <f t="shared" si="154"/>
        <v>922</v>
      </c>
      <c r="AB399" s="124">
        <f>IF(OR(ISNUMBER(SEARCH("적하삭제",J399)),ISNUMBER(SEARCH("적하 삭제",J399))),0,AA399*Summary!$B$23/100)</f>
        <v>8688.2826000000005</v>
      </c>
      <c r="AC399" s="65"/>
      <c r="AD399" s="145">
        <v>45910</v>
      </c>
      <c r="AE399" s="139" t="s">
        <v>10</v>
      </c>
      <c r="AF399" s="139">
        <v>82020038093</v>
      </c>
      <c r="AG399" s="139" t="s">
        <v>1406</v>
      </c>
      <c r="AH399" s="139" t="s">
        <v>1407</v>
      </c>
      <c r="AI399" s="139">
        <v>1080770091</v>
      </c>
      <c r="AJ399" s="139">
        <v>16714</v>
      </c>
      <c r="AK399" s="139"/>
      <c r="AL399" s="140">
        <v>1</v>
      </c>
      <c r="AM399" s="141">
        <v>0.65</v>
      </c>
      <c r="AN399" s="141">
        <v>2.1</v>
      </c>
      <c r="AO399" s="141">
        <v>2.1</v>
      </c>
      <c r="AP399" s="139" t="s">
        <v>8</v>
      </c>
      <c r="AQ399" s="141">
        <v>2.2999999999999998</v>
      </c>
      <c r="AR399" s="139" t="s">
        <v>81</v>
      </c>
      <c r="AS399" s="139" t="s">
        <v>81</v>
      </c>
      <c r="AT399" s="139" t="s">
        <v>81</v>
      </c>
      <c r="AU399" s="139" t="s">
        <v>81</v>
      </c>
      <c r="AV399" s="139" t="s">
        <v>81</v>
      </c>
      <c r="AW399" s="139">
        <v>2256355</v>
      </c>
      <c r="AX399" s="139" t="s">
        <v>121</v>
      </c>
      <c r="AY399" s="139" t="s">
        <v>82</v>
      </c>
      <c r="AZ399" s="139"/>
      <c r="BA399" s="139" t="s">
        <v>83</v>
      </c>
      <c r="BB399" s="157">
        <v>596421470716</v>
      </c>
      <c r="BC399" s="139"/>
      <c r="BD399" s="139" t="s">
        <v>1408</v>
      </c>
      <c r="BE399" s="139" t="s">
        <v>88</v>
      </c>
      <c r="BF399" s="139" t="s">
        <v>87</v>
      </c>
      <c r="BG399" s="139" t="s">
        <v>84</v>
      </c>
      <c r="BH399" s="139" t="s">
        <v>85</v>
      </c>
      <c r="BI399" s="139" t="s">
        <v>86</v>
      </c>
      <c r="BJ399" s="139"/>
      <c r="BK399" s="139" t="s">
        <v>116</v>
      </c>
    </row>
    <row r="400" spans="1:63" ht="13.2" customHeight="1" x14ac:dyDescent="0.2">
      <c r="A400" s="54">
        <f t="shared" si="133"/>
        <v>45910</v>
      </c>
      <c r="B400" s="54" t="str">
        <f t="shared" si="134"/>
        <v>NRT</v>
      </c>
      <c r="C400" s="53">
        <f t="shared" si="135"/>
        <v>82020038093</v>
      </c>
      <c r="D400" s="55" t="str">
        <f t="shared" si="136"/>
        <v>PJP250141878</v>
      </c>
      <c r="E400" s="53">
        <f t="shared" si="137"/>
        <v>596421470812</v>
      </c>
      <c r="F400" s="53">
        <f t="shared" si="138"/>
        <v>2256355</v>
      </c>
      <c r="G400" s="53" t="str">
        <f t="shared" si="139"/>
        <v>SWCORP (TEAMHT)</v>
      </c>
      <c r="H400" s="55" t="str">
        <f t="shared" si="140"/>
        <v>이성철</v>
      </c>
      <c r="I400" s="53">
        <f t="shared" si="141"/>
        <v>53223</v>
      </c>
      <c r="J400" s="72">
        <f t="shared" si="142"/>
        <v>0</v>
      </c>
      <c r="K400" s="114">
        <f t="shared" si="143"/>
        <v>1</v>
      </c>
      <c r="L400" s="115">
        <f t="shared" si="144"/>
        <v>0.65</v>
      </c>
      <c r="M400" s="115">
        <f t="shared" si="145"/>
        <v>2</v>
      </c>
      <c r="N400" s="56">
        <f t="shared" si="146"/>
        <v>2</v>
      </c>
      <c r="O400" s="53" t="str">
        <f t="shared" si="147"/>
        <v>일반(목록배제,Normal-Manifest Exception)</v>
      </c>
      <c r="P400" s="100">
        <f t="shared" si="148"/>
        <v>3</v>
      </c>
      <c r="Q400" s="63" t="str">
        <f t="shared" si="149"/>
        <v>RS706</v>
      </c>
      <c r="R400" s="63" t="str">
        <f t="shared" si="150"/>
        <v>AIR SEOUL</v>
      </c>
      <c r="S400" s="54">
        <f t="shared" si="151"/>
        <v>45910</v>
      </c>
      <c r="T400" s="94">
        <f t="shared" si="152"/>
        <v>850</v>
      </c>
      <c r="U400" s="98" cm="1">
        <f t="array" ref="U400">IF(OR(ISNUMBER(SEARCH("대신대납",J400)),ISNUMBER(SEARCH("대신 대납",J400))),_xlfn.LET(
  _xlpm.s,J400,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0" s="98">
        <f>((K400-1)*2500)/(Summary!$B$23/100)</f>
        <v>0</v>
      </c>
      <c r="W400" s="107">
        <f>IF(OR(ISNUMBER(SEARCH("대신대납",J400)),ISNUMBER(SEARCH("대신 대납",J400)),ISNUMBER(SEARCH("대신착불",J400)),ISNUMBER(SEARCH("대신 착불",J400))), 0,_xlfn.IFNA(_xlfn.IFS(
    AND(N400/K400 &gt; 2, N400/K400 &lt;= 5), 500/(Summary!$B$23/100) * K400,
    AND(N400/K400 &gt; 5, N400/K400 &lt;= 10), 1000/(Summary!$B$23/100) * K400,
    AND(N400/K400 &gt; 10, N400/K400 &lt;= 20), 3000/(Summary!$B$23/100) * K400,
    AND(N400/K400 &gt; 20, N400/K400 &lt;= 25), 11000/(Summary!$B$23/100) * K400,
    AND(N400/K400 &gt; 25, N400/K400 &lt;= 999), 15000/(Summary!$B$23/100) * K400
),0))</f>
        <v>0</v>
      </c>
      <c r="X400" s="99" cm="1">
        <f t="array" ref="X400">_xlfn.IFNA(_xlfn.IFS(AND(P400&gt;=2000, P400&lt;3000), 10000, AND(P400&gt;=3000, P400&lt;4000), 15000, AND(P400&gt;=4000, P400&lt;5000), 20000, AND(P400&gt;=5000), 25000),0)</f>
        <v>0</v>
      </c>
      <c r="Y400" s="64" t="str">
        <f>_xlfn.IFNA(VLOOKUP(D400,OTC!$A:$H,8,0),"")</f>
        <v/>
      </c>
      <c r="Z400" s="102">
        <f t="shared" si="153"/>
        <v>0</v>
      </c>
      <c r="AA400" s="113">
        <f t="shared" si="154"/>
        <v>850</v>
      </c>
      <c r="AB400" s="124">
        <f>IF(OR(ISNUMBER(SEARCH("적하삭제",J400)),ISNUMBER(SEARCH("적하 삭제",J400))),0,AA400*Summary!$B$23/100)</f>
        <v>8009.8050000000003</v>
      </c>
      <c r="AC400" s="65"/>
      <c r="AD400" s="145">
        <v>45910</v>
      </c>
      <c r="AE400" s="139" t="s">
        <v>10</v>
      </c>
      <c r="AF400" s="139">
        <v>82020038093</v>
      </c>
      <c r="AG400" s="139" t="s">
        <v>1409</v>
      </c>
      <c r="AH400" s="139" t="s">
        <v>1410</v>
      </c>
      <c r="AI400" s="139">
        <v>1045341788</v>
      </c>
      <c r="AJ400" s="139">
        <v>53223</v>
      </c>
      <c r="AK400" s="139"/>
      <c r="AL400" s="140">
        <v>1</v>
      </c>
      <c r="AM400" s="141">
        <v>0.65</v>
      </c>
      <c r="AN400" s="141">
        <v>2</v>
      </c>
      <c r="AO400" s="141">
        <v>2</v>
      </c>
      <c r="AP400" s="139" t="s">
        <v>8</v>
      </c>
      <c r="AQ400" s="141">
        <v>3</v>
      </c>
      <c r="AR400" s="139" t="s">
        <v>81</v>
      </c>
      <c r="AS400" s="139" t="s">
        <v>81</v>
      </c>
      <c r="AT400" s="139" t="s">
        <v>81</v>
      </c>
      <c r="AU400" s="139" t="s">
        <v>81</v>
      </c>
      <c r="AV400" s="139" t="s">
        <v>81</v>
      </c>
      <c r="AW400" s="139">
        <v>2256355</v>
      </c>
      <c r="AX400" s="139" t="s">
        <v>121</v>
      </c>
      <c r="AY400" s="139" t="s">
        <v>82</v>
      </c>
      <c r="AZ400" s="139"/>
      <c r="BA400" s="139" t="s">
        <v>83</v>
      </c>
      <c r="BB400" s="157">
        <v>596421470812</v>
      </c>
      <c r="BC400" s="139"/>
      <c r="BD400" s="139" t="s">
        <v>1411</v>
      </c>
      <c r="BE400" s="139" t="s">
        <v>88</v>
      </c>
      <c r="BF400" s="139" t="s">
        <v>87</v>
      </c>
      <c r="BG400" s="139" t="s">
        <v>84</v>
      </c>
      <c r="BH400" s="139" t="s">
        <v>85</v>
      </c>
      <c r="BI400" s="139" t="s">
        <v>86</v>
      </c>
      <c r="BJ400" s="139"/>
      <c r="BK400" s="139" t="s">
        <v>116</v>
      </c>
    </row>
    <row r="401" spans="1:63" ht="13.2" customHeight="1" x14ac:dyDescent="0.2">
      <c r="A401" s="54">
        <f t="shared" si="133"/>
        <v>45910</v>
      </c>
      <c r="B401" s="54" t="str">
        <f t="shared" si="134"/>
        <v>NRT</v>
      </c>
      <c r="C401" s="53">
        <f t="shared" si="135"/>
        <v>82020038093</v>
      </c>
      <c r="D401" s="55" t="str">
        <f t="shared" si="136"/>
        <v>PJP250141881</v>
      </c>
      <c r="E401" s="53">
        <f t="shared" si="137"/>
        <v>596421470845</v>
      </c>
      <c r="F401" s="53">
        <f t="shared" si="138"/>
        <v>2256355</v>
      </c>
      <c r="G401" s="53" t="str">
        <f t="shared" si="139"/>
        <v>SWCORP (TEAMHT)</v>
      </c>
      <c r="H401" s="55" t="str">
        <f t="shared" si="140"/>
        <v>이종인</v>
      </c>
      <c r="I401" s="53">
        <f t="shared" si="141"/>
        <v>5768</v>
      </c>
      <c r="J401" s="72">
        <f t="shared" si="142"/>
        <v>0</v>
      </c>
      <c r="K401" s="114">
        <f t="shared" si="143"/>
        <v>1</v>
      </c>
      <c r="L401" s="115">
        <f t="shared" si="144"/>
        <v>2.15</v>
      </c>
      <c r="M401" s="115">
        <f t="shared" si="145"/>
        <v>3.7</v>
      </c>
      <c r="N401" s="56">
        <f t="shared" si="146"/>
        <v>3.7</v>
      </c>
      <c r="O401" s="53" t="str">
        <f t="shared" si="147"/>
        <v>일반(목록배제,Normal-Manifest Exception)</v>
      </c>
      <c r="P401" s="100">
        <f t="shared" si="148"/>
        <v>46.97</v>
      </c>
      <c r="Q401" s="63" t="str">
        <f t="shared" si="149"/>
        <v>RS706</v>
      </c>
      <c r="R401" s="63" t="str">
        <f t="shared" si="150"/>
        <v>AIR SEOUL</v>
      </c>
      <c r="S401" s="54">
        <f t="shared" si="151"/>
        <v>45910</v>
      </c>
      <c r="T401" s="94">
        <f t="shared" si="152"/>
        <v>1173</v>
      </c>
      <c r="U401" s="98" cm="1">
        <f t="array" ref="U401">IF(OR(ISNUMBER(SEARCH("대신대납",J401)),ISNUMBER(SEARCH("대신 대납",J401))),_xlfn.LET(
  _xlpm.s,J401,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1" s="98">
        <f>((K401-1)*2500)/(Summary!$B$23/100)</f>
        <v>0</v>
      </c>
      <c r="W401" s="107">
        <f>IF(OR(ISNUMBER(SEARCH("대신대납",J401)),ISNUMBER(SEARCH("대신 대납",J401)),ISNUMBER(SEARCH("대신착불",J401)),ISNUMBER(SEARCH("대신 착불",J401))), 0,_xlfn.IFNA(_xlfn.IFS(
    AND(N401/K401 &gt; 2, N401/K401 &lt;= 5), 500/(Summary!$B$23/100) * K401,
    AND(N401/K401 &gt; 5, N401/K401 &lt;= 10), 1000/(Summary!$B$23/100) * K401,
    AND(N401/K401 &gt; 10, N401/K401 &lt;= 20), 3000/(Summary!$B$23/100) * K401,
    AND(N401/K401 &gt; 20, N401/K401 &lt;= 25), 11000/(Summary!$B$23/100) * K401,
    AND(N401/K401 &gt; 25, N401/K401 &lt;= 999), 15000/(Summary!$B$23/100) * K401
),0))</f>
        <v>53.059968376258844</v>
      </c>
      <c r="X401" s="99" cm="1">
        <f t="array" ref="X401">_xlfn.IFNA(_xlfn.IFS(AND(P401&gt;=2000, P401&lt;3000), 10000, AND(P401&gt;=3000, P401&lt;4000), 15000, AND(P401&gt;=4000, P401&lt;5000), 20000, AND(P401&gt;=5000), 25000),0)</f>
        <v>0</v>
      </c>
      <c r="Y401" s="64" t="str">
        <f>_xlfn.IFNA(VLOOKUP(D401,OTC!$A:$H,8,0),"")</f>
        <v/>
      </c>
      <c r="Z401" s="102">
        <f t="shared" si="153"/>
        <v>53</v>
      </c>
      <c r="AA401" s="113">
        <f t="shared" si="154"/>
        <v>1226</v>
      </c>
      <c r="AB401" s="124">
        <f>IF(OR(ISNUMBER(SEARCH("적하삭제",J401)),ISNUMBER(SEARCH("적하 삭제",J401))),0,AA401*Summary!$B$23/100)</f>
        <v>11552.9658</v>
      </c>
      <c r="AC401" s="65"/>
      <c r="AD401" s="145">
        <v>45910</v>
      </c>
      <c r="AE401" s="139" t="s">
        <v>10</v>
      </c>
      <c r="AF401" s="139">
        <v>82020038093</v>
      </c>
      <c r="AG401" s="139" t="s">
        <v>1412</v>
      </c>
      <c r="AH401" s="139" t="s">
        <v>1413</v>
      </c>
      <c r="AI401" s="139">
        <v>1044117519</v>
      </c>
      <c r="AJ401" s="139">
        <v>5768</v>
      </c>
      <c r="AK401" s="139"/>
      <c r="AL401" s="140">
        <v>1</v>
      </c>
      <c r="AM401" s="141">
        <v>2.15</v>
      </c>
      <c r="AN401" s="141">
        <v>3.7</v>
      </c>
      <c r="AO401" s="141">
        <v>3.7</v>
      </c>
      <c r="AP401" s="139" t="s">
        <v>8</v>
      </c>
      <c r="AQ401" s="141">
        <v>46.97</v>
      </c>
      <c r="AR401" s="139" t="s">
        <v>81</v>
      </c>
      <c r="AS401" s="139" t="s">
        <v>81</v>
      </c>
      <c r="AT401" s="139" t="s">
        <v>81</v>
      </c>
      <c r="AU401" s="139" t="s">
        <v>81</v>
      </c>
      <c r="AV401" s="139" t="s">
        <v>81</v>
      </c>
      <c r="AW401" s="139">
        <v>2256355</v>
      </c>
      <c r="AX401" s="139" t="s">
        <v>121</v>
      </c>
      <c r="AY401" s="139" t="s">
        <v>82</v>
      </c>
      <c r="AZ401" s="139"/>
      <c r="BA401" s="139" t="s">
        <v>83</v>
      </c>
      <c r="BB401" s="157">
        <v>596421470845</v>
      </c>
      <c r="BC401" s="139"/>
      <c r="BD401" s="139" t="s">
        <v>1414</v>
      </c>
      <c r="BE401" s="139" t="s">
        <v>88</v>
      </c>
      <c r="BF401" s="139" t="s">
        <v>87</v>
      </c>
      <c r="BG401" s="139" t="s">
        <v>84</v>
      </c>
      <c r="BH401" s="139" t="s">
        <v>85</v>
      </c>
      <c r="BI401" s="139" t="s">
        <v>86</v>
      </c>
      <c r="BJ401" s="139"/>
      <c r="BK401" s="139" t="s">
        <v>116</v>
      </c>
    </row>
    <row r="402" spans="1:63" ht="13.2" customHeight="1" x14ac:dyDescent="0.2">
      <c r="A402" s="54">
        <f t="shared" si="133"/>
        <v>45910</v>
      </c>
      <c r="B402" s="54" t="str">
        <f t="shared" si="134"/>
        <v>NRT</v>
      </c>
      <c r="C402" s="53">
        <f t="shared" si="135"/>
        <v>82020038093</v>
      </c>
      <c r="D402" s="55" t="str">
        <f t="shared" si="136"/>
        <v>PJP250141883</v>
      </c>
      <c r="E402" s="53">
        <f t="shared" si="137"/>
        <v>596421470860</v>
      </c>
      <c r="F402" s="53">
        <f t="shared" si="138"/>
        <v>2256355</v>
      </c>
      <c r="G402" s="53" t="str">
        <f t="shared" si="139"/>
        <v>SWCORP (TEAMHT)</v>
      </c>
      <c r="H402" s="55" t="str">
        <f t="shared" si="140"/>
        <v>김상록</v>
      </c>
      <c r="I402" s="53">
        <f t="shared" si="141"/>
        <v>21986</v>
      </c>
      <c r="J402" s="72">
        <f t="shared" si="142"/>
        <v>0</v>
      </c>
      <c r="K402" s="114">
        <f t="shared" si="143"/>
        <v>1</v>
      </c>
      <c r="L402" s="115">
        <f t="shared" si="144"/>
        <v>0.9</v>
      </c>
      <c r="M402" s="115">
        <f t="shared" si="145"/>
        <v>2</v>
      </c>
      <c r="N402" s="56">
        <f t="shared" si="146"/>
        <v>2</v>
      </c>
      <c r="O402" s="53" t="str">
        <f t="shared" si="147"/>
        <v>일반(목록배제,Normal-Manifest Exception)</v>
      </c>
      <c r="P402" s="100">
        <f t="shared" si="148"/>
        <v>12.78</v>
      </c>
      <c r="Q402" s="63" t="str">
        <f t="shared" si="149"/>
        <v>RS706</v>
      </c>
      <c r="R402" s="63" t="str">
        <f t="shared" si="150"/>
        <v>AIR SEOUL</v>
      </c>
      <c r="S402" s="54">
        <f t="shared" si="151"/>
        <v>45910</v>
      </c>
      <c r="T402" s="94">
        <f t="shared" si="152"/>
        <v>850</v>
      </c>
      <c r="U402" s="98" cm="1">
        <f t="array" ref="U402">IF(OR(ISNUMBER(SEARCH("대신대납",J402)),ISNUMBER(SEARCH("대신 대납",J402))),_xlfn.LET(
  _xlpm.s,J402,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2" s="98">
        <f>((K402-1)*2500)/(Summary!$B$23/100)</f>
        <v>0</v>
      </c>
      <c r="W402" s="107">
        <f>IF(OR(ISNUMBER(SEARCH("대신대납",J402)),ISNUMBER(SEARCH("대신 대납",J402)),ISNUMBER(SEARCH("대신착불",J402)),ISNUMBER(SEARCH("대신 착불",J402))), 0,_xlfn.IFNA(_xlfn.IFS(
    AND(N402/K402 &gt; 2, N402/K402 &lt;= 5), 500/(Summary!$B$23/100) * K402,
    AND(N402/K402 &gt; 5, N402/K402 &lt;= 10), 1000/(Summary!$B$23/100) * K402,
    AND(N402/K402 &gt; 10, N402/K402 &lt;= 20), 3000/(Summary!$B$23/100) * K402,
    AND(N402/K402 &gt; 20, N402/K402 &lt;= 25), 11000/(Summary!$B$23/100) * K402,
    AND(N402/K402 &gt; 25, N402/K402 &lt;= 999), 15000/(Summary!$B$23/100) * K402
),0))</f>
        <v>0</v>
      </c>
      <c r="X402" s="99" cm="1">
        <f t="array" ref="X402">_xlfn.IFNA(_xlfn.IFS(AND(P402&gt;=2000, P402&lt;3000), 10000, AND(P402&gt;=3000, P402&lt;4000), 15000, AND(P402&gt;=4000, P402&lt;5000), 20000, AND(P402&gt;=5000), 25000),0)</f>
        <v>0</v>
      </c>
      <c r="Y402" s="64" t="str">
        <f>_xlfn.IFNA(VLOOKUP(D402,OTC!$A:$H,8,0),"")</f>
        <v/>
      </c>
      <c r="Z402" s="102">
        <f t="shared" si="153"/>
        <v>0</v>
      </c>
      <c r="AA402" s="113">
        <f t="shared" si="154"/>
        <v>850</v>
      </c>
      <c r="AB402" s="124">
        <f>IF(OR(ISNUMBER(SEARCH("적하삭제",J402)),ISNUMBER(SEARCH("적하 삭제",J402))),0,AA402*Summary!$B$23/100)</f>
        <v>8009.8050000000003</v>
      </c>
      <c r="AC402" s="65"/>
      <c r="AD402" s="145">
        <v>45910</v>
      </c>
      <c r="AE402" s="139" t="s">
        <v>10</v>
      </c>
      <c r="AF402" s="139">
        <v>82020038093</v>
      </c>
      <c r="AG402" s="139" t="s">
        <v>1415</v>
      </c>
      <c r="AH402" s="139" t="s">
        <v>146</v>
      </c>
      <c r="AI402" s="139">
        <v>1087994102</v>
      </c>
      <c r="AJ402" s="139">
        <v>21986</v>
      </c>
      <c r="AK402" s="139"/>
      <c r="AL402" s="140">
        <v>1</v>
      </c>
      <c r="AM402" s="141">
        <v>0.9</v>
      </c>
      <c r="AN402" s="141">
        <v>2</v>
      </c>
      <c r="AO402" s="141">
        <v>2</v>
      </c>
      <c r="AP402" s="139" t="s">
        <v>8</v>
      </c>
      <c r="AQ402" s="141">
        <v>12.78</v>
      </c>
      <c r="AR402" s="139" t="s">
        <v>81</v>
      </c>
      <c r="AS402" s="139" t="s">
        <v>81</v>
      </c>
      <c r="AT402" s="139" t="s">
        <v>81</v>
      </c>
      <c r="AU402" s="139" t="s">
        <v>81</v>
      </c>
      <c r="AV402" s="139" t="s">
        <v>81</v>
      </c>
      <c r="AW402" s="139">
        <v>2256355</v>
      </c>
      <c r="AX402" s="139" t="s">
        <v>121</v>
      </c>
      <c r="AY402" s="139" t="s">
        <v>82</v>
      </c>
      <c r="AZ402" s="139"/>
      <c r="BA402" s="139" t="s">
        <v>83</v>
      </c>
      <c r="BB402" s="157">
        <v>596421470860</v>
      </c>
      <c r="BC402" s="139"/>
      <c r="BD402" s="139" t="s">
        <v>1416</v>
      </c>
      <c r="BE402" s="139" t="s">
        <v>88</v>
      </c>
      <c r="BF402" s="139" t="s">
        <v>87</v>
      </c>
      <c r="BG402" s="139" t="s">
        <v>84</v>
      </c>
      <c r="BH402" s="139" t="s">
        <v>85</v>
      </c>
      <c r="BI402" s="139" t="s">
        <v>86</v>
      </c>
      <c r="BJ402" s="139"/>
      <c r="BK402" s="139" t="s">
        <v>116</v>
      </c>
    </row>
    <row r="403" spans="1:63" ht="13.2" customHeight="1" x14ac:dyDescent="0.2">
      <c r="A403" s="54">
        <f t="shared" si="133"/>
        <v>45910</v>
      </c>
      <c r="B403" s="54" t="str">
        <f t="shared" si="134"/>
        <v>NRT</v>
      </c>
      <c r="C403" s="53">
        <f t="shared" si="135"/>
        <v>82020038093</v>
      </c>
      <c r="D403" s="55" t="str">
        <f t="shared" si="136"/>
        <v>PJP250141896</v>
      </c>
      <c r="E403" s="53">
        <f t="shared" si="137"/>
        <v>596421470996</v>
      </c>
      <c r="F403" s="53">
        <f t="shared" si="138"/>
        <v>2256355</v>
      </c>
      <c r="G403" s="53" t="str">
        <f t="shared" si="139"/>
        <v>SWCORP (TEAMHT)</v>
      </c>
      <c r="H403" s="55" t="str">
        <f t="shared" si="140"/>
        <v>김유진</v>
      </c>
      <c r="I403" s="53">
        <f t="shared" si="141"/>
        <v>34127</v>
      </c>
      <c r="J403" s="72">
        <f t="shared" si="142"/>
        <v>0</v>
      </c>
      <c r="K403" s="114">
        <f t="shared" si="143"/>
        <v>1</v>
      </c>
      <c r="L403" s="115">
        <f t="shared" si="144"/>
        <v>2.65</v>
      </c>
      <c r="M403" s="115">
        <f t="shared" si="145"/>
        <v>2</v>
      </c>
      <c r="N403" s="56">
        <f t="shared" si="146"/>
        <v>2.7</v>
      </c>
      <c r="O403" s="53" t="str">
        <f t="shared" si="147"/>
        <v>일반(목록배제,Normal-Manifest Exception)</v>
      </c>
      <c r="P403" s="100">
        <f t="shared" si="148"/>
        <v>11.08</v>
      </c>
      <c r="Q403" s="63" t="str">
        <f t="shared" si="149"/>
        <v>RS706</v>
      </c>
      <c r="R403" s="63" t="str">
        <f t="shared" si="150"/>
        <v>AIR SEOUL</v>
      </c>
      <c r="S403" s="54">
        <f t="shared" si="151"/>
        <v>45910</v>
      </c>
      <c r="T403" s="94">
        <f t="shared" si="152"/>
        <v>983</v>
      </c>
      <c r="U403" s="98" cm="1">
        <f t="array" ref="U403">IF(OR(ISNUMBER(SEARCH("대신대납",J403)),ISNUMBER(SEARCH("대신 대납",J403))),_xlfn.LET(
  _xlpm.s,J403,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3" s="98">
        <f>((K403-1)*2500)/(Summary!$B$23/100)</f>
        <v>0</v>
      </c>
      <c r="W403" s="107">
        <f>IF(OR(ISNUMBER(SEARCH("대신대납",J403)),ISNUMBER(SEARCH("대신 대납",J403)),ISNUMBER(SEARCH("대신착불",J403)),ISNUMBER(SEARCH("대신 착불",J403))), 0,_xlfn.IFNA(_xlfn.IFS(
    AND(N403/K403 &gt; 2, N403/K403 &lt;= 5), 500/(Summary!$B$23/100) * K403,
    AND(N403/K403 &gt; 5, N403/K403 &lt;= 10), 1000/(Summary!$B$23/100) * K403,
    AND(N403/K403 &gt; 10, N403/K403 &lt;= 20), 3000/(Summary!$B$23/100) * K403,
    AND(N403/K403 &gt; 20, N403/K403 &lt;= 25), 11000/(Summary!$B$23/100) * K403,
    AND(N403/K403 &gt; 25, N403/K403 &lt;= 999), 15000/(Summary!$B$23/100) * K403
),0))</f>
        <v>53.059968376258844</v>
      </c>
      <c r="X403" s="99" cm="1">
        <f t="array" ref="X403">_xlfn.IFNA(_xlfn.IFS(AND(P403&gt;=2000, P403&lt;3000), 10000, AND(P403&gt;=3000, P403&lt;4000), 15000, AND(P403&gt;=4000, P403&lt;5000), 20000, AND(P403&gt;=5000), 25000),0)</f>
        <v>0</v>
      </c>
      <c r="Y403" s="64" t="str">
        <f>_xlfn.IFNA(VLOOKUP(D403,OTC!$A:$H,8,0),"")</f>
        <v/>
      </c>
      <c r="Z403" s="102">
        <f t="shared" si="153"/>
        <v>53</v>
      </c>
      <c r="AA403" s="113">
        <f t="shared" si="154"/>
        <v>1036</v>
      </c>
      <c r="AB403" s="124">
        <f>IF(OR(ISNUMBER(SEARCH("적하삭제",J403)),ISNUMBER(SEARCH("적하 삭제",J403))),0,AA403*Summary!$B$23/100)</f>
        <v>9762.5388000000003</v>
      </c>
      <c r="AC403" s="65"/>
      <c r="AD403" s="145">
        <v>45910</v>
      </c>
      <c r="AE403" s="139" t="s">
        <v>10</v>
      </c>
      <c r="AF403" s="139">
        <v>82020038093</v>
      </c>
      <c r="AG403" s="139" t="s">
        <v>1417</v>
      </c>
      <c r="AH403" s="139" t="s">
        <v>168</v>
      </c>
      <c r="AI403" s="139">
        <v>1096393305</v>
      </c>
      <c r="AJ403" s="139">
        <v>34127</v>
      </c>
      <c r="AK403" s="139"/>
      <c r="AL403" s="140">
        <v>1</v>
      </c>
      <c r="AM403" s="141">
        <v>2.65</v>
      </c>
      <c r="AN403" s="141">
        <v>2</v>
      </c>
      <c r="AO403" s="141">
        <v>2.7</v>
      </c>
      <c r="AP403" s="139" t="s">
        <v>8</v>
      </c>
      <c r="AQ403" s="141">
        <v>11.08</v>
      </c>
      <c r="AR403" s="139" t="s">
        <v>81</v>
      </c>
      <c r="AS403" s="139" t="s">
        <v>81</v>
      </c>
      <c r="AT403" s="139" t="s">
        <v>81</v>
      </c>
      <c r="AU403" s="139" t="s">
        <v>81</v>
      </c>
      <c r="AV403" s="139" t="s">
        <v>81</v>
      </c>
      <c r="AW403" s="139">
        <v>2256355</v>
      </c>
      <c r="AX403" s="139" t="s">
        <v>121</v>
      </c>
      <c r="AY403" s="139" t="s">
        <v>82</v>
      </c>
      <c r="AZ403" s="139"/>
      <c r="BA403" s="139" t="s">
        <v>83</v>
      </c>
      <c r="BB403" s="157">
        <v>596421470996</v>
      </c>
      <c r="BC403" s="139"/>
      <c r="BD403" s="139" t="s">
        <v>1418</v>
      </c>
      <c r="BE403" s="139" t="s">
        <v>88</v>
      </c>
      <c r="BF403" s="139" t="s">
        <v>87</v>
      </c>
      <c r="BG403" s="139" t="s">
        <v>84</v>
      </c>
      <c r="BH403" s="139" t="s">
        <v>85</v>
      </c>
      <c r="BI403" s="139" t="s">
        <v>86</v>
      </c>
      <c r="BJ403" s="139"/>
      <c r="BK403" s="139" t="s">
        <v>116</v>
      </c>
    </row>
    <row r="404" spans="1:63" ht="13.2" customHeight="1" x14ac:dyDescent="0.2">
      <c r="A404" s="54">
        <f t="shared" si="133"/>
        <v>45910</v>
      </c>
      <c r="B404" s="54" t="str">
        <f t="shared" si="134"/>
        <v>NRT</v>
      </c>
      <c r="C404" s="53">
        <f t="shared" si="135"/>
        <v>82020038093</v>
      </c>
      <c r="D404" s="55" t="str">
        <f t="shared" si="136"/>
        <v>PJP250141808</v>
      </c>
      <c r="E404" s="53">
        <f t="shared" si="137"/>
        <v>596421470112</v>
      </c>
      <c r="F404" s="53">
        <f t="shared" si="138"/>
        <v>2256355</v>
      </c>
      <c r="G404" s="53" t="str">
        <f t="shared" si="139"/>
        <v>SWCORP (TEAMHT)</v>
      </c>
      <c r="H404" s="55" t="str">
        <f t="shared" si="140"/>
        <v>김연경</v>
      </c>
      <c r="I404" s="53">
        <f t="shared" si="141"/>
        <v>15804</v>
      </c>
      <c r="J404" s="72">
        <f t="shared" si="142"/>
        <v>0</v>
      </c>
      <c r="K404" s="114">
        <f t="shared" si="143"/>
        <v>1</v>
      </c>
      <c r="L404" s="115">
        <f t="shared" si="144"/>
        <v>9.4</v>
      </c>
      <c r="M404" s="115">
        <f t="shared" si="145"/>
        <v>8.1999999999999993</v>
      </c>
      <c r="N404" s="56">
        <f t="shared" si="146"/>
        <v>9.4</v>
      </c>
      <c r="O404" s="53" t="str">
        <f t="shared" si="147"/>
        <v>일반(목록배제,Normal-Manifest Exception)</v>
      </c>
      <c r="P404" s="100">
        <f t="shared" si="148"/>
        <v>18.37</v>
      </c>
      <c r="Q404" s="63" t="str">
        <f t="shared" si="149"/>
        <v>RS706</v>
      </c>
      <c r="R404" s="63" t="str">
        <f t="shared" si="150"/>
        <v>AIR SEOUL</v>
      </c>
      <c r="S404" s="54">
        <f t="shared" si="151"/>
        <v>45910</v>
      </c>
      <c r="T404" s="94">
        <f t="shared" si="152"/>
        <v>2256</v>
      </c>
      <c r="U404" s="98" cm="1">
        <f t="array" ref="U404">IF(OR(ISNUMBER(SEARCH("대신대납",J404)),ISNUMBER(SEARCH("대신 대납",J404))),_xlfn.LET(
  _xlpm.s,J404,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4" s="98">
        <f>((K404-1)*2500)/(Summary!$B$23/100)</f>
        <v>0</v>
      </c>
      <c r="W404" s="107">
        <f>IF(OR(ISNUMBER(SEARCH("대신대납",J404)),ISNUMBER(SEARCH("대신 대납",J404)),ISNUMBER(SEARCH("대신착불",J404)),ISNUMBER(SEARCH("대신 착불",J404))), 0,_xlfn.IFNA(_xlfn.IFS(
    AND(N404/K404 &gt; 2, N404/K404 &lt;= 5), 500/(Summary!$B$23/100) * K404,
    AND(N404/K404 &gt; 5, N404/K404 &lt;= 10), 1000/(Summary!$B$23/100) * K404,
    AND(N404/K404 &gt; 10, N404/K404 &lt;= 20), 3000/(Summary!$B$23/100) * K404,
    AND(N404/K404 &gt; 20, N404/K404 &lt;= 25), 11000/(Summary!$B$23/100) * K404,
    AND(N404/K404 &gt; 25, N404/K404 &lt;= 999), 15000/(Summary!$B$23/100) * K404
),0))</f>
        <v>106.11993675251769</v>
      </c>
      <c r="X404" s="99" cm="1">
        <f t="array" ref="X404">_xlfn.IFNA(_xlfn.IFS(AND(P404&gt;=2000, P404&lt;3000), 10000, AND(P404&gt;=3000, P404&lt;4000), 15000, AND(P404&gt;=4000, P404&lt;5000), 20000, AND(P404&gt;=5000), 25000),0)</f>
        <v>0</v>
      </c>
      <c r="Y404" s="64" t="str">
        <f>_xlfn.IFNA(VLOOKUP(D404,OTC!$A:$H,8,0),"")</f>
        <v/>
      </c>
      <c r="Z404" s="102">
        <f t="shared" si="153"/>
        <v>106</v>
      </c>
      <c r="AA404" s="113">
        <f t="shared" si="154"/>
        <v>2362</v>
      </c>
      <c r="AB404" s="124">
        <f>IF(OR(ISNUMBER(SEARCH("적하삭제",J404)),ISNUMBER(SEARCH("적하 삭제",J404))),0,AA404*Summary!$B$23/100)</f>
        <v>22257.834599999998</v>
      </c>
      <c r="AC404" s="65"/>
      <c r="AD404" s="145">
        <v>45910</v>
      </c>
      <c r="AE404" s="139" t="s">
        <v>10</v>
      </c>
      <c r="AF404" s="139">
        <v>82020038093</v>
      </c>
      <c r="AG404" s="139" t="s">
        <v>1419</v>
      </c>
      <c r="AH404" s="139" t="s">
        <v>1420</v>
      </c>
      <c r="AI404" s="139">
        <v>1063250925</v>
      </c>
      <c r="AJ404" s="139">
        <v>15804</v>
      </c>
      <c r="AK404" s="139"/>
      <c r="AL404" s="140">
        <v>1</v>
      </c>
      <c r="AM404" s="141">
        <v>9.4</v>
      </c>
      <c r="AN404" s="141">
        <v>8.1999999999999993</v>
      </c>
      <c r="AO404" s="141">
        <v>9.5</v>
      </c>
      <c r="AP404" s="139" t="s">
        <v>8</v>
      </c>
      <c r="AQ404" s="141">
        <v>18.37</v>
      </c>
      <c r="AR404" s="139" t="s">
        <v>81</v>
      </c>
      <c r="AS404" s="139" t="s">
        <v>81</v>
      </c>
      <c r="AT404" s="139" t="s">
        <v>81</v>
      </c>
      <c r="AU404" s="139" t="s">
        <v>81</v>
      </c>
      <c r="AV404" s="139" t="s">
        <v>81</v>
      </c>
      <c r="AW404" s="139">
        <v>2256355</v>
      </c>
      <c r="AX404" s="139" t="s">
        <v>121</v>
      </c>
      <c r="AY404" s="139" t="s">
        <v>82</v>
      </c>
      <c r="AZ404" s="139"/>
      <c r="BA404" s="139" t="s">
        <v>83</v>
      </c>
      <c r="BB404" s="157">
        <v>596421470112</v>
      </c>
      <c r="BC404" s="139"/>
      <c r="BD404" s="139" t="s">
        <v>1421</v>
      </c>
      <c r="BE404" s="139" t="s">
        <v>88</v>
      </c>
      <c r="BF404" s="139" t="s">
        <v>87</v>
      </c>
      <c r="BG404" s="139" t="s">
        <v>84</v>
      </c>
      <c r="BH404" s="139" t="s">
        <v>85</v>
      </c>
      <c r="BI404" s="139" t="s">
        <v>86</v>
      </c>
      <c r="BJ404" s="139"/>
      <c r="BK404" s="139" t="s">
        <v>116</v>
      </c>
    </row>
    <row r="405" spans="1:63" ht="13.2" customHeight="1" x14ac:dyDescent="0.2">
      <c r="A405" s="54">
        <f t="shared" si="133"/>
        <v>45910</v>
      </c>
      <c r="B405" s="54" t="str">
        <f t="shared" si="134"/>
        <v>NRT</v>
      </c>
      <c r="C405" s="53">
        <f t="shared" si="135"/>
        <v>82020038093</v>
      </c>
      <c r="D405" s="55" t="str">
        <f t="shared" si="136"/>
        <v>PJP250141839</v>
      </c>
      <c r="E405" s="53">
        <f t="shared" si="137"/>
        <v>596421470425</v>
      </c>
      <c r="F405" s="53">
        <f t="shared" si="138"/>
        <v>2256355</v>
      </c>
      <c r="G405" s="53" t="str">
        <f t="shared" si="139"/>
        <v>SWCORP (TEAMHT)</v>
      </c>
      <c r="H405" s="55" t="str">
        <f t="shared" si="140"/>
        <v>강한슬</v>
      </c>
      <c r="I405" s="53">
        <f t="shared" si="141"/>
        <v>7253</v>
      </c>
      <c r="J405" s="72">
        <f t="shared" si="142"/>
        <v>0</v>
      </c>
      <c r="K405" s="114">
        <f t="shared" si="143"/>
        <v>1</v>
      </c>
      <c r="L405" s="115">
        <f t="shared" si="144"/>
        <v>0.5</v>
      </c>
      <c r="M405" s="115">
        <f t="shared" si="145"/>
        <v>2</v>
      </c>
      <c r="N405" s="56">
        <f t="shared" si="146"/>
        <v>2</v>
      </c>
      <c r="O405" s="53" t="str">
        <f t="shared" si="147"/>
        <v>일반(목록배제,Normal-Manifest Exception)</v>
      </c>
      <c r="P405" s="100">
        <f t="shared" si="148"/>
        <v>0.56999999999999995</v>
      </c>
      <c r="Q405" s="63" t="str">
        <f t="shared" si="149"/>
        <v>RS706</v>
      </c>
      <c r="R405" s="63" t="str">
        <f t="shared" si="150"/>
        <v>AIR SEOUL</v>
      </c>
      <c r="S405" s="54">
        <f t="shared" si="151"/>
        <v>45910</v>
      </c>
      <c r="T405" s="94">
        <f t="shared" si="152"/>
        <v>850</v>
      </c>
      <c r="U405" s="98" cm="1">
        <f t="array" ref="U405">IF(OR(ISNUMBER(SEARCH("대신대납",J405)),ISNUMBER(SEARCH("대신 대납",J405))),_xlfn.LET(
  _xlpm.s,J405,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5" s="98">
        <f>((K405-1)*2500)/(Summary!$B$23/100)</f>
        <v>0</v>
      </c>
      <c r="W405" s="107">
        <f>IF(OR(ISNUMBER(SEARCH("대신대납",J405)),ISNUMBER(SEARCH("대신 대납",J405)),ISNUMBER(SEARCH("대신착불",J405)),ISNUMBER(SEARCH("대신 착불",J405))), 0,_xlfn.IFNA(_xlfn.IFS(
    AND(N405/K405 &gt; 2, N405/K405 &lt;= 5), 500/(Summary!$B$23/100) * K405,
    AND(N405/K405 &gt; 5, N405/K405 &lt;= 10), 1000/(Summary!$B$23/100) * K405,
    AND(N405/K405 &gt; 10, N405/K405 &lt;= 20), 3000/(Summary!$B$23/100) * K405,
    AND(N405/K405 &gt; 20, N405/K405 &lt;= 25), 11000/(Summary!$B$23/100) * K405,
    AND(N405/K405 &gt; 25, N405/K405 &lt;= 999), 15000/(Summary!$B$23/100) * K405
),0))</f>
        <v>0</v>
      </c>
      <c r="X405" s="99" cm="1">
        <f t="array" ref="X405">_xlfn.IFNA(_xlfn.IFS(AND(P405&gt;=2000, P405&lt;3000), 10000, AND(P405&gt;=3000, P405&lt;4000), 15000, AND(P405&gt;=4000, P405&lt;5000), 20000, AND(P405&gt;=5000), 25000),0)</f>
        <v>0</v>
      </c>
      <c r="Y405" s="64" t="str">
        <f>_xlfn.IFNA(VLOOKUP(D405,OTC!$A:$H,8,0),"")</f>
        <v/>
      </c>
      <c r="Z405" s="102">
        <f t="shared" si="153"/>
        <v>0</v>
      </c>
      <c r="AA405" s="113">
        <f t="shared" si="154"/>
        <v>850</v>
      </c>
      <c r="AB405" s="124">
        <f>IF(OR(ISNUMBER(SEARCH("적하삭제",J405)),ISNUMBER(SEARCH("적하 삭제",J405))),0,AA405*Summary!$B$23/100)</f>
        <v>8009.8050000000003</v>
      </c>
      <c r="AC405" s="65"/>
      <c r="AD405" s="145">
        <v>45910</v>
      </c>
      <c r="AE405" s="139" t="s">
        <v>10</v>
      </c>
      <c r="AF405" s="139">
        <v>82020038093</v>
      </c>
      <c r="AG405" s="139" t="s">
        <v>1422</v>
      </c>
      <c r="AH405" s="139" t="s">
        <v>1423</v>
      </c>
      <c r="AI405" s="139">
        <v>1085888358</v>
      </c>
      <c r="AJ405" s="139">
        <v>7253</v>
      </c>
      <c r="AK405" s="139"/>
      <c r="AL405" s="140">
        <v>1</v>
      </c>
      <c r="AM405" s="141">
        <v>0.5</v>
      </c>
      <c r="AN405" s="141">
        <v>2</v>
      </c>
      <c r="AO405" s="141">
        <v>2</v>
      </c>
      <c r="AP405" s="139" t="s">
        <v>8</v>
      </c>
      <c r="AQ405" s="141">
        <v>0.56999999999999995</v>
      </c>
      <c r="AR405" s="139" t="s">
        <v>81</v>
      </c>
      <c r="AS405" s="139" t="s">
        <v>81</v>
      </c>
      <c r="AT405" s="139" t="s">
        <v>81</v>
      </c>
      <c r="AU405" s="139" t="s">
        <v>81</v>
      </c>
      <c r="AV405" s="139" t="s">
        <v>81</v>
      </c>
      <c r="AW405" s="139">
        <v>2256355</v>
      </c>
      <c r="AX405" s="139" t="s">
        <v>121</v>
      </c>
      <c r="AY405" s="139" t="s">
        <v>82</v>
      </c>
      <c r="AZ405" s="139"/>
      <c r="BA405" s="139" t="s">
        <v>83</v>
      </c>
      <c r="BB405" s="157">
        <v>596421470425</v>
      </c>
      <c r="BC405" s="139"/>
      <c r="BD405" s="139" t="s">
        <v>1424</v>
      </c>
      <c r="BE405" s="139" t="s">
        <v>88</v>
      </c>
      <c r="BF405" s="139" t="s">
        <v>87</v>
      </c>
      <c r="BG405" s="139" t="s">
        <v>84</v>
      </c>
      <c r="BH405" s="139" t="s">
        <v>85</v>
      </c>
      <c r="BI405" s="139" t="s">
        <v>86</v>
      </c>
      <c r="BJ405" s="139"/>
      <c r="BK405" s="139" t="s">
        <v>116</v>
      </c>
    </row>
    <row r="406" spans="1:63" ht="13.2" customHeight="1" x14ac:dyDescent="0.2">
      <c r="A406" s="54">
        <f t="shared" si="133"/>
        <v>45910</v>
      </c>
      <c r="B406" s="54" t="str">
        <f t="shared" si="134"/>
        <v>NRT</v>
      </c>
      <c r="C406" s="53">
        <f t="shared" si="135"/>
        <v>82020038093</v>
      </c>
      <c r="D406" s="55" t="str">
        <f t="shared" si="136"/>
        <v>PJP250141898</v>
      </c>
      <c r="E406" s="53">
        <f t="shared" si="137"/>
        <v>596421471011</v>
      </c>
      <c r="F406" s="53">
        <f t="shared" si="138"/>
        <v>2256355</v>
      </c>
      <c r="G406" s="53" t="str">
        <f t="shared" si="139"/>
        <v>SWCORP (TEAMHT)</v>
      </c>
      <c r="H406" s="55" t="str">
        <f t="shared" si="140"/>
        <v>차연지</v>
      </c>
      <c r="I406" s="53">
        <f t="shared" si="141"/>
        <v>24020</v>
      </c>
      <c r="J406" s="72">
        <f t="shared" si="142"/>
        <v>0</v>
      </c>
      <c r="K406" s="114">
        <f t="shared" si="143"/>
        <v>1</v>
      </c>
      <c r="L406" s="115">
        <f t="shared" si="144"/>
        <v>2</v>
      </c>
      <c r="M406" s="115">
        <f t="shared" si="145"/>
        <v>3.6</v>
      </c>
      <c r="N406" s="56">
        <f t="shared" si="146"/>
        <v>3.6</v>
      </c>
      <c r="O406" s="53" t="str">
        <f t="shared" si="147"/>
        <v>일반(목록배제,Normal-Manifest Exception)</v>
      </c>
      <c r="P406" s="100">
        <f t="shared" si="148"/>
        <v>21.55</v>
      </c>
      <c r="Q406" s="63" t="str">
        <f t="shared" si="149"/>
        <v>RS706</v>
      </c>
      <c r="R406" s="63" t="str">
        <f t="shared" si="150"/>
        <v>AIR SEOUL</v>
      </c>
      <c r="S406" s="54">
        <f t="shared" si="151"/>
        <v>45910</v>
      </c>
      <c r="T406" s="94">
        <f t="shared" si="152"/>
        <v>1154</v>
      </c>
      <c r="U406" s="98" cm="1">
        <f t="array" ref="U406">IF(OR(ISNUMBER(SEARCH("대신대납",J406)),ISNUMBER(SEARCH("대신 대납",J406))),_xlfn.LET(
  _xlpm.s,J406,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6" s="98">
        <f>((K406-1)*2500)/(Summary!$B$23/100)</f>
        <v>0</v>
      </c>
      <c r="W406" s="107">
        <f>IF(OR(ISNUMBER(SEARCH("대신대납",J406)),ISNUMBER(SEARCH("대신 대납",J406)),ISNUMBER(SEARCH("대신착불",J406)),ISNUMBER(SEARCH("대신 착불",J406))), 0,_xlfn.IFNA(_xlfn.IFS(
    AND(N406/K406 &gt; 2, N406/K406 &lt;= 5), 500/(Summary!$B$23/100) * K406,
    AND(N406/K406 &gt; 5, N406/K406 &lt;= 10), 1000/(Summary!$B$23/100) * K406,
    AND(N406/K406 &gt; 10, N406/K406 &lt;= 20), 3000/(Summary!$B$23/100) * K406,
    AND(N406/K406 &gt; 20, N406/K406 &lt;= 25), 11000/(Summary!$B$23/100) * K406,
    AND(N406/K406 &gt; 25, N406/K406 &lt;= 999), 15000/(Summary!$B$23/100) * K406
),0))</f>
        <v>53.059968376258844</v>
      </c>
      <c r="X406" s="99" cm="1">
        <f t="array" ref="X406">_xlfn.IFNA(_xlfn.IFS(AND(P406&gt;=2000, P406&lt;3000), 10000, AND(P406&gt;=3000, P406&lt;4000), 15000, AND(P406&gt;=4000, P406&lt;5000), 20000, AND(P406&gt;=5000), 25000),0)</f>
        <v>0</v>
      </c>
      <c r="Y406" s="64" t="str">
        <f>_xlfn.IFNA(VLOOKUP(D406,OTC!$A:$H,8,0),"")</f>
        <v/>
      </c>
      <c r="Z406" s="102">
        <f t="shared" si="153"/>
        <v>53</v>
      </c>
      <c r="AA406" s="113">
        <f t="shared" si="154"/>
        <v>1207</v>
      </c>
      <c r="AB406" s="124">
        <f>IF(OR(ISNUMBER(SEARCH("적하삭제",J406)),ISNUMBER(SEARCH("적하 삭제",J406))),0,AA406*Summary!$B$23/100)</f>
        <v>11373.9231</v>
      </c>
      <c r="AC406" s="65"/>
      <c r="AD406" s="145">
        <v>45910</v>
      </c>
      <c r="AE406" s="139" t="s">
        <v>10</v>
      </c>
      <c r="AF406" s="139">
        <v>82020038093</v>
      </c>
      <c r="AG406" s="139" t="s">
        <v>1425</v>
      </c>
      <c r="AH406" s="139" t="s">
        <v>1426</v>
      </c>
      <c r="AI406" s="139">
        <v>1025621026</v>
      </c>
      <c r="AJ406" s="139">
        <v>24020</v>
      </c>
      <c r="AK406" s="139"/>
      <c r="AL406" s="140">
        <v>1</v>
      </c>
      <c r="AM406" s="141">
        <v>2</v>
      </c>
      <c r="AN406" s="141">
        <v>3.6</v>
      </c>
      <c r="AO406" s="141">
        <v>3.6</v>
      </c>
      <c r="AP406" s="139" t="s">
        <v>8</v>
      </c>
      <c r="AQ406" s="141">
        <v>21.55</v>
      </c>
      <c r="AR406" s="139" t="s">
        <v>81</v>
      </c>
      <c r="AS406" s="139" t="s">
        <v>81</v>
      </c>
      <c r="AT406" s="139" t="s">
        <v>81</v>
      </c>
      <c r="AU406" s="139" t="s">
        <v>81</v>
      </c>
      <c r="AV406" s="139" t="s">
        <v>81</v>
      </c>
      <c r="AW406" s="139">
        <v>2256355</v>
      </c>
      <c r="AX406" s="139" t="s">
        <v>121</v>
      </c>
      <c r="AY406" s="139" t="s">
        <v>82</v>
      </c>
      <c r="AZ406" s="139"/>
      <c r="BA406" s="139" t="s">
        <v>83</v>
      </c>
      <c r="BB406" s="157">
        <v>596421471011</v>
      </c>
      <c r="BC406" s="139"/>
      <c r="BD406" s="139" t="s">
        <v>1427</v>
      </c>
      <c r="BE406" s="139" t="s">
        <v>88</v>
      </c>
      <c r="BF406" s="139" t="s">
        <v>87</v>
      </c>
      <c r="BG406" s="139" t="s">
        <v>84</v>
      </c>
      <c r="BH406" s="139" t="s">
        <v>85</v>
      </c>
      <c r="BI406" s="139" t="s">
        <v>86</v>
      </c>
      <c r="BJ406" s="139"/>
      <c r="BK406" s="139" t="s">
        <v>116</v>
      </c>
    </row>
    <row r="407" spans="1:63" ht="13.2" customHeight="1" x14ac:dyDescent="0.2">
      <c r="A407" s="54">
        <f t="shared" si="133"/>
        <v>45910</v>
      </c>
      <c r="B407" s="54" t="str">
        <f t="shared" si="134"/>
        <v>NRT</v>
      </c>
      <c r="C407" s="53">
        <f t="shared" si="135"/>
        <v>82020038093</v>
      </c>
      <c r="D407" s="55" t="str">
        <f t="shared" si="136"/>
        <v>PJP250141927</v>
      </c>
      <c r="E407" s="53">
        <f t="shared" si="137"/>
        <v>596421471265</v>
      </c>
      <c r="F407" s="53">
        <f t="shared" si="138"/>
        <v>2256355</v>
      </c>
      <c r="G407" s="53" t="str">
        <f t="shared" si="139"/>
        <v>SWCORP (TEAMHT)</v>
      </c>
      <c r="H407" s="55" t="str">
        <f t="shared" si="140"/>
        <v>김운</v>
      </c>
      <c r="I407" s="53">
        <f t="shared" si="141"/>
        <v>58554</v>
      </c>
      <c r="J407" s="72">
        <f t="shared" si="142"/>
        <v>0</v>
      </c>
      <c r="K407" s="114">
        <f t="shared" si="143"/>
        <v>1</v>
      </c>
      <c r="L407" s="115">
        <f t="shared" si="144"/>
        <v>1.05</v>
      </c>
      <c r="M407" s="115">
        <f t="shared" si="145"/>
        <v>2</v>
      </c>
      <c r="N407" s="56">
        <f t="shared" si="146"/>
        <v>2</v>
      </c>
      <c r="O407" s="53" t="str">
        <f t="shared" si="147"/>
        <v>일반(목록배제,Normal-Manifest Exception)</v>
      </c>
      <c r="P407" s="100">
        <f t="shared" si="148"/>
        <v>8.44</v>
      </c>
      <c r="Q407" s="63" t="str">
        <f t="shared" si="149"/>
        <v>RS706</v>
      </c>
      <c r="R407" s="63" t="str">
        <f t="shared" si="150"/>
        <v>AIR SEOUL</v>
      </c>
      <c r="S407" s="54">
        <f t="shared" si="151"/>
        <v>45910</v>
      </c>
      <c r="T407" s="94">
        <f t="shared" si="152"/>
        <v>850</v>
      </c>
      <c r="U407" s="98" cm="1">
        <f t="array" ref="U407">IF(OR(ISNUMBER(SEARCH("대신대납",J407)),ISNUMBER(SEARCH("대신 대납",J407))),_xlfn.LET(
  _xlpm.s,J407,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7" s="98">
        <f>((K407-1)*2500)/(Summary!$B$23/100)</f>
        <v>0</v>
      </c>
      <c r="W407" s="107">
        <f>IF(OR(ISNUMBER(SEARCH("대신대납",J407)),ISNUMBER(SEARCH("대신 대납",J407)),ISNUMBER(SEARCH("대신착불",J407)),ISNUMBER(SEARCH("대신 착불",J407))), 0,_xlfn.IFNA(_xlfn.IFS(
    AND(N407/K407 &gt; 2, N407/K407 &lt;= 5), 500/(Summary!$B$23/100) * K407,
    AND(N407/K407 &gt; 5, N407/K407 &lt;= 10), 1000/(Summary!$B$23/100) * K407,
    AND(N407/K407 &gt; 10, N407/K407 &lt;= 20), 3000/(Summary!$B$23/100) * K407,
    AND(N407/K407 &gt; 20, N407/K407 &lt;= 25), 11000/(Summary!$B$23/100) * K407,
    AND(N407/K407 &gt; 25, N407/K407 &lt;= 999), 15000/(Summary!$B$23/100) * K407
),0))</f>
        <v>0</v>
      </c>
      <c r="X407" s="99" cm="1">
        <f t="array" ref="X407">_xlfn.IFNA(_xlfn.IFS(AND(P407&gt;=2000, P407&lt;3000), 10000, AND(P407&gt;=3000, P407&lt;4000), 15000, AND(P407&gt;=4000, P407&lt;5000), 20000, AND(P407&gt;=5000), 25000),0)</f>
        <v>0</v>
      </c>
      <c r="Y407" s="64" t="str">
        <f>_xlfn.IFNA(VLOOKUP(D407,OTC!$A:$H,8,0),"")</f>
        <v/>
      </c>
      <c r="Z407" s="102">
        <f t="shared" si="153"/>
        <v>0</v>
      </c>
      <c r="AA407" s="113">
        <f t="shared" si="154"/>
        <v>850</v>
      </c>
      <c r="AB407" s="124">
        <f>IF(OR(ISNUMBER(SEARCH("적하삭제",J407)),ISNUMBER(SEARCH("적하 삭제",J407))),0,AA407*Summary!$B$23/100)</f>
        <v>8009.8050000000003</v>
      </c>
      <c r="AC407" s="65"/>
      <c r="AD407" s="145">
        <v>45910</v>
      </c>
      <c r="AE407" s="139" t="s">
        <v>10</v>
      </c>
      <c r="AF407" s="139">
        <v>82020038093</v>
      </c>
      <c r="AG407" s="139" t="s">
        <v>1428</v>
      </c>
      <c r="AH407" s="139" t="s">
        <v>1429</v>
      </c>
      <c r="AI407" s="139">
        <v>1090224248</v>
      </c>
      <c r="AJ407" s="139">
        <v>58554</v>
      </c>
      <c r="AK407" s="139"/>
      <c r="AL407" s="140">
        <v>1</v>
      </c>
      <c r="AM407" s="141">
        <v>1.05</v>
      </c>
      <c r="AN407" s="141">
        <v>2</v>
      </c>
      <c r="AO407" s="141">
        <v>2</v>
      </c>
      <c r="AP407" s="139" t="s">
        <v>8</v>
      </c>
      <c r="AQ407" s="141">
        <v>8.44</v>
      </c>
      <c r="AR407" s="139" t="s">
        <v>81</v>
      </c>
      <c r="AS407" s="139" t="s">
        <v>81</v>
      </c>
      <c r="AT407" s="139" t="s">
        <v>81</v>
      </c>
      <c r="AU407" s="139" t="s">
        <v>81</v>
      </c>
      <c r="AV407" s="139" t="s">
        <v>81</v>
      </c>
      <c r="AW407" s="139">
        <v>2256355</v>
      </c>
      <c r="AX407" s="139" t="s">
        <v>121</v>
      </c>
      <c r="AY407" s="139" t="s">
        <v>82</v>
      </c>
      <c r="AZ407" s="139"/>
      <c r="BA407" s="139" t="s">
        <v>83</v>
      </c>
      <c r="BB407" s="157">
        <v>596421471265</v>
      </c>
      <c r="BC407" s="139"/>
      <c r="BD407" s="139" t="s">
        <v>1430</v>
      </c>
      <c r="BE407" s="139" t="s">
        <v>88</v>
      </c>
      <c r="BF407" s="139" t="s">
        <v>87</v>
      </c>
      <c r="BG407" s="139" t="s">
        <v>84</v>
      </c>
      <c r="BH407" s="139" t="s">
        <v>85</v>
      </c>
      <c r="BI407" s="139" t="s">
        <v>86</v>
      </c>
      <c r="BJ407" s="139"/>
      <c r="BK407" s="139" t="s">
        <v>116</v>
      </c>
    </row>
    <row r="408" spans="1:63" ht="13.2" customHeight="1" x14ac:dyDescent="0.2">
      <c r="A408" s="54">
        <f t="shared" si="133"/>
        <v>45910</v>
      </c>
      <c r="B408" s="54" t="str">
        <f t="shared" si="134"/>
        <v>NRT</v>
      </c>
      <c r="C408" s="53">
        <f t="shared" si="135"/>
        <v>82020038093</v>
      </c>
      <c r="D408" s="55" t="str">
        <f t="shared" si="136"/>
        <v>PJP250141811</v>
      </c>
      <c r="E408" s="53">
        <f t="shared" si="137"/>
        <v>596421470145</v>
      </c>
      <c r="F408" s="53">
        <f t="shared" si="138"/>
        <v>2256355</v>
      </c>
      <c r="G408" s="53" t="str">
        <f t="shared" si="139"/>
        <v>SWCORP (TEAMHT)</v>
      </c>
      <c r="H408" s="55" t="str">
        <f t="shared" si="140"/>
        <v>양영록</v>
      </c>
      <c r="I408" s="53">
        <f t="shared" si="141"/>
        <v>52859</v>
      </c>
      <c r="J408" s="72">
        <f t="shared" si="142"/>
        <v>0</v>
      </c>
      <c r="K408" s="114">
        <f t="shared" si="143"/>
        <v>1</v>
      </c>
      <c r="L408" s="115">
        <f t="shared" si="144"/>
        <v>4.0999999999999996</v>
      </c>
      <c r="M408" s="115">
        <f t="shared" si="145"/>
        <v>3.5</v>
      </c>
      <c r="N408" s="56">
        <f t="shared" si="146"/>
        <v>4.1000000000000005</v>
      </c>
      <c r="O408" s="53" t="str">
        <f t="shared" si="147"/>
        <v>일반(목록배제,Normal-Manifest Exception)</v>
      </c>
      <c r="P408" s="100">
        <f t="shared" si="148"/>
        <v>7.75</v>
      </c>
      <c r="Q408" s="63" t="str">
        <f t="shared" si="149"/>
        <v>RS706</v>
      </c>
      <c r="R408" s="63" t="str">
        <f t="shared" si="150"/>
        <v>AIR SEOUL</v>
      </c>
      <c r="S408" s="54">
        <f t="shared" si="151"/>
        <v>45910</v>
      </c>
      <c r="T408" s="94">
        <f t="shared" si="152"/>
        <v>1249</v>
      </c>
      <c r="U408" s="98" cm="1">
        <f t="array" ref="U408">IF(OR(ISNUMBER(SEARCH("대신대납",J408)),ISNUMBER(SEARCH("대신 대납",J408))),_xlfn.LET(
  _xlpm.s,J408,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8" s="98">
        <f>((K408-1)*2500)/(Summary!$B$23/100)</f>
        <v>0</v>
      </c>
      <c r="W408" s="107">
        <f>IF(OR(ISNUMBER(SEARCH("대신대납",J408)),ISNUMBER(SEARCH("대신 대납",J408)),ISNUMBER(SEARCH("대신착불",J408)),ISNUMBER(SEARCH("대신 착불",J408))), 0,_xlfn.IFNA(_xlfn.IFS(
    AND(N408/K408 &gt; 2, N408/K408 &lt;= 5), 500/(Summary!$B$23/100) * K408,
    AND(N408/K408 &gt; 5, N408/K408 &lt;= 10), 1000/(Summary!$B$23/100) * K408,
    AND(N408/K408 &gt; 10, N408/K408 &lt;= 20), 3000/(Summary!$B$23/100) * K408,
    AND(N408/K408 &gt; 20, N408/K408 &lt;= 25), 11000/(Summary!$B$23/100) * K408,
    AND(N408/K408 &gt; 25, N408/K408 &lt;= 999), 15000/(Summary!$B$23/100) * K408
),0))</f>
        <v>53.059968376258844</v>
      </c>
      <c r="X408" s="99" cm="1">
        <f t="array" ref="X408">_xlfn.IFNA(_xlfn.IFS(AND(P408&gt;=2000, P408&lt;3000), 10000, AND(P408&gt;=3000, P408&lt;4000), 15000, AND(P408&gt;=4000, P408&lt;5000), 20000, AND(P408&gt;=5000), 25000),0)</f>
        <v>0</v>
      </c>
      <c r="Y408" s="64" t="str">
        <f>_xlfn.IFNA(VLOOKUP(D408,OTC!$A:$H,8,0),"")</f>
        <v/>
      </c>
      <c r="Z408" s="102">
        <f t="shared" si="153"/>
        <v>53</v>
      </c>
      <c r="AA408" s="113">
        <f t="shared" si="154"/>
        <v>1302</v>
      </c>
      <c r="AB408" s="124">
        <f>IF(OR(ISNUMBER(SEARCH("적하삭제",J408)),ISNUMBER(SEARCH("적하 삭제",J408))),0,AA408*Summary!$B$23/100)</f>
        <v>12269.136600000002</v>
      </c>
      <c r="AC408" s="65"/>
      <c r="AD408" s="145">
        <v>45910</v>
      </c>
      <c r="AE408" s="139" t="s">
        <v>10</v>
      </c>
      <c r="AF408" s="139">
        <v>82020038093</v>
      </c>
      <c r="AG408" s="139" t="s">
        <v>1431</v>
      </c>
      <c r="AH408" s="139" t="s">
        <v>1432</v>
      </c>
      <c r="AI408" s="139">
        <v>1080106575</v>
      </c>
      <c r="AJ408" s="139">
        <v>52859</v>
      </c>
      <c r="AK408" s="139"/>
      <c r="AL408" s="140">
        <v>1</v>
      </c>
      <c r="AM408" s="141">
        <v>4.0999999999999996</v>
      </c>
      <c r="AN408" s="141">
        <v>3.5</v>
      </c>
      <c r="AO408" s="141">
        <v>4.0999999999999996</v>
      </c>
      <c r="AP408" s="139" t="s">
        <v>8</v>
      </c>
      <c r="AQ408" s="141">
        <v>7.75</v>
      </c>
      <c r="AR408" s="139" t="s">
        <v>81</v>
      </c>
      <c r="AS408" s="139" t="s">
        <v>81</v>
      </c>
      <c r="AT408" s="139" t="s">
        <v>81</v>
      </c>
      <c r="AU408" s="139" t="s">
        <v>81</v>
      </c>
      <c r="AV408" s="139" t="s">
        <v>81</v>
      </c>
      <c r="AW408" s="139">
        <v>2256355</v>
      </c>
      <c r="AX408" s="139" t="s">
        <v>121</v>
      </c>
      <c r="AY408" s="139" t="s">
        <v>82</v>
      </c>
      <c r="AZ408" s="139"/>
      <c r="BA408" s="139" t="s">
        <v>83</v>
      </c>
      <c r="BB408" s="157">
        <v>596421470145</v>
      </c>
      <c r="BC408" s="139"/>
      <c r="BD408" s="139" t="s">
        <v>1433</v>
      </c>
      <c r="BE408" s="139" t="s">
        <v>88</v>
      </c>
      <c r="BF408" s="139" t="s">
        <v>87</v>
      </c>
      <c r="BG408" s="139" t="s">
        <v>84</v>
      </c>
      <c r="BH408" s="139" t="s">
        <v>85</v>
      </c>
      <c r="BI408" s="139" t="s">
        <v>86</v>
      </c>
      <c r="BJ408" s="139"/>
      <c r="BK408" s="139" t="s">
        <v>116</v>
      </c>
    </row>
    <row r="409" spans="1:63" ht="13.2" customHeight="1" x14ac:dyDescent="0.2">
      <c r="A409" s="54">
        <f t="shared" si="133"/>
        <v>45910</v>
      </c>
      <c r="B409" s="54" t="str">
        <f t="shared" si="134"/>
        <v>NRT</v>
      </c>
      <c r="C409" s="53">
        <f t="shared" si="135"/>
        <v>82020038093</v>
      </c>
      <c r="D409" s="55" t="str">
        <f t="shared" si="136"/>
        <v>PJP250141824</v>
      </c>
      <c r="E409" s="53">
        <f t="shared" si="137"/>
        <v>596421470274</v>
      </c>
      <c r="F409" s="53">
        <f t="shared" si="138"/>
        <v>2256355</v>
      </c>
      <c r="G409" s="53" t="str">
        <f t="shared" si="139"/>
        <v>SWCORP (TEAMHT)</v>
      </c>
      <c r="H409" s="55" t="str">
        <f t="shared" si="140"/>
        <v>이영주</v>
      </c>
      <c r="I409" s="53">
        <f t="shared" si="141"/>
        <v>57760</v>
      </c>
      <c r="J409" s="72">
        <f t="shared" si="142"/>
        <v>0</v>
      </c>
      <c r="K409" s="114">
        <f t="shared" si="143"/>
        <v>1</v>
      </c>
      <c r="L409" s="115">
        <f t="shared" si="144"/>
        <v>1.1000000000000001</v>
      </c>
      <c r="M409" s="115">
        <f t="shared" si="145"/>
        <v>3.4</v>
      </c>
      <c r="N409" s="56">
        <f t="shared" si="146"/>
        <v>3.4000000000000004</v>
      </c>
      <c r="O409" s="53" t="str">
        <f t="shared" si="147"/>
        <v>일반(목록배제,Normal-Manifest Exception)</v>
      </c>
      <c r="P409" s="100">
        <f t="shared" si="148"/>
        <v>7.31</v>
      </c>
      <c r="Q409" s="63" t="str">
        <f t="shared" si="149"/>
        <v>RS706</v>
      </c>
      <c r="R409" s="63" t="str">
        <f t="shared" si="150"/>
        <v>AIR SEOUL</v>
      </c>
      <c r="S409" s="54">
        <f t="shared" si="151"/>
        <v>45910</v>
      </c>
      <c r="T409" s="94">
        <f t="shared" si="152"/>
        <v>1116</v>
      </c>
      <c r="U409" s="98" cm="1">
        <f t="array" ref="U409">IF(OR(ISNUMBER(SEARCH("대신대납",J409)),ISNUMBER(SEARCH("대신 대납",J409))),_xlfn.LET(
  _xlpm.s,J409,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9" s="98">
        <f>((K409-1)*2500)/(Summary!$B$23/100)</f>
        <v>0</v>
      </c>
      <c r="W409" s="107">
        <f>IF(OR(ISNUMBER(SEARCH("대신대납",J409)),ISNUMBER(SEARCH("대신 대납",J409)),ISNUMBER(SEARCH("대신착불",J409)),ISNUMBER(SEARCH("대신 착불",J409))), 0,_xlfn.IFNA(_xlfn.IFS(
    AND(N409/K409 &gt; 2, N409/K409 &lt;= 5), 500/(Summary!$B$23/100) * K409,
    AND(N409/K409 &gt; 5, N409/K409 &lt;= 10), 1000/(Summary!$B$23/100) * K409,
    AND(N409/K409 &gt; 10, N409/K409 &lt;= 20), 3000/(Summary!$B$23/100) * K409,
    AND(N409/K409 &gt; 20, N409/K409 &lt;= 25), 11000/(Summary!$B$23/100) * K409,
    AND(N409/K409 &gt; 25, N409/K409 &lt;= 999), 15000/(Summary!$B$23/100) * K409
),0))</f>
        <v>53.059968376258844</v>
      </c>
      <c r="X409" s="99" cm="1">
        <f t="array" ref="X409">_xlfn.IFNA(_xlfn.IFS(AND(P409&gt;=2000, P409&lt;3000), 10000, AND(P409&gt;=3000, P409&lt;4000), 15000, AND(P409&gt;=4000, P409&lt;5000), 20000, AND(P409&gt;=5000), 25000),0)</f>
        <v>0</v>
      </c>
      <c r="Y409" s="64" t="str">
        <f>_xlfn.IFNA(VLOOKUP(D409,OTC!$A:$H,8,0),"")</f>
        <v/>
      </c>
      <c r="Z409" s="102">
        <f t="shared" si="153"/>
        <v>53</v>
      </c>
      <c r="AA409" s="113">
        <f t="shared" si="154"/>
        <v>1169</v>
      </c>
      <c r="AB409" s="124">
        <f>IF(OR(ISNUMBER(SEARCH("적하삭제",J409)),ISNUMBER(SEARCH("적하 삭제",J409))),0,AA409*Summary!$B$23/100)</f>
        <v>11015.8377</v>
      </c>
      <c r="AC409" s="65"/>
      <c r="AD409" s="145">
        <v>45910</v>
      </c>
      <c r="AE409" s="139" t="s">
        <v>10</v>
      </c>
      <c r="AF409" s="139">
        <v>82020038093</v>
      </c>
      <c r="AG409" s="139" t="s">
        <v>1434</v>
      </c>
      <c r="AH409" s="139" t="s">
        <v>103</v>
      </c>
      <c r="AI409" s="139">
        <v>1053379383</v>
      </c>
      <c r="AJ409" s="139">
        <v>57760</v>
      </c>
      <c r="AK409" s="139"/>
      <c r="AL409" s="140">
        <v>1</v>
      </c>
      <c r="AM409" s="141">
        <v>1.1000000000000001</v>
      </c>
      <c r="AN409" s="141">
        <v>3.4</v>
      </c>
      <c r="AO409" s="141">
        <v>3.4</v>
      </c>
      <c r="AP409" s="139" t="s">
        <v>8</v>
      </c>
      <c r="AQ409" s="141">
        <v>7.31</v>
      </c>
      <c r="AR409" s="139" t="s">
        <v>81</v>
      </c>
      <c r="AS409" s="139" t="s">
        <v>81</v>
      </c>
      <c r="AT409" s="139" t="s">
        <v>81</v>
      </c>
      <c r="AU409" s="139" t="s">
        <v>81</v>
      </c>
      <c r="AV409" s="139" t="s">
        <v>81</v>
      </c>
      <c r="AW409" s="139">
        <v>2256355</v>
      </c>
      <c r="AX409" s="139" t="s">
        <v>121</v>
      </c>
      <c r="AY409" s="139" t="s">
        <v>82</v>
      </c>
      <c r="AZ409" s="139"/>
      <c r="BA409" s="139" t="s">
        <v>83</v>
      </c>
      <c r="BB409" s="157">
        <v>596421470274</v>
      </c>
      <c r="BC409" s="139"/>
      <c r="BD409" s="139" t="s">
        <v>1435</v>
      </c>
      <c r="BE409" s="139" t="s">
        <v>88</v>
      </c>
      <c r="BF409" s="139" t="s">
        <v>87</v>
      </c>
      <c r="BG409" s="139" t="s">
        <v>84</v>
      </c>
      <c r="BH409" s="139" t="s">
        <v>85</v>
      </c>
      <c r="BI409" s="139" t="s">
        <v>86</v>
      </c>
      <c r="BJ409" s="139"/>
      <c r="BK409" s="139" t="s">
        <v>116</v>
      </c>
    </row>
    <row r="410" spans="1:63" ht="13.2" customHeight="1" x14ac:dyDescent="0.2">
      <c r="A410" s="54">
        <f t="shared" si="133"/>
        <v>45910</v>
      </c>
      <c r="B410" s="54" t="str">
        <f t="shared" si="134"/>
        <v>NRT</v>
      </c>
      <c r="C410" s="53">
        <f t="shared" si="135"/>
        <v>82020038093</v>
      </c>
      <c r="D410" s="55" t="str">
        <f t="shared" si="136"/>
        <v>PJP250141848</v>
      </c>
      <c r="E410" s="53">
        <f t="shared" si="137"/>
        <v>596421470510</v>
      </c>
      <c r="F410" s="53">
        <f t="shared" si="138"/>
        <v>2256355</v>
      </c>
      <c r="G410" s="53" t="str">
        <f t="shared" si="139"/>
        <v>SWCORP (TEAMHT)</v>
      </c>
      <c r="H410" s="55" t="str">
        <f t="shared" si="140"/>
        <v>정경진</v>
      </c>
      <c r="I410" s="53">
        <f t="shared" si="141"/>
        <v>22144</v>
      </c>
      <c r="J410" s="72">
        <f t="shared" si="142"/>
        <v>0</v>
      </c>
      <c r="K410" s="114">
        <f t="shared" si="143"/>
        <v>1</v>
      </c>
      <c r="L410" s="115">
        <f t="shared" si="144"/>
        <v>6.9</v>
      </c>
      <c r="M410" s="115">
        <f t="shared" si="145"/>
        <v>6.3</v>
      </c>
      <c r="N410" s="56">
        <f t="shared" si="146"/>
        <v>6.9</v>
      </c>
      <c r="O410" s="53" t="str">
        <f t="shared" si="147"/>
        <v>일반(목록배제,Normal-Manifest Exception)</v>
      </c>
      <c r="P410" s="100">
        <f t="shared" si="148"/>
        <v>16.66</v>
      </c>
      <c r="Q410" s="63" t="str">
        <f t="shared" si="149"/>
        <v>RS706</v>
      </c>
      <c r="R410" s="63" t="str">
        <f t="shared" si="150"/>
        <v>AIR SEOUL</v>
      </c>
      <c r="S410" s="54">
        <f t="shared" si="151"/>
        <v>45910</v>
      </c>
      <c r="T410" s="94">
        <f t="shared" si="152"/>
        <v>1781</v>
      </c>
      <c r="U410" s="98" cm="1">
        <f t="array" ref="U410">IF(OR(ISNUMBER(SEARCH("대신대납",J410)),ISNUMBER(SEARCH("대신 대납",J410))),_xlfn.LET(
  _xlpm.s,J410,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0" s="98">
        <f>((K410-1)*2500)/(Summary!$B$23/100)</f>
        <v>0</v>
      </c>
      <c r="W410" s="107">
        <f>IF(OR(ISNUMBER(SEARCH("대신대납",J410)),ISNUMBER(SEARCH("대신 대납",J410)),ISNUMBER(SEARCH("대신착불",J410)),ISNUMBER(SEARCH("대신 착불",J410))), 0,_xlfn.IFNA(_xlfn.IFS(
    AND(N410/K410 &gt; 2, N410/K410 &lt;= 5), 500/(Summary!$B$23/100) * K410,
    AND(N410/K410 &gt; 5, N410/K410 &lt;= 10), 1000/(Summary!$B$23/100) * K410,
    AND(N410/K410 &gt; 10, N410/K410 &lt;= 20), 3000/(Summary!$B$23/100) * K410,
    AND(N410/K410 &gt; 20, N410/K410 &lt;= 25), 11000/(Summary!$B$23/100) * K410,
    AND(N410/K410 &gt; 25, N410/K410 &lt;= 999), 15000/(Summary!$B$23/100) * K410
),0))</f>
        <v>106.11993675251769</v>
      </c>
      <c r="X410" s="99" cm="1">
        <f t="array" ref="X410">_xlfn.IFNA(_xlfn.IFS(AND(P410&gt;=2000, P410&lt;3000), 10000, AND(P410&gt;=3000, P410&lt;4000), 15000, AND(P410&gt;=4000, P410&lt;5000), 20000, AND(P410&gt;=5000), 25000),0)</f>
        <v>0</v>
      </c>
      <c r="Y410" s="64" t="str">
        <f>_xlfn.IFNA(VLOOKUP(D410,OTC!$A:$H,8,0),"")</f>
        <v/>
      </c>
      <c r="Z410" s="102">
        <f t="shared" si="153"/>
        <v>106</v>
      </c>
      <c r="AA410" s="113">
        <f t="shared" si="154"/>
        <v>1887</v>
      </c>
      <c r="AB410" s="124">
        <f>IF(OR(ISNUMBER(SEARCH("적하삭제",J410)),ISNUMBER(SEARCH("적하 삭제",J410))),0,AA410*Summary!$B$23/100)</f>
        <v>17781.767100000001</v>
      </c>
      <c r="AC410" s="65"/>
      <c r="AD410" s="145">
        <v>45910</v>
      </c>
      <c r="AE410" s="139" t="s">
        <v>10</v>
      </c>
      <c r="AF410" s="139">
        <v>82020038093</v>
      </c>
      <c r="AG410" s="139" t="s">
        <v>1436</v>
      </c>
      <c r="AH410" s="139" t="s">
        <v>1437</v>
      </c>
      <c r="AI410" s="139">
        <v>1066428894</v>
      </c>
      <c r="AJ410" s="139">
        <v>22144</v>
      </c>
      <c r="AK410" s="139"/>
      <c r="AL410" s="140">
        <v>1</v>
      </c>
      <c r="AM410" s="141">
        <v>6.9</v>
      </c>
      <c r="AN410" s="141">
        <v>6.3</v>
      </c>
      <c r="AO410" s="141">
        <v>7</v>
      </c>
      <c r="AP410" s="139" t="s">
        <v>8</v>
      </c>
      <c r="AQ410" s="141">
        <v>16.66</v>
      </c>
      <c r="AR410" s="139" t="s">
        <v>81</v>
      </c>
      <c r="AS410" s="139" t="s">
        <v>81</v>
      </c>
      <c r="AT410" s="139" t="s">
        <v>81</v>
      </c>
      <c r="AU410" s="139" t="s">
        <v>81</v>
      </c>
      <c r="AV410" s="139" t="s">
        <v>81</v>
      </c>
      <c r="AW410" s="139">
        <v>2256355</v>
      </c>
      <c r="AX410" s="139" t="s">
        <v>121</v>
      </c>
      <c r="AY410" s="139" t="s">
        <v>82</v>
      </c>
      <c r="AZ410" s="139"/>
      <c r="BA410" s="139" t="s">
        <v>83</v>
      </c>
      <c r="BB410" s="157">
        <v>596421470510</v>
      </c>
      <c r="BC410" s="139"/>
      <c r="BD410" s="139" t="s">
        <v>1438</v>
      </c>
      <c r="BE410" s="139" t="s">
        <v>88</v>
      </c>
      <c r="BF410" s="139" t="s">
        <v>87</v>
      </c>
      <c r="BG410" s="139" t="s">
        <v>84</v>
      </c>
      <c r="BH410" s="139" t="s">
        <v>85</v>
      </c>
      <c r="BI410" s="139" t="s">
        <v>86</v>
      </c>
      <c r="BJ410" s="139"/>
      <c r="BK410" s="139" t="s">
        <v>116</v>
      </c>
    </row>
    <row r="411" spans="1:63" ht="13.2" customHeight="1" x14ac:dyDescent="0.2">
      <c r="A411" s="54">
        <f t="shared" si="133"/>
        <v>45910</v>
      </c>
      <c r="B411" s="54" t="str">
        <f t="shared" si="134"/>
        <v>NRT</v>
      </c>
      <c r="C411" s="53">
        <f t="shared" si="135"/>
        <v>82020038093</v>
      </c>
      <c r="D411" s="55" t="str">
        <f t="shared" si="136"/>
        <v>PJP250141855</v>
      </c>
      <c r="E411" s="53">
        <f t="shared" si="137"/>
        <v>596421470580</v>
      </c>
      <c r="F411" s="53">
        <f t="shared" si="138"/>
        <v>2256355</v>
      </c>
      <c r="G411" s="53" t="str">
        <f t="shared" si="139"/>
        <v>SWCORP (TEAMHT)</v>
      </c>
      <c r="H411" s="55" t="str">
        <f t="shared" si="140"/>
        <v>윤태영</v>
      </c>
      <c r="I411" s="53">
        <f t="shared" si="141"/>
        <v>58107</v>
      </c>
      <c r="J411" s="72">
        <f t="shared" si="142"/>
        <v>0</v>
      </c>
      <c r="K411" s="114">
        <f t="shared" si="143"/>
        <v>1</v>
      </c>
      <c r="L411" s="115">
        <f t="shared" si="144"/>
        <v>0.95</v>
      </c>
      <c r="M411" s="115">
        <f t="shared" si="145"/>
        <v>2</v>
      </c>
      <c r="N411" s="56">
        <f t="shared" si="146"/>
        <v>2</v>
      </c>
      <c r="O411" s="53" t="str">
        <f t="shared" si="147"/>
        <v>일반(목록배제,Normal-Manifest Exception)</v>
      </c>
      <c r="P411" s="100">
        <f t="shared" si="148"/>
        <v>4.88</v>
      </c>
      <c r="Q411" s="63" t="str">
        <f t="shared" si="149"/>
        <v>RS706</v>
      </c>
      <c r="R411" s="63" t="str">
        <f t="shared" si="150"/>
        <v>AIR SEOUL</v>
      </c>
      <c r="S411" s="54">
        <f t="shared" si="151"/>
        <v>45910</v>
      </c>
      <c r="T411" s="94">
        <f t="shared" si="152"/>
        <v>850</v>
      </c>
      <c r="U411" s="98" cm="1">
        <f t="array" ref="U411">IF(OR(ISNUMBER(SEARCH("대신대납",J411)),ISNUMBER(SEARCH("대신 대납",J411))),_xlfn.LET(
  _xlpm.s,J411,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1" s="98">
        <f>((K411-1)*2500)/(Summary!$B$23/100)</f>
        <v>0</v>
      </c>
      <c r="W411" s="107">
        <f>IF(OR(ISNUMBER(SEARCH("대신대납",J411)),ISNUMBER(SEARCH("대신 대납",J411)),ISNUMBER(SEARCH("대신착불",J411)),ISNUMBER(SEARCH("대신 착불",J411))), 0,_xlfn.IFNA(_xlfn.IFS(
    AND(N411/K411 &gt; 2, N411/K411 &lt;= 5), 500/(Summary!$B$23/100) * K411,
    AND(N411/K411 &gt; 5, N411/K411 &lt;= 10), 1000/(Summary!$B$23/100) * K411,
    AND(N411/K411 &gt; 10, N411/K411 &lt;= 20), 3000/(Summary!$B$23/100) * K411,
    AND(N411/K411 &gt; 20, N411/K411 &lt;= 25), 11000/(Summary!$B$23/100) * K411,
    AND(N411/K411 &gt; 25, N411/K411 &lt;= 999), 15000/(Summary!$B$23/100) * K411
),0))</f>
        <v>0</v>
      </c>
      <c r="X411" s="99" cm="1">
        <f t="array" ref="X411">_xlfn.IFNA(_xlfn.IFS(AND(P411&gt;=2000, P411&lt;3000), 10000, AND(P411&gt;=3000, P411&lt;4000), 15000, AND(P411&gt;=4000, P411&lt;5000), 20000, AND(P411&gt;=5000), 25000),0)</f>
        <v>0</v>
      </c>
      <c r="Y411" s="64" t="str">
        <f>_xlfn.IFNA(VLOOKUP(D411,OTC!$A:$H,8,0),"")</f>
        <v/>
      </c>
      <c r="Z411" s="102">
        <f t="shared" si="153"/>
        <v>0</v>
      </c>
      <c r="AA411" s="113">
        <f t="shared" si="154"/>
        <v>850</v>
      </c>
      <c r="AB411" s="124">
        <f>IF(OR(ISNUMBER(SEARCH("적하삭제",J411)),ISNUMBER(SEARCH("적하 삭제",J411))),0,AA411*Summary!$B$23/100)</f>
        <v>8009.8050000000003</v>
      </c>
      <c r="AC411" s="65"/>
      <c r="AD411" s="145">
        <v>45910</v>
      </c>
      <c r="AE411" s="139" t="s">
        <v>10</v>
      </c>
      <c r="AF411" s="139">
        <v>82020038093</v>
      </c>
      <c r="AG411" s="139" t="s">
        <v>1439</v>
      </c>
      <c r="AH411" s="139" t="s">
        <v>1440</v>
      </c>
      <c r="AI411" s="139">
        <v>1062848287</v>
      </c>
      <c r="AJ411" s="139">
        <v>58107</v>
      </c>
      <c r="AK411" s="139"/>
      <c r="AL411" s="140">
        <v>1</v>
      </c>
      <c r="AM411" s="141">
        <v>0.95</v>
      </c>
      <c r="AN411" s="141">
        <v>2</v>
      </c>
      <c r="AO411" s="141">
        <v>2</v>
      </c>
      <c r="AP411" s="139" t="s">
        <v>8</v>
      </c>
      <c r="AQ411" s="141">
        <v>4.88</v>
      </c>
      <c r="AR411" s="139" t="s">
        <v>81</v>
      </c>
      <c r="AS411" s="139" t="s">
        <v>81</v>
      </c>
      <c r="AT411" s="139" t="s">
        <v>81</v>
      </c>
      <c r="AU411" s="139" t="s">
        <v>81</v>
      </c>
      <c r="AV411" s="139" t="s">
        <v>81</v>
      </c>
      <c r="AW411" s="139">
        <v>2256355</v>
      </c>
      <c r="AX411" s="139" t="s">
        <v>121</v>
      </c>
      <c r="AY411" s="139" t="s">
        <v>82</v>
      </c>
      <c r="AZ411" s="139"/>
      <c r="BA411" s="139" t="s">
        <v>83</v>
      </c>
      <c r="BB411" s="157">
        <v>596421470580</v>
      </c>
      <c r="BC411" s="139"/>
      <c r="BD411" s="139" t="s">
        <v>1441</v>
      </c>
      <c r="BE411" s="139" t="s">
        <v>88</v>
      </c>
      <c r="BF411" s="139" t="s">
        <v>87</v>
      </c>
      <c r="BG411" s="139" t="s">
        <v>84</v>
      </c>
      <c r="BH411" s="139" t="s">
        <v>85</v>
      </c>
      <c r="BI411" s="139" t="s">
        <v>86</v>
      </c>
      <c r="BJ411" s="139"/>
      <c r="BK411" s="139" t="s">
        <v>116</v>
      </c>
    </row>
    <row r="412" spans="1:63" ht="13.2" customHeight="1" x14ac:dyDescent="0.2">
      <c r="A412" s="54">
        <f t="shared" si="133"/>
        <v>45910</v>
      </c>
      <c r="B412" s="54" t="str">
        <f t="shared" si="134"/>
        <v>NRT</v>
      </c>
      <c r="C412" s="53">
        <f t="shared" si="135"/>
        <v>82020038093</v>
      </c>
      <c r="D412" s="55" t="str">
        <f t="shared" si="136"/>
        <v>PJP250141856</v>
      </c>
      <c r="E412" s="53">
        <f t="shared" si="137"/>
        <v>596421470591</v>
      </c>
      <c r="F412" s="53">
        <f t="shared" si="138"/>
        <v>2256355</v>
      </c>
      <c r="G412" s="53" t="str">
        <f t="shared" si="139"/>
        <v>SWCORP (TEAMHT)</v>
      </c>
      <c r="H412" s="55" t="str">
        <f t="shared" si="140"/>
        <v>김진우</v>
      </c>
      <c r="I412" s="53">
        <f t="shared" si="141"/>
        <v>47758</v>
      </c>
      <c r="J412" s="72">
        <f t="shared" si="142"/>
        <v>0</v>
      </c>
      <c r="K412" s="114">
        <f t="shared" si="143"/>
        <v>1</v>
      </c>
      <c r="L412" s="115">
        <f t="shared" si="144"/>
        <v>1.3</v>
      </c>
      <c r="M412" s="115">
        <f t="shared" si="145"/>
        <v>3.5</v>
      </c>
      <c r="N412" s="56">
        <f t="shared" si="146"/>
        <v>3.5</v>
      </c>
      <c r="O412" s="53" t="str">
        <f t="shared" si="147"/>
        <v>일반(목록배제,Normal-Manifest Exception)</v>
      </c>
      <c r="P412" s="100">
        <f t="shared" si="148"/>
        <v>26.16</v>
      </c>
      <c r="Q412" s="63" t="str">
        <f t="shared" si="149"/>
        <v>RS706</v>
      </c>
      <c r="R412" s="63" t="str">
        <f t="shared" si="150"/>
        <v>AIR SEOUL</v>
      </c>
      <c r="S412" s="54">
        <f t="shared" si="151"/>
        <v>45910</v>
      </c>
      <c r="T412" s="94">
        <f t="shared" si="152"/>
        <v>1135</v>
      </c>
      <c r="U412" s="98" cm="1">
        <f t="array" ref="U412">IF(OR(ISNUMBER(SEARCH("대신대납",J412)),ISNUMBER(SEARCH("대신 대납",J412))),_xlfn.LET(
  _xlpm.s,J412,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2" s="98">
        <f>((K412-1)*2500)/(Summary!$B$23/100)</f>
        <v>0</v>
      </c>
      <c r="W412" s="107">
        <f>IF(OR(ISNUMBER(SEARCH("대신대납",J412)),ISNUMBER(SEARCH("대신 대납",J412)),ISNUMBER(SEARCH("대신착불",J412)),ISNUMBER(SEARCH("대신 착불",J412))), 0,_xlfn.IFNA(_xlfn.IFS(
    AND(N412/K412 &gt; 2, N412/K412 &lt;= 5), 500/(Summary!$B$23/100) * K412,
    AND(N412/K412 &gt; 5, N412/K412 &lt;= 10), 1000/(Summary!$B$23/100) * K412,
    AND(N412/K412 &gt; 10, N412/K412 &lt;= 20), 3000/(Summary!$B$23/100) * K412,
    AND(N412/K412 &gt; 20, N412/K412 &lt;= 25), 11000/(Summary!$B$23/100) * K412,
    AND(N412/K412 &gt; 25, N412/K412 &lt;= 999), 15000/(Summary!$B$23/100) * K412
),0))</f>
        <v>53.059968376258844</v>
      </c>
      <c r="X412" s="99" cm="1">
        <f t="array" ref="X412">_xlfn.IFNA(_xlfn.IFS(AND(P412&gt;=2000, P412&lt;3000), 10000, AND(P412&gt;=3000, P412&lt;4000), 15000, AND(P412&gt;=4000, P412&lt;5000), 20000, AND(P412&gt;=5000), 25000),0)</f>
        <v>0</v>
      </c>
      <c r="Y412" s="64" t="str">
        <f>_xlfn.IFNA(VLOOKUP(D412,OTC!$A:$H,8,0),"")</f>
        <v/>
      </c>
      <c r="Z412" s="102">
        <f t="shared" si="153"/>
        <v>53</v>
      </c>
      <c r="AA412" s="113">
        <f t="shared" si="154"/>
        <v>1188</v>
      </c>
      <c r="AB412" s="124">
        <f>IF(OR(ISNUMBER(SEARCH("적하삭제",J412)),ISNUMBER(SEARCH("적하 삭제",J412))),0,AA412*Summary!$B$23/100)</f>
        <v>11194.8804</v>
      </c>
      <c r="AC412" s="65"/>
      <c r="AD412" s="145">
        <v>45910</v>
      </c>
      <c r="AE412" s="139" t="s">
        <v>10</v>
      </c>
      <c r="AF412" s="139">
        <v>82020038093</v>
      </c>
      <c r="AG412" s="139" t="s">
        <v>1442</v>
      </c>
      <c r="AH412" s="139" t="s">
        <v>1443</v>
      </c>
      <c r="AI412" s="139">
        <v>1029289407</v>
      </c>
      <c r="AJ412" s="139">
        <v>47758</v>
      </c>
      <c r="AK412" s="139"/>
      <c r="AL412" s="140">
        <v>1</v>
      </c>
      <c r="AM412" s="141">
        <v>1.3</v>
      </c>
      <c r="AN412" s="141">
        <v>3.5</v>
      </c>
      <c r="AO412" s="141">
        <v>3.5</v>
      </c>
      <c r="AP412" s="139" t="s">
        <v>8</v>
      </c>
      <c r="AQ412" s="141">
        <v>26.16</v>
      </c>
      <c r="AR412" s="139" t="s">
        <v>81</v>
      </c>
      <c r="AS412" s="139" t="s">
        <v>81</v>
      </c>
      <c r="AT412" s="139" t="s">
        <v>81</v>
      </c>
      <c r="AU412" s="139" t="s">
        <v>81</v>
      </c>
      <c r="AV412" s="139" t="s">
        <v>81</v>
      </c>
      <c r="AW412" s="139">
        <v>2256355</v>
      </c>
      <c r="AX412" s="139" t="s">
        <v>121</v>
      </c>
      <c r="AY412" s="139" t="s">
        <v>82</v>
      </c>
      <c r="AZ412" s="139"/>
      <c r="BA412" s="139" t="s">
        <v>83</v>
      </c>
      <c r="BB412" s="157">
        <v>596421470591</v>
      </c>
      <c r="BC412" s="139"/>
      <c r="BD412" s="139" t="s">
        <v>1444</v>
      </c>
      <c r="BE412" s="139" t="s">
        <v>88</v>
      </c>
      <c r="BF412" s="139" t="s">
        <v>87</v>
      </c>
      <c r="BG412" s="139" t="s">
        <v>84</v>
      </c>
      <c r="BH412" s="139" t="s">
        <v>85</v>
      </c>
      <c r="BI412" s="139" t="s">
        <v>86</v>
      </c>
      <c r="BJ412" s="139"/>
      <c r="BK412" s="139" t="s">
        <v>116</v>
      </c>
    </row>
    <row r="413" spans="1:63" ht="13.2" customHeight="1" x14ac:dyDescent="0.2">
      <c r="A413" s="54">
        <f t="shared" si="133"/>
        <v>45910</v>
      </c>
      <c r="B413" s="54" t="str">
        <f t="shared" si="134"/>
        <v>NRT</v>
      </c>
      <c r="C413" s="53">
        <f t="shared" si="135"/>
        <v>82020038093</v>
      </c>
      <c r="D413" s="55" t="str">
        <f t="shared" si="136"/>
        <v>PJP250141857</v>
      </c>
      <c r="E413" s="53">
        <f t="shared" si="137"/>
        <v>596421470602</v>
      </c>
      <c r="F413" s="53">
        <f t="shared" si="138"/>
        <v>2256355</v>
      </c>
      <c r="G413" s="53" t="str">
        <f t="shared" si="139"/>
        <v>SWCORP (TEAMHT)</v>
      </c>
      <c r="H413" s="55" t="str">
        <f t="shared" si="140"/>
        <v>박세정</v>
      </c>
      <c r="I413" s="53">
        <f t="shared" si="141"/>
        <v>7248</v>
      </c>
      <c r="J413" s="72">
        <f t="shared" si="142"/>
        <v>0</v>
      </c>
      <c r="K413" s="114">
        <f t="shared" si="143"/>
        <v>1</v>
      </c>
      <c r="L413" s="115">
        <f t="shared" si="144"/>
        <v>1</v>
      </c>
      <c r="M413" s="115">
        <f t="shared" si="145"/>
        <v>2</v>
      </c>
      <c r="N413" s="56">
        <f t="shared" si="146"/>
        <v>2</v>
      </c>
      <c r="O413" s="53" t="str">
        <f t="shared" si="147"/>
        <v>목록(Manifest)</v>
      </c>
      <c r="P413" s="100">
        <f t="shared" si="148"/>
        <v>5.26</v>
      </c>
      <c r="Q413" s="63" t="str">
        <f t="shared" si="149"/>
        <v>RS706</v>
      </c>
      <c r="R413" s="63" t="str">
        <f t="shared" si="150"/>
        <v>AIR SEOUL</v>
      </c>
      <c r="S413" s="54">
        <f t="shared" si="151"/>
        <v>45910</v>
      </c>
      <c r="T413" s="94">
        <f t="shared" si="152"/>
        <v>850</v>
      </c>
      <c r="U413" s="98" cm="1">
        <f t="array" ref="U413">IF(OR(ISNUMBER(SEARCH("대신대납",J413)),ISNUMBER(SEARCH("대신 대납",J413))),_xlfn.LET(
  _xlpm.s,J413,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3" s="98">
        <f>((K413-1)*2500)/(Summary!$B$23/100)</f>
        <v>0</v>
      </c>
      <c r="W413" s="107">
        <f>IF(OR(ISNUMBER(SEARCH("대신대납",J413)),ISNUMBER(SEARCH("대신 대납",J413)),ISNUMBER(SEARCH("대신착불",J413)),ISNUMBER(SEARCH("대신 착불",J413))), 0,_xlfn.IFNA(_xlfn.IFS(
    AND(N413/K413 &gt; 2, N413/K413 &lt;= 5), 500/(Summary!$B$23/100) * K413,
    AND(N413/K413 &gt; 5, N413/K413 &lt;= 10), 1000/(Summary!$B$23/100) * K413,
    AND(N413/K413 &gt; 10, N413/K413 &lt;= 20), 3000/(Summary!$B$23/100) * K413,
    AND(N413/K413 &gt; 20, N413/K413 &lt;= 25), 11000/(Summary!$B$23/100) * K413,
    AND(N413/K413 &gt; 25, N413/K413 &lt;= 999), 15000/(Summary!$B$23/100) * K413
),0))</f>
        <v>0</v>
      </c>
      <c r="X413" s="99" cm="1">
        <f t="array" ref="X413">_xlfn.IFNA(_xlfn.IFS(AND(P413&gt;=2000, P413&lt;3000), 10000, AND(P413&gt;=3000, P413&lt;4000), 15000, AND(P413&gt;=4000, P413&lt;5000), 20000, AND(P413&gt;=5000), 25000),0)</f>
        <v>0</v>
      </c>
      <c r="Y413" s="64" t="str">
        <f>_xlfn.IFNA(VLOOKUP(D413,OTC!$A:$H,8,0),"")</f>
        <v/>
      </c>
      <c r="Z413" s="102">
        <f t="shared" si="153"/>
        <v>0</v>
      </c>
      <c r="AA413" s="113">
        <f t="shared" si="154"/>
        <v>850</v>
      </c>
      <c r="AB413" s="124">
        <f>IF(OR(ISNUMBER(SEARCH("적하삭제",J413)),ISNUMBER(SEARCH("적하 삭제",J413))),0,AA413*Summary!$B$23/100)</f>
        <v>8009.8050000000003</v>
      </c>
      <c r="AC413" s="65"/>
      <c r="AD413" s="145">
        <v>45910</v>
      </c>
      <c r="AE413" s="139" t="s">
        <v>10</v>
      </c>
      <c r="AF413" s="139">
        <v>82020038093</v>
      </c>
      <c r="AG413" s="139" t="s">
        <v>1445</v>
      </c>
      <c r="AH413" s="139" t="s">
        <v>1446</v>
      </c>
      <c r="AI413" s="139">
        <v>1052603802</v>
      </c>
      <c r="AJ413" s="139">
        <v>7248</v>
      </c>
      <c r="AK413" s="139"/>
      <c r="AL413" s="140">
        <v>1</v>
      </c>
      <c r="AM413" s="141">
        <v>1</v>
      </c>
      <c r="AN413" s="141">
        <v>2</v>
      </c>
      <c r="AO413" s="141">
        <v>2</v>
      </c>
      <c r="AP413" s="139" t="s">
        <v>7</v>
      </c>
      <c r="AQ413" s="141">
        <v>5.26</v>
      </c>
      <c r="AR413" s="139" t="s">
        <v>81</v>
      </c>
      <c r="AS413" s="139" t="s">
        <v>81</v>
      </c>
      <c r="AT413" s="139" t="s">
        <v>81</v>
      </c>
      <c r="AU413" s="139" t="s">
        <v>81</v>
      </c>
      <c r="AV413" s="139" t="s">
        <v>81</v>
      </c>
      <c r="AW413" s="139">
        <v>2256355</v>
      </c>
      <c r="AX413" s="139" t="s">
        <v>121</v>
      </c>
      <c r="AY413" s="139" t="s">
        <v>82</v>
      </c>
      <c r="AZ413" s="139"/>
      <c r="BA413" s="139" t="s">
        <v>83</v>
      </c>
      <c r="BB413" s="157">
        <v>596421470602</v>
      </c>
      <c r="BC413" s="139"/>
      <c r="BD413" s="139" t="s">
        <v>1447</v>
      </c>
      <c r="BE413" s="139" t="s">
        <v>88</v>
      </c>
      <c r="BF413" s="139" t="s">
        <v>87</v>
      </c>
      <c r="BG413" s="139" t="s">
        <v>84</v>
      </c>
      <c r="BH413" s="139" t="s">
        <v>85</v>
      </c>
      <c r="BI413" s="139" t="s">
        <v>86</v>
      </c>
      <c r="BJ413" s="139"/>
      <c r="BK413" s="139" t="s">
        <v>116</v>
      </c>
    </row>
    <row r="414" spans="1:63" ht="13.2" customHeight="1" x14ac:dyDescent="0.2">
      <c r="A414" s="54">
        <f t="shared" si="133"/>
        <v>45910</v>
      </c>
      <c r="B414" s="54" t="str">
        <f t="shared" si="134"/>
        <v>NRT</v>
      </c>
      <c r="C414" s="53">
        <f t="shared" si="135"/>
        <v>82020038093</v>
      </c>
      <c r="D414" s="55" t="str">
        <f t="shared" si="136"/>
        <v>PJP250141858</v>
      </c>
      <c r="E414" s="53">
        <f t="shared" si="137"/>
        <v>596421470613</v>
      </c>
      <c r="F414" s="53">
        <f t="shared" si="138"/>
        <v>2256355</v>
      </c>
      <c r="G414" s="53" t="str">
        <f t="shared" si="139"/>
        <v>SWCORP (TEAMHT)</v>
      </c>
      <c r="H414" s="55" t="str">
        <f t="shared" si="140"/>
        <v>조재건</v>
      </c>
      <c r="I414" s="53">
        <f t="shared" si="141"/>
        <v>2405</v>
      </c>
      <c r="J414" s="72">
        <f t="shared" si="142"/>
        <v>0</v>
      </c>
      <c r="K414" s="114">
        <f t="shared" si="143"/>
        <v>1</v>
      </c>
      <c r="L414" s="115">
        <f t="shared" si="144"/>
        <v>1.5</v>
      </c>
      <c r="M414" s="115">
        <f t="shared" si="145"/>
        <v>1.9</v>
      </c>
      <c r="N414" s="56">
        <f t="shared" si="146"/>
        <v>1.9000000000000001</v>
      </c>
      <c r="O414" s="53" t="str">
        <f t="shared" si="147"/>
        <v>일반(목록배제,Normal-Manifest Exception)</v>
      </c>
      <c r="P414" s="100">
        <f t="shared" si="148"/>
        <v>3.87</v>
      </c>
      <c r="Q414" s="63" t="str">
        <f t="shared" si="149"/>
        <v>RS706</v>
      </c>
      <c r="R414" s="63" t="str">
        <f t="shared" si="150"/>
        <v>AIR SEOUL</v>
      </c>
      <c r="S414" s="54">
        <f t="shared" si="151"/>
        <v>45910</v>
      </c>
      <c r="T414" s="94">
        <f t="shared" si="152"/>
        <v>831</v>
      </c>
      <c r="U414" s="98" cm="1">
        <f t="array" ref="U414">IF(OR(ISNUMBER(SEARCH("대신대납",J414)),ISNUMBER(SEARCH("대신 대납",J414))),_xlfn.LET(
  _xlpm.s,J414,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4" s="98">
        <f>((K414-1)*2500)/(Summary!$B$23/100)</f>
        <v>0</v>
      </c>
      <c r="W414" s="107">
        <f>IF(OR(ISNUMBER(SEARCH("대신대납",J414)),ISNUMBER(SEARCH("대신 대납",J414)),ISNUMBER(SEARCH("대신착불",J414)),ISNUMBER(SEARCH("대신 착불",J414))), 0,_xlfn.IFNA(_xlfn.IFS(
    AND(N414/K414 &gt; 2, N414/K414 &lt;= 5), 500/(Summary!$B$23/100) * K414,
    AND(N414/K414 &gt; 5, N414/K414 &lt;= 10), 1000/(Summary!$B$23/100) * K414,
    AND(N414/K414 &gt; 10, N414/K414 &lt;= 20), 3000/(Summary!$B$23/100) * K414,
    AND(N414/K414 &gt; 20, N414/K414 &lt;= 25), 11000/(Summary!$B$23/100) * K414,
    AND(N414/K414 &gt; 25, N414/K414 &lt;= 999), 15000/(Summary!$B$23/100) * K414
),0))</f>
        <v>0</v>
      </c>
      <c r="X414" s="99" cm="1">
        <f t="array" ref="X414">_xlfn.IFNA(_xlfn.IFS(AND(P414&gt;=2000, P414&lt;3000), 10000, AND(P414&gt;=3000, P414&lt;4000), 15000, AND(P414&gt;=4000, P414&lt;5000), 20000, AND(P414&gt;=5000), 25000),0)</f>
        <v>0</v>
      </c>
      <c r="Y414" s="64" t="str">
        <f>_xlfn.IFNA(VLOOKUP(D414,OTC!$A:$H,8,0),"")</f>
        <v/>
      </c>
      <c r="Z414" s="102">
        <f t="shared" si="153"/>
        <v>0</v>
      </c>
      <c r="AA414" s="113">
        <f t="shared" si="154"/>
        <v>831</v>
      </c>
      <c r="AB414" s="124">
        <f>IF(OR(ISNUMBER(SEARCH("적하삭제",J414)),ISNUMBER(SEARCH("적하 삭제",J414))),0,AA414*Summary!$B$23/100)</f>
        <v>7830.7622999999994</v>
      </c>
      <c r="AC414" s="65"/>
      <c r="AD414" s="145">
        <v>45910</v>
      </c>
      <c r="AE414" s="139" t="s">
        <v>10</v>
      </c>
      <c r="AF414" s="139">
        <v>82020038093</v>
      </c>
      <c r="AG414" s="139" t="s">
        <v>1448</v>
      </c>
      <c r="AH414" s="139" t="s">
        <v>1449</v>
      </c>
      <c r="AI414" s="139">
        <v>1076114589</v>
      </c>
      <c r="AJ414" s="139">
        <v>2405</v>
      </c>
      <c r="AK414" s="139"/>
      <c r="AL414" s="140">
        <v>1</v>
      </c>
      <c r="AM414" s="141">
        <v>1.5</v>
      </c>
      <c r="AN414" s="141">
        <v>1.9</v>
      </c>
      <c r="AO414" s="141">
        <v>1.9</v>
      </c>
      <c r="AP414" s="139" t="s">
        <v>8</v>
      </c>
      <c r="AQ414" s="141">
        <v>3.87</v>
      </c>
      <c r="AR414" s="139" t="s">
        <v>81</v>
      </c>
      <c r="AS414" s="139" t="s">
        <v>81</v>
      </c>
      <c r="AT414" s="139" t="s">
        <v>81</v>
      </c>
      <c r="AU414" s="139" t="s">
        <v>81</v>
      </c>
      <c r="AV414" s="139" t="s">
        <v>81</v>
      </c>
      <c r="AW414" s="139">
        <v>2256355</v>
      </c>
      <c r="AX414" s="139" t="s">
        <v>121</v>
      </c>
      <c r="AY414" s="139" t="s">
        <v>82</v>
      </c>
      <c r="AZ414" s="139"/>
      <c r="BA414" s="139" t="s">
        <v>83</v>
      </c>
      <c r="BB414" s="157">
        <v>596421470613</v>
      </c>
      <c r="BC414" s="139"/>
      <c r="BD414" s="139" t="s">
        <v>1450</v>
      </c>
      <c r="BE414" s="139" t="s">
        <v>88</v>
      </c>
      <c r="BF414" s="139" t="s">
        <v>87</v>
      </c>
      <c r="BG414" s="139" t="s">
        <v>84</v>
      </c>
      <c r="BH414" s="139" t="s">
        <v>85</v>
      </c>
      <c r="BI414" s="139" t="s">
        <v>86</v>
      </c>
      <c r="BJ414" s="139"/>
      <c r="BK414" s="139" t="s">
        <v>116</v>
      </c>
    </row>
    <row r="415" spans="1:63" ht="13.2" customHeight="1" x14ac:dyDescent="0.2">
      <c r="A415" s="54">
        <f t="shared" si="133"/>
        <v>45910</v>
      </c>
      <c r="B415" s="54" t="str">
        <f t="shared" si="134"/>
        <v>NRT</v>
      </c>
      <c r="C415" s="53">
        <f t="shared" si="135"/>
        <v>82020038093</v>
      </c>
      <c r="D415" s="55" t="str">
        <f t="shared" si="136"/>
        <v>PJP250141861</v>
      </c>
      <c r="E415" s="53">
        <f t="shared" si="137"/>
        <v>596421470646</v>
      </c>
      <c r="F415" s="53">
        <f t="shared" si="138"/>
        <v>2256355</v>
      </c>
      <c r="G415" s="53" t="str">
        <f t="shared" si="139"/>
        <v>SWCORP (TEAMHT)</v>
      </c>
      <c r="H415" s="55" t="str">
        <f t="shared" si="140"/>
        <v>류진선</v>
      </c>
      <c r="I415" s="53">
        <f t="shared" si="141"/>
        <v>13641</v>
      </c>
      <c r="J415" s="72">
        <f t="shared" si="142"/>
        <v>0</v>
      </c>
      <c r="K415" s="114">
        <f t="shared" si="143"/>
        <v>1</v>
      </c>
      <c r="L415" s="115">
        <f t="shared" si="144"/>
        <v>0.5</v>
      </c>
      <c r="M415" s="115">
        <f t="shared" si="145"/>
        <v>2</v>
      </c>
      <c r="N415" s="56">
        <f t="shared" si="146"/>
        <v>2</v>
      </c>
      <c r="O415" s="53" t="str">
        <f t="shared" si="147"/>
        <v>일반(목록배제,Normal-Manifest Exception)</v>
      </c>
      <c r="P415" s="100">
        <f t="shared" si="148"/>
        <v>1.39</v>
      </c>
      <c r="Q415" s="63" t="str">
        <f t="shared" si="149"/>
        <v>RS706</v>
      </c>
      <c r="R415" s="63" t="str">
        <f t="shared" si="150"/>
        <v>AIR SEOUL</v>
      </c>
      <c r="S415" s="54">
        <f t="shared" si="151"/>
        <v>45910</v>
      </c>
      <c r="T415" s="94">
        <f t="shared" si="152"/>
        <v>850</v>
      </c>
      <c r="U415" s="98" cm="1">
        <f t="array" ref="U415">IF(OR(ISNUMBER(SEARCH("대신대납",J415)),ISNUMBER(SEARCH("대신 대납",J415))),_xlfn.LET(
  _xlpm.s,J415,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5" s="98">
        <f>((K415-1)*2500)/(Summary!$B$23/100)</f>
        <v>0</v>
      </c>
      <c r="W415" s="107">
        <f>IF(OR(ISNUMBER(SEARCH("대신대납",J415)),ISNUMBER(SEARCH("대신 대납",J415)),ISNUMBER(SEARCH("대신착불",J415)),ISNUMBER(SEARCH("대신 착불",J415))), 0,_xlfn.IFNA(_xlfn.IFS(
    AND(N415/K415 &gt; 2, N415/K415 &lt;= 5), 500/(Summary!$B$23/100) * K415,
    AND(N415/K415 &gt; 5, N415/K415 &lt;= 10), 1000/(Summary!$B$23/100) * K415,
    AND(N415/K415 &gt; 10, N415/K415 &lt;= 20), 3000/(Summary!$B$23/100) * K415,
    AND(N415/K415 &gt; 20, N415/K415 &lt;= 25), 11000/(Summary!$B$23/100) * K415,
    AND(N415/K415 &gt; 25, N415/K415 &lt;= 999), 15000/(Summary!$B$23/100) * K415
),0))</f>
        <v>0</v>
      </c>
      <c r="X415" s="99" cm="1">
        <f t="array" ref="X415">_xlfn.IFNA(_xlfn.IFS(AND(P415&gt;=2000, P415&lt;3000), 10000, AND(P415&gt;=3000, P415&lt;4000), 15000, AND(P415&gt;=4000, P415&lt;5000), 20000, AND(P415&gt;=5000), 25000),0)</f>
        <v>0</v>
      </c>
      <c r="Y415" s="64" t="str">
        <f>_xlfn.IFNA(VLOOKUP(D415,OTC!$A:$H,8,0),"")</f>
        <v/>
      </c>
      <c r="Z415" s="102">
        <f t="shared" si="153"/>
        <v>0</v>
      </c>
      <c r="AA415" s="113">
        <f t="shared" si="154"/>
        <v>850</v>
      </c>
      <c r="AB415" s="124">
        <f>IF(OR(ISNUMBER(SEARCH("적하삭제",J415)),ISNUMBER(SEARCH("적하 삭제",J415))),0,AA415*Summary!$B$23/100)</f>
        <v>8009.8050000000003</v>
      </c>
      <c r="AC415" s="65"/>
      <c r="AD415" s="145">
        <v>45910</v>
      </c>
      <c r="AE415" s="139" t="s">
        <v>10</v>
      </c>
      <c r="AF415" s="139">
        <v>82020038093</v>
      </c>
      <c r="AG415" s="139" t="s">
        <v>1451</v>
      </c>
      <c r="AH415" s="139" t="s">
        <v>1452</v>
      </c>
      <c r="AI415" s="139">
        <v>1099394993</v>
      </c>
      <c r="AJ415" s="139">
        <v>13641</v>
      </c>
      <c r="AK415" s="139"/>
      <c r="AL415" s="140">
        <v>1</v>
      </c>
      <c r="AM415" s="141">
        <v>0.5</v>
      </c>
      <c r="AN415" s="141">
        <v>2</v>
      </c>
      <c r="AO415" s="141">
        <v>2</v>
      </c>
      <c r="AP415" s="139" t="s">
        <v>8</v>
      </c>
      <c r="AQ415" s="141">
        <v>1.39</v>
      </c>
      <c r="AR415" s="139" t="s">
        <v>81</v>
      </c>
      <c r="AS415" s="139" t="s">
        <v>81</v>
      </c>
      <c r="AT415" s="139" t="s">
        <v>81</v>
      </c>
      <c r="AU415" s="139" t="s">
        <v>81</v>
      </c>
      <c r="AV415" s="139" t="s">
        <v>81</v>
      </c>
      <c r="AW415" s="139">
        <v>2256355</v>
      </c>
      <c r="AX415" s="139" t="s">
        <v>121</v>
      </c>
      <c r="AY415" s="139" t="s">
        <v>82</v>
      </c>
      <c r="AZ415" s="139"/>
      <c r="BA415" s="139" t="s">
        <v>83</v>
      </c>
      <c r="BB415" s="157">
        <v>596421470646</v>
      </c>
      <c r="BC415" s="139"/>
      <c r="BD415" s="139" t="s">
        <v>1453</v>
      </c>
      <c r="BE415" s="139" t="s">
        <v>88</v>
      </c>
      <c r="BF415" s="139" t="s">
        <v>87</v>
      </c>
      <c r="BG415" s="139" t="s">
        <v>84</v>
      </c>
      <c r="BH415" s="139" t="s">
        <v>85</v>
      </c>
      <c r="BI415" s="139" t="s">
        <v>86</v>
      </c>
      <c r="BJ415" s="139"/>
      <c r="BK415" s="139" t="s">
        <v>116</v>
      </c>
    </row>
    <row r="416" spans="1:63" ht="13.2" customHeight="1" x14ac:dyDescent="0.2">
      <c r="A416" s="54">
        <f t="shared" si="133"/>
        <v>45910</v>
      </c>
      <c r="B416" s="54" t="str">
        <f t="shared" si="134"/>
        <v>NRT</v>
      </c>
      <c r="C416" s="53">
        <f t="shared" si="135"/>
        <v>82020038093</v>
      </c>
      <c r="D416" s="55" t="str">
        <f t="shared" si="136"/>
        <v>PJP250141870</v>
      </c>
      <c r="E416" s="53">
        <f t="shared" si="137"/>
        <v>596421470731</v>
      </c>
      <c r="F416" s="53">
        <f t="shared" si="138"/>
        <v>2256355</v>
      </c>
      <c r="G416" s="53" t="str">
        <f t="shared" si="139"/>
        <v>SWCORP (TEAMHT)</v>
      </c>
      <c r="H416" s="55" t="str">
        <f t="shared" si="140"/>
        <v>홍서진</v>
      </c>
      <c r="I416" s="53">
        <f t="shared" si="141"/>
        <v>21994</v>
      </c>
      <c r="J416" s="72">
        <f t="shared" si="142"/>
        <v>0</v>
      </c>
      <c r="K416" s="114">
        <f t="shared" si="143"/>
        <v>1</v>
      </c>
      <c r="L416" s="115">
        <f t="shared" si="144"/>
        <v>14.2</v>
      </c>
      <c r="M416" s="115">
        <f t="shared" si="145"/>
        <v>8</v>
      </c>
      <c r="N416" s="56">
        <f t="shared" si="146"/>
        <v>14.200000000000001</v>
      </c>
      <c r="O416" s="53" t="str">
        <f t="shared" si="147"/>
        <v>일반(목록배제,Normal-Manifest Exception)</v>
      </c>
      <c r="P416" s="100">
        <f t="shared" si="148"/>
        <v>24.61</v>
      </c>
      <c r="Q416" s="63" t="str">
        <f t="shared" si="149"/>
        <v>RS706</v>
      </c>
      <c r="R416" s="63" t="str">
        <f t="shared" si="150"/>
        <v>AIR SEOUL</v>
      </c>
      <c r="S416" s="54">
        <f t="shared" si="151"/>
        <v>45910</v>
      </c>
      <c r="T416" s="94">
        <f t="shared" si="152"/>
        <v>3168</v>
      </c>
      <c r="U416" s="98" cm="1">
        <f t="array" ref="U416">IF(OR(ISNUMBER(SEARCH("대신대납",J416)),ISNUMBER(SEARCH("대신 대납",J416))),_xlfn.LET(
  _xlpm.s,J416,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6" s="98">
        <f>((K416-1)*2500)/(Summary!$B$23/100)</f>
        <v>0</v>
      </c>
      <c r="W416" s="107">
        <f>IF(OR(ISNUMBER(SEARCH("대신대납",J416)),ISNUMBER(SEARCH("대신 대납",J416)),ISNUMBER(SEARCH("대신착불",J416)),ISNUMBER(SEARCH("대신 착불",J416))), 0,_xlfn.IFNA(_xlfn.IFS(
    AND(N416/K416 &gt; 2, N416/K416 &lt;= 5), 500/(Summary!$B$23/100) * K416,
    AND(N416/K416 &gt; 5, N416/K416 &lt;= 10), 1000/(Summary!$B$23/100) * K416,
    AND(N416/K416 &gt; 10, N416/K416 &lt;= 20), 3000/(Summary!$B$23/100) * K416,
    AND(N416/K416 &gt; 20, N416/K416 &lt;= 25), 11000/(Summary!$B$23/100) * K416,
    AND(N416/K416 &gt; 25, N416/K416 &lt;= 999), 15000/(Summary!$B$23/100) * K416
),0))</f>
        <v>318.35981025755302</v>
      </c>
      <c r="X416" s="99" cm="1">
        <f t="array" ref="X416">_xlfn.IFNA(_xlfn.IFS(AND(P416&gt;=2000, P416&lt;3000), 10000, AND(P416&gt;=3000, P416&lt;4000), 15000, AND(P416&gt;=4000, P416&lt;5000), 20000, AND(P416&gt;=5000), 25000),0)</f>
        <v>0</v>
      </c>
      <c r="Y416" s="64" t="str">
        <f>_xlfn.IFNA(VLOOKUP(D416,OTC!$A:$H,8,0),"")</f>
        <v/>
      </c>
      <c r="Z416" s="102">
        <f t="shared" si="153"/>
        <v>318</v>
      </c>
      <c r="AA416" s="113">
        <f t="shared" si="154"/>
        <v>3486</v>
      </c>
      <c r="AB416" s="124">
        <f>IF(OR(ISNUMBER(SEARCH("적하삭제",J416)),ISNUMBER(SEARCH("적하 삭제",J416))),0,AA416*Summary!$B$23/100)</f>
        <v>32849.623800000001</v>
      </c>
      <c r="AC416" s="65"/>
      <c r="AD416" s="145">
        <v>45910</v>
      </c>
      <c r="AE416" s="139" t="s">
        <v>10</v>
      </c>
      <c r="AF416" s="139">
        <v>82020038093</v>
      </c>
      <c r="AG416" s="139" t="s">
        <v>1454</v>
      </c>
      <c r="AH416" s="139" t="s">
        <v>1455</v>
      </c>
      <c r="AI416" s="139">
        <v>1027296310</v>
      </c>
      <c r="AJ416" s="139">
        <v>21994</v>
      </c>
      <c r="AK416" s="139"/>
      <c r="AL416" s="140">
        <v>1</v>
      </c>
      <c r="AM416" s="141">
        <v>14.2</v>
      </c>
      <c r="AN416" s="141">
        <v>8</v>
      </c>
      <c r="AO416" s="141">
        <v>14.5</v>
      </c>
      <c r="AP416" s="139" t="s">
        <v>8</v>
      </c>
      <c r="AQ416" s="141">
        <v>24.61</v>
      </c>
      <c r="AR416" s="139" t="s">
        <v>81</v>
      </c>
      <c r="AS416" s="139" t="s">
        <v>81</v>
      </c>
      <c r="AT416" s="139" t="s">
        <v>81</v>
      </c>
      <c r="AU416" s="139" t="s">
        <v>81</v>
      </c>
      <c r="AV416" s="139" t="s">
        <v>81</v>
      </c>
      <c r="AW416" s="139">
        <v>2256355</v>
      </c>
      <c r="AX416" s="139" t="s">
        <v>121</v>
      </c>
      <c r="AY416" s="139" t="s">
        <v>82</v>
      </c>
      <c r="AZ416" s="139"/>
      <c r="BA416" s="139" t="s">
        <v>83</v>
      </c>
      <c r="BB416" s="157">
        <v>596421470731</v>
      </c>
      <c r="BC416" s="139"/>
      <c r="BD416" s="139" t="s">
        <v>1456</v>
      </c>
      <c r="BE416" s="139" t="s">
        <v>88</v>
      </c>
      <c r="BF416" s="139" t="s">
        <v>87</v>
      </c>
      <c r="BG416" s="139" t="s">
        <v>84</v>
      </c>
      <c r="BH416" s="139" t="s">
        <v>85</v>
      </c>
      <c r="BI416" s="139" t="s">
        <v>86</v>
      </c>
      <c r="BJ416" s="139"/>
      <c r="BK416" s="139" t="s">
        <v>116</v>
      </c>
    </row>
    <row r="417" spans="1:63" ht="13.2" customHeight="1" x14ac:dyDescent="0.2">
      <c r="A417" s="54">
        <f t="shared" si="133"/>
        <v>45910</v>
      </c>
      <c r="B417" s="54" t="str">
        <f t="shared" si="134"/>
        <v>NRT</v>
      </c>
      <c r="C417" s="53">
        <f t="shared" si="135"/>
        <v>82020038093</v>
      </c>
      <c r="D417" s="55" t="str">
        <f t="shared" si="136"/>
        <v>PJP250141887</v>
      </c>
      <c r="E417" s="53">
        <f t="shared" si="137"/>
        <v>596421470904</v>
      </c>
      <c r="F417" s="53">
        <f t="shared" si="138"/>
        <v>2256355</v>
      </c>
      <c r="G417" s="53" t="str">
        <f t="shared" si="139"/>
        <v>SWCORP (TEAMHT)</v>
      </c>
      <c r="H417" s="55" t="str">
        <f t="shared" si="140"/>
        <v>김희영</v>
      </c>
      <c r="I417" s="53">
        <f t="shared" si="141"/>
        <v>56133</v>
      </c>
      <c r="J417" s="72">
        <f t="shared" si="142"/>
        <v>0</v>
      </c>
      <c r="K417" s="114">
        <f t="shared" si="143"/>
        <v>1</v>
      </c>
      <c r="L417" s="115">
        <f t="shared" si="144"/>
        <v>3.65</v>
      </c>
      <c r="M417" s="115">
        <f t="shared" si="145"/>
        <v>3.6</v>
      </c>
      <c r="N417" s="56">
        <f t="shared" si="146"/>
        <v>3.7</v>
      </c>
      <c r="O417" s="53" t="str">
        <f t="shared" si="147"/>
        <v>일반(목록배제,Normal-Manifest Exception)</v>
      </c>
      <c r="P417" s="100">
        <f t="shared" si="148"/>
        <v>9.4700000000000006</v>
      </c>
      <c r="Q417" s="63" t="str">
        <f t="shared" si="149"/>
        <v>RS706</v>
      </c>
      <c r="R417" s="63" t="str">
        <f t="shared" si="150"/>
        <v>AIR SEOUL</v>
      </c>
      <c r="S417" s="54">
        <f t="shared" si="151"/>
        <v>45910</v>
      </c>
      <c r="T417" s="94">
        <f t="shared" si="152"/>
        <v>1173</v>
      </c>
      <c r="U417" s="98" cm="1">
        <f t="array" ref="U417">IF(OR(ISNUMBER(SEARCH("대신대납",J417)),ISNUMBER(SEARCH("대신 대납",J417))),_xlfn.LET(
  _xlpm.s,J417,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7" s="98">
        <f>((K417-1)*2500)/(Summary!$B$23/100)</f>
        <v>0</v>
      </c>
      <c r="W417" s="107">
        <f>IF(OR(ISNUMBER(SEARCH("대신대납",J417)),ISNUMBER(SEARCH("대신 대납",J417)),ISNUMBER(SEARCH("대신착불",J417)),ISNUMBER(SEARCH("대신 착불",J417))), 0,_xlfn.IFNA(_xlfn.IFS(
    AND(N417/K417 &gt; 2, N417/K417 &lt;= 5), 500/(Summary!$B$23/100) * K417,
    AND(N417/K417 &gt; 5, N417/K417 &lt;= 10), 1000/(Summary!$B$23/100) * K417,
    AND(N417/K417 &gt; 10, N417/K417 &lt;= 20), 3000/(Summary!$B$23/100) * K417,
    AND(N417/K417 &gt; 20, N417/K417 &lt;= 25), 11000/(Summary!$B$23/100) * K417,
    AND(N417/K417 &gt; 25, N417/K417 &lt;= 999), 15000/(Summary!$B$23/100) * K417
),0))</f>
        <v>53.059968376258844</v>
      </c>
      <c r="X417" s="99" cm="1">
        <f t="array" ref="X417">_xlfn.IFNA(_xlfn.IFS(AND(P417&gt;=2000, P417&lt;3000), 10000, AND(P417&gt;=3000, P417&lt;4000), 15000, AND(P417&gt;=4000, P417&lt;5000), 20000, AND(P417&gt;=5000), 25000),0)</f>
        <v>0</v>
      </c>
      <c r="Y417" s="64" t="str">
        <f>_xlfn.IFNA(VLOOKUP(D417,OTC!$A:$H,8,0),"")</f>
        <v/>
      </c>
      <c r="Z417" s="102">
        <f t="shared" si="153"/>
        <v>53</v>
      </c>
      <c r="AA417" s="113">
        <f t="shared" si="154"/>
        <v>1226</v>
      </c>
      <c r="AB417" s="124">
        <f>IF(OR(ISNUMBER(SEARCH("적하삭제",J417)),ISNUMBER(SEARCH("적하 삭제",J417))),0,AA417*Summary!$B$23/100)</f>
        <v>11552.9658</v>
      </c>
      <c r="AC417" s="65"/>
      <c r="AD417" s="145">
        <v>45910</v>
      </c>
      <c r="AE417" s="139" t="s">
        <v>10</v>
      </c>
      <c r="AF417" s="139">
        <v>82020038093</v>
      </c>
      <c r="AG417" s="139" t="s">
        <v>1457</v>
      </c>
      <c r="AH417" s="139" t="s">
        <v>1458</v>
      </c>
      <c r="AI417" s="139">
        <v>1097231249</v>
      </c>
      <c r="AJ417" s="139">
        <v>56133</v>
      </c>
      <c r="AK417" s="139"/>
      <c r="AL417" s="140">
        <v>1</v>
      </c>
      <c r="AM417" s="141">
        <v>3.65</v>
      </c>
      <c r="AN417" s="141">
        <v>3.6</v>
      </c>
      <c r="AO417" s="141">
        <v>3.7</v>
      </c>
      <c r="AP417" s="139" t="s">
        <v>8</v>
      </c>
      <c r="AQ417" s="141">
        <v>9.4700000000000006</v>
      </c>
      <c r="AR417" s="139" t="s">
        <v>81</v>
      </c>
      <c r="AS417" s="139" t="s">
        <v>81</v>
      </c>
      <c r="AT417" s="139" t="s">
        <v>81</v>
      </c>
      <c r="AU417" s="139" t="s">
        <v>81</v>
      </c>
      <c r="AV417" s="139" t="s">
        <v>81</v>
      </c>
      <c r="AW417" s="139">
        <v>2256355</v>
      </c>
      <c r="AX417" s="139" t="s">
        <v>121</v>
      </c>
      <c r="AY417" s="139" t="s">
        <v>82</v>
      </c>
      <c r="AZ417" s="139"/>
      <c r="BA417" s="139" t="s">
        <v>83</v>
      </c>
      <c r="BB417" s="157">
        <v>596421470904</v>
      </c>
      <c r="BC417" s="139"/>
      <c r="BD417" s="139" t="s">
        <v>1459</v>
      </c>
      <c r="BE417" s="139" t="s">
        <v>88</v>
      </c>
      <c r="BF417" s="139" t="s">
        <v>87</v>
      </c>
      <c r="BG417" s="139" t="s">
        <v>84</v>
      </c>
      <c r="BH417" s="139" t="s">
        <v>85</v>
      </c>
      <c r="BI417" s="139" t="s">
        <v>86</v>
      </c>
      <c r="BJ417" s="139"/>
      <c r="BK417" s="139" t="s">
        <v>116</v>
      </c>
    </row>
    <row r="418" spans="1:63" ht="13.2" customHeight="1" x14ac:dyDescent="0.2">
      <c r="A418" s="54">
        <f t="shared" si="133"/>
        <v>45910</v>
      </c>
      <c r="B418" s="54" t="str">
        <f t="shared" si="134"/>
        <v>NRT</v>
      </c>
      <c r="C418" s="53">
        <f t="shared" si="135"/>
        <v>82020038093</v>
      </c>
      <c r="D418" s="55" t="str">
        <f t="shared" si="136"/>
        <v>PJP250141889</v>
      </c>
      <c r="E418" s="53">
        <f t="shared" si="137"/>
        <v>596421470926</v>
      </c>
      <c r="F418" s="53">
        <f t="shared" si="138"/>
        <v>2256355</v>
      </c>
      <c r="G418" s="53" t="str">
        <f t="shared" si="139"/>
        <v>SWCORP (TEAMHT)</v>
      </c>
      <c r="H418" s="55" t="str">
        <f t="shared" si="140"/>
        <v>공지우</v>
      </c>
      <c r="I418" s="53">
        <f t="shared" si="141"/>
        <v>18393</v>
      </c>
      <c r="J418" s="72">
        <f t="shared" si="142"/>
        <v>0</v>
      </c>
      <c r="K418" s="114">
        <f t="shared" si="143"/>
        <v>1</v>
      </c>
      <c r="L418" s="115">
        <f t="shared" si="144"/>
        <v>4.5</v>
      </c>
      <c r="M418" s="115">
        <f t="shared" si="145"/>
        <v>3.6</v>
      </c>
      <c r="N418" s="56">
        <f t="shared" si="146"/>
        <v>4.5</v>
      </c>
      <c r="O418" s="53" t="str">
        <f t="shared" si="147"/>
        <v>일반(목록배제,Normal-Manifest Exception)</v>
      </c>
      <c r="P418" s="100">
        <f t="shared" si="148"/>
        <v>13.05</v>
      </c>
      <c r="Q418" s="63" t="str">
        <f t="shared" si="149"/>
        <v>RS706</v>
      </c>
      <c r="R418" s="63" t="str">
        <f t="shared" si="150"/>
        <v>AIR SEOUL</v>
      </c>
      <c r="S418" s="54">
        <f t="shared" si="151"/>
        <v>45910</v>
      </c>
      <c r="T418" s="94">
        <f t="shared" si="152"/>
        <v>1325</v>
      </c>
      <c r="U418" s="98" cm="1">
        <f t="array" ref="U418">IF(OR(ISNUMBER(SEARCH("대신대납",J418)),ISNUMBER(SEARCH("대신 대납",J418))),_xlfn.LET(
  _xlpm.s,J418,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8" s="98">
        <f>((K418-1)*2500)/(Summary!$B$23/100)</f>
        <v>0</v>
      </c>
      <c r="W418" s="107">
        <f>IF(OR(ISNUMBER(SEARCH("대신대납",J418)),ISNUMBER(SEARCH("대신 대납",J418)),ISNUMBER(SEARCH("대신착불",J418)),ISNUMBER(SEARCH("대신 착불",J418))), 0,_xlfn.IFNA(_xlfn.IFS(
    AND(N418/K418 &gt; 2, N418/K418 &lt;= 5), 500/(Summary!$B$23/100) * K418,
    AND(N418/K418 &gt; 5, N418/K418 &lt;= 10), 1000/(Summary!$B$23/100) * K418,
    AND(N418/K418 &gt; 10, N418/K418 &lt;= 20), 3000/(Summary!$B$23/100) * K418,
    AND(N418/K418 &gt; 20, N418/K418 &lt;= 25), 11000/(Summary!$B$23/100) * K418,
    AND(N418/K418 &gt; 25, N418/K418 &lt;= 999), 15000/(Summary!$B$23/100) * K418
),0))</f>
        <v>53.059968376258844</v>
      </c>
      <c r="X418" s="99" cm="1">
        <f t="array" ref="X418">_xlfn.IFNA(_xlfn.IFS(AND(P418&gt;=2000, P418&lt;3000), 10000, AND(P418&gt;=3000, P418&lt;4000), 15000, AND(P418&gt;=4000, P418&lt;5000), 20000, AND(P418&gt;=5000), 25000),0)</f>
        <v>0</v>
      </c>
      <c r="Y418" s="64" t="str">
        <f>_xlfn.IFNA(VLOOKUP(D418,OTC!$A:$H,8,0),"")</f>
        <v/>
      </c>
      <c r="Z418" s="102">
        <f t="shared" si="153"/>
        <v>53</v>
      </c>
      <c r="AA418" s="113">
        <f t="shared" si="154"/>
        <v>1378</v>
      </c>
      <c r="AB418" s="124">
        <f>IF(OR(ISNUMBER(SEARCH("적하삭제",J418)),ISNUMBER(SEARCH("적하 삭제",J418))),0,AA418*Summary!$B$23/100)</f>
        <v>12985.3074</v>
      </c>
      <c r="AC418" s="65"/>
      <c r="AD418" s="145">
        <v>45910</v>
      </c>
      <c r="AE418" s="139" t="s">
        <v>10</v>
      </c>
      <c r="AF418" s="139">
        <v>82020038093</v>
      </c>
      <c r="AG418" s="139" t="s">
        <v>1460</v>
      </c>
      <c r="AH418" s="139" t="s">
        <v>1461</v>
      </c>
      <c r="AI418" s="139">
        <v>1074921478</v>
      </c>
      <c r="AJ418" s="139">
        <v>18393</v>
      </c>
      <c r="AK418" s="139"/>
      <c r="AL418" s="140">
        <v>1</v>
      </c>
      <c r="AM418" s="141">
        <v>4.5</v>
      </c>
      <c r="AN418" s="141">
        <v>3.6</v>
      </c>
      <c r="AO418" s="141">
        <v>4.5</v>
      </c>
      <c r="AP418" s="139" t="s">
        <v>8</v>
      </c>
      <c r="AQ418" s="141">
        <v>13.05</v>
      </c>
      <c r="AR418" s="139" t="s">
        <v>81</v>
      </c>
      <c r="AS418" s="139" t="s">
        <v>81</v>
      </c>
      <c r="AT418" s="139" t="s">
        <v>81</v>
      </c>
      <c r="AU418" s="139" t="s">
        <v>81</v>
      </c>
      <c r="AV418" s="139" t="s">
        <v>81</v>
      </c>
      <c r="AW418" s="139">
        <v>2256355</v>
      </c>
      <c r="AX418" s="139" t="s">
        <v>121</v>
      </c>
      <c r="AY418" s="139" t="s">
        <v>82</v>
      </c>
      <c r="AZ418" s="139"/>
      <c r="BA418" s="139" t="s">
        <v>83</v>
      </c>
      <c r="BB418" s="157">
        <v>596421470926</v>
      </c>
      <c r="BC418" s="139"/>
      <c r="BD418" s="139" t="s">
        <v>1462</v>
      </c>
      <c r="BE418" s="139" t="s">
        <v>88</v>
      </c>
      <c r="BF418" s="139" t="s">
        <v>87</v>
      </c>
      <c r="BG418" s="139" t="s">
        <v>84</v>
      </c>
      <c r="BH418" s="139" t="s">
        <v>85</v>
      </c>
      <c r="BI418" s="139" t="s">
        <v>86</v>
      </c>
      <c r="BJ418" s="139"/>
      <c r="BK418" s="139" t="s">
        <v>116</v>
      </c>
    </row>
    <row r="419" spans="1:63" ht="13.2" customHeight="1" x14ac:dyDescent="0.2">
      <c r="A419" s="54">
        <f t="shared" si="133"/>
        <v>45910</v>
      </c>
      <c r="B419" s="54" t="str">
        <f t="shared" si="134"/>
        <v>NRT</v>
      </c>
      <c r="C419" s="53">
        <f t="shared" si="135"/>
        <v>82020038093</v>
      </c>
      <c r="D419" s="55" t="str">
        <f t="shared" si="136"/>
        <v>PJP250141814</v>
      </c>
      <c r="E419" s="53">
        <f t="shared" si="137"/>
        <v>596421470171</v>
      </c>
      <c r="F419" s="53">
        <f t="shared" si="138"/>
        <v>2256355</v>
      </c>
      <c r="G419" s="53" t="str">
        <f t="shared" si="139"/>
        <v>SWCORP (TEAMHT)</v>
      </c>
      <c r="H419" s="55" t="str">
        <f t="shared" si="140"/>
        <v>류해숙</v>
      </c>
      <c r="I419" s="53">
        <f t="shared" si="141"/>
        <v>16531</v>
      </c>
      <c r="J419" s="72">
        <f t="shared" si="142"/>
        <v>0</v>
      </c>
      <c r="K419" s="114">
        <f t="shared" si="143"/>
        <v>1</v>
      </c>
      <c r="L419" s="115">
        <f t="shared" si="144"/>
        <v>2</v>
      </c>
      <c r="M419" s="115">
        <f t="shared" si="145"/>
        <v>3.6</v>
      </c>
      <c r="N419" s="56">
        <f t="shared" si="146"/>
        <v>3.6</v>
      </c>
      <c r="O419" s="53" t="str">
        <f t="shared" si="147"/>
        <v>일반(목록배제,Normal-Manifest Exception)</v>
      </c>
      <c r="P419" s="100">
        <f t="shared" si="148"/>
        <v>24.87</v>
      </c>
      <c r="Q419" s="63" t="str">
        <f t="shared" si="149"/>
        <v>RS706</v>
      </c>
      <c r="R419" s="63" t="str">
        <f t="shared" si="150"/>
        <v>AIR SEOUL</v>
      </c>
      <c r="S419" s="54">
        <f t="shared" si="151"/>
        <v>45910</v>
      </c>
      <c r="T419" s="94">
        <f t="shared" si="152"/>
        <v>1154</v>
      </c>
      <c r="U419" s="98" cm="1">
        <f t="array" ref="U419">IF(OR(ISNUMBER(SEARCH("대신대납",J419)),ISNUMBER(SEARCH("대신 대납",J419))),_xlfn.LET(
  _xlpm.s,J419,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9" s="98">
        <f>((K419-1)*2500)/(Summary!$B$23/100)</f>
        <v>0</v>
      </c>
      <c r="W419" s="107">
        <f>IF(OR(ISNUMBER(SEARCH("대신대납",J419)),ISNUMBER(SEARCH("대신 대납",J419)),ISNUMBER(SEARCH("대신착불",J419)),ISNUMBER(SEARCH("대신 착불",J419))), 0,_xlfn.IFNA(_xlfn.IFS(
    AND(N419/K419 &gt; 2, N419/K419 &lt;= 5), 500/(Summary!$B$23/100) * K419,
    AND(N419/K419 &gt; 5, N419/K419 &lt;= 10), 1000/(Summary!$B$23/100) * K419,
    AND(N419/K419 &gt; 10, N419/K419 &lt;= 20), 3000/(Summary!$B$23/100) * K419,
    AND(N419/K419 &gt; 20, N419/K419 &lt;= 25), 11000/(Summary!$B$23/100) * K419,
    AND(N419/K419 &gt; 25, N419/K419 &lt;= 999), 15000/(Summary!$B$23/100) * K419
),0))</f>
        <v>53.059968376258844</v>
      </c>
      <c r="X419" s="99" cm="1">
        <f t="array" ref="X419">_xlfn.IFNA(_xlfn.IFS(AND(P419&gt;=2000, P419&lt;3000), 10000, AND(P419&gt;=3000, P419&lt;4000), 15000, AND(P419&gt;=4000, P419&lt;5000), 20000, AND(P419&gt;=5000), 25000),0)</f>
        <v>0</v>
      </c>
      <c r="Y419" s="64" t="str">
        <f>_xlfn.IFNA(VLOOKUP(D419,OTC!$A:$H,8,0),"")</f>
        <v/>
      </c>
      <c r="Z419" s="102">
        <f t="shared" si="153"/>
        <v>53</v>
      </c>
      <c r="AA419" s="113">
        <f t="shared" si="154"/>
        <v>1207</v>
      </c>
      <c r="AB419" s="124">
        <f>IF(OR(ISNUMBER(SEARCH("적하삭제",J419)),ISNUMBER(SEARCH("적하 삭제",J419))),0,AA419*Summary!$B$23/100)</f>
        <v>11373.9231</v>
      </c>
      <c r="AC419" s="65"/>
      <c r="AD419" s="145">
        <v>45910</v>
      </c>
      <c r="AE419" s="139" t="s">
        <v>10</v>
      </c>
      <c r="AF419" s="139">
        <v>82020038093</v>
      </c>
      <c r="AG419" s="139" t="s">
        <v>1463</v>
      </c>
      <c r="AH419" s="139" t="s">
        <v>1464</v>
      </c>
      <c r="AI419" s="139">
        <v>1038366993</v>
      </c>
      <c r="AJ419" s="139">
        <v>16531</v>
      </c>
      <c r="AK419" s="139"/>
      <c r="AL419" s="140">
        <v>1</v>
      </c>
      <c r="AM419" s="141">
        <v>2</v>
      </c>
      <c r="AN419" s="141">
        <v>3.6</v>
      </c>
      <c r="AO419" s="141">
        <v>3.6</v>
      </c>
      <c r="AP419" s="139" t="s">
        <v>8</v>
      </c>
      <c r="AQ419" s="141">
        <v>24.87</v>
      </c>
      <c r="AR419" s="139" t="s">
        <v>81</v>
      </c>
      <c r="AS419" s="139" t="s">
        <v>81</v>
      </c>
      <c r="AT419" s="139" t="s">
        <v>81</v>
      </c>
      <c r="AU419" s="139" t="s">
        <v>81</v>
      </c>
      <c r="AV419" s="139" t="s">
        <v>81</v>
      </c>
      <c r="AW419" s="139">
        <v>2256355</v>
      </c>
      <c r="AX419" s="139" t="s">
        <v>121</v>
      </c>
      <c r="AY419" s="139" t="s">
        <v>82</v>
      </c>
      <c r="AZ419" s="139"/>
      <c r="BA419" s="139" t="s">
        <v>83</v>
      </c>
      <c r="BB419" s="157">
        <v>596421470171</v>
      </c>
      <c r="BC419" s="139"/>
      <c r="BD419" s="139" t="s">
        <v>1465</v>
      </c>
      <c r="BE419" s="139" t="s">
        <v>88</v>
      </c>
      <c r="BF419" s="139" t="s">
        <v>87</v>
      </c>
      <c r="BG419" s="139" t="s">
        <v>84</v>
      </c>
      <c r="BH419" s="139" t="s">
        <v>85</v>
      </c>
      <c r="BI419" s="139" t="s">
        <v>86</v>
      </c>
      <c r="BJ419" s="139"/>
      <c r="BK419" s="139" t="s">
        <v>116</v>
      </c>
    </row>
    <row r="420" spans="1:63" ht="13.2" customHeight="1" x14ac:dyDescent="0.2">
      <c r="A420" s="54">
        <f t="shared" si="133"/>
        <v>45910</v>
      </c>
      <c r="B420" s="54" t="str">
        <f t="shared" si="134"/>
        <v>NRT</v>
      </c>
      <c r="C420" s="53">
        <f t="shared" si="135"/>
        <v>82020038093</v>
      </c>
      <c r="D420" s="55" t="str">
        <f t="shared" si="136"/>
        <v>PJP250141826</v>
      </c>
      <c r="E420" s="53">
        <f t="shared" si="137"/>
        <v>596421470296</v>
      </c>
      <c r="F420" s="53">
        <f t="shared" si="138"/>
        <v>2256355</v>
      </c>
      <c r="G420" s="53" t="str">
        <f t="shared" si="139"/>
        <v>SWCORP (TEAMHT)</v>
      </c>
      <c r="H420" s="55" t="str">
        <f t="shared" si="140"/>
        <v>김준화</v>
      </c>
      <c r="I420" s="53">
        <f t="shared" si="141"/>
        <v>62346</v>
      </c>
      <c r="J420" s="72">
        <f t="shared" si="142"/>
        <v>0</v>
      </c>
      <c r="K420" s="114">
        <f t="shared" si="143"/>
        <v>1</v>
      </c>
      <c r="L420" s="115">
        <f t="shared" si="144"/>
        <v>0.45</v>
      </c>
      <c r="M420" s="115">
        <f t="shared" si="145"/>
        <v>2</v>
      </c>
      <c r="N420" s="56">
        <f t="shared" si="146"/>
        <v>2</v>
      </c>
      <c r="O420" s="53" t="str">
        <f t="shared" si="147"/>
        <v>일반(목록배제,Normal-Manifest Exception)</v>
      </c>
      <c r="P420" s="100">
        <f t="shared" si="148"/>
        <v>1.57</v>
      </c>
      <c r="Q420" s="63" t="str">
        <f t="shared" si="149"/>
        <v>RS706</v>
      </c>
      <c r="R420" s="63" t="str">
        <f t="shared" si="150"/>
        <v>AIR SEOUL</v>
      </c>
      <c r="S420" s="54">
        <f t="shared" si="151"/>
        <v>45910</v>
      </c>
      <c r="T420" s="94">
        <f t="shared" si="152"/>
        <v>850</v>
      </c>
      <c r="U420" s="98" cm="1">
        <f t="array" ref="U420">IF(OR(ISNUMBER(SEARCH("대신대납",J420)),ISNUMBER(SEARCH("대신 대납",J420))),_xlfn.LET(
  _xlpm.s,J420,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0" s="98">
        <f>((K420-1)*2500)/(Summary!$B$23/100)</f>
        <v>0</v>
      </c>
      <c r="W420" s="107">
        <f>IF(OR(ISNUMBER(SEARCH("대신대납",J420)),ISNUMBER(SEARCH("대신 대납",J420)),ISNUMBER(SEARCH("대신착불",J420)),ISNUMBER(SEARCH("대신 착불",J420))), 0,_xlfn.IFNA(_xlfn.IFS(
    AND(N420/K420 &gt; 2, N420/K420 &lt;= 5), 500/(Summary!$B$23/100) * K420,
    AND(N420/K420 &gt; 5, N420/K420 &lt;= 10), 1000/(Summary!$B$23/100) * K420,
    AND(N420/K420 &gt; 10, N420/K420 &lt;= 20), 3000/(Summary!$B$23/100) * K420,
    AND(N420/K420 &gt; 20, N420/K420 &lt;= 25), 11000/(Summary!$B$23/100) * K420,
    AND(N420/K420 &gt; 25, N420/K420 &lt;= 999), 15000/(Summary!$B$23/100) * K420
),0))</f>
        <v>0</v>
      </c>
      <c r="X420" s="99" cm="1">
        <f t="array" ref="X420">_xlfn.IFNA(_xlfn.IFS(AND(P420&gt;=2000, P420&lt;3000), 10000, AND(P420&gt;=3000, P420&lt;4000), 15000, AND(P420&gt;=4000, P420&lt;5000), 20000, AND(P420&gt;=5000), 25000),0)</f>
        <v>0</v>
      </c>
      <c r="Y420" s="64" t="str">
        <f>_xlfn.IFNA(VLOOKUP(D420,OTC!$A:$H,8,0),"")</f>
        <v/>
      </c>
      <c r="Z420" s="102">
        <f t="shared" si="153"/>
        <v>0</v>
      </c>
      <c r="AA420" s="113">
        <f t="shared" si="154"/>
        <v>850</v>
      </c>
      <c r="AB420" s="124">
        <f>IF(OR(ISNUMBER(SEARCH("적하삭제",J420)),ISNUMBER(SEARCH("적하 삭제",J420))),0,AA420*Summary!$B$23/100)</f>
        <v>8009.8050000000003</v>
      </c>
      <c r="AC420" s="65"/>
      <c r="AD420" s="145">
        <v>45910</v>
      </c>
      <c r="AE420" s="139" t="s">
        <v>10</v>
      </c>
      <c r="AF420" s="139">
        <v>82020038093</v>
      </c>
      <c r="AG420" s="139" t="s">
        <v>1466</v>
      </c>
      <c r="AH420" s="139" t="s">
        <v>1467</v>
      </c>
      <c r="AI420" s="139">
        <v>1041621444</v>
      </c>
      <c r="AJ420" s="139">
        <v>62346</v>
      </c>
      <c r="AK420" s="139"/>
      <c r="AL420" s="140">
        <v>1</v>
      </c>
      <c r="AM420" s="141">
        <v>0.45</v>
      </c>
      <c r="AN420" s="141">
        <v>2</v>
      </c>
      <c r="AO420" s="141">
        <v>2</v>
      </c>
      <c r="AP420" s="139" t="s">
        <v>8</v>
      </c>
      <c r="AQ420" s="141">
        <v>1.57</v>
      </c>
      <c r="AR420" s="139" t="s">
        <v>81</v>
      </c>
      <c r="AS420" s="139" t="s">
        <v>81</v>
      </c>
      <c r="AT420" s="139" t="s">
        <v>81</v>
      </c>
      <c r="AU420" s="139" t="s">
        <v>81</v>
      </c>
      <c r="AV420" s="139" t="s">
        <v>81</v>
      </c>
      <c r="AW420" s="139">
        <v>2256355</v>
      </c>
      <c r="AX420" s="139" t="s">
        <v>121</v>
      </c>
      <c r="AY420" s="139" t="s">
        <v>82</v>
      </c>
      <c r="AZ420" s="139"/>
      <c r="BA420" s="139" t="s">
        <v>83</v>
      </c>
      <c r="BB420" s="157">
        <v>596421470296</v>
      </c>
      <c r="BC420" s="139"/>
      <c r="BD420" s="139" t="s">
        <v>1468</v>
      </c>
      <c r="BE420" s="139" t="s">
        <v>88</v>
      </c>
      <c r="BF420" s="139" t="s">
        <v>87</v>
      </c>
      <c r="BG420" s="139" t="s">
        <v>84</v>
      </c>
      <c r="BH420" s="139" t="s">
        <v>85</v>
      </c>
      <c r="BI420" s="139" t="s">
        <v>86</v>
      </c>
      <c r="BJ420" s="139"/>
      <c r="BK420" s="139" t="s">
        <v>116</v>
      </c>
    </row>
    <row r="421" spans="1:63" ht="13.2" customHeight="1" x14ac:dyDescent="0.2">
      <c r="A421" s="54">
        <f t="shared" si="133"/>
        <v>45910</v>
      </c>
      <c r="B421" s="54" t="str">
        <f t="shared" si="134"/>
        <v>NRT</v>
      </c>
      <c r="C421" s="53">
        <f t="shared" si="135"/>
        <v>82020038093</v>
      </c>
      <c r="D421" s="55" t="str">
        <f t="shared" si="136"/>
        <v>PJP250141847</v>
      </c>
      <c r="E421" s="53">
        <f t="shared" si="137"/>
        <v>596421470506</v>
      </c>
      <c r="F421" s="53">
        <f t="shared" si="138"/>
        <v>2256355</v>
      </c>
      <c r="G421" s="53" t="str">
        <f t="shared" si="139"/>
        <v>SWCORP (TEAMHT)</v>
      </c>
      <c r="H421" s="55" t="str">
        <f t="shared" si="140"/>
        <v>김도영</v>
      </c>
      <c r="I421" s="53">
        <f t="shared" si="141"/>
        <v>7265</v>
      </c>
      <c r="J421" s="72">
        <f t="shared" si="142"/>
        <v>0</v>
      </c>
      <c r="K421" s="114">
        <f t="shared" si="143"/>
        <v>1</v>
      </c>
      <c r="L421" s="115">
        <f t="shared" si="144"/>
        <v>28.1</v>
      </c>
      <c r="M421" s="115">
        <f t="shared" si="145"/>
        <v>10.8</v>
      </c>
      <c r="N421" s="56">
        <f t="shared" si="146"/>
        <v>28.1</v>
      </c>
      <c r="O421" s="53" t="str">
        <f t="shared" si="147"/>
        <v>일반(목록배제,Normal-Manifest Exception)</v>
      </c>
      <c r="P421" s="100">
        <f t="shared" si="148"/>
        <v>27.03</v>
      </c>
      <c r="Q421" s="63" t="str">
        <f t="shared" si="149"/>
        <v>RS706</v>
      </c>
      <c r="R421" s="63" t="str">
        <f t="shared" si="150"/>
        <v>AIR SEOUL</v>
      </c>
      <c r="S421" s="54">
        <f t="shared" si="151"/>
        <v>45910</v>
      </c>
      <c r="T421" s="94">
        <f t="shared" si="152"/>
        <v>5809</v>
      </c>
      <c r="U421" s="98" cm="1">
        <f t="array" ref="U421">IF(OR(ISNUMBER(SEARCH("대신대납",J421)),ISNUMBER(SEARCH("대신 대납",J421))),_xlfn.LET(
  _xlpm.s,J421,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1" s="98">
        <f>((K421-1)*2500)/(Summary!$B$23/100)</f>
        <v>0</v>
      </c>
      <c r="W421" s="107">
        <f>IF(OR(ISNUMBER(SEARCH("대신대납",J421)),ISNUMBER(SEARCH("대신 대납",J421)),ISNUMBER(SEARCH("대신착불",J421)),ISNUMBER(SEARCH("대신 착불",J421))), 0,_xlfn.IFNA(_xlfn.IFS(
    AND(N421/K421 &gt; 2, N421/K421 &lt;= 5), 500/(Summary!$B$23/100) * K421,
    AND(N421/K421 &gt; 5, N421/K421 &lt;= 10), 1000/(Summary!$B$23/100) * K421,
    AND(N421/K421 &gt; 10, N421/K421 &lt;= 20), 3000/(Summary!$B$23/100) * K421,
    AND(N421/K421 &gt; 20, N421/K421 &lt;= 25), 11000/(Summary!$B$23/100) * K421,
    AND(N421/K421 &gt; 25, N421/K421 &lt;= 999), 15000/(Summary!$B$23/100) * K421
),0))</f>
        <v>1591.7990512877652</v>
      </c>
      <c r="X421" s="99" cm="1">
        <f t="array" ref="X421">_xlfn.IFNA(_xlfn.IFS(AND(P421&gt;=2000, P421&lt;3000), 10000, AND(P421&gt;=3000, P421&lt;4000), 15000, AND(P421&gt;=4000, P421&lt;5000), 20000, AND(P421&gt;=5000), 25000),0)</f>
        <v>0</v>
      </c>
      <c r="Y421" s="64" t="str">
        <f>_xlfn.IFNA(VLOOKUP(D421,OTC!$A:$H,8,0),"")</f>
        <v/>
      </c>
      <c r="Z421" s="102">
        <f t="shared" si="153"/>
        <v>1592</v>
      </c>
      <c r="AA421" s="113">
        <f t="shared" si="154"/>
        <v>7401</v>
      </c>
      <c r="AB421" s="124">
        <f>IF(OR(ISNUMBER(SEARCH("적하삭제",J421)),ISNUMBER(SEARCH("적하 삭제",J421))),0,AA421*Summary!$B$23/100)</f>
        <v>69741.843300000008</v>
      </c>
      <c r="AC421" s="65"/>
      <c r="AD421" s="145">
        <v>45910</v>
      </c>
      <c r="AE421" s="139" t="s">
        <v>10</v>
      </c>
      <c r="AF421" s="139">
        <v>82020038093</v>
      </c>
      <c r="AG421" s="139" t="s">
        <v>1469</v>
      </c>
      <c r="AH421" s="139" t="s">
        <v>1470</v>
      </c>
      <c r="AI421" s="139">
        <v>1041370201</v>
      </c>
      <c r="AJ421" s="139">
        <v>7265</v>
      </c>
      <c r="AK421" s="139"/>
      <c r="AL421" s="140">
        <v>1</v>
      </c>
      <c r="AM421" s="141">
        <v>28.1</v>
      </c>
      <c r="AN421" s="141">
        <v>10.8</v>
      </c>
      <c r="AO421" s="141">
        <v>28.5</v>
      </c>
      <c r="AP421" s="139" t="s">
        <v>8</v>
      </c>
      <c r="AQ421" s="141">
        <v>27.03</v>
      </c>
      <c r="AR421" s="139" t="s">
        <v>81</v>
      </c>
      <c r="AS421" s="139" t="s">
        <v>81</v>
      </c>
      <c r="AT421" s="139" t="s">
        <v>81</v>
      </c>
      <c r="AU421" s="139" t="s">
        <v>81</v>
      </c>
      <c r="AV421" s="139" t="s">
        <v>81</v>
      </c>
      <c r="AW421" s="139">
        <v>2256355</v>
      </c>
      <c r="AX421" s="139" t="s">
        <v>121</v>
      </c>
      <c r="AY421" s="139" t="s">
        <v>82</v>
      </c>
      <c r="AZ421" s="139"/>
      <c r="BA421" s="139" t="s">
        <v>83</v>
      </c>
      <c r="BB421" s="157">
        <v>596421470506</v>
      </c>
      <c r="BC421" s="139"/>
      <c r="BD421" s="139" t="s">
        <v>1471</v>
      </c>
      <c r="BE421" s="139" t="s">
        <v>88</v>
      </c>
      <c r="BF421" s="139" t="s">
        <v>87</v>
      </c>
      <c r="BG421" s="139" t="s">
        <v>84</v>
      </c>
      <c r="BH421" s="139" t="s">
        <v>85</v>
      </c>
      <c r="BI421" s="139" t="s">
        <v>86</v>
      </c>
      <c r="BJ421" s="139"/>
      <c r="BK421" s="139" t="s">
        <v>116</v>
      </c>
    </row>
    <row r="422" spans="1:63" ht="13.2" customHeight="1" x14ac:dyDescent="0.2">
      <c r="A422" s="54">
        <f t="shared" si="133"/>
        <v>45910</v>
      </c>
      <c r="B422" s="54" t="str">
        <f t="shared" si="134"/>
        <v>NRT</v>
      </c>
      <c r="C422" s="53">
        <f t="shared" si="135"/>
        <v>82020038093</v>
      </c>
      <c r="D422" s="55" t="str">
        <f t="shared" si="136"/>
        <v>PJP250141884</v>
      </c>
      <c r="E422" s="53">
        <f t="shared" si="137"/>
        <v>596421470871</v>
      </c>
      <c r="F422" s="53">
        <f t="shared" si="138"/>
        <v>2256355</v>
      </c>
      <c r="G422" s="53" t="str">
        <f t="shared" si="139"/>
        <v>SWCORP (TEAMHT)</v>
      </c>
      <c r="H422" s="55" t="str">
        <f t="shared" si="140"/>
        <v>박지혜</v>
      </c>
      <c r="I422" s="53">
        <f t="shared" si="141"/>
        <v>27443</v>
      </c>
      <c r="J422" s="72">
        <f t="shared" si="142"/>
        <v>0</v>
      </c>
      <c r="K422" s="114">
        <f t="shared" si="143"/>
        <v>1</v>
      </c>
      <c r="L422" s="115">
        <f t="shared" si="144"/>
        <v>9</v>
      </c>
      <c r="M422" s="115">
        <f t="shared" si="145"/>
        <v>8.3000000000000007</v>
      </c>
      <c r="N422" s="56">
        <f t="shared" si="146"/>
        <v>9</v>
      </c>
      <c r="O422" s="53" t="str">
        <f t="shared" si="147"/>
        <v>일반(목록배제,Normal-Manifest Exception)</v>
      </c>
      <c r="P422" s="100">
        <f t="shared" si="148"/>
        <v>41.35</v>
      </c>
      <c r="Q422" s="63" t="str">
        <f t="shared" si="149"/>
        <v>RS706</v>
      </c>
      <c r="R422" s="63" t="str">
        <f t="shared" si="150"/>
        <v>AIR SEOUL</v>
      </c>
      <c r="S422" s="54">
        <f t="shared" si="151"/>
        <v>45910</v>
      </c>
      <c r="T422" s="94">
        <f t="shared" si="152"/>
        <v>2180</v>
      </c>
      <c r="U422" s="98" cm="1">
        <f t="array" ref="U422">IF(OR(ISNUMBER(SEARCH("대신대납",J422)),ISNUMBER(SEARCH("대신 대납",J422))),_xlfn.LET(
  _xlpm.s,J422,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2" s="98">
        <f>((K422-1)*2500)/(Summary!$B$23/100)</f>
        <v>0</v>
      </c>
      <c r="W422" s="107">
        <f>IF(OR(ISNUMBER(SEARCH("대신대납",J422)),ISNUMBER(SEARCH("대신 대납",J422)),ISNUMBER(SEARCH("대신착불",J422)),ISNUMBER(SEARCH("대신 착불",J422))), 0,_xlfn.IFNA(_xlfn.IFS(
    AND(N422/K422 &gt; 2, N422/K422 &lt;= 5), 500/(Summary!$B$23/100) * K422,
    AND(N422/K422 &gt; 5, N422/K422 &lt;= 10), 1000/(Summary!$B$23/100) * K422,
    AND(N422/K422 &gt; 10, N422/K422 &lt;= 20), 3000/(Summary!$B$23/100) * K422,
    AND(N422/K422 &gt; 20, N422/K422 &lt;= 25), 11000/(Summary!$B$23/100) * K422,
    AND(N422/K422 &gt; 25, N422/K422 &lt;= 999), 15000/(Summary!$B$23/100) * K422
),0))</f>
        <v>106.11993675251769</v>
      </c>
      <c r="X422" s="99" cm="1">
        <f t="array" ref="X422">_xlfn.IFNA(_xlfn.IFS(AND(P422&gt;=2000, P422&lt;3000), 10000, AND(P422&gt;=3000, P422&lt;4000), 15000, AND(P422&gt;=4000, P422&lt;5000), 20000, AND(P422&gt;=5000), 25000),0)</f>
        <v>0</v>
      </c>
      <c r="Y422" s="64" t="str">
        <f>_xlfn.IFNA(VLOOKUP(D422,OTC!$A:$H,8,0),"")</f>
        <v/>
      </c>
      <c r="Z422" s="102">
        <f t="shared" si="153"/>
        <v>106</v>
      </c>
      <c r="AA422" s="113">
        <f t="shared" si="154"/>
        <v>2286</v>
      </c>
      <c r="AB422" s="124">
        <f>IF(OR(ISNUMBER(SEARCH("적하삭제",J422)),ISNUMBER(SEARCH("적하 삭제",J422))),0,AA422*Summary!$B$23/100)</f>
        <v>21541.663799999998</v>
      </c>
      <c r="AC422" s="65"/>
      <c r="AD422" s="145">
        <v>45910</v>
      </c>
      <c r="AE422" s="139" t="s">
        <v>10</v>
      </c>
      <c r="AF422" s="139">
        <v>82020038093</v>
      </c>
      <c r="AG422" s="139" t="s">
        <v>1472</v>
      </c>
      <c r="AH422" s="139" t="s">
        <v>254</v>
      </c>
      <c r="AI422" s="139">
        <v>1029462533</v>
      </c>
      <c r="AJ422" s="139">
        <v>27443</v>
      </c>
      <c r="AK422" s="139"/>
      <c r="AL422" s="140">
        <v>1</v>
      </c>
      <c r="AM422" s="141">
        <v>9</v>
      </c>
      <c r="AN422" s="141">
        <v>8.3000000000000007</v>
      </c>
      <c r="AO422" s="141">
        <v>9</v>
      </c>
      <c r="AP422" s="139" t="s">
        <v>8</v>
      </c>
      <c r="AQ422" s="141">
        <v>41.35</v>
      </c>
      <c r="AR422" s="139" t="s">
        <v>81</v>
      </c>
      <c r="AS422" s="139" t="s">
        <v>81</v>
      </c>
      <c r="AT422" s="139" t="s">
        <v>81</v>
      </c>
      <c r="AU422" s="139" t="s">
        <v>81</v>
      </c>
      <c r="AV422" s="139" t="s">
        <v>81</v>
      </c>
      <c r="AW422" s="139">
        <v>2256355</v>
      </c>
      <c r="AX422" s="139" t="s">
        <v>121</v>
      </c>
      <c r="AY422" s="139" t="s">
        <v>82</v>
      </c>
      <c r="AZ422" s="139"/>
      <c r="BA422" s="139" t="s">
        <v>83</v>
      </c>
      <c r="BB422" s="157">
        <v>596421470871</v>
      </c>
      <c r="BC422" s="139"/>
      <c r="BD422" s="139" t="s">
        <v>1473</v>
      </c>
      <c r="BE422" s="139" t="s">
        <v>88</v>
      </c>
      <c r="BF422" s="139" t="s">
        <v>87</v>
      </c>
      <c r="BG422" s="139" t="s">
        <v>84</v>
      </c>
      <c r="BH422" s="139" t="s">
        <v>85</v>
      </c>
      <c r="BI422" s="139" t="s">
        <v>86</v>
      </c>
      <c r="BJ422" s="139"/>
      <c r="BK422" s="139" t="s">
        <v>116</v>
      </c>
    </row>
    <row r="423" spans="1:63" ht="13.2" customHeight="1" x14ac:dyDescent="0.2">
      <c r="A423" s="54">
        <f t="shared" si="133"/>
        <v>45910</v>
      </c>
      <c r="B423" s="54" t="str">
        <f t="shared" si="134"/>
        <v>NRT</v>
      </c>
      <c r="C423" s="53">
        <f t="shared" si="135"/>
        <v>82020038093</v>
      </c>
      <c r="D423" s="55" t="str">
        <f t="shared" si="136"/>
        <v>PJP250141880</v>
      </c>
      <c r="E423" s="53">
        <f t="shared" si="137"/>
        <v>596421470834</v>
      </c>
      <c r="F423" s="53">
        <f t="shared" si="138"/>
        <v>2256355</v>
      </c>
      <c r="G423" s="53" t="str">
        <f t="shared" si="139"/>
        <v>SWCORP (TEAMHT)</v>
      </c>
      <c r="H423" s="55" t="str">
        <f t="shared" si="140"/>
        <v>옥준엽</v>
      </c>
      <c r="I423" s="53">
        <f t="shared" si="141"/>
        <v>46280</v>
      </c>
      <c r="J423" s="72">
        <f t="shared" si="142"/>
        <v>0</v>
      </c>
      <c r="K423" s="114">
        <f t="shared" si="143"/>
        <v>1</v>
      </c>
      <c r="L423" s="115">
        <f t="shared" si="144"/>
        <v>0.8</v>
      </c>
      <c r="M423" s="115">
        <f t="shared" si="145"/>
        <v>1.9</v>
      </c>
      <c r="N423" s="56">
        <f t="shared" si="146"/>
        <v>1.9000000000000001</v>
      </c>
      <c r="O423" s="53" t="str">
        <f t="shared" si="147"/>
        <v>일반(목록배제,Normal-Manifest Exception)</v>
      </c>
      <c r="P423" s="100">
        <f t="shared" si="148"/>
        <v>3.47</v>
      </c>
      <c r="Q423" s="63" t="str">
        <f t="shared" si="149"/>
        <v>RS706</v>
      </c>
      <c r="R423" s="63" t="str">
        <f t="shared" si="150"/>
        <v>AIR SEOUL</v>
      </c>
      <c r="S423" s="54">
        <f t="shared" si="151"/>
        <v>45910</v>
      </c>
      <c r="T423" s="94">
        <f t="shared" si="152"/>
        <v>831</v>
      </c>
      <c r="U423" s="98" cm="1">
        <f t="array" ref="U423">IF(OR(ISNUMBER(SEARCH("대신대납",J423)),ISNUMBER(SEARCH("대신 대납",J423))),_xlfn.LET(
  _xlpm.s,J423,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3" s="98">
        <f>((K423-1)*2500)/(Summary!$B$23/100)</f>
        <v>0</v>
      </c>
      <c r="W423" s="107">
        <f>IF(OR(ISNUMBER(SEARCH("대신대납",J423)),ISNUMBER(SEARCH("대신 대납",J423)),ISNUMBER(SEARCH("대신착불",J423)),ISNUMBER(SEARCH("대신 착불",J423))), 0,_xlfn.IFNA(_xlfn.IFS(
    AND(N423/K423 &gt; 2, N423/K423 &lt;= 5), 500/(Summary!$B$23/100) * K423,
    AND(N423/K423 &gt; 5, N423/K423 &lt;= 10), 1000/(Summary!$B$23/100) * K423,
    AND(N423/K423 &gt; 10, N423/K423 &lt;= 20), 3000/(Summary!$B$23/100) * K423,
    AND(N423/K423 &gt; 20, N423/K423 &lt;= 25), 11000/(Summary!$B$23/100) * K423,
    AND(N423/K423 &gt; 25, N423/K423 &lt;= 999), 15000/(Summary!$B$23/100) * K423
),0))</f>
        <v>0</v>
      </c>
      <c r="X423" s="99" cm="1">
        <f t="array" ref="X423">_xlfn.IFNA(_xlfn.IFS(AND(P423&gt;=2000, P423&lt;3000), 10000, AND(P423&gt;=3000, P423&lt;4000), 15000, AND(P423&gt;=4000, P423&lt;5000), 20000, AND(P423&gt;=5000), 25000),0)</f>
        <v>0</v>
      </c>
      <c r="Y423" s="64" t="str">
        <f>_xlfn.IFNA(VLOOKUP(D423,OTC!$A:$H,8,0),"")</f>
        <v/>
      </c>
      <c r="Z423" s="102">
        <f t="shared" si="153"/>
        <v>0</v>
      </c>
      <c r="AA423" s="113">
        <f t="shared" si="154"/>
        <v>831</v>
      </c>
      <c r="AB423" s="124">
        <f>IF(OR(ISNUMBER(SEARCH("적하삭제",J423)),ISNUMBER(SEARCH("적하 삭제",J423))),0,AA423*Summary!$B$23/100)</f>
        <v>7830.7622999999994</v>
      </c>
      <c r="AC423" s="65"/>
      <c r="AD423" s="145">
        <v>45910</v>
      </c>
      <c r="AE423" s="139" t="s">
        <v>10</v>
      </c>
      <c r="AF423" s="139">
        <v>82020038093</v>
      </c>
      <c r="AG423" s="139" t="s">
        <v>1474</v>
      </c>
      <c r="AH423" s="139" t="s">
        <v>1475</v>
      </c>
      <c r="AI423" s="139">
        <v>1024610617</v>
      </c>
      <c r="AJ423" s="139">
        <v>46280</v>
      </c>
      <c r="AK423" s="139"/>
      <c r="AL423" s="140">
        <v>1</v>
      </c>
      <c r="AM423" s="141">
        <v>0.8</v>
      </c>
      <c r="AN423" s="141">
        <v>1.9</v>
      </c>
      <c r="AO423" s="141">
        <v>1.9</v>
      </c>
      <c r="AP423" s="139" t="s">
        <v>8</v>
      </c>
      <c r="AQ423" s="141">
        <v>3.47</v>
      </c>
      <c r="AR423" s="139" t="s">
        <v>81</v>
      </c>
      <c r="AS423" s="139" t="s">
        <v>81</v>
      </c>
      <c r="AT423" s="139" t="s">
        <v>81</v>
      </c>
      <c r="AU423" s="139" t="s">
        <v>81</v>
      </c>
      <c r="AV423" s="139" t="s">
        <v>81</v>
      </c>
      <c r="AW423" s="139">
        <v>2256355</v>
      </c>
      <c r="AX423" s="139" t="s">
        <v>121</v>
      </c>
      <c r="AY423" s="139" t="s">
        <v>82</v>
      </c>
      <c r="AZ423" s="139"/>
      <c r="BA423" s="139" t="s">
        <v>83</v>
      </c>
      <c r="BB423" s="157">
        <v>596421470834</v>
      </c>
      <c r="BC423" s="139"/>
      <c r="BD423" s="139" t="s">
        <v>1476</v>
      </c>
      <c r="BE423" s="139" t="s">
        <v>88</v>
      </c>
      <c r="BF423" s="139" t="s">
        <v>87</v>
      </c>
      <c r="BG423" s="139" t="s">
        <v>84</v>
      </c>
      <c r="BH423" s="139" t="s">
        <v>85</v>
      </c>
      <c r="BI423" s="139" t="s">
        <v>86</v>
      </c>
      <c r="BJ423" s="139"/>
      <c r="BK423" s="139" t="s">
        <v>116</v>
      </c>
    </row>
    <row r="424" spans="1:63" ht="13.2" customHeight="1" x14ac:dyDescent="0.2">
      <c r="A424" s="54">
        <f t="shared" si="133"/>
        <v>45910</v>
      </c>
      <c r="B424" s="54" t="str">
        <f t="shared" si="134"/>
        <v>NRT</v>
      </c>
      <c r="C424" s="53">
        <f t="shared" si="135"/>
        <v>82020038093</v>
      </c>
      <c r="D424" s="55" t="str">
        <f t="shared" si="136"/>
        <v>PJP250141801</v>
      </c>
      <c r="E424" s="53">
        <f t="shared" si="137"/>
        <v>596421470042</v>
      </c>
      <c r="F424" s="53">
        <f t="shared" si="138"/>
        <v>2256355</v>
      </c>
      <c r="G424" s="53" t="str">
        <f t="shared" si="139"/>
        <v>SWCORP (TEAMHT)</v>
      </c>
      <c r="H424" s="55" t="str">
        <f t="shared" si="140"/>
        <v>김규리</v>
      </c>
      <c r="I424" s="53">
        <f t="shared" si="141"/>
        <v>46299</v>
      </c>
      <c r="J424" s="72">
        <f t="shared" si="142"/>
        <v>0</v>
      </c>
      <c r="K424" s="114">
        <f t="shared" si="143"/>
        <v>1</v>
      </c>
      <c r="L424" s="115">
        <f t="shared" si="144"/>
        <v>2.4</v>
      </c>
      <c r="M424" s="115">
        <f t="shared" si="145"/>
        <v>6.1</v>
      </c>
      <c r="N424" s="56">
        <f t="shared" si="146"/>
        <v>6.1000000000000005</v>
      </c>
      <c r="O424" s="53" t="str">
        <f t="shared" si="147"/>
        <v>일반(목록배제,Normal-Manifest Exception)</v>
      </c>
      <c r="P424" s="100">
        <f t="shared" si="148"/>
        <v>17.57</v>
      </c>
      <c r="Q424" s="63" t="str">
        <f t="shared" si="149"/>
        <v>RS706</v>
      </c>
      <c r="R424" s="63" t="str">
        <f t="shared" si="150"/>
        <v>AIR SEOUL</v>
      </c>
      <c r="S424" s="54">
        <f t="shared" si="151"/>
        <v>45910</v>
      </c>
      <c r="T424" s="94">
        <f t="shared" si="152"/>
        <v>1629</v>
      </c>
      <c r="U424" s="98" cm="1">
        <f t="array" ref="U424">IF(OR(ISNUMBER(SEARCH("대신대납",J424)),ISNUMBER(SEARCH("대신 대납",J424))),_xlfn.LET(
  _xlpm.s,J424,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4" s="98">
        <f>((K424-1)*2500)/(Summary!$B$23/100)</f>
        <v>0</v>
      </c>
      <c r="W424" s="107">
        <f>IF(OR(ISNUMBER(SEARCH("대신대납",J424)),ISNUMBER(SEARCH("대신 대납",J424)),ISNUMBER(SEARCH("대신착불",J424)),ISNUMBER(SEARCH("대신 착불",J424))), 0,_xlfn.IFNA(_xlfn.IFS(
    AND(N424/K424 &gt; 2, N424/K424 &lt;= 5), 500/(Summary!$B$23/100) * K424,
    AND(N424/K424 &gt; 5, N424/K424 &lt;= 10), 1000/(Summary!$B$23/100) * K424,
    AND(N424/K424 &gt; 10, N424/K424 &lt;= 20), 3000/(Summary!$B$23/100) * K424,
    AND(N424/K424 &gt; 20, N424/K424 &lt;= 25), 11000/(Summary!$B$23/100) * K424,
    AND(N424/K424 &gt; 25, N424/K424 &lt;= 999), 15000/(Summary!$B$23/100) * K424
),0))</f>
        <v>106.11993675251769</v>
      </c>
      <c r="X424" s="99" cm="1">
        <f t="array" ref="X424">_xlfn.IFNA(_xlfn.IFS(AND(P424&gt;=2000, P424&lt;3000), 10000, AND(P424&gt;=3000, P424&lt;4000), 15000, AND(P424&gt;=4000, P424&lt;5000), 20000, AND(P424&gt;=5000), 25000),0)</f>
        <v>0</v>
      </c>
      <c r="Y424" s="64" t="str">
        <f>_xlfn.IFNA(VLOOKUP(D424,OTC!$A:$H,8,0),"")</f>
        <v/>
      </c>
      <c r="Z424" s="102">
        <f t="shared" si="153"/>
        <v>106</v>
      </c>
      <c r="AA424" s="113">
        <f t="shared" si="154"/>
        <v>1735</v>
      </c>
      <c r="AB424" s="124">
        <f>IF(OR(ISNUMBER(SEARCH("적하삭제",J424)),ISNUMBER(SEARCH("적하 삭제",J424))),0,AA424*Summary!$B$23/100)</f>
        <v>16349.425500000001</v>
      </c>
      <c r="AC424" s="65"/>
      <c r="AD424" s="145">
        <v>45910</v>
      </c>
      <c r="AE424" s="139" t="s">
        <v>10</v>
      </c>
      <c r="AF424" s="139">
        <v>82020038093</v>
      </c>
      <c r="AG424" s="139" t="s">
        <v>1477</v>
      </c>
      <c r="AH424" s="139" t="s">
        <v>1478</v>
      </c>
      <c r="AI424" s="139">
        <v>1052094493</v>
      </c>
      <c r="AJ424" s="139">
        <v>46299</v>
      </c>
      <c r="AK424" s="139"/>
      <c r="AL424" s="140">
        <v>1</v>
      </c>
      <c r="AM424" s="141">
        <v>2.4</v>
      </c>
      <c r="AN424" s="141">
        <v>6.1</v>
      </c>
      <c r="AO424" s="141">
        <v>6.5</v>
      </c>
      <c r="AP424" s="139" t="s">
        <v>8</v>
      </c>
      <c r="AQ424" s="141">
        <v>17.57</v>
      </c>
      <c r="AR424" s="139" t="s">
        <v>81</v>
      </c>
      <c r="AS424" s="139" t="s">
        <v>81</v>
      </c>
      <c r="AT424" s="139" t="s">
        <v>81</v>
      </c>
      <c r="AU424" s="139" t="s">
        <v>81</v>
      </c>
      <c r="AV424" s="139" t="s">
        <v>81</v>
      </c>
      <c r="AW424" s="139">
        <v>2256355</v>
      </c>
      <c r="AX424" s="139" t="s">
        <v>121</v>
      </c>
      <c r="AY424" s="139" t="s">
        <v>82</v>
      </c>
      <c r="AZ424" s="139"/>
      <c r="BA424" s="139" t="s">
        <v>83</v>
      </c>
      <c r="BB424" s="157">
        <v>596421470042</v>
      </c>
      <c r="BC424" s="139"/>
      <c r="BD424" s="139" t="s">
        <v>1479</v>
      </c>
      <c r="BE424" s="139" t="s">
        <v>88</v>
      </c>
      <c r="BF424" s="139" t="s">
        <v>87</v>
      </c>
      <c r="BG424" s="139" t="s">
        <v>84</v>
      </c>
      <c r="BH424" s="139" t="s">
        <v>85</v>
      </c>
      <c r="BI424" s="139" t="s">
        <v>86</v>
      </c>
      <c r="BJ424" s="139"/>
      <c r="BK424" s="139" t="s">
        <v>116</v>
      </c>
    </row>
    <row r="425" spans="1:63" ht="13.2" customHeight="1" x14ac:dyDescent="0.2">
      <c r="A425" s="54">
        <f t="shared" si="133"/>
        <v>45910</v>
      </c>
      <c r="B425" s="54" t="str">
        <f t="shared" si="134"/>
        <v>NRT</v>
      </c>
      <c r="C425" s="53">
        <f t="shared" si="135"/>
        <v>82020038093</v>
      </c>
      <c r="D425" s="55" t="str">
        <f t="shared" si="136"/>
        <v>PJP250141823</v>
      </c>
      <c r="E425" s="53">
        <f t="shared" si="137"/>
        <v>596421470263</v>
      </c>
      <c r="F425" s="53">
        <f t="shared" si="138"/>
        <v>2256355</v>
      </c>
      <c r="G425" s="53" t="str">
        <f t="shared" si="139"/>
        <v>SWCORP (TEAMHT)</v>
      </c>
      <c r="H425" s="55" t="str">
        <f t="shared" si="140"/>
        <v>송유민</v>
      </c>
      <c r="I425" s="53">
        <f t="shared" si="141"/>
        <v>54150</v>
      </c>
      <c r="J425" s="72">
        <f t="shared" si="142"/>
        <v>0</v>
      </c>
      <c r="K425" s="114">
        <f t="shared" si="143"/>
        <v>1</v>
      </c>
      <c r="L425" s="115">
        <f t="shared" si="144"/>
        <v>1.05</v>
      </c>
      <c r="M425" s="115">
        <f t="shared" si="145"/>
        <v>3.5</v>
      </c>
      <c r="N425" s="56">
        <f t="shared" si="146"/>
        <v>3.5</v>
      </c>
      <c r="O425" s="53" t="str">
        <f t="shared" si="147"/>
        <v>일반(목록배제,Normal-Manifest Exception)</v>
      </c>
      <c r="P425" s="100">
        <f t="shared" si="148"/>
        <v>9.7200000000000006</v>
      </c>
      <c r="Q425" s="63" t="str">
        <f t="shared" si="149"/>
        <v>RS706</v>
      </c>
      <c r="R425" s="63" t="str">
        <f t="shared" si="150"/>
        <v>AIR SEOUL</v>
      </c>
      <c r="S425" s="54">
        <f t="shared" si="151"/>
        <v>45910</v>
      </c>
      <c r="T425" s="94">
        <f t="shared" si="152"/>
        <v>1135</v>
      </c>
      <c r="U425" s="98" cm="1">
        <f t="array" ref="U425">IF(OR(ISNUMBER(SEARCH("대신대납",J425)),ISNUMBER(SEARCH("대신 대납",J425))),_xlfn.LET(
  _xlpm.s,J425,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5" s="98">
        <f>((K425-1)*2500)/(Summary!$B$23/100)</f>
        <v>0</v>
      </c>
      <c r="W425" s="107">
        <f>IF(OR(ISNUMBER(SEARCH("대신대납",J425)),ISNUMBER(SEARCH("대신 대납",J425)),ISNUMBER(SEARCH("대신착불",J425)),ISNUMBER(SEARCH("대신 착불",J425))), 0,_xlfn.IFNA(_xlfn.IFS(
    AND(N425/K425 &gt; 2, N425/K425 &lt;= 5), 500/(Summary!$B$23/100) * K425,
    AND(N425/K425 &gt; 5, N425/K425 &lt;= 10), 1000/(Summary!$B$23/100) * K425,
    AND(N425/K425 &gt; 10, N425/K425 &lt;= 20), 3000/(Summary!$B$23/100) * K425,
    AND(N425/K425 &gt; 20, N425/K425 &lt;= 25), 11000/(Summary!$B$23/100) * K425,
    AND(N425/K425 &gt; 25, N425/K425 &lt;= 999), 15000/(Summary!$B$23/100) * K425
),0))</f>
        <v>53.059968376258844</v>
      </c>
      <c r="X425" s="99" cm="1">
        <f t="array" ref="X425">_xlfn.IFNA(_xlfn.IFS(AND(P425&gt;=2000, P425&lt;3000), 10000, AND(P425&gt;=3000, P425&lt;4000), 15000, AND(P425&gt;=4000, P425&lt;5000), 20000, AND(P425&gt;=5000), 25000),0)</f>
        <v>0</v>
      </c>
      <c r="Y425" s="64" t="str">
        <f>_xlfn.IFNA(VLOOKUP(D425,OTC!$A:$H,8,0),"")</f>
        <v/>
      </c>
      <c r="Z425" s="102">
        <f t="shared" si="153"/>
        <v>53</v>
      </c>
      <c r="AA425" s="113">
        <f t="shared" si="154"/>
        <v>1188</v>
      </c>
      <c r="AB425" s="124">
        <f>IF(OR(ISNUMBER(SEARCH("적하삭제",J425)),ISNUMBER(SEARCH("적하 삭제",J425))),0,AA425*Summary!$B$23/100)</f>
        <v>11194.8804</v>
      </c>
      <c r="AC425" s="65"/>
      <c r="AD425" s="145">
        <v>45910</v>
      </c>
      <c r="AE425" s="139" t="s">
        <v>10</v>
      </c>
      <c r="AF425" s="139">
        <v>82020038093</v>
      </c>
      <c r="AG425" s="139" t="s">
        <v>1480</v>
      </c>
      <c r="AH425" s="139" t="s">
        <v>1481</v>
      </c>
      <c r="AI425" s="139">
        <v>1051177893</v>
      </c>
      <c r="AJ425" s="139">
        <v>54150</v>
      </c>
      <c r="AK425" s="139"/>
      <c r="AL425" s="140">
        <v>1</v>
      </c>
      <c r="AM425" s="141">
        <v>1.05</v>
      </c>
      <c r="AN425" s="141">
        <v>3.5</v>
      </c>
      <c r="AO425" s="141">
        <v>3.5</v>
      </c>
      <c r="AP425" s="139" t="s">
        <v>8</v>
      </c>
      <c r="AQ425" s="141">
        <v>9.7200000000000006</v>
      </c>
      <c r="AR425" s="139" t="s">
        <v>81</v>
      </c>
      <c r="AS425" s="139" t="s">
        <v>81</v>
      </c>
      <c r="AT425" s="139" t="s">
        <v>81</v>
      </c>
      <c r="AU425" s="139" t="s">
        <v>81</v>
      </c>
      <c r="AV425" s="139" t="s">
        <v>81</v>
      </c>
      <c r="AW425" s="139">
        <v>2256355</v>
      </c>
      <c r="AX425" s="139" t="s">
        <v>121</v>
      </c>
      <c r="AY425" s="139" t="s">
        <v>82</v>
      </c>
      <c r="AZ425" s="139"/>
      <c r="BA425" s="139" t="s">
        <v>83</v>
      </c>
      <c r="BB425" s="157">
        <v>596421470263</v>
      </c>
      <c r="BC425" s="139"/>
      <c r="BD425" s="139" t="s">
        <v>1482</v>
      </c>
      <c r="BE425" s="139" t="s">
        <v>88</v>
      </c>
      <c r="BF425" s="139" t="s">
        <v>87</v>
      </c>
      <c r="BG425" s="139" t="s">
        <v>84</v>
      </c>
      <c r="BH425" s="139" t="s">
        <v>85</v>
      </c>
      <c r="BI425" s="139" t="s">
        <v>86</v>
      </c>
      <c r="BJ425" s="139"/>
      <c r="BK425" s="139" t="s">
        <v>116</v>
      </c>
    </row>
    <row r="426" spans="1:63" ht="13.2" customHeight="1" x14ac:dyDescent="0.2">
      <c r="A426" s="54">
        <f t="shared" si="133"/>
        <v>45910</v>
      </c>
      <c r="B426" s="54" t="str">
        <f t="shared" si="134"/>
        <v>NRT</v>
      </c>
      <c r="C426" s="53">
        <f t="shared" si="135"/>
        <v>82020038093</v>
      </c>
      <c r="D426" s="55" t="str">
        <f t="shared" si="136"/>
        <v>PJP250141844</v>
      </c>
      <c r="E426" s="53">
        <f t="shared" si="137"/>
        <v>596421470473</v>
      </c>
      <c r="F426" s="53">
        <f t="shared" si="138"/>
        <v>2256355</v>
      </c>
      <c r="G426" s="53" t="str">
        <f t="shared" si="139"/>
        <v>SWCORP (TEAMHT)</v>
      </c>
      <c r="H426" s="55" t="str">
        <f t="shared" si="140"/>
        <v>서성녀</v>
      </c>
      <c r="I426" s="53">
        <f t="shared" si="141"/>
        <v>15484</v>
      </c>
      <c r="J426" s="72">
        <f t="shared" si="142"/>
        <v>0</v>
      </c>
      <c r="K426" s="114">
        <f t="shared" si="143"/>
        <v>1</v>
      </c>
      <c r="L426" s="115">
        <f t="shared" si="144"/>
        <v>0.85</v>
      </c>
      <c r="M426" s="115">
        <f t="shared" si="145"/>
        <v>1.9</v>
      </c>
      <c r="N426" s="56">
        <f t="shared" si="146"/>
        <v>1.9000000000000001</v>
      </c>
      <c r="O426" s="53" t="str">
        <f t="shared" si="147"/>
        <v>일반(목록배제,Normal-Manifest Exception)</v>
      </c>
      <c r="P426" s="100">
        <f t="shared" si="148"/>
        <v>12.03</v>
      </c>
      <c r="Q426" s="63" t="str">
        <f t="shared" si="149"/>
        <v>RS706</v>
      </c>
      <c r="R426" s="63" t="str">
        <f t="shared" si="150"/>
        <v>AIR SEOUL</v>
      </c>
      <c r="S426" s="54">
        <f t="shared" si="151"/>
        <v>45910</v>
      </c>
      <c r="T426" s="94">
        <f t="shared" si="152"/>
        <v>831</v>
      </c>
      <c r="U426" s="98" cm="1">
        <f t="array" ref="U426">IF(OR(ISNUMBER(SEARCH("대신대납",J426)),ISNUMBER(SEARCH("대신 대납",J426))),_xlfn.LET(
  _xlpm.s,J426,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6" s="98">
        <f>((K426-1)*2500)/(Summary!$B$23/100)</f>
        <v>0</v>
      </c>
      <c r="W426" s="107">
        <f>IF(OR(ISNUMBER(SEARCH("대신대납",J426)),ISNUMBER(SEARCH("대신 대납",J426)),ISNUMBER(SEARCH("대신착불",J426)),ISNUMBER(SEARCH("대신 착불",J426))), 0,_xlfn.IFNA(_xlfn.IFS(
    AND(N426/K426 &gt; 2, N426/K426 &lt;= 5), 500/(Summary!$B$23/100) * K426,
    AND(N426/K426 &gt; 5, N426/K426 &lt;= 10), 1000/(Summary!$B$23/100) * K426,
    AND(N426/K426 &gt; 10, N426/K426 &lt;= 20), 3000/(Summary!$B$23/100) * K426,
    AND(N426/K426 &gt; 20, N426/K426 &lt;= 25), 11000/(Summary!$B$23/100) * K426,
    AND(N426/K426 &gt; 25, N426/K426 &lt;= 999), 15000/(Summary!$B$23/100) * K426
),0))</f>
        <v>0</v>
      </c>
      <c r="X426" s="99" cm="1">
        <f t="array" ref="X426">_xlfn.IFNA(_xlfn.IFS(AND(P426&gt;=2000, P426&lt;3000), 10000, AND(P426&gt;=3000, P426&lt;4000), 15000, AND(P426&gt;=4000, P426&lt;5000), 20000, AND(P426&gt;=5000), 25000),0)</f>
        <v>0</v>
      </c>
      <c r="Y426" s="64" t="str">
        <f>_xlfn.IFNA(VLOOKUP(D426,OTC!$A:$H,8,0),"")</f>
        <v/>
      </c>
      <c r="Z426" s="102">
        <f t="shared" si="153"/>
        <v>0</v>
      </c>
      <c r="AA426" s="113">
        <f t="shared" si="154"/>
        <v>831</v>
      </c>
      <c r="AB426" s="124">
        <f>IF(OR(ISNUMBER(SEARCH("적하삭제",J426)),ISNUMBER(SEARCH("적하 삭제",J426))),0,AA426*Summary!$B$23/100)</f>
        <v>7830.7622999999994</v>
      </c>
      <c r="AC426" s="65"/>
      <c r="AD426" s="145">
        <v>45910</v>
      </c>
      <c r="AE426" s="139" t="s">
        <v>10</v>
      </c>
      <c r="AF426" s="139">
        <v>82020038093</v>
      </c>
      <c r="AG426" s="139" t="s">
        <v>1483</v>
      </c>
      <c r="AH426" s="139" t="s">
        <v>1484</v>
      </c>
      <c r="AI426" s="139">
        <v>1052147907</v>
      </c>
      <c r="AJ426" s="139">
        <v>15484</v>
      </c>
      <c r="AK426" s="139"/>
      <c r="AL426" s="140">
        <v>1</v>
      </c>
      <c r="AM426" s="141">
        <v>0.85</v>
      </c>
      <c r="AN426" s="141">
        <v>1.9</v>
      </c>
      <c r="AO426" s="141">
        <v>1.9</v>
      </c>
      <c r="AP426" s="139" t="s">
        <v>8</v>
      </c>
      <c r="AQ426" s="141">
        <v>12.03</v>
      </c>
      <c r="AR426" s="139" t="s">
        <v>81</v>
      </c>
      <c r="AS426" s="139" t="s">
        <v>81</v>
      </c>
      <c r="AT426" s="139" t="s">
        <v>81</v>
      </c>
      <c r="AU426" s="139" t="s">
        <v>81</v>
      </c>
      <c r="AV426" s="139" t="s">
        <v>81</v>
      </c>
      <c r="AW426" s="139">
        <v>2256355</v>
      </c>
      <c r="AX426" s="139" t="s">
        <v>121</v>
      </c>
      <c r="AY426" s="139" t="s">
        <v>82</v>
      </c>
      <c r="AZ426" s="139"/>
      <c r="BA426" s="139" t="s">
        <v>83</v>
      </c>
      <c r="BB426" s="157">
        <v>596421470473</v>
      </c>
      <c r="BC426" s="139"/>
      <c r="BD426" s="139" t="s">
        <v>1485</v>
      </c>
      <c r="BE426" s="139" t="s">
        <v>88</v>
      </c>
      <c r="BF426" s="139" t="s">
        <v>87</v>
      </c>
      <c r="BG426" s="139" t="s">
        <v>84</v>
      </c>
      <c r="BH426" s="139" t="s">
        <v>85</v>
      </c>
      <c r="BI426" s="139" t="s">
        <v>86</v>
      </c>
      <c r="BJ426" s="139"/>
      <c r="BK426" s="139" t="s">
        <v>116</v>
      </c>
    </row>
    <row r="427" spans="1:63" ht="13.2" customHeight="1" x14ac:dyDescent="0.2">
      <c r="A427" s="54">
        <f t="shared" si="133"/>
        <v>45910</v>
      </c>
      <c r="B427" s="54" t="str">
        <f t="shared" si="134"/>
        <v>NRT</v>
      </c>
      <c r="C427" s="53">
        <f t="shared" si="135"/>
        <v>82020038093</v>
      </c>
      <c r="D427" s="55" t="str">
        <f t="shared" si="136"/>
        <v>PJP250141851</v>
      </c>
      <c r="E427" s="53">
        <f t="shared" si="137"/>
        <v>596421470543</v>
      </c>
      <c r="F427" s="53">
        <f t="shared" si="138"/>
        <v>2256355</v>
      </c>
      <c r="G427" s="53" t="str">
        <f t="shared" si="139"/>
        <v>SWCORP (TEAMHT)</v>
      </c>
      <c r="H427" s="55" t="str">
        <f t="shared" si="140"/>
        <v>강정혁</v>
      </c>
      <c r="I427" s="53">
        <f t="shared" si="141"/>
        <v>34083</v>
      </c>
      <c r="J427" s="72">
        <f t="shared" si="142"/>
        <v>0</v>
      </c>
      <c r="K427" s="114">
        <f t="shared" si="143"/>
        <v>1</v>
      </c>
      <c r="L427" s="115">
        <f t="shared" si="144"/>
        <v>5.4</v>
      </c>
      <c r="M427" s="115">
        <f t="shared" si="145"/>
        <v>8</v>
      </c>
      <c r="N427" s="56">
        <f t="shared" si="146"/>
        <v>8</v>
      </c>
      <c r="O427" s="53" t="str">
        <f t="shared" si="147"/>
        <v>일반(목록배제,Normal-Manifest Exception)</v>
      </c>
      <c r="P427" s="100">
        <f t="shared" si="148"/>
        <v>16.97</v>
      </c>
      <c r="Q427" s="63" t="str">
        <f t="shared" si="149"/>
        <v>RS706</v>
      </c>
      <c r="R427" s="63" t="str">
        <f t="shared" si="150"/>
        <v>AIR SEOUL</v>
      </c>
      <c r="S427" s="54">
        <f t="shared" si="151"/>
        <v>45910</v>
      </c>
      <c r="T427" s="94">
        <f t="shared" si="152"/>
        <v>1990</v>
      </c>
      <c r="U427" s="98" cm="1">
        <f t="array" ref="U427">IF(OR(ISNUMBER(SEARCH("대신대납",J427)),ISNUMBER(SEARCH("대신 대납",J427))),_xlfn.LET(
  _xlpm.s,J427,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7" s="98">
        <f>((K427-1)*2500)/(Summary!$B$23/100)</f>
        <v>0</v>
      </c>
      <c r="W427" s="107">
        <f>IF(OR(ISNUMBER(SEARCH("대신대납",J427)),ISNUMBER(SEARCH("대신 대납",J427)),ISNUMBER(SEARCH("대신착불",J427)),ISNUMBER(SEARCH("대신 착불",J427))), 0,_xlfn.IFNA(_xlfn.IFS(
    AND(N427/K427 &gt; 2, N427/K427 &lt;= 5), 500/(Summary!$B$23/100) * K427,
    AND(N427/K427 &gt; 5, N427/K427 &lt;= 10), 1000/(Summary!$B$23/100) * K427,
    AND(N427/K427 &gt; 10, N427/K427 &lt;= 20), 3000/(Summary!$B$23/100) * K427,
    AND(N427/K427 &gt; 20, N427/K427 &lt;= 25), 11000/(Summary!$B$23/100) * K427,
    AND(N427/K427 &gt; 25, N427/K427 &lt;= 999), 15000/(Summary!$B$23/100) * K427
),0))</f>
        <v>106.11993675251769</v>
      </c>
      <c r="X427" s="99" cm="1">
        <f t="array" ref="X427">_xlfn.IFNA(_xlfn.IFS(AND(P427&gt;=2000, P427&lt;3000), 10000, AND(P427&gt;=3000, P427&lt;4000), 15000, AND(P427&gt;=4000, P427&lt;5000), 20000, AND(P427&gt;=5000), 25000),0)</f>
        <v>0</v>
      </c>
      <c r="Y427" s="64" t="str">
        <f>_xlfn.IFNA(VLOOKUP(D427,OTC!$A:$H,8,0),"")</f>
        <v/>
      </c>
      <c r="Z427" s="102">
        <f t="shared" si="153"/>
        <v>106</v>
      </c>
      <c r="AA427" s="113">
        <f t="shared" si="154"/>
        <v>2096</v>
      </c>
      <c r="AB427" s="124">
        <f>IF(OR(ISNUMBER(SEARCH("적하삭제",J427)),ISNUMBER(SEARCH("적하 삭제",J427))),0,AA427*Summary!$B$23/100)</f>
        <v>19751.236800000002</v>
      </c>
      <c r="AC427" s="65"/>
      <c r="AD427" s="145">
        <v>45910</v>
      </c>
      <c r="AE427" s="139" t="s">
        <v>10</v>
      </c>
      <c r="AF427" s="139">
        <v>82020038093</v>
      </c>
      <c r="AG427" s="139" t="s">
        <v>1486</v>
      </c>
      <c r="AH427" s="139" t="s">
        <v>1487</v>
      </c>
      <c r="AI427" s="139">
        <v>1079223425</v>
      </c>
      <c r="AJ427" s="139">
        <v>34083</v>
      </c>
      <c r="AK427" s="139"/>
      <c r="AL427" s="140">
        <v>1</v>
      </c>
      <c r="AM427" s="141">
        <v>5.4</v>
      </c>
      <c r="AN427" s="141">
        <v>8</v>
      </c>
      <c r="AO427" s="141">
        <v>8</v>
      </c>
      <c r="AP427" s="139" t="s">
        <v>8</v>
      </c>
      <c r="AQ427" s="141">
        <v>16.97</v>
      </c>
      <c r="AR427" s="139" t="s">
        <v>81</v>
      </c>
      <c r="AS427" s="139" t="s">
        <v>81</v>
      </c>
      <c r="AT427" s="139" t="s">
        <v>81</v>
      </c>
      <c r="AU427" s="139" t="s">
        <v>81</v>
      </c>
      <c r="AV427" s="139" t="s">
        <v>81</v>
      </c>
      <c r="AW427" s="139">
        <v>2256355</v>
      </c>
      <c r="AX427" s="139" t="s">
        <v>121</v>
      </c>
      <c r="AY427" s="139" t="s">
        <v>82</v>
      </c>
      <c r="AZ427" s="139"/>
      <c r="BA427" s="139" t="s">
        <v>83</v>
      </c>
      <c r="BB427" s="157">
        <v>596421470543</v>
      </c>
      <c r="BC427" s="139"/>
      <c r="BD427" s="139" t="s">
        <v>1488</v>
      </c>
      <c r="BE427" s="139" t="s">
        <v>88</v>
      </c>
      <c r="BF427" s="139" t="s">
        <v>87</v>
      </c>
      <c r="BG427" s="139" t="s">
        <v>84</v>
      </c>
      <c r="BH427" s="139" t="s">
        <v>85</v>
      </c>
      <c r="BI427" s="139" t="s">
        <v>86</v>
      </c>
      <c r="BJ427" s="139"/>
      <c r="BK427" s="139" t="s">
        <v>116</v>
      </c>
    </row>
    <row r="428" spans="1:63" ht="13.2" customHeight="1" x14ac:dyDescent="0.2">
      <c r="A428" s="54">
        <f t="shared" si="133"/>
        <v>45910</v>
      </c>
      <c r="B428" s="54" t="str">
        <f t="shared" si="134"/>
        <v>NRT</v>
      </c>
      <c r="C428" s="53">
        <f t="shared" si="135"/>
        <v>82020038093</v>
      </c>
      <c r="D428" s="55" t="str">
        <f t="shared" si="136"/>
        <v>PJP250141871</v>
      </c>
      <c r="E428" s="53">
        <f t="shared" si="137"/>
        <v>596421470742</v>
      </c>
      <c r="F428" s="53">
        <f t="shared" si="138"/>
        <v>2256355</v>
      </c>
      <c r="G428" s="53" t="str">
        <f t="shared" si="139"/>
        <v>SWCORP (TEAMHT)</v>
      </c>
      <c r="H428" s="55" t="str">
        <f t="shared" si="140"/>
        <v>허수진</v>
      </c>
      <c r="I428" s="53">
        <f t="shared" si="141"/>
        <v>7016</v>
      </c>
      <c r="J428" s="72">
        <f t="shared" si="142"/>
        <v>0</v>
      </c>
      <c r="K428" s="114">
        <f t="shared" si="143"/>
        <v>1</v>
      </c>
      <c r="L428" s="115">
        <f t="shared" si="144"/>
        <v>0.65</v>
      </c>
      <c r="M428" s="115">
        <f t="shared" si="145"/>
        <v>2</v>
      </c>
      <c r="N428" s="56">
        <f t="shared" si="146"/>
        <v>2</v>
      </c>
      <c r="O428" s="53" t="str">
        <f t="shared" si="147"/>
        <v>일반(목록배제,Normal-Manifest Exception)</v>
      </c>
      <c r="P428" s="100">
        <f t="shared" si="148"/>
        <v>16.43</v>
      </c>
      <c r="Q428" s="63" t="str">
        <f t="shared" si="149"/>
        <v>RS706</v>
      </c>
      <c r="R428" s="63" t="str">
        <f t="shared" si="150"/>
        <v>AIR SEOUL</v>
      </c>
      <c r="S428" s="54">
        <f t="shared" si="151"/>
        <v>45910</v>
      </c>
      <c r="T428" s="94">
        <f t="shared" si="152"/>
        <v>850</v>
      </c>
      <c r="U428" s="98" cm="1">
        <f t="array" ref="U428">IF(OR(ISNUMBER(SEARCH("대신대납",J428)),ISNUMBER(SEARCH("대신 대납",J428))),_xlfn.LET(
  _xlpm.s,J428,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8" s="98">
        <f>((K428-1)*2500)/(Summary!$B$23/100)</f>
        <v>0</v>
      </c>
      <c r="W428" s="107">
        <f>IF(OR(ISNUMBER(SEARCH("대신대납",J428)),ISNUMBER(SEARCH("대신 대납",J428)),ISNUMBER(SEARCH("대신착불",J428)),ISNUMBER(SEARCH("대신 착불",J428))), 0,_xlfn.IFNA(_xlfn.IFS(
    AND(N428/K428 &gt; 2, N428/K428 &lt;= 5), 500/(Summary!$B$23/100) * K428,
    AND(N428/K428 &gt; 5, N428/K428 &lt;= 10), 1000/(Summary!$B$23/100) * K428,
    AND(N428/K428 &gt; 10, N428/K428 &lt;= 20), 3000/(Summary!$B$23/100) * K428,
    AND(N428/K428 &gt; 20, N428/K428 &lt;= 25), 11000/(Summary!$B$23/100) * K428,
    AND(N428/K428 &gt; 25, N428/K428 &lt;= 999), 15000/(Summary!$B$23/100) * K428
),0))</f>
        <v>0</v>
      </c>
      <c r="X428" s="99" cm="1">
        <f t="array" ref="X428">_xlfn.IFNA(_xlfn.IFS(AND(P428&gt;=2000, P428&lt;3000), 10000, AND(P428&gt;=3000, P428&lt;4000), 15000, AND(P428&gt;=4000, P428&lt;5000), 20000, AND(P428&gt;=5000), 25000),0)</f>
        <v>0</v>
      </c>
      <c r="Y428" s="64" t="str">
        <f>_xlfn.IFNA(VLOOKUP(D428,OTC!$A:$H,8,0),"")</f>
        <v/>
      </c>
      <c r="Z428" s="102">
        <f t="shared" si="153"/>
        <v>0</v>
      </c>
      <c r="AA428" s="113">
        <f t="shared" si="154"/>
        <v>850</v>
      </c>
      <c r="AB428" s="124">
        <f>IF(OR(ISNUMBER(SEARCH("적하삭제",J428)),ISNUMBER(SEARCH("적하 삭제",J428))),0,AA428*Summary!$B$23/100)</f>
        <v>8009.8050000000003</v>
      </c>
      <c r="AC428" s="65"/>
      <c r="AD428" s="145">
        <v>45910</v>
      </c>
      <c r="AE428" s="139" t="s">
        <v>10</v>
      </c>
      <c r="AF428" s="139">
        <v>82020038093</v>
      </c>
      <c r="AG428" s="139" t="s">
        <v>1489</v>
      </c>
      <c r="AH428" s="139" t="s">
        <v>1490</v>
      </c>
      <c r="AI428" s="139">
        <v>1054793969</v>
      </c>
      <c r="AJ428" s="139">
        <v>7016</v>
      </c>
      <c r="AK428" s="139"/>
      <c r="AL428" s="140">
        <v>1</v>
      </c>
      <c r="AM428" s="141">
        <v>0.65</v>
      </c>
      <c r="AN428" s="141">
        <v>2</v>
      </c>
      <c r="AO428" s="141">
        <v>2</v>
      </c>
      <c r="AP428" s="139" t="s">
        <v>8</v>
      </c>
      <c r="AQ428" s="141">
        <v>16.43</v>
      </c>
      <c r="AR428" s="139" t="s">
        <v>81</v>
      </c>
      <c r="AS428" s="139" t="s">
        <v>81</v>
      </c>
      <c r="AT428" s="139" t="s">
        <v>81</v>
      </c>
      <c r="AU428" s="139" t="s">
        <v>81</v>
      </c>
      <c r="AV428" s="139" t="s">
        <v>81</v>
      </c>
      <c r="AW428" s="139">
        <v>2256355</v>
      </c>
      <c r="AX428" s="139" t="s">
        <v>121</v>
      </c>
      <c r="AY428" s="139" t="s">
        <v>82</v>
      </c>
      <c r="AZ428" s="139"/>
      <c r="BA428" s="139" t="s">
        <v>83</v>
      </c>
      <c r="BB428" s="157">
        <v>596421470742</v>
      </c>
      <c r="BC428" s="139"/>
      <c r="BD428" s="139" t="s">
        <v>1491</v>
      </c>
      <c r="BE428" s="139" t="s">
        <v>88</v>
      </c>
      <c r="BF428" s="139" t="s">
        <v>87</v>
      </c>
      <c r="BG428" s="139" t="s">
        <v>84</v>
      </c>
      <c r="BH428" s="139" t="s">
        <v>85</v>
      </c>
      <c r="BI428" s="139" t="s">
        <v>86</v>
      </c>
      <c r="BJ428" s="139"/>
      <c r="BK428" s="139" t="s">
        <v>116</v>
      </c>
    </row>
    <row r="429" spans="1:63" ht="13.2" customHeight="1" x14ac:dyDescent="0.2">
      <c r="A429" s="54">
        <f t="shared" si="133"/>
        <v>45910</v>
      </c>
      <c r="B429" s="54" t="str">
        <f t="shared" si="134"/>
        <v>NRT</v>
      </c>
      <c r="C429" s="53">
        <f t="shared" si="135"/>
        <v>82020038093</v>
      </c>
      <c r="D429" s="55" t="str">
        <f t="shared" si="136"/>
        <v>PJP250141873</v>
      </c>
      <c r="E429" s="53">
        <f t="shared" si="137"/>
        <v>596421470764</v>
      </c>
      <c r="F429" s="53">
        <f t="shared" si="138"/>
        <v>2256355</v>
      </c>
      <c r="G429" s="53" t="str">
        <f t="shared" si="139"/>
        <v>SWCORP (TEAMHT)</v>
      </c>
      <c r="H429" s="55" t="str">
        <f t="shared" si="140"/>
        <v>장다웅</v>
      </c>
      <c r="I429" s="53">
        <f t="shared" si="141"/>
        <v>15068</v>
      </c>
      <c r="J429" s="72">
        <f t="shared" si="142"/>
        <v>0</v>
      </c>
      <c r="K429" s="114">
        <f t="shared" si="143"/>
        <v>1</v>
      </c>
      <c r="L429" s="115">
        <f t="shared" si="144"/>
        <v>5.5</v>
      </c>
      <c r="M429" s="115">
        <f t="shared" si="145"/>
        <v>5.9</v>
      </c>
      <c r="N429" s="56">
        <f t="shared" si="146"/>
        <v>5.9</v>
      </c>
      <c r="O429" s="53" t="str">
        <f t="shared" si="147"/>
        <v>일반(목록배제,Normal-Manifest Exception)</v>
      </c>
      <c r="P429" s="100">
        <f t="shared" si="148"/>
        <v>40.229999999999997</v>
      </c>
      <c r="Q429" s="63" t="str">
        <f t="shared" si="149"/>
        <v>RS706</v>
      </c>
      <c r="R429" s="63" t="str">
        <f t="shared" si="150"/>
        <v>AIR SEOUL</v>
      </c>
      <c r="S429" s="54">
        <f t="shared" si="151"/>
        <v>45910</v>
      </c>
      <c r="T429" s="94">
        <f t="shared" si="152"/>
        <v>1591</v>
      </c>
      <c r="U429" s="98" cm="1">
        <f t="array" ref="U429">IF(OR(ISNUMBER(SEARCH("대신대납",J429)),ISNUMBER(SEARCH("대신 대납",J429))),_xlfn.LET(
  _xlpm.s,J429,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9" s="98">
        <f>((K429-1)*2500)/(Summary!$B$23/100)</f>
        <v>0</v>
      </c>
      <c r="W429" s="107">
        <f>IF(OR(ISNUMBER(SEARCH("대신대납",J429)),ISNUMBER(SEARCH("대신 대납",J429)),ISNUMBER(SEARCH("대신착불",J429)),ISNUMBER(SEARCH("대신 착불",J429))), 0,_xlfn.IFNA(_xlfn.IFS(
    AND(N429/K429 &gt; 2, N429/K429 &lt;= 5), 500/(Summary!$B$23/100) * K429,
    AND(N429/K429 &gt; 5, N429/K429 &lt;= 10), 1000/(Summary!$B$23/100) * K429,
    AND(N429/K429 &gt; 10, N429/K429 &lt;= 20), 3000/(Summary!$B$23/100) * K429,
    AND(N429/K429 &gt; 20, N429/K429 &lt;= 25), 11000/(Summary!$B$23/100) * K429,
    AND(N429/K429 &gt; 25, N429/K429 &lt;= 999), 15000/(Summary!$B$23/100) * K429
),0))</f>
        <v>106.11993675251769</v>
      </c>
      <c r="X429" s="99" cm="1">
        <f t="array" ref="X429">_xlfn.IFNA(_xlfn.IFS(AND(P429&gt;=2000, P429&lt;3000), 10000, AND(P429&gt;=3000, P429&lt;4000), 15000, AND(P429&gt;=4000, P429&lt;5000), 20000, AND(P429&gt;=5000), 25000),0)</f>
        <v>0</v>
      </c>
      <c r="Y429" s="64" t="str">
        <f>_xlfn.IFNA(VLOOKUP(D429,OTC!$A:$H,8,0),"")</f>
        <v/>
      </c>
      <c r="Z429" s="102">
        <f t="shared" si="153"/>
        <v>106</v>
      </c>
      <c r="AA429" s="113">
        <f t="shared" si="154"/>
        <v>1697</v>
      </c>
      <c r="AB429" s="124">
        <f>IF(OR(ISNUMBER(SEARCH("적하삭제",J429)),ISNUMBER(SEARCH("적하 삭제",J429))),0,AA429*Summary!$B$23/100)</f>
        <v>15991.340099999999</v>
      </c>
      <c r="AC429" s="65"/>
      <c r="AD429" s="145">
        <v>45910</v>
      </c>
      <c r="AE429" s="139" t="s">
        <v>10</v>
      </c>
      <c r="AF429" s="139">
        <v>82020038093</v>
      </c>
      <c r="AG429" s="139" t="s">
        <v>1492</v>
      </c>
      <c r="AH429" s="139" t="s">
        <v>1493</v>
      </c>
      <c r="AI429" s="139">
        <v>1026097691</v>
      </c>
      <c r="AJ429" s="139">
        <v>15068</v>
      </c>
      <c r="AK429" s="139"/>
      <c r="AL429" s="140">
        <v>1</v>
      </c>
      <c r="AM429" s="141">
        <v>5.5</v>
      </c>
      <c r="AN429" s="141">
        <v>5.9</v>
      </c>
      <c r="AO429" s="141">
        <v>6</v>
      </c>
      <c r="AP429" s="139" t="s">
        <v>8</v>
      </c>
      <c r="AQ429" s="141">
        <v>40.229999999999997</v>
      </c>
      <c r="AR429" s="139" t="s">
        <v>81</v>
      </c>
      <c r="AS429" s="139" t="s">
        <v>81</v>
      </c>
      <c r="AT429" s="139" t="s">
        <v>81</v>
      </c>
      <c r="AU429" s="139" t="s">
        <v>81</v>
      </c>
      <c r="AV429" s="139" t="s">
        <v>81</v>
      </c>
      <c r="AW429" s="139">
        <v>2256355</v>
      </c>
      <c r="AX429" s="139" t="s">
        <v>121</v>
      </c>
      <c r="AY429" s="139" t="s">
        <v>82</v>
      </c>
      <c r="AZ429" s="139"/>
      <c r="BA429" s="139" t="s">
        <v>83</v>
      </c>
      <c r="BB429" s="157">
        <v>596421470764</v>
      </c>
      <c r="BC429" s="139"/>
      <c r="BD429" s="139" t="s">
        <v>1494</v>
      </c>
      <c r="BE429" s="139" t="s">
        <v>88</v>
      </c>
      <c r="BF429" s="139" t="s">
        <v>87</v>
      </c>
      <c r="BG429" s="139" t="s">
        <v>84</v>
      </c>
      <c r="BH429" s="139" t="s">
        <v>85</v>
      </c>
      <c r="BI429" s="139" t="s">
        <v>86</v>
      </c>
      <c r="BJ429" s="139"/>
      <c r="BK429" s="139" t="s">
        <v>116</v>
      </c>
    </row>
    <row r="430" spans="1:63" ht="13.2" customHeight="1" x14ac:dyDescent="0.2">
      <c r="A430" s="54">
        <f t="shared" si="133"/>
        <v>45910</v>
      </c>
      <c r="B430" s="54" t="str">
        <f t="shared" si="134"/>
        <v>NRT</v>
      </c>
      <c r="C430" s="53">
        <f t="shared" si="135"/>
        <v>82020038093</v>
      </c>
      <c r="D430" s="55" t="str">
        <f t="shared" si="136"/>
        <v>PJP250141891</v>
      </c>
      <c r="E430" s="53">
        <f t="shared" si="137"/>
        <v>596421470941</v>
      </c>
      <c r="F430" s="53">
        <f t="shared" si="138"/>
        <v>2256355</v>
      </c>
      <c r="G430" s="53" t="str">
        <f t="shared" si="139"/>
        <v>SWCORP (TEAMHT)</v>
      </c>
      <c r="H430" s="55" t="str">
        <f t="shared" si="140"/>
        <v>김소량</v>
      </c>
      <c r="I430" s="53">
        <f t="shared" si="141"/>
        <v>28443</v>
      </c>
      <c r="J430" s="72">
        <f t="shared" si="142"/>
        <v>0</v>
      </c>
      <c r="K430" s="114">
        <f t="shared" si="143"/>
        <v>1</v>
      </c>
      <c r="L430" s="115">
        <f t="shared" si="144"/>
        <v>1.65</v>
      </c>
      <c r="M430" s="115">
        <f t="shared" si="145"/>
        <v>1.9</v>
      </c>
      <c r="N430" s="56">
        <f t="shared" si="146"/>
        <v>1.9000000000000001</v>
      </c>
      <c r="O430" s="53" t="str">
        <f t="shared" si="147"/>
        <v>일반(목록배제,Normal-Manifest Exception)</v>
      </c>
      <c r="P430" s="100">
        <f t="shared" si="148"/>
        <v>5.75</v>
      </c>
      <c r="Q430" s="63" t="str">
        <f t="shared" si="149"/>
        <v>RS706</v>
      </c>
      <c r="R430" s="63" t="str">
        <f t="shared" si="150"/>
        <v>AIR SEOUL</v>
      </c>
      <c r="S430" s="54">
        <f t="shared" si="151"/>
        <v>45910</v>
      </c>
      <c r="T430" s="94">
        <f t="shared" si="152"/>
        <v>831</v>
      </c>
      <c r="U430" s="98" cm="1">
        <f t="array" ref="U430">IF(OR(ISNUMBER(SEARCH("대신대납",J430)),ISNUMBER(SEARCH("대신 대납",J430))),_xlfn.LET(
  _xlpm.s,J430,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0" s="98">
        <f>((K430-1)*2500)/(Summary!$B$23/100)</f>
        <v>0</v>
      </c>
      <c r="W430" s="107">
        <f>IF(OR(ISNUMBER(SEARCH("대신대납",J430)),ISNUMBER(SEARCH("대신 대납",J430)),ISNUMBER(SEARCH("대신착불",J430)),ISNUMBER(SEARCH("대신 착불",J430))), 0,_xlfn.IFNA(_xlfn.IFS(
    AND(N430/K430 &gt; 2, N430/K430 &lt;= 5), 500/(Summary!$B$23/100) * K430,
    AND(N430/K430 &gt; 5, N430/K430 &lt;= 10), 1000/(Summary!$B$23/100) * K430,
    AND(N430/K430 &gt; 10, N430/K430 &lt;= 20), 3000/(Summary!$B$23/100) * K430,
    AND(N430/K430 &gt; 20, N430/K430 &lt;= 25), 11000/(Summary!$B$23/100) * K430,
    AND(N430/K430 &gt; 25, N430/K430 &lt;= 999), 15000/(Summary!$B$23/100) * K430
),0))</f>
        <v>0</v>
      </c>
      <c r="X430" s="99" cm="1">
        <f t="array" ref="X430">_xlfn.IFNA(_xlfn.IFS(AND(P430&gt;=2000, P430&lt;3000), 10000, AND(P430&gt;=3000, P430&lt;4000), 15000, AND(P430&gt;=4000, P430&lt;5000), 20000, AND(P430&gt;=5000), 25000),0)</f>
        <v>0</v>
      </c>
      <c r="Y430" s="64" t="str">
        <f>_xlfn.IFNA(VLOOKUP(D430,OTC!$A:$H,8,0),"")</f>
        <v/>
      </c>
      <c r="Z430" s="102">
        <f t="shared" si="153"/>
        <v>0</v>
      </c>
      <c r="AA430" s="113">
        <f t="shared" si="154"/>
        <v>831</v>
      </c>
      <c r="AB430" s="124">
        <f>IF(OR(ISNUMBER(SEARCH("적하삭제",J430)),ISNUMBER(SEARCH("적하 삭제",J430))),0,AA430*Summary!$B$23/100)</f>
        <v>7830.7622999999994</v>
      </c>
      <c r="AC430" s="65"/>
      <c r="AD430" s="145">
        <v>45910</v>
      </c>
      <c r="AE430" s="139" t="s">
        <v>10</v>
      </c>
      <c r="AF430" s="139">
        <v>82020038093</v>
      </c>
      <c r="AG430" s="139" t="s">
        <v>1495</v>
      </c>
      <c r="AH430" s="139" t="s">
        <v>1496</v>
      </c>
      <c r="AI430" s="139">
        <v>1094179756</v>
      </c>
      <c r="AJ430" s="139">
        <v>28443</v>
      </c>
      <c r="AK430" s="139"/>
      <c r="AL430" s="140">
        <v>1</v>
      </c>
      <c r="AM430" s="141">
        <v>1.65</v>
      </c>
      <c r="AN430" s="141">
        <v>1.9</v>
      </c>
      <c r="AO430" s="141">
        <v>1.9</v>
      </c>
      <c r="AP430" s="139" t="s">
        <v>8</v>
      </c>
      <c r="AQ430" s="141">
        <v>5.75</v>
      </c>
      <c r="AR430" s="139" t="s">
        <v>81</v>
      </c>
      <c r="AS430" s="139" t="s">
        <v>81</v>
      </c>
      <c r="AT430" s="139" t="s">
        <v>81</v>
      </c>
      <c r="AU430" s="139" t="s">
        <v>81</v>
      </c>
      <c r="AV430" s="139" t="s">
        <v>81</v>
      </c>
      <c r="AW430" s="139">
        <v>2256355</v>
      </c>
      <c r="AX430" s="139" t="s">
        <v>121</v>
      </c>
      <c r="AY430" s="139" t="s">
        <v>82</v>
      </c>
      <c r="AZ430" s="139"/>
      <c r="BA430" s="139" t="s">
        <v>83</v>
      </c>
      <c r="BB430" s="157">
        <v>596421470941</v>
      </c>
      <c r="BC430" s="139"/>
      <c r="BD430" s="139" t="s">
        <v>1497</v>
      </c>
      <c r="BE430" s="139" t="s">
        <v>88</v>
      </c>
      <c r="BF430" s="139" t="s">
        <v>87</v>
      </c>
      <c r="BG430" s="139" t="s">
        <v>84</v>
      </c>
      <c r="BH430" s="139" t="s">
        <v>85</v>
      </c>
      <c r="BI430" s="139" t="s">
        <v>86</v>
      </c>
      <c r="BJ430" s="139"/>
      <c r="BK430" s="139" t="s">
        <v>116</v>
      </c>
    </row>
    <row r="431" spans="1:63" ht="13.2" customHeight="1" x14ac:dyDescent="0.2">
      <c r="A431" s="54">
        <f t="shared" si="133"/>
        <v>45910</v>
      </c>
      <c r="B431" s="54" t="str">
        <f t="shared" si="134"/>
        <v>NRT</v>
      </c>
      <c r="C431" s="53">
        <f t="shared" si="135"/>
        <v>82020038093</v>
      </c>
      <c r="D431" s="55" t="str">
        <f t="shared" si="136"/>
        <v>PJP250141894</v>
      </c>
      <c r="E431" s="53">
        <f t="shared" si="137"/>
        <v>596421470974</v>
      </c>
      <c r="F431" s="53">
        <f t="shared" si="138"/>
        <v>2256355</v>
      </c>
      <c r="G431" s="53" t="str">
        <f t="shared" si="139"/>
        <v>SWCORP (TEAMHT)</v>
      </c>
      <c r="H431" s="55" t="str">
        <f t="shared" si="140"/>
        <v>이효인</v>
      </c>
      <c r="I431" s="53">
        <f t="shared" si="141"/>
        <v>21054</v>
      </c>
      <c r="J431" s="72">
        <f t="shared" si="142"/>
        <v>0</v>
      </c>
      <c r="K431" s="114">
        <f t="shared" si="143"/>
        <v>1</v>
      </c>
      <c r="L431" s="115">
        <f t="shared" si="144"/>
        <v>2.2999999999999998</v>
      </c>
      <c r="M431" s="115">
        <f t="shared" si="145"/>
        <v>8.3000000000000007</v>
      </c>
      <c r="N431" s="56">
        <f t="shared" si="146"/>
        <v>8.3000000000000007</v>
      </c>
      <c r="O431" s="53" t="str">
        <f t="shared" si="147"/>
        <v>일반(목록배제,Normal-Manifest Exception)</v>
      </c>
      <c r="P431" s="100">
        <f t="shared" si="148"/>
        <v>13.2</v>
      </c>
      <c r="Q431" s="63" t="str">
        <f t="shared" si="149"/>
        <v>RS706</v>
      </c>
      <c r="R431" s="63" t="str">
        <f t="shared" si="150"/>
        <v>AIR SEOUL</v>
      </c>
      <c r="S431" s="54">
        <f t="shared" si="151"/>
        <v>45910</v>
      </c>
      <c r="T431" s="94">
        <f t="shared" si="152"/>
        <v>2047</v>
      </c>
      <c r="U431" s="98" cm="1">
        <f t="array" ref="U431">IF(OR(ISNUMBER(SEARCH("대신대납",J431)),ISNUMBER(SEARCH("대신 대납",J431))),_xlfn.LET(
  _xlpm.s,J431,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1" s="98">
        <f>((K431-1)*2500)/(Summary!$B$23/100)</f>
        <v>0</v>
      </c>
      <c r="W431" s="107">
        <f>IF(OR(ISNUMBER(SEARCH("대신대납",J431)),ISNUMBER(SEARCH("대신 대납",J431)),ISNUMBER(SEARCH("대신착불",J431)),ISNUMBER(SEARCH("대신 착불",J431))), 0,_xlfn.IFNA(_xlfn.IFS(
    AND(N431/K431 &gt; 2, N431/K431 &lt;= 5), 500/(Summary!$B$23/100) * K431,
    AND(N431/K431 &gt; 5, N431/K431 &lt;= 10), 1000/(Summary!$B$23/100) * K431,
    AND(N431/K431 &gt; 10, N431/K431 &lt;= 20), 3000/(Summary!$B$23/100) * K431,
    AND(N431/K431 &gt; 20, N431/K431 &lt;= 25), 11000/(Summary!$B$23/100) * K431,
    AND(N431/K431 &gt; 25, N431/K431 &lt;= 999), 15000/(Summary!$B$23/100) * K431
),0))</f>
        <v>106.11993675251769</v>
      </c>
      <c r="X431" s="99" cm="1">
        <f t="array" ref="X431">_xlfn.IFNA(_xlfn.IFS(AND(P431&gt;=2000, P431&lt;3000), 10000, AND(P431&gt;=3000, P431&lt;4000), 15000, AND(P431&gt;=4000, P431&lt;5000), 20000, AND(P431&gt;=5000), 25000),0)</f>
        <v>0</v>
      </c>
      <c r="Y431" s="64" t="str">
        <f>_xlfn.IFNA(VLOOKUP(D431,OTC!$A:$H,8,0),"")</f>
        <v/>
      </c>
      <c r="Z431" s="102">
        <f t="shared" si="153"/>
        <v>106</v>
      </c>
      <c r="AA431" s="113">
        <f t="shared" si="154"/>
        <v>2153</v>
      </c>
      <c r="AB431" s="124">
        <f>IF(OR(ISNUMBER(SEARCH("적하삭제",J431)),ISNUMBER(SEARCH("적하 삭제",J431))),0,AA431*Summary!$B$23/100)</f>
        <v>20288.3649</v>
      </c>
      <c r="AC431" s="65"/>
      <c r="AD431" s="145">
        <v>45910</v>
      </c>
      <c r="AE431" s="139" t="s">
        <v>10</v>
      </c>
      <c r="AF431" s="139">
        <v>82020038093</v>
      </c>
      <c r="AG431" s="139" t="s">
        <v>1498</v>
      </c>
      <c r="AH431" s="139" t="s">
        <v>1499</v>
      </c>
      <c r="AI431" s="139">
        <v>1094742632</v>
      </c>
      <c r="AJ431" s="139">
        <v>21054</v>
      </c>
      <c r="AK431" s="139"/>
      <c r="AL431" s="140">
        <v>1</v>
      </c>
      <c r="AM431" s="141">
        <v>2.2999999999999998</v>
      </c>
      <c r="AN431" s="141">
        <v>8.3000000000000007</v>
      </c>
      <c r="AO431" s="141">
        <v>8.5</v>
      </c>
      <c r="AP431" s="139" t="s">
        <v>8</v>
      </c>
      <c r="AQ431" s="141">
        <v>13.2</v>
      </c>
      <c r="AR431" s="139" t="s">
        <v>81</v>
      </c>
      <c r="AS431" s="139" t="s">
        <v>81</v>
      </c>
      <c r="AT431" s="139" t="s">
        <v>81</v>
      </c>
      <c r="AU431" s="139" t="s">
        <v>81</v>
      </c>
      <c r="AV431" s="139" t="s">
        <v>81</v>
      </c>
      <c r="AW431" s="139">
        <v>2256355</v>
      </c>
      <c r="AX431" s="139" t="s">
        <v>121</v>
      </c>
      <c r="AY431" s="139" t="s">
        <v>82</v>
      </c>
      <c r="AZ431" s="139"/>
      <c r="BA431" s="139" t="s">
        <v>83</v>
      </c>
      <c r="BB431" s="157">
        <v>596421470974</v>
      </c>
      <c r="BC431" s="139"/>
      <c r="BD431" s="139" t="s">
        <v>1500</v>
      </c>
      <c r="BE431" s="139" t="s">
        <v>88</v>
      </c>
      <c r="BF431" s="139" t="s">
        <v>87</v>
      </c>
      <c r="BG431" s="139" t="s">
        <v>84</v>
      </c>
      <c r="BH431" s="139" t="s">
        <v>85</v>
      </c>
      <c r="BI431" s="139" t="s">
        <v>86</v>
      </c>
      <c r="BJ431" s="139"/>
      <c r="BK431" s="139" t="s">
        <v>116</v>
      </c>
    </row>
    <row r="432" spans="1:63" ht="13.2" customHeight="1" x14ac:dyDescent="0.2">
      <c r="A432" s="54">
        <f t="shared" si="133"/>
        <v>45910</v>
      </c>
      <c r="B432" s="54" t="str">
        <f t="shared" si="134"/>
        <v>NRT</v>
      </c>
      <c r="C432" s="53">
        <f t="shared" si="135"/>
        <v>82020038093</v>
      </c>
      <c r="D432" s="55" t="str">
        <f t="shared" si="136"/>
        <v>PJP250141928</v>
      </c>
      <c r="E432" s="53">
        <f t="shared" si="137"/>
        <v>596421471276</v>
      </c>
      <c r="F432" s="53">
        <f t="shared" si="138"/>
        <v>2256355</v>
      </c>
      <c r="G432" s="53" t="str">
        <f t="shared" si="139"/>
        <v>SWCORP (TEAMHT)</v>
      </c>
      <c r="H432" s="55" t="str">
        <f t="shared" si="140"/>
        <v>염윤섭</v>
      </c>
      <c r="I432" s="53">
        <f t="shared" si="141"/>
        <v>7543</v>
      </c>
      <c r="J432" s="72">
        <f t="shared" si="142"/>
        <v>0</v>
      </c>
      <c r="K432" s="114">
        <f t="shared" si="143"/>
        <v>1</v>
      </c>
      <c r="L432" s="115">
        <f t="shared" si="144"/>
        <v>3.8</v>
      </c>
      <c r="M432" s="115">
        <f t="shared" si="145"/>
        <v>8.1</v>
      </c>
      <c r="N432" s="56">
        <f t="shared" si="146"/>
        <v>8.1</v>
      </c>
      <c r="O432" s="53" t="str">
        <f t="shared" si="147"/>
        <v>일반(목록배제,Normal-Manifest Exception)</v>
      </c>
      <c r="P432" s="100">
        <f t="shared" si="148"/>
        <v>18.399999999999999</v>
      </c>
      <c r="Q432" s="63" t="str">
        <f t="shared" si="149"/>
        <v>RS706</v>
      </c>
      <c r="R432" s="63" t="str">
        <f t="shared" si="150"/>
        <v>AIR SEOUL</v>
      </c>
      <c r="S432" s="54">
        <f t="shared" si="151"/>
        <v>45910</v>
      </c>
      <c r="T432" s="94">
        <f t="shared" si="152"/>
        <v>2009</v>
      </c>
      <c r="U432" s="98" cm="1">
        <f t="array" ref="U432">IF(OR(ISNUMBER(SEARCH("대신대납",J432)),ISNUMBER(SEARCH("대신 대납",J432))),_xlfn.LET(
  _xlpm.s,J432,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2" s="98">
        <f>((K432-1)*2500)/(Summary!$B$23/100)</f>
        <v>0</v>
      </c>
      <c r="W432" s="107">
        <f>IF(OR(ISNUMBER(SEARCH("대신대납",J432)),ISNUMBER(SEARCH("대신 대납",J432)),ISNUMBER(SEARCH("대신착불",J432)),ISNUMBER(SEARCH("대신 착불",J432))), 0,_xlfn.IFNA(_xlfn.IFS(
    AND(N432/K432 &gt; 2, N432/K432 &lt;= 5), 500/(Summary!$B$23/100) * K432,
    AND(N432/K432 &gt; 5, N432/K432 &lt;= 10), 1000/(Summary!$B$23/100) * K432,
    AND(N432/K432 &gt; 10, N432/K432 &lt;= 20), 3000/(Summary!$B$23/100) * K432,
    AND(N432/K432 &gt; 20, N432/K432 &lt;= 25), 11000/(Summary!$B$23/100) * K432,
    AND(N432/K432 &gt; 25, N432/K432 &lt;= 999), 15000/(Summary!$B$23/100) * K432
),0))</f>
        <v>106.11993675251769</v>
      </c>
      <c r="X432" s="99" cm="1">
        <f t="array" ref="X432">_xlfn.IFNA(_xlfn.IFS(AND(P432&gt;=2000, P432&lt;3000), 10000, AND(P432&gt;=3000, P432&lt;4000), 15000, AND(P432&gt;=4000, P432&lt;5000), 20000, AND(P432&gt;=5000), 25000),0)</f>
        <v>0</v>
      </c>
      <c r="Y432" s="64" t="str">
        <f>_xlfn.IFNA(VLOOKUP(D432,OTC!$A:$H,8,0),"")</f>
        <v/>
      </c>
      <c r="Z432" s="102">
        <f t="shared" si="153"/>
        <v>106</v>
      </c>
      <c r="AA432" s="113">
        <f t="shared" si="154"/>
        <v>2115</v>
      </c>
      <c r="AB432" s="124">
        <f>IF(OR(ISNUMBER(SEARCH("적하삭제",J432)),ISNUMBER(SEARCH("적하 삭제",J432))),0,AA432*Summary!$B$23/100)</f>
        <v>19930.279500000001</v>
      </c>
      <c r="AC432" s="65"/>
      <c r="AD432" s="145">
        <v>45910</v>
      </c>
      <c r="AE432" s="139" t="s">
        <v>10</v>
      </c>
      <c r="AF432" s="139">
        <v>82020038093</v>
      </c>
      <c r="AG432" s="139" t="s">
        <v>1501</v>
      </c>
      <c r="AH432" s="139" t="s">
        <v>1502</v>
      </c>
      <c r="AI432" s="139">
        <v>1089331039</v>
      </c>
      <c r="AJ432" s="139">
        <v>7543</v>
      </c>
      <c r="AK432" s="139"/>
      <c r="AL432" s="140">
        <v>1</v>
      </c>
      <c r="AM432" s="141">
        <v>3.8</v>
      </c>
      <c r="AN432" s="141">
        <v>8.1</v>
      </c>
      <c r="AO432" s="141">
        <v>8.5</v>
      </c>
      <c r="AP432" s="139" t="s">
        <v>8</v>
      </c>
      <c r="AQ432" s="141">
        <v>18.399999999999999</v>
      </c>
      <c r="AR432" s="139" t="s">
        <v>81</v>
      </c>
      <c r="AS432" s="139" t="s">
        <v>81</v>
      </c>
      <c r="AT432" s="139" t="s">
        <v>81</v>
      </c>
      <c r="AU432" s="139" t="s">
        <v>81</v>
      </c>
      <c r="AV432" s="139" t="s">
        <v>81</v>
      </c>
      <c r="AW432" s="139">
        <v>2256355</v>
      </c>
      <c r="AX432" s="139" t="s">
        <v>121</v>
      </c>
      <c r="AY432" s="139" t="s">
        <v>82</v>
      </c>
      <c r="AZ432" s="139"/>
      <c r="BA432" s="139" t="s">
        <v>83</v>
      </c>
      <c r="BB432" s="157">
        <v>596421471276</v>
      </c>
      <c r="BC432" s="139"/>
      <c r="BD432" s="139" t="s">
        <v>1503</v>
      </c>
      <c r="BE432" s="139" t="s">
        <v>88</v>
      </c>
      <c r="BF432" s="139" t="s">
        <v>87</v>
      </c>
      <c r="BG432" s="139" t="s">
        <v>84</v>
      </c>
      <c r="BH432" s="139" t="s">
        <v>85</v>
      </c>
      <c r="BI432" s="139" t="s">
        <v>86</v>
      </c>
      <c r="BJ432" s="139"/>
      <c r="BK432" s="139" t="s">
        <v>116</v>
      </c>
    </row>
    <row r="433" spans="1:63" ht="13.2" customHeight="1" x14ac:dyDescent="0.2">
      <c r="A433" s="54">
        <f t="shared" si="133"/>
        <v>45910</v>
      </c>
      <c r="B433" s="54" t="str">
        <f t="shared" si="134"/>
        <v>NRT</v>
      </c>
      <c r="C433" s="53">
        <f t="shared" si="135"/>
        <v>82020038093</v>
      </c>
      <c r="D433" s="55" t="str">
        <f t="shared" si="136"/>
        <v>PJP250141806</v>
      </c>
      <c r="E433" s="53">
        <f t="shared" si="137"/>
        <v>596421470090</v>
      </c>
      <c r="F433" s="53">
        <f t="shared" si="138"/>
        <v>2256355</v>
      </c>
      <c r="G433" s="53" t="str">
        <f t="shared" si="139"/>
        <v>SWCORP (TEAMHT)</v>
      </c>
      <c r="H433" s="55" t="str">
        <f t="shared" si="140"/>
        <v>이빛나</v>
      </c>
      <c r="I433" s="53">
        <f t="shared" si="141"/>
        <v>44464</v>
      </c>
      <c r="J433" s="72">
        <f t="shared" si="142"/>
        <v>0</v>
      </c>
      <c r="K433" s="114">
        <f t="shared" si="143"/>
        <v>1</v>
      </c>
      <c r="L433" s="115">
        <f t="shared" si="144"/>
        <v>2.2999999999999998</v>
      </c>
      <c r="M433" s="115">
        <f t="shared" si="145"/>
        <v>2</v>
      </c>
      <c r="N433" s="56">
        <f t="shared" si="146"/>
        <v>2.3000000000000003</v>
      </c>
      <c r="O433" s="53" t="str">
        <f t="shared" si="147"/>
        <v>일반(목록배제,Normal-Manifest Exception)</v>
      </c>
      <c r="P433" s="100">
        <f t="shared" si="148"/>
        <v>3.5</v>
      </c>
      <c r="Q433" s="63" t="str">
        <f t="shared" si="149"/>
        <v>RS706</v>
      </c>
      <c r="R433" s="63" t="str">
        <f t="shared" si="150"/>
        <v>AIR SEOUL</v>
      </c>
      <c r="S433" s="54">
        <f t="shared" si="151"/>
        <v>45910</v>
      </c>
      <c r="T433" s="94">
        <f t="shared" si="152"/>
        <v>907</v>
      </c>
      <c r="U433" s="98" cm="1">
        <f t="array" ref="U433">IF(OR(ISNUMBER(SEARCH("대신대납",J433)),ISNUMBER(SEARCH("대신 대납",J433))),_xlfn.LET(
  _xlpm.s,J433,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3" s="98">
        <f>((K433-1)*2500)/(Summary!$B$23/100)</f>
        <v>0</v>
      </c>
      <c r="W433" s="107">
        <f>IF(OR(ISNUMBER(SEARCH("대신대납",J433)),ISNUMBER(SEARCH("대신 대납",J433)),ISNUMBER(SEARCH("대신착불",J433)),ISNUMBER(SEARCH("대신 착불",J433))), 0,_xlfn.IFNA(_xlfn.IFS(
    AND(N433/K433 &gt; 2, N433/K433 &lt;= 5), 500/(Summary!$B$23/100) * K433,
    AND(N433/K433 &gt; 5, N433/K433 &lt;= 10), 1000/(Summary!$B$23/100) * K433,
    AND(N433/K433 &gt; 10, N433/K433 &lt;= 20), 3000/(Summary!$B$23/100) * K433,
    AND(N433/K433 &gt; 20, N433/K433 &lt;= 25), 11000/(Summary!$B$23/100) * K433,
    AND(N433/K433 &gt; 25, N433/K433 &lt;= 999), 15000/(Summary!$B$23/100) * K433
),0))</f>
        <v>53.059968376258844</v>
      </c>
      <c r="X433" s="99" cm="1">
        <f t="array" ref="X433">_xlfn.IFNA(_xlfn.IFS(AND(P433&gt;=2000, P433&lt;3000), 10000, AND(P433&gt;=3000, P433&lt;4000), 15000, AND(P433&gt;=4000, P433&lt;5000), 20000, AND(P433&gt;=5000), 25000),0)</f>
        <v>0</v>
      </c>
      <c r="Y433" s="64" t="str">
        <f>_xlfn.IFNA(VLOOKUP(D433,OTC!$A:$H,8,0),"")</f>
        <v/>
      </c>
      <c r="Z433" s="102">
        <f t="shared" si="153"/>
        <v>53</v>
      </c>
      <c r="AA433" s="113">
        <f t="shared" si="154"/>
        <v>960</v>
      </c>
      <c r="AB433" s="124">
        <f>IF(OR(ISNUMBER(SEARCH("적하삭제",J433)),ISNUMBER(SEARCH("적하 삭제",J433))),0,AA433*Summary!$B$23/100)</f>
        <v>9046.3680000000004</v>
      </c>
      <c r="AC433" s="65"/>
      <c r="AD433" s="145">
        <v>45910</v>
      </c>
      <c r="AE433" s="139" t="s">
        <v>10</v>
      </c>
      <c r="AF433" s="139">
        <v>82020038093</v>
      </c>
      <c r="AG433" s="139" t="s">
        <v>1504</v>
      </c>
      <c r="AH433" s="139" t="s">
        <v>1505</v>
      </c>
      <c r="AI433" s="139">
        <v>1046541243</v>
      </c>
      <c r="AJ433" s="139">
        <v>44464</v>
      </c>
      <c r="AK433" s="139"/>
      <c r="AL433" s="140">
        <v>1</v>
      </c>
      <c r="AM433" s="141">
        <v>2.2999999999999998</v>
      </c>
      <c r="AN433" s="141">
        <v>2</v>
      </c>
      <c r="AO433" s="141">
        <v>2.2999999999999998</v>
      </c>
      <c r="AP433" s="139" t="s">
        <v>8</v>
      </c>
      <c r="AQ433" s="141">
        <v>3.5</v>
      </c>
      <c r="AR433" s="139" t="s">
        <v>81</v>
      </c>
      <c r="AS433" s="139" t="s">
        <v>81</v>
      </c>
      <c r="AT433" s="139" t="s">
        <v>81</v>
      </c>
      <c r="AU433" s="139" t="s">
        <v>81</v>
      </c>
      <c r="AV433" s="139" t="s">
        <v>81</v>
      </c>
      <c r="AW433" s="139">
        <v>2256355</v>
      </c>
      <c r="AX433" s="139" t="s">
        <v>121</v>
      </c>
      <c r="AY433" s="139" t="s">
        <v>82</v>
      </c>
      <c r="AZ433" s="139"/>
      <c r="BA433" s="139" t="s">
        <v>83</v>
      </c>
      <c r="BB433" s="157">
        <v>596421470090</v>
      </c>
      <c r="BC433" s="139"/>
      <c r="BD433" s="139" t="s">
        <v>1506</v>
      </c>
      <c r="BE433" s="139" t="s">
        <v>88</v>
      </c>
      <c r="BF433" s="139" t="s">
        <v>87</v>
      </c>
      <c r="BG433" s="139" t="s">
        <v>84</v>
      </c>
      <c r="BH433" s="139" t="s">
        <v>85</v>
      </c>
      <c r="BI433" s="139" t="s">
        <v>86</v>
      </c>
      <c r="BJ433" s="139"/>
      <c r="BK433" s="139" t="s">
        <v>116</v>
      </c>
    </row>
    <row r="434" spans="1:63" ht="13.2" customHeight="1" x14ac:dyDescent="0.2">
      <c r="A434" s="54">
        <f t="shared" si="133"/>
        <v>45910</v>
      </c>
      <c r="B434" s="54" t="str">
        <f t="shared" si="134"/>
        <v>NRT</v>
      </c>
      <c r="C434" s="53">
        <f t="shared" si="135"/>
        <v>82020038093</v>
      </c>
      <c r="D434" s="55" t="str">
        <f t="shared" si="136"/>
        <v>PJP250141901</v>
      </c>
      <c r="E434" s="53">
        <f t="shared" si="137"/>
        <v>596421471044</v>
      </c>
      <c r="F434" s="53">
        <f t="shared" si="138"/>
        <v>2256355</v>
      </c>
      <c r="G434" s="53" t="str">
        <f t="shared" si="139"/>
        <v>SWCORP (TEAMHT)</v>
      </c>
      <c r="H434" s="55" t="str">
        <f t="shared" si="140"/>
        <v>호규진</v>
      </c>
      <c r="I434" s="53">
        <f t="shared" si="141"/>
        <v>5256</v>
      </c>
      <c r="J434" s="72">
        <f t="shared" si="142"/>
        <v>0</v>
      </c>
      <c r="K434" s="114">
        <f t="shared" si="143"/>
        <v>1</v>
      </c>
      <c r="L434" s="115">
        <f t="shared" si="144"/>
        <v>5.2</v>
      </c>
      <c r="M434" s="115">
        <f t="shared" si="145"/>
        <v>10.7</v>
      </c>
      <c r="N434" s="56">
        <f t="shared" si="146"/>
        <v>10.700000000000001</v>
      </c>
      <c r="O434" s="53" t="str">
        <f t="shared" si="147"/>
        <v>일반(목록배제,Normal-Manifest Exception)</v>
      </c>
      <c r="P434" s="100">
        <f t="shared" si="148"/>
        <v>51.94</v>
      </c>
      <c r="Q434" s="63" t="str">
        <f t="shared" si="149"/>
        <v>RS706</v>
      </c>
      <c r="R434" s="63" t="str">
        <f t="shared" si="150"/>
        <v>AIR SEOUL</v>
      </c>
      <c r="S434" s="54">
        <f t="shared" si="151"/>
        <v>45910</v>
      </c>
      <c r="T434" s="94">
        <f t="shared" si="152"/>
        <v>2503</v>
      </c>
      <c r="U434" s="98" cm="1">
        <f t="array" ref="U434">IF(OR(ISNUMBER(SEARCH("대신대납",J434)),ISNUMBER(SEARCH("대신 대납",J434))),_xlfn.LET(
  _xlpm.s,J434,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4" s="98">
        <f>((K434-1)*2500)/(Summary!$B$23/100)</f>
        <v>0</v>
      </c>
      <c r="W434" s="107">
        <f>IF(OR(ISNUMBER(SEARCH("대신대납",J434)),ISNUMBER(SEARCH("대신 대납",J434)),ISNUMBER(SEARCH("대신착불",J434)),ISNUMBER(SEARCH("대신 착불",J434))), 0,_xlfn.IFNA(_xlfn.IFS(
    AND(N434/K434 &gt; 2, N434/K434 &lt;= 5), 500/(Summary!$B$23/100) * K434,
    AND(N434/K434 &gt; 5, N434/K434 &lt;= 10), 1000/(Summary!$B$23/100) * K434,
    AND(N434/K434 &gt; 10, N434/K434 &lt;= 20), 3000/(Summary!$B$23/100) * K434,
    AND(N434/K434 &gt; 20, N434/K434 &lt;= 25), 11000/(Summary!$B$23/100) * K434,
    AND(N434/K434 &gt; 25, N434/K434 &lt;= 999), 15000/(Summary!$B$23/100) * K434
),0))</f>
        <v>318.35981025755302</v>
      </c>
      <c r="X434" s="99" cm="1">
        <f t="array" ref="X434">_xlfn.IFNA(_xlfn.IFS(AND(P434&gt;=2000, P434&lt;3000), 10000, AND(P434&gt;=3000, P434&lt;4000), 15000, AND(P434&gt;=4000, P434&lt;5000), 20000, AND(P434&gt;=5000), 25000),0)</f>
        <v>0</v>
      </c>
      <c r="Y434" s="64" t="str">
        <f>_xlfn.IFNA(VLOOKUP(D434,OTC!$A:$H,8,0),"")</f>
        <v/>
      </c>
      <c r="Z434" s="102">
        <f t="shared" si="153"/>
        <v>318</v>
      </c>
      <c r="AA434" s="113">
        <f t="shared" si="154"/>
        <v>2821</v>
      </c>
      <c r="AB434" s="124">
        <f>IF(OR(ISNUMBER(SEARCH("적하삭제",J434)),ISNUMBER(SEARCH("적하 삭제",J434))),0,AA434*Summary!$B$23/100)</f>
        <v>26583.129300000001</v>
      </c>
      <c r="AC434" s="65"/>
      <c r="AD434" s="145">
        <v>45910</v>
      </c>
      <c r="AE434" s="139" t="s">
        <v>10</v>
      </c>
      <c r="AF434" s="139">
        <v>82020038093</v>
      </c>
      <c r="AG434" s="139" t="s">
        <v>1507</v>
      </c>
      <c r="AH434" s="139" t="s">
        <v>1508</v>
      </c>
      <c r="AI434" s="139">
        <v>1034641660</v>
      </c>
      <c r="AJ434" s="139">
        <v>5256</v>
      </c>
      <c r="AK434" s="139"/>
      <c r="AL434" s="140">
        <v>1</v>
      </c>
      <c r="AM434" s="141">
        <v>5.2</v>
      </c>
      <c r="AN434" s="141">
        <v>10.7</v>
      </c>
      <c r="AO434" s="141">
        <v>11</v>
      </c>
      <c r="AP434" s="139" t="s">
        <v>8</v>
      </c>
      <c r="AQ434" s="141">
        <v>51.94</v>
      </c>
      <c r="AR434" s="139" t="s">
        <v>81</v>
      </c>
      <c r="AS434" s="139" t="s">
        <v>81</v>
      </c>
      <c r="AT434" s="139" t="s">
        <v>81</v>
      </c>
      <c r="AU434" s="139" t="s">
        <v>81</v>
      </c>
      <c r="AV434" s="139" t="s">
        <v>81</v>
      </c>
      <c r="AW434" s="139">
        <v>2256355</v>
      </c>
      <c r="AX434" s="139" t="s">
        <v>121</v>
      </c>
      <c r="AY434" s="139" t="s">
        <v>82</v>
      </c>
      <c r="AZ434" s="139"/>
      <c r="BA434" s="139" t="s">
        <v>83</v>
      </c>
      <c r="BB434" s="157">
        <v>596421471044</v>
      </c>
      <c r="BC434" s="139"/>
      <c r="BD434" s="139" t="s">
        <v>1509</v>
      </c>
      <c r="BE434" s="139" t="s">
        <v>88</v>
      </c>
      <c r="BF434" s="139" t="s">
        <v>87</v>
      </c>
      <c r="BG434" s="139" t="s">
        <v>84</v>
      </c>
      <c r="BH434" s="139" t="s">
        <v>85</v>
      </c>
      <c r="BI434" s="139" t="s">
        <v>86</v>
      </c>
      <c r="BJ434" s="139"/>
      <c r="BK434" s="139" t="s">
        <v>116</v>
      </c>
    </row>
    <row r="435" spans="1:63" ht="13.2" customHeight="1" x14ac:dyDescent="0.2">
      <c r="A435" s="54">
        <f t="shared" si="133"/>
        <v>45910</v>
      </c>
      <c r="B435" s="54" t="str">
        <f t="shared" si="134"/>
        <v>NRT</v>
      </c>
      <c r="C435" s="53">
        <f t="shared" si="135"/>
        <v>82020038093</v>
      </c>
      <c r="D435" s="55" t="str">
        <f t="shared" si="136"/>
        <v>PJP250141805</v>
      </c>
      <c r="E435" s="53">
        <f t="shared" si="137"/>
        <v>596421470086</v>
      </c>
      <c r="F435" s="53">
        <f t="shared" si="138"/>
        <v>2256355</v>
      </c>
      <c r="G435" s="53" t="str">
        <f t="shared" si="139"/>
        <v>SWCORP (TEAMHT)</v>
      </c>
      <c r="H435" s="55" t="str">
        <f t="shared" si="140"/>
        <v>장우연</v>
      </c>
      <c r="I435" s="53">
        <f t="shared" si="141"/>
        <v>5796</v>
      </c>
      <c r="J435" s="72">
        <f t="shared" si="142"/>
        <v>0</v>
      </c>
      <c r="K435" s="114">
        <f t="shared" si="143"/>
        <v>1</v>
      </c>
      <c r="L435" s="115">
        <f t="shared" si="144"/>
        <v>3</v>
      </c>
      <c r="M435" s="115">
        <f t="shared" si="145"/>
        <v>3.6</v>
      </c>
      <c r="N435" s="56">
        <f t="shared" si="146"/>
        <v>3.6</v>
      </c>
      <c r="O435" s="53" t="str">
        <f t="shared" si="147"/>
        <v>일반(목록배제,Normal-Manifest Exception)</v>
      </c>
      <c r="P435" s="100">
        <f t="shared" si="148"/>
        <v>13.07</v>
      </c>
      <c r="Q435" s="63" t="str">
        <f t="shared" si="149"/>
        <v>RS706</v>
      </c>
      <c r="R435" s="63" t="str">
        <f t="shared" si="150"/>
        <v>AIR SEOUL</v>
      </c>
      <c r="S435" s="54">
        <f t="shared" si="151"/>
        <v>45910</v>
      </c>
      <c r="T435" s="94">
        <f t="shared" si="152"/>
        <v>1154</v>
      </c>
      <c r="U435" s="98" cm="1">
        <f t="array" ref="U435">IF(OR(ISNUMBER(SEARCH("대신대납",J435)),ISNUMBER(SEARCH("대신 대납",J435))),_xlfn.LET(
  _xlpm.s,J435,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5" s="98">
        <f>((K435-1)*2500)/(Summary!$B$23/100)</f>
        <v>0</v>
      </c>
      <c r="W435" s="107">
        <f>IF(OR(ISNUMBER(SEARCH("대신대납",J435)),ISNUMBER(SEARCH("대신 대납",J435)),ISNUMBER(SEARCH("대신착불",J435)),ISNUMBER(SEARCH("대신 착불",J435))), 0,_xlfn.IFNA(_xlfn.IFS(
    AND(N435/K435 &gt; 2, N435/K435 &lt;= 5), 500/(Summary!$B$23/100) * K435,
    AND(N435/K435 &gt; 5, N435/K435 &lt;= 10), 1000/(Summary!$B$23/100) * K435,
    AND(N435/K435 &gt; 10, N435/K435 &lt;= 20), 3000/(Summary!$B$23/100) * K435,
    AND(N435/K435 &gt; 20, N435/K435 &lt;= 25), 11000/(Summary!$B$23/100) * K435,
    AND(N435/K435 &gt; 25, N435/K435 &lt;= 999), 15000/(Summary!$B$23/100) * K435
),0))</f>
        <v>53.059968376258844</v>
      </c>
      <c r="X435" s="99" cm="1">
        <f t="array" ref="X435">_xlfn.IFNA(_xlfn.IFS(AND(P435&gt;=2000, P435&lt;3000), 10000, AND(P435&gt;=3000, P435&lt;4000), 15000, AND(P435&gt;=4000, P435&lt;5000), 20000, AND(P435&gt;=5000), 25000),0)</f>
        <v>0</v>
      </c>
      <c r="Y435" s="64" t="str">
        <f>_xlfn.IFNA(VLOOKUP(D435,OTC!$A:$H,8,0),"")</f>
        <v/>
      </c>
      <c r="Z435" s="102">
        <f t="shared" si="153"/>
        <v>53</v>
      </c>
      <c r="AA435" s="113">
        <f t="shared" si="154"/>
        <v>1207</v>
      </c>
      <c r="AB435" s="124">
        <f>IF(OR(ISNUMBER(SEARCH("적하삭제",J435)),ISNUMBER(SEARCH("적하 삭제",J435))),0,AA435*Summary!$B$23/100)</f>
        <v>11373.9231</v>
      </c>
      <c r="AC435" s="65"/>
      <c r="AD435" s="145">
        <v>45910</v>
      </c>
      <c r="AE435" s="139" t="s">
        <v>10</v>
      </c>
      <c r="AF435" s="139">
        <v>82020038093</v>
      </c>
      <c r="AG435" s="139" t="s">
        <v>1510</v>
      </c>
      <c r="AH435" s="139" t="s">
        <v>1511</v>
      </c>
      <c r="AI435" s="139">
        <v>1066176169</v>
      </c>
      <c r="AJ435" s="139">
        <v>5796</v>
      </c>
      <c r="AK435" s="139"/>
      <c r="AL435" s="140">
        <v>1</v>
      </c>
      <c r="AM435" s="141">
        <v>3</v>
      </c>
      <c r="AN435" s="141">
        <v>3.6</v>
      </c>
      <c r="AO435" s="141">
        <v>3.6</v>
      </c>
      <c r="AP435" s="139" t="s">
        <v>8</v>
      </c>
      <c r="AQ435" s="141">
        <v>13.07</v>
      </c>
      <c r="AR435" s="139" t="s">
        <v>81</v>
      </c>
      <c r="AS435" s="139" t="s">
        <v>81</v>
      </c>
      <c r="AT435" s="139" t="s">
        <v>81</v>
      </c>
      <c r="AU435" s="139" t="s">
        <v>81</v>
      </c>
      <c r="AV435" s="139" t="s">
        <v>81</v>
      </c>
      <c r="AW435" s="139">
        <v>2256355</v>
      </c>
      <c r="AX435" s="139" t="s">
        <v>121</v>
      </c>
      <c r="AY435" s="139" t="s">
        <v>82</v>
      </c>
      <c r="AZ435" s="139"/>
      <c r="BA435" s="139" t="s">
        <v>83</v>
      </c>
      <c r="BB435" s="157">
        <v>596421470086</v>
      </c>
      <c r="BC435" s="139"/>
      <c r="BD435" s="139" t="s">
        <v>1512</v>
      </c>
      <c r="BE435" s="139" t="s">
        <v>88</v>
      </c>
      <c r="BF435" s="139" t="s">
        <v>87</v>
      </c>
      <c r="BG435" s="139" t="s">
        <v>84</v>
      </c>
      <c r="BH435" s="139" t="s">
        <v>85</v>
      </c>
      <c r="BI435" s="139" t="s">
        <v>86</v>
      </c>
      <c r="BJ435" s="139"/>
      <c r="BK435" s="139" t="s">
        <v>116</v>
      </c>
    </row>
    <row r="436" spans="1:63" ht="13.2" customHeight="1" x14ac:dyDescent="0.2">
      <c r="A436" s="54">
        <f t="shared" si="133"/>
        <v>45910</v>
      </c>
      <c r="B436" s="54" t="str">
        <f t="shared" si="134"/>
        <v>NRT</v>
      </c>
      <c r="C436" s="53">
        <f t="shared" si="135"/>
        <v>82020038093</v>
      </c>
      <c r="D436" s="55" t="str">
        <f t="shared" si="136"/>
        <v>PJP250141832</v>
      </c>
      <c r="E436" s="53">
        <f t="shared" si="137"/>
        <v>596421470355</v>
      </c>
      <c r="F436" s="53">
        <f t="shared" si="138"/>
        <v>2256355</v>
      </c>
      <c r="G436" s="53" t="str">
        <f t="shared" si="139"/>
        <v>SWCORP (TEAMHT)</v>
      </c>
      <c r="H436" s="55" t="str">
        <f t="shared" si="140"/>
        <v>정종필</v>
      </c>
      <c r="I436" s="53">
        <f t="shared" si="141"/>
        <v>16543</v>
      </c>
      <c r="J436" s="72">
        <f t="shared" si="142"/>
        <v>0</v>
      </c>
      <c r="K436" s="114">
        <f t="shared" si="143"/>
        <v>1</v>
      </c>
      <c r="L436" s="115">
        <f t="shared" si="144"/>
        <v>4.5</v>
      </c>
      <c r="M436" s="115">
        <f t="shared" si="145"/>
        <v>3.4</v>
      </c>
      <c r="N436" s="56">
        <f t="shared" si="146"/>
        <v>4.5</v>
      </c>
      <c r="O436" s="53" t="str">
        <f t="shared" si="147"/>
        <v>일반(목록배제,Normal-Manifest Exception)</v>
      </c>
      <c r="P436" s="100">
        <f t="shared" si="148"/>
        <v>13.05</v>
      </c>
      <c r="Q436" s="63" t="str">
        <f t="shared" si="149"/>
        <v>RS706</v>
      </c>
      <c r="R436" s="63" t="str">
        <f t="shared" si="150"/>
        <v>AIR SEOUL</v>
      </c>
      <c r="S436" s="54">
        <f t="shared" si="151"/>
        <v>45910</v>
      </c>
      <c r="T436" s="94">
        <f t="shared" si="152"/>
        <v>1325</v>
      </c>
      <c r="U436" s="98" cm="1">
        <f t="array" ref="U436">IF(OR(ISNUMBER(SEARCH("대신대납",J436)),ISNUMBER(SEARCH("대신 대납",J436))),_xlfn.LET(
  _xlpm.s,J436,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6" s="98">
        <f>((K436-1)*2500)/(Summary!$B$23/100)</f>
        <v>0</v>
      </c>
      <c r="W436" s="107">
        <f>IF(OR(ISNUMBER(SEARCH("대신대납",J436)),ISNUMBER(SEARCH("대신 대납",J436)),ISNUMBER(SEARCH("대신착불",J436)),ISNUMBER(SEARCH("대신 착불",J436))), 0,_xlfn.IFNA(_xlfn.IFS(
    AND(N436/K436 &gt; 2, N436/K436 &lt;= 5), 500/(Summary!$B$23/100) * K436,
    AND(N436/K436 &gt; 5, N436/K436 &lt;= 10), 1000/(Summary!$B$23/100) * K436,
    AND(N436/K436 &gt; 10, N436/K436 &lt;= 20), 3000/(Summary!$B$23/100) * K436,
    AND(N436/K436 &gt; 20, N436/K436 &lt;= 25), 11000/(Summary!$B$23/100) * K436,
    AND(N436/K436 &gt; 25, N436/K436 &lt;= 999), 15000/(Summary!$B$23/100) * K436
),0))</f>
        <v>53.059968376258844</v>
      </c>
      <c r="X436" s="99" cm="1">
        <f t="array" ref="X436">_xlfn.IFNA(_xlfn.IFS(AND(P436&gt;=2000, P436&lt;3000), 10000, AND(P436&gt;=3000, P436&lt;4000), 15000, AND(P436&gt;=4000, P436&lt;5000), 20000, AND(P436&gt;=5000), 25000),0)</f>
        <v>0</v>
      </c>
      <c r="Y436" s="64" t="str">
        <f>_xlfn.IFNA(VLOOKUP(D436,OTC!$A:$H,8,0),"")</f>
        <v/>
      </c>
      <c r="Z436" s="102">
        <f t="shared" si="153"/>
        <v>53</v>
      </c>
      <c r="AA436" s="113">
        <f t="shared" si="154"/>
        <v>1378</v>
      </c>
      <c r="AB436" s="124">
        <f>IF(OR(ISNUMBER(SEARCH("적하삭제",J436)),ISNUMBER(SEARCH("적하 삭제",J436))),0,AA436*Summary!$B$23/100)</f>
        <v>12985.3074</v>
      </c>
      <c r="AC436" s="65"/>
      <c r="AD436" s="145">
        <v>45910</v>
      </c>
      <c r="AE436" s="139" t="s">
        <v>10</v>
      </c>
      <c r="AF436" s="139">
        <v>82020038093</v>
      </c>
      <c r="AG436" s="139" t="s">
        <v>1513</v>
      </c>
      <c r="AH436" s="139" t="s">
        <v>1514</v>
      </c>
      <c r="AI436" s="139">
        <v>1032323387</v>
      </c>
      <c r="AJ436" s="139">
        <v>16543</v>
      </c>
      <c r="AK436" s="139"/>
      <c r="AL436" s="140">
        <v>1</v>
      </c>
      <c r="AM436" s="141">
        <v>4.5</v>
      </c>
      <c r="AN436" s="141">
        <v>3.4</v>
      </c>
      <c r="AO436" s="141">
        <v>4.5</v>
      </c>
      <c r="AP436" s="139" t="s">
        <v>8</v>
      </c>
      <c r="AQ436" s="141">
        <v>13.05</v>
      </c>
      <c r="AR436" s="139" t="s">
        <v>81</v>
      </c>
      <c r="AS436" s="139" t="s">
        <v>81</v>
      </c>
      <c r="AT436" s="139" t="s">
        <v>81</v>
      </c>
      <c r="AU436" s="139" t="s">
        <v>81</v>
      </c>
      <c r="AV436" s="139" t="s">
        <v>81</v>
      </c>
      <c r="AW436" s="139">
        <v>2256355</v>
      </c>
      <c r="AX436" s="139" t="s">
        <v>121</v>
      </c>
      <c r="AY436" s="139" t="s">
        <v>82</v>
      </c>
      <c r="AZ436" s="139"/>
      <c r="BA436" s="139" t="s">
        <v>83</v>
      </c>
      <c r="BB436" s="157">
        <v>596421470355</v>
      </c>
      <c r="BC436" s="139"/>
      <c r="BD436" s="139" t="s">
        <v>1515</v>
      </c>
      <c r="BE436" s="139" t="s">
        <v>88</v>
      </c>
      <c r="BF436" s="139" t="s">
        <v>87</v>
      </c>
      <c r="BG436" s="139" t="s">
        <v>84</v>
      </c>
      <c r="BH436" s="139" t="s">
        <v>85</v>
      </c>
      <c r="BI436" s="139" t="s">
        <v>86</v>
      </c>
      <c r="BJ436" s="139"/>
      <c r="BK436" s="139" t="s">
        <v>116</v>
      </c>
    </row>
    <row r="437" spans="1:63" ht="13.2" customHeight="1" x14ac:dyDescent="0.2">
      <c r="A437" s="54">
        <f t="shared" si="133"/>
        <v>45910</v>
      </c>
      <c r="B437" s="54" t="str">
        <f t="shared" si="134"/>
        <v>NRT</v>
      </c>
      <c r="C437" s="53">
        <f t="shared" si="135"/>
        <v>82020038093</v>
      </c>
      <c r="D437" s="55" t="str">
        <f t="shared" si="136"/>
        <v>PJP250141872</v>
      </c>
      <c r="E437" s="53">
        <f t="shared" si="137"/>
        <v>596421470753</v>
      </c>
      <c r="F437" s="53">
        <f t="shared" si="138"/>
        <v>2256355</v>
      </c>
      <c r="G437" s="53" t="str">
        <f t="shared" si="139"/>
        <v>SWCORP (TEAMHT)</v>
      </c>
      <c r="H437" s="55" t="str">
        <f t="shared" si="140"/>
        <v>이인숙</v>
      </c>
      <c r="I437" s="53">
        <f t="shared" si="141"/>
        <v>25522</v>
      </c>
      <c r="J437" s="72">
        <f t="shared" si="142"/>
        <v>0</v>
      </c>
      <c r="K437" s="114">
        <f t="shared" si="143"/>
        <v>1</v>
      </c>
      <c r="L437" s="115">
        <f t="shared" si="144"/>
        <v>2.0499999999999998</v>
      </c>
      <c r="M437" s="115">
        <f t="shared" si="145"/>
        <v>3.7</v>
      </c>
      <c r="N437" s="56">
        <f t="shared" si="146"/>
        <v>3.7</v>
      </c>
      <c r="O437" s="53" t="str">
        <f t="shared" si="147"/>
        <v>일반(목록배제,Normal-Manifest Exception)</v>
      </c>
      <c r="P437" s="100">
        <f t="shared" si="148"/>
        <v>25.14</v>
      </c>
      <c r="Q437" s="63" t="str">
        <f t="shared" si="149"/>
        <v>RS706</v>
      </c>
      <c r="R437" s="63" t="str">
        <f t="shared" si="150"/>
        <v>AIR SEOUL</v>
      </c>
      <c r="S437" s="54">
        <f t="shared" si="151"/>
        <v>45910</v>
      </c>
      <c r="T437" s="94">
        <f t="shared" si="152"/>
        <v>1173</v>
      </c>
      <c r="U437" s="98" cm="1">
        <f t="array" ref="U437">IF(OR(ISNUMBER(SEARCH("대신대납",J437)),ISNUMBER(SEARCH("대신 대납",J437))),_xlfn.LET(
  _xlpm.s,J437,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7" s="98">
        <f>((K437-1)*2500)/(Summary!$B$23/100)</f>
        <v>0</v>
      </c>
      <c r="W437" s="107">
        <f>IF(OR(ISNUMBER(SEARCH("대신대납",J437)),ISNUMBER(SEARCH("대신 대납",J437)),ISNUMBER(SEARCH("대신착불",J437)),ISNUMBER(SEARCH("대신 착불",J437))), 0,_xlfn.IFNA(_xlfn.IFS(
    AND(N437/K437 &gt; 2, N437/K437 &lt;= 5), 500/(Summary!$B$23/100) * K437,
    AND(N437/K437 &gt; 5, N437/K437 &lt;= 10), 1000/(Summary!$B$23/100) * K437,
    AND(N437/K437 &gt; 10, N437/K437 &lt;= 20), 3000/(Summary!$B$23/100) * K437,
    AND(N437/K437 &gt; 20, N437/K437 &lt;= 25), 11000/(Summary!$B$23/100) * K437,
    AND(N437/K437 &gt; 25, N437/K437 &lt;= 999), 15000/(Summary!$B$23/100) * K437
),0))</f>
        <v>53.059968376258844</v>
      </c>
      <c r="X437" s="99" cm="1">
        <f t="array" ref="X437">_xlfn.IFNA(_xlfn.IFS(AND(P437&gt;=2000, P437&lt;3000), 10000, AND(P437&gt;=3000, P437&lt;4000), 15000, AND(P437&gt;=4000, P437&lt;5000), 20000, AND(P437&gt;=5000), 25000),0)</f>
        <v>0</v>
      </c>
      <c r="Y437" s="64" t="str">
        <f>_xlfn.IFNA(VLOOKUP(D437,OTC!$A:$H,8,0),"")</f>
        <v/>
      </c>
      <c r="Z437" s="102">
        <f t="shared" si="153"/>
        <v>53</v>
      </c>
      <c r="AA437" s="113">
        <f t="shared" si="154"/>
        <v>1226</v>
      </c>
      <c r="AB437" s="124">
        <f>IF(OR(ISNUMBER(SEARCH("적하삭제",J437)),ISNUMBER(SEARCH("적하 삭제",J437))),0,AA437*Summary!$B$23/100)</f>
        <v>11552.9658</v>
      </c>
      <c r="AC437" s="65"/>
      <c r="AD437" s="145">
        <v>45910</v>
      </c>
      <c r="AE437" s="139" t="s">
        <v>10</v>
      </c>
      <c r="AF437" s="139">
        <v>82020038093</v>
      </c>
      <c r="AG437" s="139" t="s">
        <v>1516</v>
      </c>
      <c r="AH437" s="139" t="s">
        <v>266</v>
      </c>
      <c r="AI437" s="139">
        <v>1030246808</v>
      </c>
      <c r="AJ437" s="139">
        <v>25522</v>
      </c>
      <c r="AK437" s="139"/>
      <c r="AL437" s="140">
        <v>1</v>
      </c>
      <c r="AM437" s="141">
        <v>2.0499999999999998</v>
      </c>
      <c r="AN437" s="141">
        <v>3.7</v>
      </c>
      <c r="AO437" s="141">
        <v>3.7</v>
      </c>
      <c r="AP437" s="139" t="s">
        <v>8</v>
      </c>
      <c r="AQ437" s="141">
        <v>25.14</v>
      </c>
      <c r="AR437" s="139" t="s">
        <v>81</v>
      </c>
      <c r="AS437" s="139" t="s">
        <v>81</v>
      </c>
      <c r="AT437" s="139" t="s">
        <v>81</v>
      </c>
      <c r="AU437" s="139" t="s">
        <v>81</v>
      </c>
      <c r="AV437" s="139" t="s">
        <v>81</v>
      </c>
      <c r="AW437" s="139">
        <v>2256355</v>
      </c>
      <c r="AX437" s="139" t="s">
        <v>121</v>
      </c>
      <c r="AY437" s="139" t="s">
        <v>82</v>
      </c>
      <c r="AZ437" s="139"/>
      <c r="BA437" s="139" t="s">
        <v>83</v>
      </c>
      <c r="BB437" s="157">
        <v>596421470753</v>
      </c>
      <c r="BC437" s="139"/>
      <c r="BD437" s="139" t="s">
        <v>1517</v>
      </c>
      <c r="BE437" s="139" t="s">
        <v>88</v>
      </c>
      <c r="BF437" s="139" t="s">
        <v>87</v>
      </c>
      <c r="BG437" s="139" t="s">
        <v>84</v>
      </c>
      <c r="BH437" s="139" t="s">
        <v>85</v>
      </c>
      <c r="BI437" s="139" t="s">
        <v>86</v>
      </c>
      <c r="BJ437" s="139"/>
      <c r="BK437" s="139" t="s">
        <v>116</v>
      </c>
    </row>
    <row r="438" spans="1:63" ht="13.2" customHeight="1" x14ac:dyDescent="0.2">
      <c r="A438" s="54">
        <f t="shared" si="133"/>
        <v>45910</v>
      </c>
      <c r="B438" s="54" t="str">
        <f t="shared" si="134"/>
        <v>NRT</v>
      </c>
      <c r="C438" s="53">
        <f t="shared" si="135"/>
        <v>82020038093</v>
      </c>
      <c r="D438" s="55" t="str">
        <f t="shared" si="136"/>
        <v>PJP250141879</v>
      </c>
      <c r="E438" s="53">
        <f t="shared" si="137"/>
        <v>596421470823</v>
      </c>
      <c r="F438" s="53">
        <f t="shared" si="138"/>
        <v>2256355</v>
      </c>
      <c r="G438" s="53" t="str">
        <f t="shared" si="139"/>
        <v>SWCORP (TEAMHT)</v>
      </c>
      <c r="H438" s="55" t="str">
        <f t="shared" si="140"/>
        <v>박기혁</v>
      </c>
      <c r="I438" s="53">
        <f t="shared" si="141"/>
        <v>44248</v>
      </c>
      <c r="J438" s="72">
        <f t="shared" si="142"/>
        <v>0</v>
      </c>
      <c r="K438" s="114">
        <f t="shared" si="143"/>
        <v>1</v>
      </c>
      <c r="L438" s="115">
        <f t="shared" si="144"/>
        <v>2.7</v>
      </c>
      <c r="M438" s="115">
        <f t="shared" si="145"/>
        <v>1.9</v>
      </c>
      <c r="N438" s="56">
        <f t="shared" si="146"/>
        <v>2.7</v>
      </c>
      <c r="O438" s="53" t="str">
        <f t="shared" si="147"/>
        <v>일반(목록배제,Normal-Manifest Exception)</v>
      </c>
      <c r="P438" s="100">
        <f t="shared" si="148"/>
        <v>11.83</v>
      </c>
      <c r="Q438" s="63" t="str">
        <f t="shared" si="149"/>
        <v>RS706</v>
      </c>
      <c r="R438" s="63" t="str">
        <f t="shared" si="150"/>
        <v>AIR SEOUL</v>
      </c>
      <c r="S438" s="54">
        <f t="shared" si="151"/>
        <v>45910</v>
      </c>
      <c r="T438" s="94">
        <f t="shared" si="152"/>
        <v>983</v>
      </c>
      <c r="U438" s="98" cm="1">
        <f t="array" ref="U438">IF(OR(ISNUMBER(SEARCH("대신대납",J438)),ISNUMBER(SEARCH("대신 대납",J438))),_xlfn.LET(
  _xlpm.s,J438,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8" s="98">
        <f>((K438-1)*2500)/(Summary!$B$23/100)</f>
        <v>0</v>
      </c>
      <c r="W438" s="107">
        <f>IF(OR(ISNUMBER(SEARCH("대신대납",J438)),ISNUMBER(SEARCH("대신 대납",J438)),ISNUMBER(SEARCH("대신착불",J438)),ISNUMBER(SEARCH("대신 착불",J438))), 0,_xlfn.IFNA(_xlfn.IFS(
    AND(N438/K438 &gt; 2, N438/K438 &lt;= 5), 500/(Summary!$B$23/100) * K438,
    AND(N438/K438 &gt; 5, N438/K438 &lt;= 10), 1000/(Summary!$B$23/100) * K438,
    AND(N438/K438 &gt; 10, N438/K438 &lt;= 20), 3000/(Summary!$B$23/100) * K438,
    AND(N438/K438 &gt; 20, N438/K438 &lt;= 25), 11000/(Summary!$B$23/100) * K438,
    AND(N438/K438 &gt; 25, N438/K438 &lt;= 999), 15000/(Summary!$B$23/100) * K438
),0))</f>
        <v>53.059968376258844</v>
      </c>
      <c r="X438" s="99" cm="1">
        <f t="array" ref="X438">_xlfn.IFNA(_xlfn.IFS(AND(P438&gt;=2000, P438&lt;3000), 10000, AND(P438&gt;=3000, P438&lt;4000), 15000, AND(P438&gt;=4000, P438&lt;5000), 20000, AND(P438&gt;=5000), 25000),0)</f>
        <v>0</v>
      </c>
      <c r="Y438" s="64" t="str">
        <f>_xlfn.IFNA(VLOOKUP(D438,OTC!$A:$H,8,0),"")</f>
        <v/>
      </c>
      <c r="Z438" s="102">
        <f t="shared" si="153"/>
        <v>53</v>
      </c>
      <c r="AA438" s="113">
        <f t="shared" si="154"/>
        <v>1036</v>
      </c>
      <c r="AB438" s="124">
        <f>IF(OR(ISNUMBER(SEARCH("적하삭제",J438)),ISNUMBER(SEARCH("적하 삭제",J438))),0,AA438*Summary!$B$23/100)</f>
        <v>9762.5388000000003</v>
      </c>
      <c r="AC438" s="65"/>
      <c r="AD438" s="145">
        <v>45910</v>
      </c>
      <c r="AE438" s="139" t="s">
        <v>10</v>
      </c>
      <c r="AF438" s="139">
        <v>82020038093</v>
      </c>
      <c r="AG438" s="139" t="s">
        <v>1518</v>
      </c>
      <c r="AH438" s="139" t="s">
        <v>1519</v>
      </c>
      <c r="AI438" s="139">
        <v>1043884105</v>
      </c>
      <c r="AJ438" s="139">
        <v>44248</v>
      </c>
      <c r="AK438" s="139"/>
      <c r="AL438" s="140">
        <v>1</v>
      </c>
      <c r="AM438" s="141">
        <v>2.7</v>
      </c>
      <c r="AN438" s="141">
        <v>1.9</v>
      </c>
      <c r="AO438" s="141">
        <v>2.7</v>
      </c>
      <c r="AP438" s="139" t="s">
        <v>8</v>
      </c>
      <c r="AQ438" s="141">
        <v>11.83</v>
      </c>
      <c r="AR438" s="139" t="s">
        <v>81</v>
      </c>
      <c r="AS438" s="139" t="s">
        <v>81</v>
      </c>
      <c r="AT438" s="139" t="s">
        <v>81</v>
      </c>
      <c r="AU438" s="139" t="s">
        <v>81</v>
      </c>
      <c r="AV438" s="139" t="s">
        <v>81</v>
      </c>
      <c r="AW438" s="139">
        <v>2256355</v>
      </c>
      <c r="AX438" s="139" t="s">
        <v>121</v>
      </c>
      <c r="AY438" s="139" t="s">
        <v>82</v>
      </c>
      <c r="AZ438" s="139"/>
      <c r="BA438" s="139" t="s">
        <v>83</v>
      </c>
      <c r="BB438" s="157">
        <v>596421470823</v>
      </c>
      <c r="BC438" s="139"/>
      <c r="BD438" s="139" t="s">
        <v>1520</v>
      </c>
      <c r="BE438" s="139" t="s">
        <v>88</v>
      </c>
      <c r="BF438" s="139" t="s">
        <v>87</v>
      </c>
      <c r="BG438" s="139" t="s">
        <v>84</v>
      </c>
      <c r="BH438" s="139" t="s">
        <v>85</v>
      </c>
      <c r="BI438" s="139" t="s">
        <v>86</v>
      </c>
      <c r="BJ438" s="139"/>
      <c r="BK438" s="139" t="s">
        <v>116</v>
      </c>
    </row>
    <row r="439" spans="1:63" ht="13.2" customHeight="1" x14ac:dyDescent="0.2">
      <c r="A439" s="54">
        <f t="shared" si="133"/>
        <v>45910</v>
      </c>
      <c r="B439" s="54" t="str">
        <f t="shared" si="134"/>
        <v>NRT</v>
      </c>
      <c r="C439" s="53">
        <f t="shared" si="135"/>
        <v>82020038093</v>
      </c>
      <c r="D439" s="55" t="str">
        <f t="shared" si="136"/>
        <v>PJP250141899</v>
      </c>
      <c r="E439" s="53">
        <f t="shared" si="137"/>
        <v>596421471022</v>
      </c>
      <c r="F439" s="53">
        <f t="shared" si="138"/>
        <v>2256355</v>
      </c>
      <c r="G439" s="53" t="str">
        <f t="shared" si="139"/>
        <v>SWCORP (TEAMHT)</v>
      </c>
      <c r="H439" s="55" t="str">
        <f t="shared" si="140"/>
        <v>임채연</v>
      </c>
      <c r="I439" s="53">
        <f t="shared" si="141"/>
        <v>26490</v>
      </c>
      <c r="J439" s="72">
        <f t="shared" si="142"/>
        <v>0</v>
      </c>
      <c r="K439" s="114">
        <f t="shared" si="143"/>
        <v>1</v>
      </c>
      <c r="L439" s="115">
        <f t="shared" si="144"/>
        <v>0.45</v>
      </c>
      <c r="M439" s="115">
        <f t="shared" si="145"/>
        <v>2</v>
      </c>
      <c r="N439" s="56">
        <f t="shared" si="146"/>
        <v>2</v>
      </c>
      <c r="O439" s="53" t="str">
        <f t="shared" si="147"/>
        <v>일반(목록배제,Normal-Manifest Exception)</v>
      </c>
      <c r="P439" s="100">
        <f t="shared" si="148"/>
        <v>1.94</v>
      </c>
      <c r="Q439" s="63" t="str">
        <f t="shared" si="149"/>
        <v>RS706</v>
      </c>
      <c r="R439" s="63" t="str">
        <f t="shared" si="150"/>
        <v>AIR SEOUL</v>
      </c>
      <c r="S439" s="54">
        <f t="shared" si="151"/>
        <v>45910</v>
      </c>
      <c r="T439" s="94">
        <f t="shared" si="152"/>
        <v>850</v>
      </c>
      <c r="U439" s="98" cm="1">
        <f t="array" ref="U439">IF(OR(ISNUMBER(SEARCH("대신대납",J439)),ISNUMBER(SEARCH("대신 대납",J439))),_xlfn.LET(
  _xlpm.s,J439,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9" s="98">
        <f>((K439-1)*2500)/(Summary!$B$23/100)</f>
        <v>0</v>
      </c>
      <c r="W439" s="107">
        <f>IF(OR(ISNUMBER(SEARCH("대신대납",J439)),ISNUMBER(SEARCH("대신 대납",J439)),ISNUMBER(SEARCH("대신착불",J439)),ISNUMBER(SEARCH("대신 착불",J439))), 0,_xlfn.IFNA(_xlfn.IFS(
    AND(N439/K439 &gt; 2, N439/K439 &lt;= 5), 500/(Summary!$B$23/100) * K439,
    AND(N439/K439 &gt; 5, N439/K439 &lt;= 10), 1000/(Summary!$B$23/100) * K439,
    AND(N439/K439 &gt; 10, N439/K439 &lt;= 20), 3000/(Summary!$B$23/100) * K439,
    AND(N439/K439 &gt; 20, N439/K439 &lt;= 25), 11000/(Summary!$B$23/100) * K439,
    AND(N439/K439 &gt; 25, N439/K439 &lt;= 999), 15000/(Summary!$B$23/100) * K439
),0))</f>
        <v>0</v>
      </c>
      <c r="X439" s="99" cm="1">
        <f t="array" ref="X439">_xlfn.IFNA(_xlfn.IFS(AND(P439&gt;=2000, P439&lt;3000), 10000, AND(P439&gt;=3000, P439&lt;4000), 15000, AND(P439&gt;=4000, P439&lt;5000), 20000, AND(P439&gt;=5000), 25000),0)</f>
        <v>0</v>
      </c>
      <c r="Y439" s="64" t="str">
        <f>_xlfn.IFNA(VLOOKUP(D439,OTC!$A:$H,8,0),"")</f>
        <v/>
      </c>
      <c r="Z439" s="102">
        <f t="shared" si="153"/>
        <v>0</v>
      </c>
      <c r="AA439" s="113">
        <f t="shared" si="154"/>
        <v>850</v>
      </c>
      <c r="AB439" s="124">
        <f>IF(OR(ISNUMBER(SEARCH("적하삭제",J439)),ISNUMBER(SEARCH("적하 삭제",J439))),0,AA439*Summary!$B$23/100)</f>
        <v>8009.8050000000003</v>
      </c>
      <c r="AC439" s="65"/>
      <c r="AD439" s="145">
        <v>45910</v>
      </c>
      <c r="AE439" s="139" t="s">
        <v>10</v>
      </c>
      <c r="AF439" s="139">
        <v>82020038093</v>
      </c>
      <c r="AG439" s="139" t="s">
        <v>1521</v>
      </c>
      <c r="AH439" s="139" t="s">
        <v>1522</v>
      </c>
      <c r="AI439" s="139">
        <v>1092576482</v>
      </c>
      <c r="AJ439" s="139">
        <v>26490</v>
      </c>
      <c r="AK439" s="139"/>
      <c r="AL439" s="140">
        <v>1</v>
      </c>
      <c r="AM439" s="141">
        <v>0.45</v>
      </c>
      <c r="AN439" s="141">
        <v>2</v>
      </c>
      <c r="AO439" s="141">
        <v>2</v>
      </c>
      <c r="AP439" s="139" t="s">
        <v>8</v>
      </c>
      <c r="AQ439" s="141">
        <v>1.94</v>
      </c>
      <c r="AR439" s="139" t="s">
        <v>81</v>
      </c>
      <c r="AS439" s="139" t="s">
        <v>81</v>
      </c>
      <c r="AT439" s="139" t="s">
        <v>81</v>
      </c>
      <c r="AU439" s="139" t="s">
        <v>81</v>
      </c>
      <c r="AV439" s="139" t="s">
        <v>81</v>
      </c>
      <c r="AW439" s="139">
        <v>2256355</v>
      </c>
      <c r="AX439" s="139" t="s">
        <v>121</v>
      </c>
      <c r="AY439" s="139" t="s">
        <v>82</v>
      </c>
      <c r="AZ439" s="139"/>
      <c r="BA439" s="139" t="s">
        <v>83</v>
      </c>
      <c r="BB439" s="157">
        <v>596421471022</v>
      </c>
      <c r="BC439" s="139"/>
      <c r="BD439" s="139" t="s">
        <v>1523</v>
      </c>
      <c r="BE439" s="139" t="s">
        <v>88</v>
      </c>
      <c r="BF439" s="139" t="s">
        <v>87</v>
      </c>
      <c r="BG439" s="139" t="s">
        <v>84</v>
      </c>
      <c r="BH439" s="139" t="s">
        <v>85</v>
      </c>
      <c r="BI439" s="139" t="s">
        <v>86</v>
      </c>
      <c r="BJ439" s="139"/>
      <c r="BK439" s="139" t="s">
        <v>116</v>
      </c>
    </row>
    <row r="440" spans="1:63" ht="13.2" customHeight="1" x14ac:dyDescent="0.2">
      <c r="A440" s="54">
        <f t="shared" si="133"/>
        <v>45910</v>
      </c>
      <c r="B440" s="54" t="str">
        <f t="shared" si="134"/>
        <v>NRT</v>
      </c>
      <c r="C440" s="53">
        <f t="shared" si="135"/>
        <v>82020038093</v>
      </c>
      <c r="D440" s="55" t="str">
        <f t="shared" si="136"/>
        <v>PJP250141809</v>
      </c>
      <c r="E440" s="53">
        <f t="shared" si="137"/>
        <v>596421470123</v>
      </c>
      <c r="F440" s="53">
        <f t="shared" si="138"/>
        <v>2256355</v>
      </c>
      <c r="G440" s="53" t="str">
        <f t="shared" si="139"/>
        <v>SWCORP (TEAMHT)</v>
      </c>
      <c r="H440" s="55" t="str">
        <f t="shared" si="140"/>
        <v>성화연</v>
      </c>
      <c r="I440" s="53">
        <f t="shared" si="141"/>
        <v>54893</v>
      </c>
      <c r="J440" s="72">
        <f t="shared" si="142"/>
        <v>0</v>
      </c>
      <c r="K440" s="114">
        <f t="shared" si="143"/>
        <v>1</v>
      </c>
      <c r="L440" s="115">
        <f t="shared" si="144"/>
        <v>0.75</v>
      </c>
      <c r="M440" s="115">
        <f t="shared" si="145"/>
        <v>2.1</v>
      </c>
      <c r="N440" s="56">
        <f t="shared" si="146"/>
        <v>2.1</v>
      </c>
      <c r="O440" s="53" t="str">
        <f t="shared" si="147"/>
        <v>일반(목록배제,Normal-Manifest Exception)</v>
      </c>
      <c r="P440" s="100">
        <f t="shared" si="148"/>
        <v>2.25</v>
      </c>
      <c r="Q440" s="63" t="str">
        <f t="shared" si="149"/>
        <v>RS706</v>
      </c>
      <c r="R440" s="63" t="str">
        <f t="shared" si="150"/>
        <v>AIR SEOUL</v>
      </c>
      <c r="S440" s="54">
        <f t="shared" si="151"/>
        <v>45910</v>
      </c>
      <c r="T440" s="94">
        <f t="shared" si="152"/>
        <v>869</v>
      </c>
      <c r="U440" s="98" cm="1">
        <f t="array" ref="U440">IF(OR(ISNUMBER(SEARCH("대신대납",J440)),ISNUMBER(SEARCH("대신 대납",J440))),_xlfn.LET(
  _xlpm.s,J440,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0" s="98">
        <f>((K440-1)*2500)/(Summary!$B$23/100)</f>
        <v>0</v>
      </c>
      <c r="W440" s="107">
        <f>IF(OR(ISNUMBER(SEARCH("대신대납",J440)),ISNUMBER(SEARCH("대신 대납",J440)),ISNUMBER(SEARCH("대신착불",J440)),ISNUMBER(SEARCH("대신 착불",J440))), 0,_xlfn.IFNA(_xlfn.IFS(
    AND(N440/K440 &gt; 2, N440/K440 &lt;= 5), 500/(Summary!$B$23/100) * K440,
    AND(N440/K440 &gt; 5, N440/K440 &lt;= 10), 1000/(Summary!$B$23/100) * K440,
    AND(N440/K440 &gt; 10, N440/K440 &lt;= 20), 3000/(Summary!$B$23/100) * K440,
    AND(N440/K440 &gt; 20, N440/K440 &lt;= 25), 11000/(Summary!$B$23/100) * K440,
    AND(N440/K440 &gt; 25, N440/K440 &lt;= 999), 15000/(Summary!$B$23/100) * K440
),0))</f>
        <v>53.059968376258844</v>
      </c>
      <c r="X440" s="99" cm="1">
        <f t="array" ref="X440">_xlfn.IFNA(_xlfn.IFS(AND(P440&gt;=2000, P440&lt;3000), 10000, AND(P440&gt;=3000, P440&lt;4000), 15000, AND(P440&gt;=4000, P440&lt;5000), 20000, AND(P440&gt;=5000), 25000),0)</f>
        <v>0</v>
      </c>
      <c r="Y440" s="64" t="str">
        <f>_xlfn.IFNA(VLOOKUP(D440,OTC!$A:$H,8,0),"")</f>
        <v/>
      </c>
      <c r="Z440" s="102">
        <f t="shared" si="153"/>
        <v>53</v>
      </c>
      <c r="AA440" s="113">
        <f t="shared" si="154"/>
        <v>922</v>
      </c>
      <c r="AB440" s="124">
        <f>IF(OR(ISNUMBER(SEARCH("적하삭제",J440)),ISNUMBER(SEARCH("적하 삭제",J440))),0,AA440*Summary!$B$23/100)</f>
        <v>8688.2826000000005</v>
      </c>
      <c r="AC440" s="65"/>
      <c r="AD440" s="145">
        <v>45910</v>
      </c>
      <c r="AE440" s="139" t="s">
        <v>10</v>
      </c>
      <c r="AF440" s="139">
        <v>82020038093</v>
      </c>
      <c r="AG440" s="139" t="s">
        <v>1524</v>
      </c>
      <c r="AH440" s="139" t="s">
        <v>1525</v>
      </c>
      <c r="AI440" s="139">
        <v>1033941930</v>
      </c>
      <c r="AJ440" s="139">
        <v>54893</v>
      </c>
      <c r="AK440" s="139"/>
      <c r="AL440" s="140">
        <v>1</v>
      </c>
      <c r="AM440" s="141">
        <v>0.75</v>
      </c>
      <c r="AN440" s="141">
        <v>2.1</v>
      </c>
      <c r="AO440" s="141">
        <v>2.1</v>
      </c>
      <c r="AP440" s="139" t="s">
        <v>8</v>
      </c>
      <c r="AQ440" s="141">
        <v>2.25</v>
      </c>
      <c r="AR440" s="139" t="s">
        <v>81</v>
      </c>
      <c r="AS440" s="139" t="s">
        <v>81</v>
      </c>
      <c r="AT440" s="139" t="s">
        <v>81</v>
      </c>
      <c r="AU440" s="139" t="s">
        <v>81</v>
      </c>
      <c r="AV440" s="139" t="s">
        <v>81</v>
      </c>
      <c r="AW440" s="139">
        <v>2256355</v>
      </c>
      <c r="AX440" s="139" t="s">
        <v>121</v>
      </c>
      <c r="AY440" s="139" t="s">
        <v>82</v>
      </c>
      <c r="AZ440" s="139"/>
      <c r="BA440" s="139" t="s">
        <v>83</v>
      </c>
      <c r="BB440" s="157">
        <v>596421470123</v>
      </c>
      <c r="BC440" s="139"/>
      <c r="BD440" s="139" t="s">
        <v>1526</v>
      </c>
      <c r="BE440" s="139" t="s">
        <v>88</v>
      </c>
      <c r="BF440" s="139" t="s">
        <v>87</v>
      </c>
      <c r="BG440" s="139" t="s">
        <v>84</v>
      </c>
      <c r="BH440" s="139" t="s">
        <v>85</v>
      </c>
      <c r="BI440" s="139" t="s">
        <v>86</v>
      </c>
      <c r="BJ440" s="139"/>
      <c r="BK440" s="139" t="s">
        <v>116</v>
      </c>
    </row>
    <row r="441" spans="1:63" ht="13.2" customHeight="1" x14ac:dyDescent="0.2">
      <c r="A441" s="54">
        <f t="shared" si="133"/>
        <v>45910</v>
      </c>
      <c r="B441" s="54" t="str">
        <f t="shared" si="134"/>
        <v>NRT</v>
      </c>
      <c r="C441" s="53">
        <f t="shared" si="135"/>
        <v>82020038093</v>
      </c>
      <c r="D441" s="55" t="str">
        <f t="shared" si="136"/>
        <v>PJP250141812</v>
      </c>
      <c r="E441" s="53">
        <f t="shared" si="137"/>
        <v>596421470156</v>
      </c>
      <c r="F441" s="53">
        <f t="shared" si="138"/>
        <v>2256355</v>
      </c>
      <c r="G441" s="53" t="str">
        <f t="shared" si="139"/>
        <v>SWCORP (TEAMHT)</v>
      </c>
      <c r="H441" s="55" t="str">
        <f t="shared" si="140"/>
        <v>박용민</v>
      </c>
      <c r="I441" s="53">
        <f t="shared" si="141"/>
        <v>5043</v>
      </c>
      <c r="J441" s="72">
        <f t="shared" si="142"/>
        <v>0</v>
      </c>
      <c r="K441" s="114">
        <f t="shared" si="143"/>
        <v>1</v>
      </c>
      <c r="L441" s="115">
        <f t="shared" si="144"/>
        <v>1.1000000000000001</v>
      </c>
      <c r="M441" s="115">
        <f t="shared" si="145"/>
        <v>2.1</v>
      </c>
      <c r="N441" s="56">
        <f t="shared" si="146"/>
        <v>2.1</v>
      </c>
      <c r="O441" s="53" t="str">
        <f t="shared" si="147"/>
        <v>일반(목록배제,Normal-Manifest Exception)</v>
      </c>
      <c r="P441" s="100">
        <f t="shared" si="148"/>
        <v>13.75</v>
      </c>
      <c r="Q441" s="63" t="str">
        <f t="shared" si="149"/>
        <v>RS706</v>
      </c>
      <c r="R441" s="63" t="str">
        <f t="shared" si="150"/>
        <v>AIR SEOUL</v>
      </c>
      <c r="S441" s="54">
        <f t="shared" si="151"/>
        <v>45910</v>
      </c>
      <c r="T441" s="94">
        <f t="shared" si="152"/>
        <v>869</v>
      </c>
      <c r="U441" s="98" cm="1">
        <f t="array" ref="U441">IF(OR(ISNUMBER(SEARCH("대신대납",J441)),ISNUMBER(SEARCH("대신 대납",J441))),_xlfn.LET(
  _xlpm.s,J441,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1" s="98">
        <f>((K441-1)*2500)/(Summary!$B$23/100)</f>
        <v>0</v>
      </c>
      <c r="W441" s="107">
        <f>IF(OR(ISNUMBER(SEARCH("대신대납",J441)),ISNUMBER(SEARCH("대신 대납",J441)),ISNUMBER(SEARCH("대신착불",J441)),ISNUMBER(SEARCH("대신 착불",J441))), 0,_xlfn.IFNA(_xlfn.IFS(
    AND(N441/K441 &gt; 2, N441/K441 &lt;= 5), 500/(Summary!$B$23/100) * K441,
    AND(N441/K441 &gt; 5, N441/K441 &lt;= 10), 1000/(Summary!$B$23/100) * K441,
    AND(N441/K441 &gt; 10, N441/K441 &lt;= 20), 3000/(Summary!$B$23/100) * K441,
    AND(N441/K441 &gt; 20, N441/K441 &lt;= 25), 11000/(Summary!$B$23/100) * K441,
    AND(N441/K441 &gt; 25, N441/K441 &lt;= 999), 15000/(Summary!$B$23/100) * K441
),0))</f>
        <v>53.059968376258844</v>
      </c>
      <c r="X441" s="99" cm="1">
        <f t="array" ref="X441">_xlfn.IFNA(_xlfn.IFS(AND(P441&gt;=2000, P441&lt;3000), 10000, AND(P441&gt;=3000, P441&lt;4000), 15000, AND(P441&gt;=4000, P441&lt;5000), 20000, AND(P441&gt;=5000), 25000),0)</f>
        <v>0</v>
      </c>
      <c r="Y441" s="64" t="str">
        <f>_xlfn.IFNA(VLOOKUP(D441,OTC!$A:$H,8,0),"")</f>
        <v/>
      </c>
      <c r="Z441" s="102">
        <f t="shared" si="153"/>
        <v>53</v>
      </c>
      <c r="AA441" s="113">
        <f t="shared" si="154"/>
        <v>922</v>
      </c>
      <c r="AB441" s="124">
        <f>IF(OR(ISNUMBER(SEARCH("적하삭제",J441)),ISNUMBER(SEARCH("적하 삭제",J441))),0,AA441*Summary!$B$23/100)</f>
        <v>8688.2826000000005</v>
      </c>
      <c r="AC441" s="65"/>
      <c r="AD441" s="145">
        <v>45910</v>
      </c>
      <c r="AE441" s="139" t="s">
        <v>10</v>
      </c>
      <c r="AF441" s="139">
        <v>82020038093</v>
      </c>
      <c r="AG441" s="139" t="s">
        <v>1527</v>
      </c>
      <c r="AH441" s="139" t="s">
        <v>1528</v>
      </c>
      <c r="AI441" s="139">
        <v>1063187341</v>
      </c>
      <c r="AJ441" s="139">
        <v>5043</v>
      </c>
      <c r="AK441" s="139"/>
      <c r="AL441" s="140">
        <v>1</v>
      </c>
      <c r="AM441" s="141">
        <v>1.1000000000000001</v>
      </c>
      <c r="AN441" s="141">
        <v>2.1</v>
      </c>
      <c r="AO441" s="141">
        <v>2.1</v>
      </c>
      <c r="AP441" s="139" t="s">
        <v>8</v>
      </c>
      <c r="AQ441" s="141">
        <v>13.75</v>
      </c>
      <c r="AR441" s="139" t="s">
        <v>81</v>
      </c>
      <c r="AS441" s="139" t="s">
        <v>81</v>
      </c>
      <c r="AT441" s="139" t="s">
        <v>81</v>
      </c>
      <c r="AU441" s="139" t="s">
        <v>81</v>
      </c>
      <c r="AV441" s="139" t="s">
        <v>81</v>
      </c>
      <c r="AW441" s="139">
        <v>2256355</v>
      </c>
      <c r="AX441" s="139" t="s">
        <v>121</v>
      </c>
      <c r="AY441" s="139" t="s">
        <v>82</v>
      </c>
      <c r="AZ441" s="139"/>
      <c r="BA441" s="139" t="s">
        <v>83</v>
      </c>
      <c r="BB441" s="157">
        <v>596421470156</v>
      </c>
      <c r="BC441" s="139"/>
      <c r="BD441" s="139" t="s">
        <v>1529</v>
      </c>
      <c r="BE441" s="139" t="s">
        <v>88</v>
      </c>
      <c r="BF441" s="139" t="s">
        <v>87</v>
      </c>
      <c r="BG441" s="139" t="s">
        <v>84</v>
      </c>
      <c r="BH441" s="139" t="s">
        <v>85</v>
      </c>
      <c r="BI441" s="139" t="s">
        <v>86</v>
      </c>
      <c r="BJ441" s="139"/>
      <c r="BK441" s="139" t="s">
        <v>116</v>
      </c>
    </row>
    <row r="442" spans="1:63" ht="13.2" customHeight="1" x14ac:dyDescent="0.2">
      <c r="A442" s="54">
        <f t="shared" si="133"/>
        <v>45910</v>
      </c>
      <c r="B442" s="54" t="str">
        <f t="shared" si="134"/>
        <v>NRT</v>
      </c>
      <c r="C442" s="53">
        <f t="shared" si="135"/>
        <v>82020038093</v>
      </c>
      <c r="D442" s="55" t="str">
        <f t="shared" si="136"/>
        <v>PJP250141816</v>
      </c>
      <c r="E442" s="53">
        <f t="shared" si="137"/>
        <v>596421470193</v>
      </c>
      <c r="F442" s="53">
        <f t="shared" si="138"/>
        <v>2256355</v>
      </c>
      <c r="G442" s="53" t="str">
        <f t="shared" si="139"/>
        <v>SWCORP (TEAMHT)</v>
      </c>
      <c r="H442" s="55" t="str">
        <f t="shared" si="140"/>
        <v>임혜지</v>
      </c>
      <c r="I442" s="53">
        <f t="shared" si="141"/>
        <v>26418</v>
      </c>
      <c r="J442" s="72">
        <f t="shared" si="142"/>
        <v>0</v>
      </c>
      <c r="K442" s="114">
        <f t="shared" si="143"/>
        <v>1</v>
      </c>
      <c r="L442" s="115">
        <f t="shared" si="144"/>
        <v>5</v>
      </c>
      <c r="M442" s="115">
        <f t="shared" si="145"/>
        <v>3.6</v>
      </c>
      <c r="N442" s="56">
        <f t="shared" si="146"/>
        <v>5</v>
      </c>
      <c r="O442" s="53" t="str">
        <f t="shared" si="147"/>
        <v>일반(목록배제,Normal-Manifest Exception)</v>
      </c>
      <c r="P442" s="100">
        <f t="shared" si="148"/>
        <v>22.84</v>
      </c>
      <c r="Q442" s="63" t="str">
        <f t="shared" si="149"/>
        <v>RS706</v>
      </c>
      <c r="R442" s="63" t="str">
        <f t="shared" si="150"/>
        <v>AIR SEOUL</v>
      </c>
      <c r="S442" s="54">
        <f t="shared" si="151"/>
        <v>45910</v>
      </c>
      <c r="T442" s="94">
        <f t="shared" si="152"/>
        <v>1420</v>
      </c>
      <c r="U442" s="98" cm="1">
        <f t="array" ref="U442">IF(OR(ISNUMBER(SEARCH("대신대납",J442)),ISNUMBER(SEARCH("대신 대납",J442))),_xlfn.LET(
  _xlpm.s,J442,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2" s="98">
        <f>((K442-1)*2500)/(Summary!$B$23/100)</f>
        <v>0</v>
      </c>
      <c r="W442" s="107">
        <f>IF(OR(ISNUMBER(SEARCH("대신대납",J442)),ISNUMBER(SEARCH("대신 대납",J442)),ISNUMBER(SEARCH("대신착불",J442)),ISNUMBER(SEARCH("대신 착불",J442))), 0,_xlfn.IFNA(_xlfn.IFS(
    AND(N442/K442 &gt; 2, N442/K442 &lt;= 5), 500/(Summary!$B$23/100) * K442,
    AND(N442/K442 &gt; 5, N442/K442 &lt;= 10), 1000/(Summary!$B$23/100) * K442,
    AND(N442/K442 &gt; 10, N442/K442 &lt;= 20), 3000/(Summary!$B$23/100) * K442,
    AND(N442/K442 &gt; 20, N442/K442 &lt;= 25), 11000/(Summary!$B$23/100) * K442,
    AND(N442/K442 &gt; 25, N442/K442 &lt;= 999), 15000/(Summary!$B$23/100) * K442
),0))</f>
        <v>53.059968376258844</v>
      </c>
      <c r="X442" s="99" cm="1">
        <f t="array" ref="X442">_xlfn.IFNA(_xlfn.IFS(AND(P442&gt;=2000, P442&lt;3000), 10000, AND(P442&gt;=3000, P442&lt;4000), 15000, AND(P442&gt;=4000, P442&lt;5000), 20000, AND(P442&gt;=5000), 25000),0)</f>
        <v>0</v>
      </c>
      <c r="Y442" s="64" t="str">
        <f>_xlfn.IFNA(VLOOKUP(D442,OTC!$A:$H,8,0),"")</f>
        <v/>
      </c>
      <c r="Z442" s="102">
        <f t="shared" si="153"/>
        <v>53</v>
      </c>
      <c r="AA442" s="113">
        <f t="shared" si="154"/>
        <v>1473</v>
      </c>
      <c r="AB442" s="124">
        <f>IF(OR(ISNUMBER(SEARCH("적하삭제",J442)),ISNUMBER(SEARCH("적하 삭제",J442))),0,AA442*Summary!$B$23/100)</f>
        <v>13880.520900000001</v>
      </c>
      <c r="AC442" s="65"/>
      <c r="AD442" s="145">
        <v>45910</v>
      </c>
      <c r="AE442" s="139" t="s">
        <v>10</v>
      </c>
      <c r="AF442" s="139">
        <v>82020038093</v>
      </c>
      <c r="AG442" s="139" t="s">
        <v>1530</v>
      </c>
      <c r="AH442" s="139" t="s">
        <v>1531</v>
      </c>
      <c r="AI442" s="139">
        <v>1027729488</v>
      </c>
      <c r="AJ442" s="139">
        <v>26418</v>
      </c>
      <c r="AK442" s="139"/>
      <c r="AL442" s="140">
        <v>1</v>
      </c>
      <c r="AM442" s="141">
        <v>5</v>
      </c>
      <c r="AN442" s="141">
        <v>3.6</v>
      </c>
      <c r="AO442" s="141">
        <v>5</v>
      </c>
      <c r="AP442" s="139" t="s">
        <v>8</v>
      </c>
      <c r="AQ442" s="141">
        <v>22.84</v>
      </c>
      <c r="AR442" s="139" t="s">
        <v>81</v>
      </c>
      <c r="AS442" s="139" t="s">
        <v>81</v>
      </c>
      <c r="AT442" s="139" t="s">
        <v>81</v>
      </c>
      <c r="AU442" s="139" t="s">
        <v>81</v>
      </c>
      <c r="AV442" s="139" t="s">
        <v>81</v>
      </c>
      <c r="AW442" s="139">
        <v>2256355</v>
      </c>
      <c r="AX442" s="139" t="s">
        <v>121</v>
      </c>
      <c r="AY442" s="139" t="s">
        <v>82</v>
      </c>
      <c r="AZ442" s="139"/>
      <c r="BA442" s="139" t="s">
        <v>83</v>
      </c>
      <c r="BB442" s="157">
        <v>596421470193</v>
      </c>
      <c r="BC442" s="139"/>
      <c r="BD442" s="139" t="s">
        <v>1532</v>
      </c>
      <c r="BE442" s="139" t="s">
        <v>88</v>
      </c>
      <c r="BF442" s="139" t="s">
        <v>87</v>
      </c>
      <c r="BG442" s="139" t="s">
        <v>84</v>
      </c>
      <c r="BH442" s="139" t="s">
        <v>85</v>
      </c>
      <c r="BI442" s="139" t="s">
        <v>86</v>
      </c>
      <c r="BJ442" s="139"/>
      <c r="BK442" s="139" t="s">
        <v>116</v>
      </c>
    </row>
    <row r="443" spans="1:63" ht="13.2" customHeight="1" x14ac:dyDescent="0.2">
      <c r="A443" s="54">
        <f t="shared" si="133"/>
        <v>45910</v>
      </c>
      <c r="B443" s="54" t="str">
        <f t="shared" si="134"/>
        <v>NRT</v>
      </c>
      <c r="C443" s="53">
        <f t="shared" si="135"/>
        <v>82020038093</v>
      </c>
      <c r="D443" s="55" t="str">
        <f t="shared" si="136"/>
        <v>PJP250141818</v>
      </c>
      <c r="E443" s="53">
        <f t="shared" si="137"/>
        <v>596421470215</v>
      </c>
      <c r="F443" s="53">
        <f t="shared" si="138"/>
        <v>2256355</v>
      </c>
      <c r="G443" s="53" t="str">
        <f t="shared" si="139"/>
        <v>SWCORP (TEAMHT)</v>
      </c>
      <c r="H443" s="55" t="str">
        <f t="shared" si="140"/>
        <v>문순영</v>
      </c>
      <c r="I443" s="53">
        <f t="shared" si="141"/>
        <v>47732</v>
      </c>
      <c r="J443" s="72">
        <f t="shared" si="142"/>
        <v>0</v>
      </c>
      <c r="K443" s="114">
        <f t="shared" si="143"/>
        <v>1</v>
      </c>
      <c r="L443" s="115">
        <f t="shared" si="144"/>
        <v>3.7</v>
      </c>
      <c r="M443" s="115">
        <f t="shared" si="145"/>
        <v>7.9</v>
      </c>
      <c r="N443" s="56">
        <f t="shared" si="146"/>
        <v>7.9</v>
      </c>
      <c r="O443" s="53" t="str">
        <f t="shared" si="147"/>
        <v>일반(목록배제,Normal-Manifest Exception)</v>
      </c>
      <c r="P443" s="100">
        <f t="shared" si="148"/>
        <v>52.59</v>
      </c>
      <c r="Q443" s="63" t="str">
        <f t="shared" si="149"/>
        <v>RS706</v>
      </c>
      <c r="R443" s="63" t="str">
        <f t="shared" si="150"/>
        <v>AIR SEOUL</v>
      </c>
      <c r="S443" s="54">
        <f t="shared" si="151"/>
        <v>45910</v>
      </c>
      <c r="T443" s="94">
        <f t="shared" si="152"/>
        <v>1971</v>
      </c>
      <c r="U443" s="98" cm="1">
        <f t="array" ref="U443">IF(OR(ISNUMBER(SEARCH("대신대납",J443)),ISNUMBER(SEARCH("대신 대납",J443))),_xlfn.LET(
  _xlpm.s,J443,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3" s="98">
        <f>((K443-1)*2500)/(Summary!$B$23/100)</f>
        <v>0</v>
      </c>
      <c r="W443" s="107">
        <f>IF(OR(ISNUMBER(SEARCH("대신대납",J443)),ISNUMBER(SEARCH("대신 대납",J443)),ISNUMBER(SEARCH("대신착불",J443)),ISNUMBER(SEARCH("대신 착불",J443))), 0,_xlfn.IFNA(_xlfn.IFS(
    AND(N443/K443 &gt; 2, N443/K443 &lt;= 5), 500/(Summary!$B$23/100) * K443,
    AND(N443/K443 &gt; 5, N443/K443 &lt;= 10), 1000/(Summary!$B$23/100) * K443,
    AND(N443/K443 &gt; 10, N443/K443 &lt;= 20), 3000/(Summary!$B$23/100) * K443,
    AND(N443/K443 &gt; 20, N443/K443 &lt;= 25), 11000/(Summary!$B$23/100) * K443,
    AND(N443/K443 &gt; 25, N443/K443 &lt;= 999), 15000/(Summary!$B$23/100) * K443
),0))</f>
        <v>106.11993675251769</v>
      </c>
      <c r="X443" s="99" cm="1">
        <f t="array" ref="X443">_xlfn.IFNA(_xlfn.IFS(AND(P443&gt;=2000, P443&lt;3000), 10000, AND(P443&gt;=3000, P443&lt;4000), 15000, AND(P443&gt;=4000, P443&lt;5000), 20000, AND(P443&gt;=5000), 25000),0)</f>
        <v>0</v>
      </c>
      <c r="Y443" s="64" t="str">
        <f>_xlfn.IFNA(VLOOKUP(D443,OTC!$A:$H,8,0),"")</f>
        <v/>
      </c>
      <c r="Z443" s="102">
        <f t="shared" si="153"/>
        <v>106</v>
      </c>
      <c r="AA443" s="113">
        <f t="shared" si="154"/>
        <v>2077</v>
      </c>
      <c r="AB443" s="124">
        <f>IF(OR(ISNUMBER(SEARCH("적하삭제",J443)),ISNUMBER(SEARCH("적하 삭제",J443))),0,AA443*Summary!$B$23/100)</f>
        <v>19572.194100000001</v>
      </c>
      <c r="AC443" s="65"/>
      <c r="AD443" s="145">
        <v>45910</v>
      </c>
      <c r="AE443" s="139" t="s">
        <v>10</v>
      </c>
      <c r="AF443" s="139">
        <v>82020038093</v>
      </c>
      <c r="AG443" s="139" t="s">
        <v>1533</v>
      </c>
      <c r="AH443" s="139" t="s">
        <v>149</v>
      </c>
      <c r="AI443" s="139">
        <v>1028315179</v>
      </c>
      <c r="AJ443" s="139">
        <v>47732</v>
      </c>
      <c r="AK443" s="139"/>
      <c r="AL443" s="140">
        <v>1</v>
      </c>
      <c r="AM443" s="141">
        <v>3.7</v>
      </c>
      <c r="AN443" s="141">
        <v>7.9</v>
      </c>
      <c r="AO443" s="141">
        <v>8</v>
      </c>
      <c r="AP443" s="139" t="s">
        <v>8</v>
      </c>
      <c r="AQ443" s="141">
        <v>52.59</v>
      </c>
      <c r="AR443" s="139" t="s">
        <v>81</v>
      </c>
      <c r="AS443" s="139" t="s">
        <v>81</v>
      </c>
      <c r="AT443" s="139" t="s">
        <v>81</v>
      </c>
      <c r="AU443" s="139" t="s">
        <v>81</v>
      </c>
      <c r="AV443" s="139" t="s">
        <v>81</v>
      </c>
      <c r="AW443" s="139">
        <v>2256355</v>
      </c>
      <c r="AX443" s="139" t="s">
        <v>121</v>
      </c>
      <c r="AY443" s="139" t="s">
        <v>82</v>
      </c>
      <c r="AZ443" s="139"/>
      <c r="BA443" s="139" t="s">
        <v>83</v>
      </c>
      <c r="BB443" s="157">
        <v>596421470215</v>
      </c>
      <c r="BC443" s="139"/>
      <c r="BD443" s="139" t="s">
        <v>1534</v>
      </c>
      <c r="BE443" s="139" t="s">
        <v>88</v>
      </c>
      <c r="BF443" s="139" t="s">
        <v>87</v>
      </c>
      <c r="BG443" s="139" t="s">
        <v>84</v>
      </c>
      <c r="BH443" s="139" t="s">
        <v>85</v>
      </c>
      <c r="BI443" s="139" t="s">
        <v>86</v>
      </c>
      <c r="BJ443" s="139"/>
      <c r="BK443" s="139" t="s">
        <v>116</v>
      </c>
    </row>
    <row r="444" spans="1:63" ht="13.2" customHeight="1" x14ac:dyDescent="0.2">
      <c r="A444" s="54">
        <f t="shared" si="133"/>
        <v>45910</v>
      </c>
      <c r="B444" s="54" t="str">
        <f t="shared" si="134"/>
        <v>NRT</v>
      </c>
      <c r="C444" s="53">
        <f t="shared" si="135"/>
        <v>82020038093</v>
      </c>
      <c r="D444" s="55" t="str">
        <f t="shared" si="136"/>
        <v>PJP250141829</v>
      </c>
      <c r="E444" s="53">
        <f t="shared" si="137"/>
        <v>596421470322</v>
      </c>
      <c r="F444" s="53">
        <f t="shared" si="138"/>
        <v>2256355</v>
      </c>
      <c r="G444" s="53" t="str">
        <f t="shared" si="139"/>
        <v>SWCORP (TEAMHT)</v>
      </c>
      <c r="H444" s="55" t="str">
        <f t="shared" si="140"/>
        <v>정상호</v>
      </c>
      <c r="I444" s="53">
        <f t="shared" si="141"/>
        <v>49085</v>
      </c>
      <c r="J444" s="72">
        <f t="shared" si="142"/>
        <v>0</v>
      </c>
      <c r="K444" s="114">
        <f t="shared" si="143"/>
        <v>1</v>
      </c>
      <c r="L444" s="115">
        <f t="shared" si="144"/>
        <v>1.85</v>
      </c>
      <c r="M444" s="115">
        <f t="shared" si="145"/>
        <v>3.6</v>
      </c>
      <c r="N444" s="56">
        <f t="shared" si="146"/>
        <v>3.6</v>
      </c>
      <c r="O444" s="53" t="str">
        <f t="shared" si="147"/>
        <v>일반(목록배제,Normal-Manifest Exception)</v>
      </c>
      <c r="P444" s="100">
        <f t="shared" si="148"/>
        <v>8.23</v>
      </c>
      <c r="Q444" s="63" t="str">
        <f t="shared" si="149"/>
        <v>RS706</v>
      </c>
      <c r="R444" s="63" t="str">
        <f t="shared" si="150"/>
        <v>AIR SEOUL</v>
      </c>
      <c r="S444" s="54">
        <f t="shared" si="151"/>
        <v>45910</v>
      </c>
      <c r="T444" s="94">
        <f t="shared" si="152"/>
        <v>1154</v>
      </c>
      <c r="U444" s="98" cm="1">
        <f t="array" ref="U444">IF(OR(ISNUMBER(SEARCH("대신대납",J444)),ISNUMBER(SEARCH("대신 대납",J444))),_xlfn.LET(
  _xlpm.s,J444,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4" s="98">
        <f>((K444-1)*2500)/(Summary!$B$23/100)</f>
        <v>0</v>
      </c>
      <c r="W444" s="107">
        <f>IF(OR(ISNUMBER(SEARCH("대신대납",J444)),ISNUMBER(SEARCH("대신 대납",J444)),ISNUMBER(SEARCH("대신착불",J444)),ISNUMBER(SEARCH("대신 착불",J444))), 0,_xlfn.IFNA(_xlfn.IFS(
    AND(N444/K444 &gt; 2, N444/K444 &lt;= 5), 500/(Summary!$B$23/100) * K444,
    AND(N444/K444 &gt; 5, N444/K444 &lt;= 10), 1000/(Summary!$B$23/100) * K444,
    AND(N444/K444 &gt; 10, N444/K444 &lt;= 20), 3000/(Summary!$B$23/100) * K444,
    AND(N444/K444 &gt; 20, N444/K444 &lt;= 25), 11000/(Summary!$B$23/100) * K444,
    AND(N444/K444 &gt; 25, N444/K444 &lt;= 999), 15000/(Summary!$B$23/100) * K444
),0))</f>
        <v>53.059968376258844</v>
      </c>
      <c r="X444" s="99" cm="1">
        <f t="array" ref="X444">_xlfn.IFNA(_xlfn.IFS(AND(P444&gt;=2000, P444&lt;3000), 10000, AND(P444&gt;=3000, P444&lt;4000), 15000, AND(P444&gt;=4000, P444&lt;5000), 20000, AND(P444&gt;=5000), 25000),0)</f>
        <v>0</v>
      </c>
      <c r="Y444" s="64" t="str">
        <f>_xlfn.IFNA(VLOOKUP(D444,OTC!$A:$H,8,0),"")</f>
        <v/>
      </c>
      <c r="Z444" s="102">
        <f t="shared" si="153"/>
        <v>53</v>
      </c>
      <c r="AA444" s="113">
        <f t="shared" si="154"/>
        <v>1207</v>
      </c>
      <c r="AB444" s="124">
        <f>IF(OR(ISNUMBER(SEARCH("적하삭제",J444)),ISNUMBER(SEARCH("적하 삭제",J444))),0,AA444*Summary!$B$23/100)</f>
        <v>11373.9231</v>
      </c>
      <c r="AC444" s="65"/>
      <c r="AD444" s="145">
        <v>45910</v>
      </c>
      <c r="AE444" s="139" t="s">
        <v>10</v>
      </c>
      <c r="AF444" s="139">
        <v>82020038093</v>
      </c>
      <c r="AG444" s="139" t="s">
        <v>1535</v>
      </c>
      <c r="AH444" s="139" t="s">
        <v>1536</v>
      </c>
      <c r="AI444" s="139">
        <v>1032558716</v>
      </c>
      <c r="AJ444" s="139">
        <v>49085</v>
      </c>
      <c r="AK444" s="139"/>
      <c r="AL444" s="140">
        <v>1</v>
      </c>
      <c r="AM444" s="141">
        <v>1.85</v>
      </c>
      <c r="AN444" s="141">
        <v>3.6</v>
      </c>
      <c r="AO444" s="141">
        <v>3.6</v>
      </c>
      <c r="AP444" s="139" t="s">
        <v>8</v>
      </c>
      <c r="AQ444" s="141">
        <v>8.23</v>
      </c>
      <c r="AR444" s="139" t="s">
        <v>81</v>
      </c>
      <c r="AS444" s="139" t="s">
        <v>81</v>
      </c>
      <c r="AT444" s="139" t="s">
        <v>81</v>
      </c>
      <c r="AU444" s="139" t="s">
        <v>81</v>
      </c>
      <c r="AV444" s="139" t="s">
        <v>81</v>
      </c>
      <c r="AW444" s="139">
        <v>2256355</v>
      </c>
      <c r="AX444" s="139" t="s">
        <v>121</v>
      </c>
      <c r="AY444" s="139" t="s">
        <v>82</v>
      </c>
      <c r="AZ444" s="139"/>
      <c r="BA444" s="139" t="s">
        <v>83</v>
      </c>
      <c r="BB444" s="157">
        <v>596421470322</v>
      </c>
      <c r="BC444" s="139"/>
      <c r="BD444" s="139" t="s">
        <v>1537</v>
      </c>
      <c r="BE444" s="139" t="s">
        <v>88</v>
      </c>
      <c r="BF444" s="139" t="s">
        <v>87</v>
      </c>
      <c r="BG444" s="139" t="s">
        <v>84</v>
      </c>
      <c r="BH444" s="139" t="s">
        <v>85</v>
      </c>
      <c r="BI444" s="139" t="s">
        <v>86</v>
      </c>
      <c r="BJ444" s="139"/>
      <c r="BK444" s="139" t="s">
        <v>116</v>
      </c>
    </row>
    <row r="445" spans="1:63" ht="13.2" customHeight="1" x14ac:dyDescent="0.2">
      <c r="A445" s="54">
        <f t="shared" si="133"/>
        <v>45910</v>
      </c>
      <c r="B445" s="54" t="str">
        <f t="shared" si="134"/>
        <v>NRT</v>
      </c>
      <c r="C445" s="53">
        <f t="shared" si="135"/>
        <v>82020038093</v>
      </c>
      <c r="D445" s="55" t="str">
        <f t="shared" si="136"/>
        <v>PJP250141842</v>
      </c>
      <c r="E445" s="53">
        <f t="shared" si="137"/>
        <v>596421470451</v>
      </c>
      <c r="F445" s="53">
        <f t="shared" si="138"/>
        <v>2256355</v>
      </c>
      <c r="G445" s="53" t="str">
        <f t="shared" si="139"/>
        <v>SWCORP (TEAMHT)</v>
      </c>
      <c r="H445" s="55" t="str">
        <f t="shared" si="140"/>
        <v>오준오</v>
      </c>
      <c r="I445" s="53">
        <f t="shared" si="141"/>
        <v>58409</v>
      </c>
      <c r="J445" s="72">
        <f t="shared" si="142"/>
        <v>0</v>
      </c>
      <c r="K445" s="114">
        <f t="shared" si="143"/>
        <v>1</v>
      </c>
      <c r="L445" s="115">
        <f t="shared" si="144"/>
        <v>0.85</v>
      </c>
      <c r="M445" s="115">
        <f t="shared" si="145"/>
        <v>2</v>
      </c>
      <c r="N445" s="56">
        <f t="shared" si="146"/>
        <v>2</v>
      </c>
      <c r="O445" s="53" t="str">
        <f t="shared" si="147"/>
        <v>일반(목록배제,Normal-Manifest Exception)</v>
      </c>
      <c r="P445" s="100">
        <f t="shared" si="148"/>
        <v>20.79</v>
      </c>
      <c r="Q445" s="63" t="str">
        <f t="shared" si="149"/>
        <v>RS706</v>
      </c>
      <c r="R445" s="63" t="str">
        <f t="shared" si="150"/>
        <v>AIR SEOUL</v>
      </c>
      <c r="S445" s="54">
        <f t="shared" si="151"/>
        <v>45910</v>
      </c>
      <c r="T445" s="94">
        <f t="shared" si="152"/>
        <v>850</v>
      </c>
      <c r="U445" s="98" cm="1">
        <f t="array" ref="U445">IF(OR(ISNUMBER(SEARCH("대신대납",J445)),ISNUMBER(SEARCH("대신 대납",J445))),_xlfn.LET(
  _xlpm.s,J445,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5" s="98">
        <f>((K445-1)*2500)/(Summary!$B$23/100)</f>
        <v>0</v>
      </c>
      <c r="W445" s="107">
        <f>IF(OR(ISNUMBER(SEARCH("대신대납",J445)),ISNUMBER(SEARCH("대신 대납",J445)),ISNUMBER(SEARCH("대신착불",J445)),ISNUMBER(SEARCH("대신 착불",J445))), 0,_xlfn.IFNA(_xlfn.IFS(
    AND(N445/K445 &gt; 2, N445/K445 &lt;= 5), 500/(Summary!$B$23/100) * K445,
    AND(N445/K445 &gt; 5, N445/K445 &lt;= 10), 1000/(Summary!$B$23/100) * K445,
    AND(N445/K445 &gt; 10, N445/K445 &lt;= 20), 3000/(Summary!$B$23/100) * K445,
    AND(N445/K445 &gt; 20, N445/K445 &lt;= 25), 11000/(Summary!$B$23/100) * K445,
    AND(N445/K445 &gt; 25, N445/K445 &lt;= 999), 15000/(Summary!$B$23/100) * K445
),0))</f>
        <v>0</v>
      </c>
      <c r="X445" s="99" cm="1">
        <f t="array" ref="X445">_xlfn.IFNA(_xlfn.IFS(AND(P445&gt;=2000, P445&lt;3000), 10000, AND(P445&gt;=3000, P445&lt;4000), 15000, AND(P445&gt;=4000, P445&lt;5000), 20000, AND(P445&gt;=5000), 25000),0)</f>
        <v>0</v>
      </c>
      <c r="Y445" s="64" t="str">
        <f>_xlfn.IFNA(VLOOKUP(D445,OTC!$A:$H,8,0),"")</f>
        <v/>
      </c>
      <c r="Z445" s="102">
        <f t="shared" si="153"/>
        <v>0</v>
      </c>
      <c r="AA445" s="113">
        <f t="shared" si="154"/>
        <v>850</v>
      </c>
      <c r="AB445" s="124">
        <f>IF(OR(ISNUMBER(SEARCH("적하삭제",J445)),ISNUMBER(SEARCH("적하 삭제",J445))),0,AA445*Summary!$B$23/100)</f>
        <v>8009.8050000000003</v>
      </c>
      <c r="AC445" s="65"/>
      <c r="AD445" s="145">
        <v>45910</v>
      </c>
      <c r="AE445" s="139" t="s">
        <v>10</v>
      </c>
      <c r="AF445" s="139">
        <v>82020038093</v>
      </c>
      <c r="AG445" s="139" t="s">
        <v>1538</v>
      </c>
      <c r="AH445" s="139" t="s">
        <v>1539</v>
      </c>
      <c r="AI445" s="139">
        <v>1059422425</v>
      </c>
      <c r="AJ445" s="139">
        <v>58409</v>
      </c>
      <c r="AK445" s="139"/>
      <c r="AL445" s="140">
        <v>1</v>
      </c>
      <c r="AM445" s="141">
        <v>0.85</v>
      </c>
      <c r="AN445" s="141">
        <v>2</v>
      </c>
      <c r="AO445" s="141">
        <v>2</v>
      </c>
      <c r="AP445" s="139" t="s">
        <v>8</v>
      </c>
      <c r="AQ445" s="141">
        <v>20.79</v>
      </c>
      <c r="AR445" s="139" t="s">
        <v>81</v>
      </c>
      <c r="AS445" s="139" t="s">
        <v>81</v>
      </c>
      <c r="AT445" s="139" t="s">
        <v>81</v>
      </c>
      <c r="AU445" s="139" t="s">
        <v>81</v>
      </c>
      <c r="AV445" s="139" t="s">
        <v>81</v>
      </c>
      <c r="AW445" s="139">
        <v>2256355</v>
      </c>
      <c r="AX445" s="139" t="s">
        <v>121</v>
      </c>
      <c r="AY445" s="139" t="s">
        <v>82</v>
      </c>
      <c r="AZ445" s="139"/>
      <c r="BA445" s="139" t="s">
        <v>83</v>
      </c>
      <c r="BB445" s="157">
        <v>596421470451</v>
      </c>
      <c r="BC445" s="139"/>
      <c r="BD445" s="139" t="s">
        <v>1540</v>
      </c>
      <c r="BE445" s="139" t="s">
        <v>88</v>
      </c>
      <c r="BF445" s="139" t="s">
        <v>87</v>
      </c>
      <c r="BG445" s="139" t="s">
        <v>84</v>
      </c>
      <c r="BH445" s="139" t="s">
        <v>85</v>
      </c>
      <c r="BI445" s="139" t="s">
        <v>86</v>
      </c>
      <c r="BJ445" s="139"/>
      <c r="BK445" s="139" t="s">
        <v>116</v>
      </c>
    </row>
    <row r="446" spans="1:63" ht="13.2" customHeight="1" x14ac:dyDescent="0.2">
      <c r="A446" s="54">
        <f t="shared" si="133"/>
        <v>45910</v>
      </c>
      <c r="B446" s="54" t="str">
        <f t="shared" si="134"/>
        <v>NRT</v>
      </c>
      <c r="C446" s="53">
        <f t="shared" si="135"/>
        <v>82020038093</v>
      </c>
      <c r="D446" s="55" t="str">
        <f t="shared" si="136"/>
        <v>PJP250141803</v>
      </c>
      <c r="E446" s="53">
        <f t="shared" si="137"/>
        <v>596421470064</v>
      </c>
      <c r="F446" s="53">
        <f t="shared" si="138"/>
        <v>2256355</v>
      </c>
      <c r="G446" s="53" t="str">
        <f t="shared" si="139"/>
        <v>SWCORP (TEAMHT)</v>
      </c>
      <c r="H446" s="55" t="str">
        <f t="shared" si="140"/>
        <v>김은지</v>
      </c>
      <c r="I446" s="53">
        <f t="shared" si="141"/>
        <v>10099</v>
      </c>
      <c r="J446" s="72">
        <f t="shared" si="142"/>
        <v>0</v>
      </c>
      <c r="K446" s="114">
        <f t="shared" si="143"/>
        <v>1</v>
      </c>
      <c r="L446" s="115">
        <f t="shared" si="144"/>
        <v>1.2</v>
      </c>
      <c r="M446" s="115">
        <f t="shared" si="145"/>
        <v>2</v>
      </c>
      <c r="N446" s="56">
        <f t="shared" si="146"/>
        <v>2</v>
      </c>
      <c r="O446" s="53" t="str">
        <f t="shared" si="147"/>
        <v>일반(목록배제,Normal-Manifest Exception)</v>
      </c>
      <c r="P446" s="100">
        <f t="shared" si="148"/>
        <v>14.95</v>
      </c>
      <c r="Q446" s="63" t="str">
        <f t="shared" si="149"/>
        <v>RS706</v>
      </c>
      <c r="R446" s="63" t="str">
        <f t="shared" si="150"/>
        <v>AIR SEOUL</v>
      </c>
      <c r="S446" s="54">
        <f t="shared" si="151"/>
        <v>45910</v>
      </c>
      <c r="T446" s="94">
        <f t="shared" si="152"/>
        <v>850</v>
      </c>
      <c r="U446" s="98" cm="1">
        <f t="array" ref="U446">IF(OR(ISNUMBER(SEARCH("대신대납",J446)),ISNUMBER(SEARCH("대신 대납",J446))),_xlfn.LET(
  _xlpm.s,J446,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6" s="98">
        <f>((K446-1)*2500)/(Summary!$B$23/100)</f>
        <v>0</v>
      </c>
      <c r="W446" s="107">
        <f>IF(OR(ISNUMBER(SEARCH("대신대납",J446)),ISNUMBER(SEARCH("대신 대납",J446)),ISNUMBER(SEARCH("대신착불",J446)),ISNUMBER(SEARCH("대신 착불",J446))), 0,_xlfn.IFNA(_xlfn.IFS(
    AND(N446/K446 &gt; 2, N446/K446 &lt;= 5), 500/(Summary!$B$23/100) * K446,
    AND(N446/K446 &gt; 5, N446/K446 &lt;= 10), 1000/(Summary!$B$23/100) * K446,
    AND(N446/K446 &gt; 10, N446/K446 &lt;= 20), 3000/(Summary!$B$23/100) * K446,
    AND(N446/K446 &gt; 20, N446/K446 &lt;= 25), 11000/(Summary!$B$23/100) * K446,
    AND(N446/K446 &gt; 25, N446/K446 &lt;= 999), 15000/(Summary!$B$23/100) * K446
),0))</f>
        <v>0</v>
      </c>
      <c r="X446" s="99" cm="1">
        <f t="array" ref="X446">_xlfn.IFNA(_xlfn.IFS(AND(P446&gt;=2000, P446&lt;3000), 10000, AND(P446&gt;=3000, P446&lt;4000), 15000, AND(P446&gt;=4000, P446&lt;5000), 20000, AND(P446&gt;=5000), 25000),0)</f>
        <v>0</v>
      </c>
      <c r="Y446" s="64" t="str">
        <f>_xlfn.IFNA(VLOOKUP(D446,OTC!$A:$H,8,0),"")</f>
        <v/>
      </c>
      <c r="Z446" s="102">
        <f t="shared" si="153"/>
        <v>0</v>
      </c>
      <c r="AA446" s="113">
        <f t="shared" si="154"/>
        <v>850</v>
      </c>
      <c r="AB446" s="124">
        <f>IF(OR(ISNUMBER(SEARCH("적하삭제",J446)),ISNUMBER(SEARCH("적하 삭제",J446))),0,AA446*Summary!$B$23/100)</f>
        <v>8009.8050000000003</v>
      </c>
      <c r="AC446" s="65"/>
      <c r="AD446" s="145">
        <v>45910</v>
      </c>
      <c r="AE446" s="139" t="s">
        <v>10</v>
      </c>
      <c r="AF446" s="139">
        <v>82020038093</v>
      </c>
      <c r="AG446" s="139" t="s">
        <v>1541</v>
      </c>
      <c r="AH446" s="139" t="s">
        <v>161</v>
      </c>
      <c r="AI446" s="139">
        <v>1087475510</v>
      </c>
      <c r="AJ446" s="139">
        <v>10099</v>
      </c>
      <c r="AK446" s="139"/>
      <c r="AL446" s="140">
        <v>1</v>
      </c>
      <c r="AM446" s="141">
        <v>1.2</v>
      </c>
      <c r="AN446" s="141">
        <v>2</v>
      </c>
      <c r="AO446" s="141">
        <v>2</v>
      </c>
      <c r="AP446" s="139" t="s">
        <v>8</v>
      </c>
      <c r="AQ446" s="141">
        <v>14.95</v>
      </c>
      <c r="AR446" s="139" t="s">
        <v>81</v>
      </c>
      <c r="AS446" s="139" t="s">
        <v>81</v>
      </c>
      <c r="AT446" s="139" t="s">
        <v>81</v>
      </c>
      <c r="AU446" s="139" t="s">
        <v>81</v>
      </c>
      <c r="AV446" s="139" t="s">
        <v>81</v>
      </c>
      <c r="AW446" s="139">
        <v>2256355</v>
      </c>
      <c r="AX446" s="139" t="s">
        <v>121</v>
      </c>
      <c r="AY446" s="139" t="s">
        <v>82</v>
      </c>
      <c r="AZ446" s="139"/>
      <c r="BA446" s="139" t="s">
        <v>83</v>
      </c>
      <c r="BB446" s="157">
        <v>596421470064</v>
      </c>
      <c r="BC446" s="139"/>
      <c r="BD446" s="139" t="s">
        <v>1542</v>
      </c>
      <c r="BE446" s="139" t="s">
        <v>88</v>
      </c>
      <c r="BF446" s="139" t="s">
        <v>87</v>
      </c>
      <c r="BG446" s="139" t="s">
        <v>84</v>
      </c>
      <c r="BH446" s="139" t="s">
        <v>85</v>
      </c>
      <c r="BI446" s="139" t="s">
        <v>86</v>
      </c>
      <c r="BJ446" s="139"/>
      <c r="BK446" s="139" t="s">
        <v>116</v>
      </c>
    </row>
    <row r="447" spans="1:63" ht="13.2" customHeight="1" x14ac:dyDescent="0.2">
      <c r="A447" s="54">
        <f t="shared" si="133"/>
        <v>45910</v>
      </c>
      <c r="B447" s="54" t="str">
        <f t="shared" si="134"/>
        <v>NRT</v>
      </c>
      <c r="C447" s="53">
        <f t="shared" si="135"/>
        <v>82020038093</v>
      </c>
      <c r="D447" s="55" t="str">
        <f t="shared" si="136"/>
        <v>PJP250141838</v>
      </c>
      <c r="E447" s="53">
        <f t="shared" si="137"/>
        <v>596421470414</v>
      </c>
      <c r="F447" s="53">
        <f t="shared" si="138"/>
        <v>2256355</v>
      </c>
      <c r="G447" s="53" t="str">
        <f t="shared" si="139"/>
        <v>SWCORP (TEAMHT)</v>
      </c>
      <c r="H447" s="55" t="str">
        <f t="shared" si="140"/>
        <v>서영은</v>
      </c>
      <c r="I447" s="53">
        <f t="shared" si="141"/>
        <v>14613</v>
      </c>
      <c r="J447" s="72">
        <f t="shared" si="142"/>
        <v>0</v>
      </c>
      <c r="K447" s="114">
        <f t="shared" si="143"/>
        <v>1</v>
      </c>
      <c r="L447" s="115">
        <f t="shared" si="144"/>
        <v>0.55000000000000004</v>
      </c>
      <c r="M447" s="115">
        <f t="shared" si="145"/>
        <v>2</v>
      </c>
      <c r="N447" s="56">
        <f t="shared" si="146"/>
        <v>2</v>
      </c>
      <c r="O447" s="53" t="str">
        <f t="shared" si="147"/>
        <v>일반(목록배제,Normal-Manifest Exception)</v>
      </c>
      <c r="P447" s="100">
        <f t="shared" si="148"/>
        <v>6.76</v>
      </c>
      <c r="Q447" s="63" t="str">
        <f t="shared" si="149"/>
        <v>RS706</v>
      </c>
      <c r="R447" s="63" t="str">
        <f t="shared" si="150"/>
        <v>AIR SEOUL</v>
      </c>
      <c r="S447" s="54">
        <f t="shared" si="151"/>
        <v>45910</v>
      </c>
      <c r="T447" s="94">
        <f t="shared" si="152"/>
        <v>850</v>
      </c>
      <c r="U447" s="98" cm="1">
        <f t="array" ref="U447">IF(OR(ISNUMBER(SEARCH("대신대납",J447)),ISNUMBER(SEARCH("대신 대납",J447))),_xlfn.LET(
  _xlpm.s,J447,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7" s="98">
        <f>((K447-1)*2500)/(Summary!$B$23/100)</f>
        <v>0</v>
      </c>
      <c r="W447" s="107">
        <f>IF(OR(ISNUMBER(SEARCH("대신대납",J447)),ISNUMBER(SEARCH("대신 대납",J447)),ISNUMBER(SEARCH("대신착불",J447)),ISNUMBER(SEARCH("대신 착불",J447))), 0,_xlfn.IFNA(_xlfn.IFS(
    AND(N447/K447 &gt; 2, N447/K447 &lt;= 5), 500/(Summary!$B$23/100) * K447,
    AND(N447/K447 &gt; 5, N447/K447 &lt;= 10), 1000/(Summary!$B$23/100) * K447,
    AND(N447/K447 &gt; 10, N447/K447 &lt;= 20), 3000/(Summary!$B$23/100) * K447,
    AND(N447/K447 &gt; 20, N447/K447 &lt;= 25), 11000/(Summary!$B$23/100) * K447,
    AND(N447/K447 &gt; 25, N447/K447 &lt;= 999), 15000/(Summary!$B$23/100) * K447
),0))</f>
        <v>0</v>
      </c>
      <c r="X447" s="99" cm="1">
        <f t="array" ref="X447">_xlfn.IFNA(_xlfn.IFS(AND(P447&gt;=2000, P447&lt;3000), 10000, AND(P447&gt;=3000, P447&lt;4000), 15000, AND(P447&gt;=4000, P447&lt;5000), 20000, AND(P447&gt;=5000), 25000),0)</f>
        <v>0</v>
      </c>
      <c r="Y447" s="64" t="str">
        <f>_xlfn.IFNA(VLOOKUP(D447,OTC!$A:$H,8,0),"")</f>
        <v/>
      </c>
      <c r="Z447" s="102">
        <f t="shared" si="153"/>
        <v>0</v>
      </c>
      <c r="AA447" s="113">
        <f t="shared" si="154"/>
        <v>850</v>
      </c>
      <c r="AB447" s="124">
        <f>IF(OR(ISNUMBER(SEARCH("적하삭제",J447)),ISNUMBER(SEARCH("적하 삭제",J447))),0,AA447*Summary!$B$23/100)</f>
        <v>8009.8050000000003</v>
      </c>
      <c r="AC447" s="65"/>
      <c r="AD447" s="145">
        <v>45910</v>
      </c>
      <c r="AE447" s="139" t="s">
        <v>10</v>
      </c>
      <c r="AF447" s="139">
        <v>82020038093</v>
      </c>
      <c r="AG447" s="139" t="s">
        <v>1543</v>
      </c>
      <c r="AH447" s="139" t="s">
        <v>1544</v>
      </c>
      <c r="AI447" s="139">
        <v>1052152289</v>
      </c>
      <c r="AJ447" s="139">
        <v>14613</v>
      </c>
      <c r="AK447" s="139"/>
      <c r="AL447" s="140">
        <v>1</v>
      </c>
      <c r="AM447" s="141">
        <v>0.55000000000000004</v>
      </c>
      <c r="AN447" s="141">
        <v>2</v>
      </c>
      <c r="AO447" s="141">
        <v>2</v>
      </c>
      <c r="AP447" s="139" t="s">
        <v>8</v>
      </c>
      <c r="AQ447" s="141">
        <v>6.76</v>
      </c>
      <c r="AR447" s="139" t="s">
        <v>81</v>
      </c>
      <c r="AS447" s="139" t="s">
        <v>81</v>
      </c>
      <c r="AT447" s="139" t="s">
        <v>81</v>
      </c>
      <c r="AU447" s="139" t="s">
        <v>81</v>
      </c>
      <c r="AV447" s="139" t="s">
        <v>81</v>
      </c>
      <c r="AW447" s="139">
        <v>2256355</v>
      </c>
      <c r="AX447" s="139" t="s">
        <v>121</v>
      </c>
      <c r="AY447" s="139" t="s">
        <v>82</v>
      </c>
      <c r="AZ447" s="139"/>
      <c r="BA447" s="139" t="s">
        <v>83</v>
      </c>
      <c r="BB447" s="157">
        <v>596421470414</v>
      </c>
      <c r="BC447" s="139"/>
      <c r="BD447" s="139" t="s">
        <v>1545</v>
      </c>
      <c r="BE447" s="139" t="s">
        <v>88</v>
      </c>
      <c r="BF447" s="139" t="s">
        <v>87</v>
      </c>
      <c r="BG447" s="139" t="s">
        <v>84</v>
      </c>
      <c r="BH447" s="139" t="s">
        <v>85</v>
      </c>
      <c r="BI447" s="139" t="s">
        <v>86</v>
      </c>
      <c r="BJ447" s="139"/>
      <c r="BK447" s="139" t="s">
        <v>116</v>
      </c>
    </row>
    <row r="448" spans="1:63" ht="13.2" customHeight="1" x14ac:dyDescent="0.2">
      <c r="A448" s="54">
        <f t="shared" si="133"/>
        <v>45910</v>
      </c>
      <c r="B448" s="54" t="str">
        <f t="shared" si="134"/>
        <v>NRT</v>
      </c>
      <c r="C448" s="53">
        <f t="shared" si="135"/>
        <v>82020038093</v>
      </c>
      <c r="D448" s="55" t="str">
        <f t="shared" si="136"/>
        <v>PJP250141846</v>
      </c>
      <c r="E448" s="53">
        <f t="shared" si="137"/>
        <v>596421470495</v>
      </c>
      <c r="F448" s="53">
        <f t="shared" si="138"/>
        <v>2256355</v>
      </c>
      <c r="G448" s="53" t="str">
        <f t="shared" si="139"/>
        <v>SWCORP (TEAMHT)</v>
      </c>
      <c r="H448" s="55" t="str">
        <f t="shared" si="140"/>
        <v>서경진</v>
      </c>
      <c r="I448" s="53">
        <f t="shared" si="141"/>
        <v>13362</v>
      </c>
      <c r="J448" s="72">
        <f t="shared" si="142"/>
        <v>0</v>
      </c>
      <c r="K448" s="114">
        <f t="shared" si="143"/>
        <v>1</v>
      </c>
      <c r="L448" s="115">
        <f t="shared" si="144"/>
        <v>1.4</v>
      </c>
      <c r="M448" s="115">
        <f t="shared" si="145"/>
        <v>3.6</v>
      </c>
      <c r="N448" s="56">
        <f t="shared" si="146"/>
        <v>3.6</v>
      </c>
      <c r="O448" s="53" t="str">
        <f t="shared" si="147"/>
        <v>일반(목록배제,Normal-Manifest Exception)</v>
      </c>
      <c r="P448" s="100">
        <f t="shared" si="148"/>
        <v>9.2100000000000009</v>
      </c>
      <c r="Q448" s="63" t="str">
        <f t="shared" si="149"/>
        <v>RS706</v>
      </c>
      <c r="R448" s="63" t="str">
        <f t="shared" si="150"/>
        <v>AIR SEOUL</v>
      </c>
      <c r="S448" s="54">
        <f t="shared" si="151"/>
        <v>45910</v>
      </c>
      <c r="T448" s="94">
        <f t="shared" si="152"/>
        <v>1154</v>
      </c>
      <c r="U448" s="98" cm="1">
        <f t="array" ref="U448">IF(OR(ISNUMBER(SEARCH("대신대납",J448)),ISNUMBER(SEARCH("대신 대납",J448))),_xlfn.LET(
  _xlpm.s,J448,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8" s="98">
        <f>((K448-1)*2500)/(Summary!$B$23/100)</f>
        <v>0</v>
      </c>
      <c r="W448" s="107">
        <f>IF(OR(ISNUMBER(SEARCH("대신대납",J448)),ISNUMBER(SEARCH("대신 대납",J448)),ISNUMBER(SEARCH("대신착불",J448)),ISNUMBER(SEARCH("대신 착불",J448))), 0,_xlfn.IFNA(_xlfn.IFS(
    AND(N448/K448 &gt; 2, N448/K448 &lt;= 5), 500/(Summary!$B$23/100) * K448,
    AND(N448/K448 &gt; 5, N448/K448 &lt;= 10), 1000/(Summary!$B$23/100) * K448,
    AND(N448/K448 &gt; 10, N448/K448 &lt;= 20), 3000/(Summary!$B$23/100) * K448,
    AND(N448/K448 &gt; 20, N448/K448 &lt;= 25), 11000/(Summary!$B$23/100) * K448,
    AND(N448/K448 &gt; 25, N448/K448 &lt;= 999), 15000/(Summary!$B$23/100) * K448
),0))</f>
        <v>53.059968376258844</v>
      </c>
      <c r="X448" s="99" cm="1">
        <f t="array" ref="X448">_xlfn.IFNA(_xlfn.IFS(AND(P448&gt;=2000, P448&lt;3000), 10000, AND(P448&gt;=3000, P448&lt;4000), 15000, AND(P448&gt;=4000, P448&lt;5000), 20000, AND(P448&gt;=5000), 25000),0)</f>
        <v>0</v>
      </c>
      <c r="Y448" s="64" t="str">
        <f>_xlfn.IFNA(VLOOKUP(D448,OTC!$A:$H,8,0),"")</f>
        <v/>
      </c>
      <c r="Z448" s="102">
        <f t="shared" si="153"/>
        <v>53</v>
      </c>
      <c r="AA448" s="113">
        <f t="shared" si="154"/>
        <v>1207</v>
      </c>
      <c r="AB448" s="124">
        <f>IF(OR(ISNUMBER(SEARCH("적하삭제",J448)),ISNUMBER(SEARCH("적하 삭제",J448))),0,AA448*Summary!$B$23/100)</f>
        <v>11373.9231</v>
      </c>
      <c r="AC448" s="65"/>
      <c r="AD448" s="145">
        <v>45910</v>
      </c>
      <c r="AE448" s="139" t="s">
        <v>10</v>
      </c>
      <c r="AF448" s="139">
        <v>82020038093</v>
      </c>
      <c r="AG448" s="139" t="s">
        <v>1546</v>
      </c>
      <c r="AH448" s="139" t="s">
        <v>1547</v>
      </c>
      <c r="AI448" s="139">
        <v>1085250426</v>
      </c>
      <c r="AJ448" s="139">
        <v>13362</v>
      </c>
      <c r="AK448" s="139"/>
      <c r="AL448" s="140">
        <v>1</v>
      </c>
      <c r="AM448" s="141">
        <v>1.4</v>
      </c>
      <c r="AN448" s="141">
        <v>3.6</v>
      </c>
      <c r="AO448" s="141">
        <v>3.6</v>
      </c>
      <c r="AP448" s="139" t="s">
        <v>8</v>
      </c>
      <c r="AQ448" s="141">
        <v>9.2100000000000009</v>
      </c>
      <c r="AR448" s="139" t="s">
        <v>81</v>
      </c>
      <c r="AS448" s="139" t="s">
        <v>81</v>
      </c>
      <c r="AT448" s="139" t="s">
        <v>81</v>
      </c>
      <c r="AU448" s="139" t="s">
        <v>81</v>
      </c>
      <c r="AV448" s="139" t="s">
        <v>81</v>
      </c>
      <c r="AW448" s="139">
        <v>2256355</v>
      </c>
      <c r="AX448" s="139" t="s">
        <v>121</v>
      </c>
      <c r="AY448" s="139" t="s">
        <v>82</v>
      </c>
      <c r="AZ448" s="139"/>
      <c r="BA448" s="139" t="s">
        <v>83</v>
      </c>
      <c r="BB448" s="157">
        <v>596421470495</v>
      </c>
      <c r="BC448" s="139"/>
      <c r="BD448" s="139" t="s">
        <v>1548</v>
      </c>
      <c r="BE448" s="139" t="s">
        <v>88</v>
      </c>
      <c r="BF448" s="139" t="s">
        <v>87</v>
      </c>
      <c r="BG448" s="139" t="s">
        <v>84</v>
      </c>
      <c r="BH448" s="139" t="s">
        <v>85</v>
      </c>
      <c r="BI448" s="139" t="s">
        <v>86</v>
      </c>
      <c r="BJ448" s="139"/>
      <c r="BK448" s="139" t="s">
        <v>116</v>
      </c>
    </row>
    <row r="449" spans="1:63" ht="13.2" customHeight="1" x14ac:dyDescent="0.2">
      <c r="A449" s="54">
        <f t="shared" si="133"/>
        <v>45910</v>
      </c>
      <c r="B449" s="54" t="str">
        <f t="shared" si="134"/>
        <v>NRT</v>
      </c>
      <c r="C449" s="53">
        <f t="shared" si="135"/>
        <v>82020038093</v>
      </c>
      <c r="D449" s="55" t="str">
        <f t="shared" si="136"/>
        <v>PJP250141853</v>
      </c>
      <c r="E449" s="53">
        <f t="shared" si="137"/>
        <v>596421470565</v>
      </c>
      <c r="F449" s="53">
        <f t="shared" si="138"/>
        <v>2256355</v>
      </c>
      <c r="G449" s="53" t="str">
        <f t="shared" si="139"/>
        <v>SWCORP (TEAMHT)</v>
      </c>
      <c r="H449" s="55" t="str">
        <f t="shared" si="140"/>
        <v>홍현길</v>
      </c>
      <c r="I449" s="53">
        <f t="shared" si="141"/>
        <v>15873</v>
      </c>
      <c r="J449" s="72">
        <f t="shared" si="142"/>
        <v>0</v>
      </c>
      <c r="K449" s="114">
        <f t="shared" si="143"/>
        <v>1</v>
      </c>
      <c r="L449" s="115">
        <f t="shared" si="144"/>
        <v>3</v>
      </c>
      <c r="M449" s="115">
        <f t="shared" si="145"/>
        <v>3.6</v>
      </c>
      <c r="N449" s="56">
        <f t="shared" si="146"/>
        <v>3.6</v>
      </c>
      <c r="O449" s="53" t="str">
        <f t="shared" si="147"/>
        <v>일반(목록배제,Normal-Manifest Exception)</v>
      </c>
      <c r="P449" s="100">
        <f t="shared" si="148"/>
        <v>11.79</v>
      </c>
      <c r="Q449" s="63" t="str">
        <f t="shared" si="149"/>
        <v>RS706</v>
      </c>
      <c r="R449" s="63" t="str">
        <f t="shared" si="150"/>
        <v>AIR SEOUL</v>
      </c>
      <c r="S449" s="54">
        <f t="shared" si="151"/>
        <v>45910</v>
      </c>
      <c r="T449" s="94">
        <f t="shared" si="152"/>
        <v>1154</v>
      </c>
      <c r="U449" s="98" cm="1">
        <f t="array" ref="U449">IF(OR(ISNUMBER(SEARCH("대신대납",J449)),ISNUMBER(SEARCH("대신 대납",J449))),_xlfn.LET(
  _xlpm.s,J449,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9" s="98">
        <f>((K449-1)*2500)/(Summary!$B$23/100)</f>
        <v>0</v>
      </c>
      <c r="W449" s="107">
        <f>IF(OR(ISNUMBER(SEARCH("대신대납",J449)),ISNUMBER(SEARCH("대신 대납",J449)),ISNUMBER(SEARCH("대신착불",J449)),ISNUMBER(SEARCH("대신 착불",J449))), 0,_xlfn.IFNA(_xlfn.IFS(
    AND(N449/K449 &gt; 2, N449/K449 &lt;= 5), 500/(Summary!$B$23/100) * K449,
    AND(N449/K449 &gt; 5, N449/K449 &lt;= 10), 1000/(Summary!$B$23/100) * K449,
    AND(N449/K449 &gt; 10, N449/K449 &lt;= 20), 3000/(Summary!$B$23/100) * K449,
    AND(N449/K449 &gt; 20, N449/K449 &lt;= 25), 11000/(Summary!$B$23/100) * K449,
    AND(N449/K449 &gt; 25, N449/K449 &lt;= 999), 15000/(Summary!$B$23/100) * K449
),0))</f>
        <v>53.059968376258844</v>
      </c>
      <c r="X449" s="99" cm="1">
        <f t="array" ref="X449">_xlfn.IFNA(_xlfn.IFS(AND(P449&gt;=2000, P449&lt;3000), 10000, AND(P449&gt;=3000, P449&lt;4000), 15000, AND(P449&gt;=4000, P449&lt;5000), 20000, AND(P449&gt;=5000), 25000),0)</f>
        <v>0</v>
      </c>
      <c r="Y449" s="64" t="str">
        <f>_xlfn.IFNA(VLOOKUP(D449,OTC!$A:$H,8,0),"")</f>
        <v/>
      </c>
      <c r="Z449" s="102">
        <f t="shared" si="153"/>
        <v>53</v>
      </c>
      <c r="AA449" s="113">
        <f t="shared" si="154"/>
        <v>1207</v>
      </c>
      <c r="AB449" s="124">
        <f>IF(OR(ISNUMBER(SEARCH("적하삭제",J449)),ISNUMBER(SEARCH("적하 삭제",J449))),0,AA449*Summary!$B$23/100)</f>
        <v>11373.9231</v>
      </c>
      <c r="AC449" s="65"/>
      <c r="AD449" s="145">
        <v>45910</v>
      </c>
      <c r="AE449" s="139" t="s">
        <v>10</v>
      </c>
      <c r="AF449" s="139">
        <v>82020038093</v>
      </c>
      <c r="AG449" s="139" t="s">
        <v>1549</v>
      </c>
      <c r="AH449" s="139" t="s">
        <v>1550</v>
      </c>
      <c r="AI449" s="139">
        <v>1047394424</v>
      </c>
      <c r="AJ449" s="139">
        <v>15873</v>
      </c>
      <c r="AK449" s="139"/>
      <c r="AL449" s="140">
        <v>1</v>
      </c>
      <c r="AM449" s="141">
        <v>3</v>
      </c>
      <c r="AN449" s="141">
        <v>3.6</v>
      </c>
      <c r="AO449" s="141">
        <v>3.6</v>
      </c>
      <c r="AP449" s="139" t="s">
        <v>8</v>
      </c>
      <c r="AQ449" s="141">
        <v>11.79</v>
      </c>
      <c r="AR449" s="139" t="s">
        <v>81</v>
      </c>
      <c r="AS449" s="139" t="s">
        <v>81</v>
      </c>
      <c r="AT449" s="139" t="s">
        <v>81</v>
      </c>
      <c r="AU449" s="139" t="s">
        <v>81</v>
      </c>
      <c r="AV449" s="139" t="s">
        <v>81</v>
      </c>
      <c r="AW449" s="139">
        <v>2256355</v>
      </c>
      <c r="AX449" s="139" t="s">
        <v>121</v>
      </c>
      <c r="AY449" s="139" t="s">
        <v>82</v>
      </c>
      <c r="AZ449" s="139"/>
      <c r="BA449" s="139" t="s">
        <v>83</v>
      </c>
      <c r="BB449" s="157">
        <v>596421470565</v>
      </c>
      <c r="BC449" s="139"/>
      <c r="BD449" s="139" t="s">
        <v>1551</v>
      </c>
      <c r="BE449" s="139" t="s">
        <v>88</v>
      </c>
      <c r="BF449" s="139" t="s">
        <v>87</v>
      </c>
      <c r="BG449" s="139" t="s">
        <v>84</v>
      </c>
      <c r="BH449" s="139" t="s">
        <v>85</v>
      </c>
      <c r="BI449" s="139" t="s">
        <v>86</v>
      </c>
      <c r="BJ449" s="139"/>
      <c r="BK449" s="139" t="s">
        <v>116</v>
      </c>
    </row>
    <row r="450" spans="1:63" ht="13.2" customHeight="1" x14ac:dyDescent="0.2">
      <c r="A450" s="54">
        <f t="shared" si="133"/>
        <v>45910</v>
      </c>
      <c r="B450" s="54" t="str">
        <f t="shared" si="134"/>
        <v>NRT</v>
      </c>
      <c r="C450" s="53">
        <f t="shared" si="135"/>
        <v>82020038093</v>
      </c>
      <c r="D450" s="55" t="str">
        <f t="shared" si="136"/>
        <v>PJP250141877</v>
      </c>
      <c r="E450" s="53">
        <f t="shared" si="137"/>
        <v>596421470801</v>
      </c>
      <c r="F450" s="53">
        <f t="shared" si="138"/>
        <v>2256355</v>
      </c>
      <c r="G450" s="53" t="str">
        <f t="shared" si="139"/>
        <v>SWCORP (TEAMHT)</v>
      </c>
      <c r="H450" s="55" t="str">
        <f t="shared" si="140"/>
        <v>박찬욱</v>
      </c>
      <c r="I450" s="53">
        <f t="shared" si="141"/>
        <v>16663</v>
      </c>
      <c r="J450" s="72">
        <f t="shared" si="142"/>
        <v>0</v>
      </c>
      <c r="K450" s="114">
        <f t="shared" si="143"/>
        <v>1</v>
      </c>
      <c r="L450" s="115">
        <f t="shared" si="144"/>
        <v>1.5</v>
      </c>
      <c r="M450" s="115">
        <f t="shared" si="145"/>
        <v>3.7</v>
      </c>
      <c r="N450" s="56">
        <f t="shared" si="146"/>
        <v>3.7</v>
      </c>
      <c r="O450" s="53" t="str">
        <f t="shared" si="147"/>
        <v>일반(목록배제,Normal-Manifest Exception)</v>
      </c>
      <c r="P450" s="100">
        <f t="shared" si="148"/>
        <v>13.49</v>
      </c>
      <c r="Q450" s="63" t="str">
        <f t="shared" si="149"/>
        <v>RS706</v>
      </c>
      <c r="R450" s="63" t="str">
        <f t="shared" si="150"/>
        <v>AIR SEOUL</v>
      </c>
      <c r="S450" s="54">
        <f t="shared" si="151"/>
        <v>45910</v>
      </c>
      <c r="T450" s="94">
        <f t="shared" si="152"/>
        <v>1173</v>
      </c>
      <c r="U450" s="98" cm="1">
        <f t="array" ref="U450">IF(OR(ISNUMBER(SEARCH("대신대납",J450)),ISNUMBER(SEARCH("대신 대납",J450))),_xlfn.LET(
  _xlpm.s,J450,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0" s="98">
        <f>((K450-1)*2500)/(Summary!$B$23/100)</f>
        <v>0</v>
      </c>
      <c r="W450" s="107">
        <f>IF(OR(ISNUMBER(SEARCH("대신대납",J450)),ISNUMBER(SEARCH("대신 대납",J450)),ISNUMBER(SEARCH("대신착불",J450)),ISNUMBER(SEARCH("대신 착불",J450))), 0,_xlfn.IFNA(_xlfn.IFS(
    AND(N450/K450 &gt; 2, N450/K450 &lt;= 5), 500/(Summary!$B$23/100) * K450,
    AND(N450/K450 &gt; 5, N450/K450 &lt;= 10), 1000/(Summary!$B$23/100) * K450,
    AND(N450/K450 &gt; 10, N450/K450 &lt;= 20), 3000/(Summary!$B$23/100) * K450,
    AND(N450/K450 &gt; 20, N450/K450 &lt;= 25), 11000/(Summary!$B$23/100) * K450,
    AND(N450/K450 &gt; 25, N450/K450 &lt;= 999), 15000/(Summary!$B$23/100) * K450
),0))</f>
        <v>53.059968376258844</v>
      </c>
      <c r="X450" s="99" cm="1">
        <f t="array" ref="X450">_xlfn.IFNA(_xlfn.IFS(AND(P450&gt;=2000, P450&lt;3000), 10000, AND(P450&gt;=3000, P450&lt;4000), 15000, AND(P450&gt;=4000, P450&lt;5000), 20000, AND(P450&gt;=5000), 25000),0)</f>
        <v>0</v>
      </c>
      <c r="Y450" s="64" t="str">
        <f>_xlfn.IFNA(VLOOKUP(D450,OTC!$A:$H,8,0),"")</f>
        <v/>
      </c>
      <c r="Z450" s="102">
        <f t="shared" si="153"/>
        <v>53</v>
      </c>
      <c r="AA450" s="113">
        <f t="shared" si="154"/>
        <v>1226</v>
      </c>
      <c r="AB450" s="124">
        <f>IF(OR(ISNUMBER(SEARCH("적하삭제",J450)),ISNUMBER(SEARCH("적하 삭제",J450))),0,AA450*Summary!$B$23/100)</f>
        <v>11552.9658</v>
      </c>
      <c r="AC450" s="65"/>
      <c r="AD450" s="145">
        <v>45910</v>
      </c>
      <c r="AE450" s="139" t="s">
        <v>10</v>
      </c>
      <c r="AF450" s="139">
        <v>82020038093</v>
      </c>
      <c r="AG450" s="139" t="s">
        <v>1552</v>
      </c>
      <c r="AH450" s="139" t="s">
        <v>1553</v>
      </c>
      <c r="AI450" s="139">
        <v>1034997345</v>
      </c>
      <c r="AJ450" s="139">
        <v>16663</v>
      </c>
      <c r="AK450" s="139"/>
      <c r="AL450" s="140">
        <v>1</v>
      </c>
      <c r="AM450" s="141">
        <v>1.5</v>
      </c>
      <c r="AN450" s="141">
        <v>3.7</v>
      </c>
      <c r="AO450" s="141">
        <v>3.7</v>
      </c>
      <c r="AP450" s="139" t="s">
        <v>8</v>
      </c>
      <c r="AQ450" s="141">
        <v>13.49</v>
      </c>
      <c r="AR450" s="139" t="s">
        <v>81</v>
      </c>
      <c r="AS450" s="139" t="s">
        <v>81</v>
      </c>
      <c r="AT450" s="139" t="s">
        <v>81</v>
      </c>
      <c r="AU450" s="139" t="s">
        <v>81</v>
      </c>
      <c r="AV450" s="139" t="s">
        <v>81</v>
      </c>
      <c r="AW450" s="139">
        <v>2256355</v>
      </c>
      <c r="AX450" s="139" t="s">
        <v>121</v>
      </c>
      <c r="AY450" s="139" t="s">
        <v>82</v>
      </c>
      <c r="AZ450" s="139"/>
      <c r="BA450" s="139" t="s">
        <v>83</v>
      </c>
      <c r="BB450" s="157">
        <v>596421470801</v>
      </c>
      <c r="BC450" s="139"/>
      <c r="BD450" s="139" t="s">
        <v>1554</v>
      </c>
      <c r="BE450" s="139" t="s">
        <v>88</v>
      </c>
      <c r="BF450" s="139" t="s">
        <v>87</v>
      </c>
      <c r="BG450" s="139" t="s">
        <v>84</v>
      </c>
      <c r="BH450" s="139" t="s">
        <v>85</v>
      </c>
      <c r="BI450" s="139" t="s">
        <v>86</v>
      </c>
      <c r="BJ450" s="139"/>
      <c r="BK450" s="139" t="s">
        <v>116</v>
      </c>
    </row>
    <row r="451" spans="1:63" ht="13.2" customHeight="1" x14ac:dyDescent="0.2">
      <c r="A451" s="54">
        <f t="shared" si="133"/>
        <v>45910</v>
      </c>
      <c r="B451" s="54" t="str">
        <f t="shared" si="134"/>
        <v>NRT</v>
      </c>
      <c r="C451" s="53">
        <f t="shared" si="135"/>
        <v>82020038093</v>
      </c>
      <c r="D451" s="55" t="str">
        <f t="shared" si="136"/>
        <v>PJP250141890</v>
      </c>
      <c r="E451" s="53">
        <f t="shared" si="137"/>
        <v>596421470930</v>
      </c>
      <c r="F451" s="53">
        <f t="shared" si="138"/>
        <v>2256355</v>
      </c>
      <c r="G451" s="53" t="str">
        <f t="shared" si="139"/>
        <v>SWCORP (TEAMHT)</v>
      </c>
      <c r="H451" s="55" t="str">
        <f t="shared" si="140"/>
        <v>정선범</v>
      </c>
      <c r="I451" s="53">
        <f t="shared" si="141"/>
        <v>10371</v>
      </c>
      <c r="J451" s="72">
        <f t="shared" si="142"/>
        <v>0</v>
      </c>
      <c r="K451" s="114">
        <f t="shared" si="143"/>
        <v>1</v>
      </c>
      <c r="L451" s="115">
        <f t="shared" si="144"/>
        <v>1</v>
      </c>
      <c r="M451" s="115">
        <f t="shared" si="145"/>
        <v>2</v>
      </c>
      <c r="N451" s="56">
        <f t="shared" si="146"/>
        <v>2</v>
      </c>
      <c r="O451" s="53" t="str">
        <f t="shared" si="147"/>
        <v>일반(목록배제,Normal-Manifest Exception)</v>
      </c>
      <c r="P451" s="100">
        <f t="shared" si="148"/>
        <v>13.05</v>
      </c>
      <c r="Q451" s="63" t="str">
        <f t="shared" si="149"/>
        <v>RS706</v>
      </c>
      <c r="R451" s="63" t="str">
        <f t="shared" si="150"/>
        <v>AIR SEOUL</v>
      </c>
      <c r="S451" s="54">
        <f t="shared" si="151"/>
        <v>45910</v>
      </c>
      <c r="T451" s="94">
        <f t="shared" si="152"/>
        <v>850</v>
      </c>
      <c r="U451" s="98" cm="1">
        <f t="array" ref="U451">IF(OR(ISNUMBER(SEARCH("대신대납",J451)),ISNUMBER(SEARCH("대신 대납",J451))),_xlfn.LET(
  _xlpm.s,J451,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1" s="98">
        <f>((K451-1)*2500)/(Summary!$B$23/100)</f>
        <v>0</v>
      </c>
      <c r="W451" s="107">
        <f>IF(OR(ISNUMBER(SEARCH("대신대납",J451)),ISNUMBER(SEARCH("대신 대납",J451)),ISNUMBER(SEARCH("대신착불",J451)),ISNUMBER(SEARCH("대신 착불",J451))), 0,_xlfn.IFNA(_xlfn.IFS(
    AND(N451/K451 &gt; 2, N451/K451 &lt;= 5), 500/(Summary!$B$23/100) * K451,
    AND(N451/K451 &gt; 5, N451/K451 &lt;= 10), 1000/(Summary!$B$23/100) * K451,
    AND(N451/K451 &gt; 10, N451/K451 &lt;= 20), 3000/(Summary!$B$23/100) * K451,
    AND(N451/K451 &gt; 20, N451/K451 &lt;= 25), 11000/(Summary!$B$23/100) * K451,
    AND(N451/K451 &gt; 25, N451/K451 &lt;= 999), 15000/(Summary!$B$23/100) * K451
),0))</f>
        <v>0</v>
      </c>
      <c r="X451" s="99" cm="1">
        <f t="array" ref="X451">_xlfn.IFNA(_xlfn.IFS(AND(P451&gt;=2000, P451&lt;3000), 10000, AND(P451&gt;=3000, P451&lt;4000), 15000, AND(P451&gt;=4000, P451&lt;5000), 20000, AND(P451&gt;=5000), 25000),0)</f>
        <v>0</v>
      </c>
      <c r="Y451" s="64" t="str">
        <f>_xlfn.IFNA(VLOOKUP(D451,OTC!$A:$H,8,0),"")</f>
        <v/>
      </c>
      <c r="Z451" s="102">
        <f t="shared" si="153"/>
        <v>0</v>
      </c>
      <c r="AA451" s="113">
        <f t="shared" si="154"/>
        <v>850</v>
      </c>
      <c r="AB451" s="124">
        <f>IF(OR(ISNUMBER(SEARCH("적하삭제",J451)),ISNUMBER(SEARCH("적하 삭제",J451))),0,AA451*Summary!$B$23/100)</f>
        <v>8009.8050000000003</v>
      </c>
      <c r="AC451" s="65"/>
      <c r="AD451" s="145">
        <v>45910</v>
      </c>
      <c r="AE451" s="139" t="s">
        <v>10</v>
      </c>
      <c r="AF451" s="139">
        <v>82020038093</v>
      </c>
      <c r="AG451" s="139" t="s">
        <v>1555</v>
      </c>
      <c r="AH451" s="139" t="s">
        <v>1556</v>
      </c>
      <c r="AI451" s="139">
        <v>1089395569</v>
      </c>
      <c r="AJ451" s="139">
        <v>10371</v>
      </c>
      <c r="AK451" s="139"/>
      <c r="AL451" s="140">
        <v>1</v>
      </c>
      <c r="AM451" s="141">
        <v>1</v>
      </c>
      <c r="AN451" s="141">
        <v>2</v>
      </c>
      <c r="AO451" s="141">
        <v>2</v>
      </c>
      <c r="AP451" s="139" t="s">
        <v>8</v>
      </c>
      <c r="AQ451" s="141">
        <v>13.05</v>
      </c>
      <c r="AR451" s="139" t="s">
        <v>81</v>
      </c>
      <c r="AS451" s="139" t="s">
        <v>81</v>
      </c>
      <c r="AT451" s="139" t="s">
        <v>81</v>
      </c>
      <c r="AU451" s="139" t="s">
        <v>81</v>
      </c>
      <c r="AV451" s="139" t="s">
        <v>81</v>
      </c>
      <c r="AW451" s="139">
        <v>2256355</v>
      </c>
      <c r="AX451" s="139" t="s">
        <v>121</v>
      </c>
      <c r="AY451" s="139" t="s">
        <v>82</v>
      </c>
      <c r="AZ451" s="139"/>
      <c r="BA451" s="139" t="s">
        <v>83</v>
      </c>
      <c r="BB451" s="157">
        <v>596421470930</v>
      </c>
      <c r="BC451" s="139"/>
      <c r="BD451" s="139" t="s">
        <v>1557</v>
      </c>
      <c r="BE451" s="139" t="s">
        <v>88</v>
      </c>
      <c r="BF451" s="139" t="s">
        <v>87</v>
      </c>
      <c r="BG451" s="139" t="s">
        <v>84</v>
      </c>
      <c r="BH451" s="139" t="s">
        <v>85</v>
      </c>
      <c r="BI451" s="139" t="s">
        <v>86</v>
      </c>
      <c r="BJ451" s="139"/>
      <c r="BK451" s="139" t="s">
        <v>116</v>
      </c>
    </row>
    <row r="452" spans="1:63" ht="13.2" customHeight="1" x14ac:dyDescent="0.2">
      <c r="A452" s="54">
        <f t="shared" si="133"/>
        <v>45910</v>
      </c>
      <c r="B452" s="54" t="str">
        <f t="shared" si="134"/>
        <v>NRT</v>
      </c>
      <c r="C452" s="53">
        <f t="shared" si="135"/>
        <v>82020038093</v>
      </c>
      <c r="D452" s="55" t="str">
        <f t="shared" si="136"/>
        <v>PJP250142870</v>
      </c>
      <c r="E452" s="53">
        <f t="shared" si="137"/>
        <v>596421474544</v>
      </c>
      <c r="F452" s="53">
        <f t="shared" si="138"/>
        <v>2256355</v>
      </c>
      <c r="G452" s="53" t="str">
        <f t="shared" si="139"/>
        <v>SWCORP (TEAMHT)</v>
      </c>
      <c r="H452" s="55" t="str">
        <f t="shared" si="140"/>
        <v>임현우</v>
      </c>
      <c r="I452" s="53">
        <f t="shared" si="141"/>
        <v>7564</v>
      </c>
      <c r="J452" s="72">
        <f t="shared" si="142"/>
        <v>0</v>
      </c>
      <c r="K452" s="114">
        <f t="shared" si="143"/>
        <v>1</v>
      </c>
      <c r="L452" s="115">
        <f t="shared" si="144"/>
        <v>0.5</v>
      </c>
      <c r="M452" s="115">
        <f t="shared" si="145"/>
        <v>2</v>
      </c>
      <c r="N452" s="56">
        <f t="shared" si="146"/>
        <v>2</v>
      </c>
      <c r="O452" s="53" t="str">
        <f t="shared" si="147"/>
        <v>일반(목록배제,Normal-Manifest Exception)</v>
      </c>
      <c r="P452" s="100">
        <f t="shared" si="148"/>
        <v>9.02</v>
      </c>
      <c r="Q452" s="63" t="str">
        <f t="shared" si="149"/>
        <v>RS706</v>
      </c>
      <c r="R452" s="63" t="str">
        <f t="shared" si="150"/>
        <v>AIR SEOUL</v>
      </c>
      <c r="S452" s="54">
        <f t="shared" si="151"/>
        <v>45910</v>
      </c>
      <c r="T452" s="94">
        <f t="shared" si="152"/>
        <v>850</v>
      </c>
      <c r="U452" s="98" cm="1">
        <f t="array" ref="U452">IF(OR(ISNUMBER(SEARCH("대신대납",J452)),ISNUMBER(SEARCH("대신 대납",J452))),_xlfn.LET(
  _xlpm.s,J452,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2" s="98">
        <f>((K452-1)*2500)/(Summary!$B$23/100)</f>
        <v>0</v>
      </c>
      <c r="W452" s="107">
        <f>IF(OR(ISNUMBER(SEARCH("대신대납",J452)),ISNUMBER(SEARCH("대신 대납",J452)),ISNUMBER(SEARCH("대신착불",J452)),ISNUMBER(SEARCH("대신 착불",J452))), 0,_xlfn.IFNA(_xlfn.IFS(
    AND(N452/K452 &gt; 2, N452/K452 &lt;= 5), 500/(Summary!$B$23/100) * K452,
    AND(N452/K452 &gt; 5, N452/K452 &lt;= 10), 1000/(Summary!$B$23/100) * K452,
    AND(N452/K452 &gt; 10, N452/K452 &lt;= 20), 3000/(Summary!$B$23/100) * K452,
    AND(N452/K452 &gt; 20, N452/K452 &lt;= 25), 11000/(Summary!$B$23/100) * K452,
    AND(N452/K452 &gt; 25, N452/K452 &lt;= 999), 15000/(Summary!$B$23/100) * K452
),0))</f>
        <v>0</v>
      </c>
      <c r="X452" s="99" cm="1">
        <f t="array" ref="X452">_xlfn.IFNA(_xlfn.IFS(AND(P452&gt;=2000, P452&lt;3000), 10000, AND(P452&gt;=3000, P452&lt;4000), 15000, AND(P452&gt;=4000, P452&lt;5000), 20000, AND(P452&gt;=5000), 25000),0)</f>
        <v>0</v>
      </c>
      <c r="Y452" s="64" t="str">
        <f>_xlfn.IFNA(VLOOKUP(D452,OTC!$A:$H,8,0),"")</f>
        <v/>
      </c>
      <c r="Z452" s="102">
        <f t="shared" si="153"/>
        <v>0</v>
      </c>
      <c r="AA452" s="113">
        <f t="shared" si="154"/>
        <v>850</v>
      </c>
      <c r="AB452" s="124">
        <f>IF(OR(ISNUMBER(SEARCH("적하삭제",J452)),ISNUMBER(SEARCH("적하 삭제",J452))),0,AA452*Summary!$B$23/100)</f>
        <v>8009.8050000000003</v>
      </c>
      <c r="AC452" s="65"/>
      <c r="AD452" s="145">
        <v>45910</v>
      </c>
      <c r="AE452" s="139" t="s">
        <v>10</v>
      </c>
      <c r="AF452" s="139">
        <v>82020038093</v>
      </c>
      <c r="AG452" s="139" t="s">
        <v>1558</v>
      </c>
      <c r="AH452" s="139" t="s">
        <v>1559</v>
      </c>
      <c r="AI452" s="139">
        <v>1090909805</v>
      </c>
      <c r="AJ452" s="139">
        <v>7564</v>
      </c>
      <c r="AK452" s="139"/>
      <c r="AL452" s="140">
        <v>1</v>
      </c>
      <c r="AM452" s="141">
        <v>0.5</v>
      </c>
      <c r="AN452" s="141">
        <v>2</v>
      </c>
      <c r="AO452" s="141">
        <v>2</v>
      </c>
      <c r="AP452" s="139" t="s">
        <v>8</v>
      </c>
      <c r="AQ452" s="141">
        <v>9.02</v>
      </c>
      <c r="AR452" s="139" t="s">
        <v>81</v>
      </c>
      <c r="AS452" s="139" t="s">
        <v>81</v>
      </c>
      <c r="AT452" s="139" t="s">
        <v>81</v>
      </c>
      <c r="AU452" s="139" t="s">
        <v>81</v>
      </c>
      <c r="AV452" s="139" t="s">
        <v>81</v>
      </c>
      <c r="AW452" s="139">
        <v>2256355</v>
      </c>
      <c r="AX452" s="139" t="s">
        <v>121</v>
      </c>
      <c r="AY452" s="139" t="s">
        <v>82</v>
      </c>
      <c r="AZ452" s="139"/>
      <c r="BA452" s="139" t="s">
        <v>83</v>
      </c>
      <c r="BB452" s="157">
        <v>596421474544</v>
      </c>
      <c r="BC452" s="139"/>
      <c r="BD452" s="139" t="s">
        <v>1560</v>
      </c>
      <c r="BE452" s="139" t="s">
        <v>88</v>
      </c>
      <c r="BF452" s="139" t="s">
        <v>87</v>
      </c>
      <c r="BG452" s="139" t="s">
        <v>84</v>
      </c>
      <c r="BH452" s="139" t="s">
        <v>85</v>
      </c>
      <c r="BI452" s="139" t="s">
        <v>86</v>
      </c>
      <c r="BJ452" s="139"/>
      <c r="BK452" s="139" t="s">
        <v>116</v>
      </c>
    </row>
    <row r="453" spans="1:63" ht="13.2" customHeight="1" x14ac:dyDescent="0.2">
      <c r="A453" s="54">
        <f t="shared" si="133"/>
        <v>45910</v>
      </c>
      <c r="B453" s="54" t="str">
        <f t="shared" si="134"/>
        <v>NRT</v>
      </c>
      <c r="C453" s="53">
        <f t="shared" si="135"/>
        <v>82020038093</v>
      </c>
      <c r="D453" s="55" t="str">
        <f t="shared" si="136"/>
        <v>PJP250142869</v>
      </c>
      <c r="E453" s="53">
        <f t="shared" si="137"/>
        <v>596421474533</v>
      </c>
      <c r="F453" s="53">
        <f t="shared" si="138"/>
        <v>2256355</v>
      </c>
      <c r="G453" s="53" t="str">
        <f t="shared" si="139"/>
        <v>SWCORP (TEAMHT)</v>
      </c>
      <c r="H453" s="55" t="str">
        <f t="shared" si="140"/>
        <v>이윤경</v>
      </c>
      <c r="I453" s="53">
        <f t="shared" si="141"/>
        <v>7979</v>
      </c>
      <c r="J453" s="72">
        <f t="shared" si="142"/>
        <v>0</v>
      </c>
      <c r="K453" s="114">
        <f t="shared" si="143"/>
        <v>1</v>
      </c>
      <c r="L453" s="115">
        <f t="shared" si="144"/>
        <v>2.7</v>
      </c>
      <c r="M453" s="115">
        <f t="shared" si="145"/>
        <v>6.1</v>
      </c>
      <c r="N453" s="56">
        <f t="shared" si="146"/>
        <v>6.1000000000000005</v>
      </c>
      <c r="O453" s="53" t="str">
        <f t="shared" si="147"/>
        <v>일반(목록배제,Normal-Manifest Exception)</v>
      </c>
      <c r="P453" s="100">
        <f t="shared" si="148"/>
        <v>30.18</v>
      </c>
      <c r="Q453" s="63" t="str">
        <f t="shared" si="149"/>
        <v>RS706</v>
      </c>
      <c r="R453" s="63" t="str">
        <f t="shared" si="150"/>
        <v>AIR SEOUL</v>
      </c>
      <c r="S453" s="54">
        <f t="shared" si="151"/>
        <v>45910</v>
      </c>
      <c r="T453" s="94">
        <f t="shared" si="152"/>
        <v>1629</v>
      </c>
      <c r="U453" s="98" cm="1">
        <f t="array" ref="U453">IF(OR(ISNUMBER(SEARCH("대신대납",J453)),ISNUMBER(SEARCH("대신 대납",J453))),_xlfn.LET(
  _xlpm.s,J453,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3" s="98">
        <f>((K453-1)*2500)/(Summary!$B$23/100)</f>
        <v>0</v>
      </c>
      <c r="W453" s="107">
        <f>IF(OR(ISNUMBER(SEARCH("대신대납",J453)),ISNUMBER(SEARCH("대신 대납",J453)),ISNUMBER(SEARCH("대신착불",J453)),ISNUMBER(SEARCH("대신 착불",J453))), 0,_xlfn.IFNA(_xlfn.IFS(
    AND(N453/K453 &gt; 2, N453/K453 &lt;= 5), 500/(Summary!$B$23/100) * K453,
    AND(N453/K453 &gt; 5, N453/K453 &lt;= 10), 1000/(Summary!$B$23/100) * K453,
    AND(N453/K453 &gt; 10, N453/K453 &lt;= 20), 3000/(Summary!$B$23/100) * K453,
    AND(N453/K453 &gt; 20, N453/K453 &lt;= 25), 11000/(Summary!$B$23/100) * K453,
    AND(N453/K453 &gt; 25, N453/K453 &lt;= 999), 15000/(Summary!$B$23/100) * K453
),0))</f>
        <v>106.11993675251769</v>
      </c>
      <c r="X453" s="99" cm="1">
        <f t="array" ref="X453">_xlfn.IFNA(_xlfn.IFS(AND(P453&gt;=2000, P453&lt;3000), 10000, AND(P453&gt;=3000, P453&lt;4000), 15000, AND(P453&gt;=4000, P453&lt;5000), 20000, AND(P453&gt;=5000), 25000),0)</f>
        <v>0</v>
      </c>
      <c r="Y453" s="64" t="str">
        <f>_xlfn.IFNA(VLOOKUP(D453,OTC!$A:$H,8,0),"")</f>
        <v/>
      </c>
      <c r="Z453" s="102">
        <f t="shared" si="153"/>
        <v>106</v>
      </c>
      <c r="AA453" s="113">
        <f t="shared" si="154"/>
        <v>1735</v>
      </c>
      <c r="AB453" s="124">
        <f>IF(OR(ISNUMBER(SEARCH("적하삭제",J453)),ISNUMBER(SEARCH("적하 삭제",J453))),0,AA453*Summary!$B$23/100)</f>
        <v>16349.425500000001</v>
      </c>
      <c r="AC453" s="65"/>
      <c r="AD453" s="145">
        <v>45910</v>
      </c>
      <c r="AE453" s="139" t="s">
        <v>10</v>
      </c>
      <c r="AF453" s="139">
        <v>82020038093</v>
      </c>
      <c r="AG453" s="139" t="s">
        <v>1561</v>
      </c>
      <c r="AH453" s="139" t="s">
        <v>245</v>
      </c>
      <c r="AI453" s="139">
        <v>1035527010</v>
      </c>
      <c r="AJ453" s="139">
        <v>7979</v>
      </c>
      <c r="AK453" s="139"/>
      <c r="AL453" s="140">
        <v>1</v>
      </c>
      <c r="AM453" s="141">
        <v>2.7</v>
      </c>
      <c r="AN453" s="141">
        <v>6.1</v>
      </c>
      <c r="AO453" s="141">
        <v>6.5</v>
      </c>
      <c r="AP453" s="139" t="s">
        <v>8</v>
      </c>
      <c r="AQ453" s="141">
        <v>30.18</v>
      </c>
      <c r="AR453" s="139" t="s">
        <v>81</v>
      </c>
      <c r="AS453" s="139" t="s">
        <v>81</v>
      </c>
      <c r="AT453" s="139" t="s">
        <v>81</v>
      </c>
      <c r="AU453" s="139" t="s">
        <v>81</v>
      </c>
      <c r="AV453" s="139" t="s">
        <v>81</v>
      </c>
      <c r="AW453" s="139">
        <v>2256355</v>
      </c>
      <c r="AX453" s="139" t="s">
        <v>121</v>
      </c>
      <c r="AY453" s="139" t="s">
        <v>82</v>
      </c>
      <c r="AZ453" s="139"/>
      <c r="BA453" s="139" t="s">
        <v>83</v>
      </c>
      <c r="BB453" s="157">
        <v>596421474533</v>
      </c>
      <c r="BC453" s="139"/>
      <c r="BD453" s="139" t="s">
        <v>1562</v>
      </c>
      <c r="BE453" s="139" t="s">
        <v>88</v>
      </c>
      <c r="BF453" s="139" t="s">
        <v>87</v>
      </c>
      <c r="BG453" s="139" t="s">
        <v>84</v>
      </c>
      <c r="BH453" s="139" t="s">
        <v>85</v>
      </c>
      <c r="BI453" s="139" t="s">
        <v>86</v>
      </c>
      <c r="BJ453" s="139"/>
      <c r="BK453" s="139" t="s">
        <v>116</v>
      </c>
    </row>
    <row r="454" spans="1:63" ht="13.2" customHeight="1" x14ac:dyDescent="0.2">
      <c r="A454" s="54">
        <f t="shared" si="133"/>
        <v>45910</v>
      </c>
      <c r="B454" s="54" t="str">
        <f t="shared" si="134"/>
        <v>NRT</v>
      </c>
      <c r="C454" s="53">
        <f t="shared" si="135"/>
        <v>82020038093</v>
      </c>
      <c r="D454" s="55" t="str">
        <f t="shared" si="136"/>
        <v>PJP250142874</v>
      </c>
      <c r="E454" s="53">
        <f t="shared" si="137"/>
        <v>596421474581</v>
      </c>
      <c r="F454" s="53">
        <f t="shared" si="138"/>
        <v>2256355</v>
      </c>
      <c r="G454" s="53" t="str">
        <f t="shared" si="139"/>
        <v>SWCORP (TEAMHT)</v>
      </c>
      <c r="H454" s="55" t="str">
        <f t="shared" si="140"/>
        <v>이혜영</v>
      </c>
      <c r="I454" s="53">
        <f t="shared" si="141"/>
        <v>3710</v>
      </c>
      <c r="J454" s="72">
        <f t="shared" si="142"/>
        <v>0</v>
      </c>
      <c r="K454" s="114">
        <f t="shared" si="143"/>
        <v>1</v>
      </c>
      <c r="L454" s="115">
        <f t="shared" si="144"/>
        <v>0.5</v>
      </c>
      <c r="M454" s="115">
        <f t="shared" si="145"/>
        <v>2.1</v>
      </c>
      <c r="N454" s="56">
        <f t="shared" si="146"/>
        <v>2.1</v>
      </c>
      <c r="O454" s="53" t="str">
        <f t="shared" si="147"/>
        <v>일반(목록배제,Normal-Manifest Exception)</v>
      </c>
      <c r="P454" s="100">
        <f t="shared" si="148"/>
        <v>13.37</v>
      </c>
      <c r="Q454" s="63" t="str">
        <f t="shared" si="149"/>
        <v>RS706</v>
      </c>
      <c r="R454" s="63" t="str">
        <f t="shared" si="150"/>
        <v>AIR SEOUL</v>
      </c>
      <c r="S454" s="54">
        <f t="shared" si="151"/>
        <v>45910</v>
      </c>
      <c r="T454" s="94">
        <f t="shared" si="152"/>
        <v>869</v>
      </c>
      <c r="U454" s="98" cm="1">
        <f t="array" ref="U454">IF(OR(ISNUMBER(SEARCH("대신대납",J454)),ISNUMBER(SEARCH("대신 대납",J454))),_xlfn.LET(
  _xlpm.s,J454,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4" s="98">
        <f>((K454-1)*2500)/(Summary!$B$23/100)</f>
        <v>0</v>
      </c>
      <c r="W454" s="107">
        <f>IF(OR(ISNUMBER(SEARCH("대신대납",J454)),ISNUMBER(SEARCH("대신 대납",J454)),ISNUMBER(SEARCH("대신착불",J454)),ISNUMBER(SEARCH("대신 착불",J454))), 0,_xlfn.IFNA(_xlfn.IFS(
    AND(N454/K454 &gt; 2, N454/K454 &lt;= 5), 500/(Summary!$B$23/100) * K454,
    AND(N454/K454 &gt; 5, N454/K454 &lt;= 10), 1000/(Summary!$B$23/100) * K454,
    AND(N454/K454 &gt; 10, N454/K454 &lt;= 20), 3000/(Summary!$B$23/100) * K454,
    AND(N454/K454 &gt; 20, N454/K454 &lt;= 25), 11000/(Summary!$B$23/100) * K454,
    AND(N454/K454 &gt; 25, N454/K454 &lt;= 999), 15000/(Summary!$B$23/100) * K454
),0))</f>
        <v>53.059968376258844</v>
      </c>
      <c r="X454" s="99" cm="1">
        <f t="array" ref="X454">_xlfn.IFNA(_xlfn.IFS(AND(P454&gt;=2000, P454&lt;3000), 10000, AND(P454&gt;=3000, P454&lt;4000), 15000, AND(P454&gt;=4000, P454&lt;5000), 20000, AND(P454&gt;=5000), 25000),0)</f>
        <v>0</v>
      </c>
      <c r="Y454" s="64" t="str">
        <f>_xlfn.IFNA(VLOOKUP(D454,OTC!$A:$H,8,0),"")</f>
        <v/>
      </c>
      <c r="Z454" s="102">
        <f t="shared" si="153"/>
        <v>53</v>
      </c>
      <c r="AA454" s="113">
        <f t="shared" si="154"/>
        <v>922</v>
      </c>
      <c r="AB454" s="124">
        <f>IF(OR(ISNUMBER(SEARCH("적하삭제",J454)),ISNUMBER(SEARCH("적하 삭제",J454))),0,AA454*Summary!$B$23/100)</f>
        <v>8688.2826000000005</v>
      </c>
      <c r="AC454" s="65"/>
      <c r="AD454" s="145">
        <v>45910</v>
      </c>
      <c r="AE454" s="139" t="s">
        <v>10</v>
      </c>
      <c r="AF454" s="139">
        <v>82020038093</v>
      </c>
      <c r="AG454" s="139" t="s">
        <v>1563</v>
      </c>
      <c r="AH454" s="139" t="s">
        <v>107</v>
      </c>
      <c r="AI454" s="139">
        <v>1064387108</v>
      </c>
      <c r="AJ454" s="139">
        <v>3710</v>
      </c>
      <c r="AK454" s="139"/>
      <c r="AL454" s="140">
        <v>1</v>
      </c>
      <c r="AM454" s="141">
        <v>0.5</v>
      </c>
      <c r="AN454" s="141">
        <v>2.1</v>
      </c>
      <c r="AO454" s="141">
        <v>2.1</v>
      </c>
      <c r="AP454" s="139" t="s">
        <v>8</v>
      </c>
      <c r="AQ454" s="141">
        <v>13.37</v>
      </c>
      <c r="AR454" s="139" t="s">
        <v>81</v>
      </c>
      <c r="AS454" s="139" t="s">
        <v>81</v>
      </c>
      <c r="AT454" s="139" t="s">
        <v>81</v>
      </c>
      <c r="AU454" s="139" t="s">
        <v>81</v>
      </c>
      <c r="AV454" s="139" t="s">
        <v>81</v>
      </c>
      <c r="AW454" s="139">
        <v>2256355</v>
      </c>
      <c r="AX454" s="139" t="s">
        <v>121</v>
      </c>
      <c r="AY454" s="139" t="s">
        <v>82</v>
      </c>
      <c r="AZ454" s="139"/>
      <c r="BA454" s="139" t="s">
        <v>83</v>
      </c>
      <c r="BB454" s="157">
        <v>596421474581</v>
      </c>
      <c r="BC454" s="139"/>
      <c r="BD454" s="139" t="s">
        <v>1564</v>
      </c>
      <c r="BE454" s="139" t="s">
        <v>88</v>
      </c>
      <c r="BF454" s="139" t="s">
        <v>87</v>
      </c>
      <c r="BG454" s="139" t="s">
        <v>84</v>
      </c>
      <c r="BH454" s="139" t="s">
        <v>85</v>
      </c>
      <c r="BI454" s="139" t="s">
        <v>86</v>
      </c>
      <c r="BJ454" s="139"/>
      <c r="BK454" s="139" t="s">
        <v>116</v>
      </c>
    </row>
    <row r="455" spans="1:63" ht="13.2" customHeight="1" x14ac:dyDescent="0.2">
      <c r="A455" s="54">
        <f t="shared" ref="A455:A518" si="155">AD455</f>
        <v>45910</v>
      </c>
      <c r="B455" s="54" t="str">
        <f t="shared" ref="B455:B518" si="156">AE455</f>
        <v>NRT</v>
      </c>
      <c r="C455" s="53">
        <f t="shared" ref="C455:C518" si="157">AF455</f>
        <v>82020038093</v>
      </c>
      <c r="D455" s="55" t="str">
        <f t="shared" ref="D455:D518" si="158">AG455</f>
        <v>PJP250142863</v>
      </c>
      <c r="E455" s="53">
        <f t="shared" ref="E455:E518" si="159">BB455</f>
        <v>596421474474</v>
      </c>
      <c r="F455" s="53">
        <f t="shared" ref="F455:F518" si="160">AW455</f>
        <v>2256355</v>
      </c>
      <c r="G455" s="53" t="str">
        <f t="shared" ref="G455:G518" si="161">AX455</f>
        <v>SWCORP (TEAMHT)</v>
      </c>
      <c r="H455" s="55" t="str">
        <f t="shared" ref="H455:H518" si="162">AH455</f>
        <v>박사임</v>
      </c>
      <c r="I455" s="53">
        <f t="shared" ref="I455:I518" si="163">AJ455</f>
        <v>8650</v>
      </c>
      <c r="J455" s="72">
        <f t="shared" ref="J455:J518" si="164">AK455</f>
        <v>0</v>
      </c>
      <c r="K455" s="114">
        <f t="shared" ref="K455:K518" si="165">AL455</f>
        <v>1</v>
      </c>
      <c r="L455" s="115">
        <f t="shared" ref="L455:L518" si="166">AM455</f>
        <v>0.4</v>
      </c>
      <c r="M455" s="115">
        <f t="shared" ref="M455:M518" si="167">AN455</f>
        <v>1.9</v>
      </c>
      <c r="N455" s="56">
        <f t="shared" ref="N455:N518" si="168">CEILING(IF(L455&gt;M455,L455,M455),$D$2)</f>
        <v>1.9000000000000001</v>
      </c>
      <c r="O455" s="53" t="str">
        <f t="shared" ref="O455:O518" si="169">AP455</f>
        <v>일반(목록배제,Normal-Manifest Exception)</v>
      </c>
      <c r="P455" s="100">
        <f t="shared" ref="P455:P518" si="170">AQ455</f>
        <v>6.76</v>
      </c>
      <c r="Q455" s="63" t="str">
        <f t="shared" ref="Q455:Q518" si="171">BE455</f>
        <v>RS706</v>
      </c>
      <c r="R455" s="63" t="str">
        <f t="shared" ref="R455:R518" si="172">BF455</f>
        <v>AIR SEOUL</v>
      </c>
      <c r="S455" s="54">
        <f t="shared" ref="S455:S518" si="173">DATE(YEAR(A455),MONTH(A455),DAY(A455))</f>
        <v>45910</v>
      </c>
      <c r="T455" s="94">
        <f t="shared" ref="T455:T518" si="174">IF(N455&gt;0.5,CEILING($B$2+(N455-0.5)*$C$2,1),$B$2)-30</f>
        <v>831</v>
      </c>
      <c r="U455" s="98" cm="1">
        <f t="array" ref="U455">IF(OR(ISNUMBER(SEARCH("대신대납",J455)),ISNUMBER(SEARCH("대신 대납",J455))),_xlfn.LET(
  _xlpm.s,J455,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5" s="98">
        <f>((K455-1)*2500)/(Summary!$B$23/100)</f>
        <v>0</v>
      </c>
      <c r="W455" s="107">
        <f>IF(OR(ISNUMBER(SEARCH("대신대납",J455)),ISNUMBER(SEARCH("대신 대납",J455)),ISNUMBER(SEARCH("대신착불",J455)),ISNUMBER(SEARCH("대신 착불",J455))), 0,_xlfn.IFNA(_xlfn.IFS(
    AND(N455/K455 &gt; 2, N455/K455 &lt;= 5), 500/(Summary!$B$23/100) * K455,
    AND(N455/K455 &gt; 5, N455/K455 &lt;= 10), 1000/(Summary!$B$23/100) * K455,
    AND(N455/K455 &gt; 10, N455/K455 &lt;= 20), 3000/(Summary!$B$23/100) * K455,
    AND(N455/K455 &gt; 20, N455/K455 &lt;= 25), 11000/(Summary!$B$23/100) * K455,
    AND(N455/K455 &gt; 25, N455/K455 &lt;= 999), 15000/(Summary!$B$23/100) * K455
),0))</f>
        <v>0</v>
      </c>
      <c r="X455" s="99" cm="1">
        <f t="array" ref="X455">_xlfn.IFNA(_xlfn.IFS(AND(P455&gt;=2000, P455&lt;3000), 10000, AND(P455&gt;=3000, P455&lt;4000), 15000, AND(P455&gt;=4000, P455&lt;5000), 20000, AND(P455&gt;=5000), 25000),0)</f>
        <v>0</v>
      </c>
      <c r="Y455" s="64" t="str">
        <f>_xlfn.IFNA(VLOOKUP(D455,OTC!$A:$H,8,0),"")</f>
        <v/>
      </c>
      <c r="Z455" s="102">
        <f t="shared" ref="Z455:Z518" si="175">ROUND(SUM(U455:Y455),0)</f>
        <v>0</v>
      </c>
      <c r="AA455" s="113">
        <f t="shared" ref="AA455:AA518" si="176">SUM(Z455,T455)</f>
        <v>831</v>
      </c>
      <c r="AB455" s="124">
        <f>IF(OR(ISNUMBER(SEARCH("적하삭제",J455)),ISNUMBER(SEARCH("적하 삭제",J455))),0,AA455*Summary!$B$23/100)</f>
        <v>7830.7622999999994</v>
      </c>
      <c r="AC455" s="65"/>
      <c r="AD455" s="145">
        <v>45910</v>
      </c>
      <c r="AE455" s="139" t="s">
        <v>10</v>
      </c>
      <c r="AF455" s="139">
        <v>82020038093</v>
      </c>
      <c r="AG455" s="139" t="s">
        <v>1565</v>
      </c>
      <c r="AH455" s="139" t="s">
        <v>1566</v>
      </c>
      <c r="AI455" s="139">
        <v>1082914078</v>
      </c>
      <c r="AJ455" s="139">
        <v>8650</v>
      </c>
      <c r="AK455" s="139"/>
      <c r="AL455" s="140">
        <v>1</v>
      </c>
      <c r="AM455" s="141">
        <v>0.4</v>
      </c>
      <c r="AN455" s="141">
        <v>1.9</v>
      </c>
      <c r="AO455" s="141">
        <v>1.9</v>
      </c>
      <c r="AP455" s="139" t="s">
        <v>8</v>
      </c>
      <c r="AQ455" s="141">
        <v>6.76</v>
      </c>
      <c r="AR455" s="139" t="s">
        <v>81</v>
      </c>
      <c r="AS455" s="139" t="s">
        <v>81</v>
      </c>
      <c r="AT455" s="139" t="s">
        <v>81</v>
      </c>
      <c r="AU455" s="139" t="s">
        <v>81</v>
      </c>
      <c r="AV455" s="139" t="s">
        <v>81</v>
      </c>
      <c r="AW455" s="139">
        <v>2256355</v>
      </c>
      <c r="AX455" s="139" t="s">
        <v>121</v>
      </c>
      <c r="AY455" s="139" t="s">
        <v>82</v>
      </c>
      <c r="AZ455" s="139"/>
      <c r="BA455" s="139" t="s">
        <v>83</v>
      </c>
      <c r="BB455" s="157">
        <v>596421474474</v>
      </c>
      <c r="BC455" s="139"/>
      <c r="BD455" s="139" t="s">
        <v>1567</v>
      </c>
      <c r="BE455" s="139" t="s">
        <v>88</v>
      </c>
      <c r="BF455" s="139" t="s">
        <v>87</v>
      </c>
      <c r="BG455" s="139" t="s">
        <v>84</v>
      </c>
      <c r="BH455" s="139" t="s">
        <v>85</v>
      </c>
      <c r="BI455" s="139" t="s">
        <v>86</v>
      </c>
      <c r="BJ455" s="139"/>
      <c r="BK455" s="139" t="s">
        <v>116</v>
      </c>
    </row>
    <row r="456" spans="1:63" ht="13.2" customHeight="1" x14ac:dyDescent="0.2">
      <c r="A456" s="54">
        <f t="shared" si="155"/>
        <v>45910</v>
      </c>
      <c r="B456" s="54" t="str">
        <f t="shared" si="156"/>
        <v>NRT</v>
      </c>
      <c r="C456" s="53">
        <f t="shared" si="157"/>
        <v>82020038093</v>
      </c>
      <c r="D456" s="55" t="str">
        <f t="shared" si="158"/>
        <v>PJP250142853</v>
      </c>
      <c r="E456" s="53">
        <f t="shared" si="159"/>
        <v>596421474371</v>
      </c>
      <c r="F456" s="53">
        <f t="shared" si="160"/>
        <v>2256355</v>
      </c>
      <c r="G456" s="53" t="str">
        <f t="shared" si="161"/>
        <v>SWCORP (TEAMHT)</v>
      </c>
      <c r="H456" s="55" t="str">
        <f t="shared" si="162"/>
        <v>정형</v>
      </c>
      <c r="I456" s="53">
        <f t="shared" si="163"/>
        <v>21558</v>
      </c>
      <c r="J456" s="72">
        <f t="shared" si="164"/>
        <v>0</v>
      </c>
      <c r="K456" s="114">
        <f t="shared" si="165"/>
        <v>1</v>
      </c>
      <c r="L456" s="115">
        <f t="shared" si="166"/>
        <v>3.6</v>
      </c>
      <c r="M456" s="115">
        <f t="shared" si="167"/>
        <v>8.3000000000000007</v>
      </c>
      <c r="N456" s="56">
        <f t="shared" si="168"/>
        <v>8.3000000000000007</v>
      </c>
      <c r="O456" s="53" t="str">
        <f t="shared" si="169"/>
        <v>일반(목록배제,Normal-Manifest Exception)</v>
      </c>
      <c r="P456" s="100">
        <f t="shared" si="170"/>
        <v>29.61</v>
      </c>
      <c r="Q456" s="63" t="str">
        <f t="shared" si="171"/>
        <v>RS706</v>
      </c>
      <c r="R456" s="63" t="str">
        <f t="shared" si="172"/>
        <v>AIR SEOUL</v>
      </c>
      <c r="S456" s="54">
        <f t="shared" si="173"/>
        <v>45910</v>
      </c>
      <c r="T456" s="94">
        <f t="shared" si="174"/>
        <v>2047</v>
      </c>
      <c r="U456" s="98" cm="1">
        <f t="array" ref="U456">IF(OR(ISNUMBER(SEARCH("대신대납",J456)),ISNUMBER(SEARCH("대신 대납",J456))),_xlfn.LET(
  _xlpm.s,J456,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6" s="98">
        <f>((K456-1)*2500)/(Summary!$B$23/100)</f>
        <v>0</v>
      </c>
      <c r="W456" s="107">
        <f>IF(OR(ISNUMBER(SEARCH("대신대납",J456)),ISNUMBER(SEARCH("대신 대납",J456)),ISNUMBER(SEARCH("대신착불",J456)),ISNUMBER(SEARCH("대신 착불",J456))), 0,_xlfn.IFNA(_xlfn.IFS(
    AND(N456/K456 &gt; 2, N456/K456 &lt;= 5), 500/(Summary!$B$23/100) * K456,
    AND(N456/K456 &gt; 5, N456/K456 &lt;= 10), 1000/(Summary!$B$23/100) * K456,
    AND(N456/K456 &gt; 10, N456/K456 &lt;= 20), 3000/(Summary!$B$23/100) * K456,
    AND(N456/K456 &gt; 20, N456/K456 &lt;= 25), 11000/(Summary!$B$23/100) * K456,
    AND(N456/K456 &gt; 25, N456/K456 &lt;= 999), 15000/(Summary!$B$23/100) * K456
),0))</f>
        <v>106.11993675251769</v>
      </c>
      <c r="X456" s="99" cm="1">
        <f t="array" ref="X456">_xlfn.IFNA(_xlfn.IFS(AND(P456&gt;=2000, P456&lt;3000), 10000, AND(P456&gt;=3000, P456&lt;4000), 15000, AND(P456&gt;=4000, P456&lt;5000), 20000, AND(P456&gt;=5000), 25000),0)</f>
        <v>0</v>
      </c>
      <c r="Y456" s="64" t="str">
        <f>_xlfn.IFNA(VLOOKUP(D456,OTC!$A:$H,8,0),"")</f>
        <v/>
      </c>
      <c r="Z456" s="102">
        <f t="shared" si="175"/>
        <v>106</v>
      </c>
      <c r="AA456" s="113">
        <f t="shared" si="176"/>
        <v>2153</v>
      </c>
      <c r="AB456" s="124">
        <f>IF(OR(ISNUMBER(SEARCH("적하삭제",J456)),ISNUMBER(SEARCH("적하 삭제",J456))),0,AA456*Summary!$B$23/100)</f>
        <v>20288.3649</v>
      </c>
      <c r="AC456" s="65"/>
      <c r="AD456" s="145">
        <v>45910</v>
      </c>
      <c r="AE456" s="139" t="s">
        <v>10</v>
      </c>
      <c r="AF456" s="139">
        <v>82020038093</v>
      </c>
      <c r="AG456" s="139" t="s">
        <v>1568</v>
      </c>
      <c r="AH456" s="139" t="s">
        <v>1569</v>
      </c>
      <c r="AI456" s="139">
        <v>1056253772</v>
      </c>
      <c r="AJ456" s="139">
        <v>21558</v>
      </c>
      <c r="AK456" s="139"/>
      <c r="AL456" s="140">
        <v>1</v>
      </c>
      <c r="AM456" s="141">
        <v>3.6</v>
      </c>
      <c r="AN456" s="141">
        <v>8.3000000000000007</v>
      </c>
      <c r="AO456" s="141">
        <v>8.5</v>
      </c>
      <c r="AP456" s="139" t="s">
        <v>8</v>
      </c>
      <c r="AQ456" s="141">
        <v>29.61</v>
      </c>
      <c r="AR456" s="139" t="s">
        <v>81</v>
      </c>
      <c r="AS456" s="139" t="s">
        <v>81</v>
      </c>
      <c r="AT456" s="139" t="s">
        <v>81</v>
      </c>
      <c r="AU456" s="139" t="s">
        <v>81</v>
      </c>
      <c r="AV456" s="139" t="s">
        <v>81</v>
      </c>
      <c r="AW456" s="139">
        <v>2256355</v>
      </c>
      <c r="AX456" s="139" t="s">
        <v>121</v>
      </c>
      <c r="AY456" s="139" t="s">
        <v>82</v>
      </c>
      <c r="AZ456" s="139"/>
      <c r="BA456" s="139" t="s">
        <v>83</v>
      </c>
      <c r="BB456" s="157">
        <v>596421474371</v>
      </c>
      <c r="BC456" s="139"/>
      <c r="BD456" s="139" t="s">
        <v>1570</v>
      </c>
      <c r="BE456" s="139" t="s">
        <v>88</v>
      </c>
      <c r="BF456" s="139" t="s">
        <v>87</v>
      </c>
      <c r="BG456" s="139" t="s">
        <v>84</v>
      </c>
      <c r="BH456" s="139" t="s">
        <v>85</v>
      </c>
      <c r="BI456" s="139" t="s">
        <v>86</v>
      </c>
      <c r="BJ456" s="139"/>
      <c r="BK456" s="139" t="s">
        <v>116</v>
      </c>
    </row>
    <row r="457" spans="1:63" ht="13.2" customHeight="1" x14ac:dyDescent="0.2">
      <c r="A457" s="54">
        <f t="shared" si="155"/>
        <v>45910</v>
      </c>
      <c r="B457" s="54" t="str">
        <f t="shared" si="156"/>
        <v>NRT</v>
      </c>
      <c r="C457" s="53">
        <f t="shared" si="157"/>
        <v>82020038093</v>
      </c>
      <c r="D457" s="55" t="str">
        <f t="shared" si="158"/>
        <v>PJP250139041</v>
      </c>
      <c r="E457" s="53">
        <f t="shared" si="159"/>
        <v>596421461756</v>
      </c>
      <c r="F457" s="53">
        <f t="shared" si="160"/>
        <v>2256355</v>
      </c>
      <c r="G457" s="53" t="str">
        <f t="shared" si="161"/>
        <v>SWCORP (TEAMHT)</v>
      </c>
      <c r="H457" s="55" t="str">
        <f t="shared" si="162"/>
        <v>김도연</v>
      </c>
      <c r="I457" s="53">
        <f t="shared" si="163"/>
        <v>13804</v>
      </c>
      <c r="J457" s="72">
        <f t="shared" si="164"/>
        <v>0</v>
      </c>
      <c r="K457" s="114">
        <f t="shared" si="165"/>
        <v>1</v>
      </c>
      <c r="L457" s="115">
        <f t="shared" si="166"/>
        <v>1.8</v>
      </c>
      <c r="M457" s="115">
        <f t="shared" si="167"/>
        <v>1.9</v>
      </c>
      <c r="N457" s="56">
        <f t="shared" si="168"/>
        <v>1.9000000000000001</v>
      </c>
      <c r="O457" s="53" t="str">
        <f t="shared" si="169"/>
        <v>일반(목록배제,Normal-Manifest Exception)</v>
      </c>
      <c r="P457" s="100">
        <f t="shared" si="170"/>
        <v>14.15</v>
      </c>
      <c r="Q457" s="63" t="str">
        <f t="shared" si="171"/>
        <v>RS706</v>
      </c>
      <c r="R457" s="63" t="str">
        <f t="shared" si="172"/>
        <v>AIR SEOUL</v>
      </c>
      <c r="S457" s="54">
        <f t="shared" si="173"/>
        <v>45910</v>
      </c>
      <c r="T457" s="94">
        <f t="shared" si="174"/>
        <v>831</v>
      </c>
      <c r="U457" s="98" cm="1">
        <f t="array" ref="U457">IF(OR(ISNUMBER(SEARCH("대신대납",J457)),ISNUMBER(SEARCH("대신 대납",J457))),_xlfn.LET(
  _xlpm.s,J457,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7" s="98">
        <f>((K457-1)*2500)/(Summary!$B$23/100)</f>
        <v>0</v>
      </c>
      <c r="W457" s="107">
        <f>IF(OR(ISNUMBER(SEARCH("대신대납",J457)),ISNUMBER(SEARCH("대신 대납",J457)),ISNUMBER(SEARCH("대신착불",J457)),ISNUMBER(SEARCH("대신 착불",J457))), 0,_xlfn.IFNA(_xlfn.IFS(
    AND(N457/K457 &gt; 2, N457/K457 &lt;= 5), 500/(Summary!$B$23/100) * K457,
    AND(N457/K457 &gt; 5, N457/K457 &lt;= 10), 1000/(Summary!$B$23/100) * K457,
    AND(N457/K457 &gt; 10, N457/K457 &lt;= 20), 3000/(Summary!$B$23/100) * K457,
    AND(N457/K457 &gt; 20, N457/K457 &lt;= 25), 11000/(Summary!$B$23/100) * K457,
    AND(N457/K457 &gt; 25, N457/K457 &lt;= 999), 15000/(Summary!$B$23/100) * K457
),0))</f>
        <v>0</v>
      </c>
      <c r="X457" s="99" cm="1">
        <f t="array" ref="X457">_xlfn.IFNA(_xlfn.IFS(AND(P457&gt;=2000, P457&lt;3000), 10000, AND(P457&gt;=3000, P457&lt;4000), 15000, AND(P457&gt;=4000, P457&lt;5000), 20000, AND(P457&gt;=5000), 25000),0)</f>
        <v>0</v>
      </c>
      <c r="Y457" s="64" t="str">
        <f>_xlfn.IFNA(VLOOKUP(D457,OTC!$A:$H,8,0),"")</f>
        <v/>
      </c>
      <c r="Z457" s="102">
        <f t="shared" si="175"/>
        <v>0</v>
      </c>
      <c r="AA457" s="113">
        <f t="shared" si="176"/>
        <v>831</v>
      </c>
      <c r="AB457" s="124">
        <f>IF(OR(ISNUMBER(SEARCH("적하삭제",J457)),ISNUMBER(SEARCH("적하 삭제",J457))),0,AA457*Summary!$B$23/100)</f>
        <v>7830.7622999999994</v>
      </c>
      <c r="AC457" s="65"/>
      <c r="AD457" s="145">
        <v>45910</v>
      </c>
      <c r="AE457" s="139" t="s">
        <v>10</v>
      </c>
      <c r="AF457" s="139">
        <v>82020038093</v>
      </c>
      <c r="AG457" s="139" t="s">
        <v>1571</v>
      </c>
      <c r="AH457" s="139" t="s">
        <v>148</v>
      </c>
      <c r="AI457" s="139">
        <v>1026048198</v>
      </c>
      <c r="AJ457" s="139">
        <v>13804</v>
      </c>
      <c r="AK457" s="139"/>
      <c r="AL457" s="140">
        <v>1</v>
      </c>
      <c r="AM457" s="141">
        <v>1.8</v>
      </c>
      <c r="AN457" s="141">
        <v>1.9</v>
      </c>
      <c r="AO457" s="141">
        <v>1.9</v>
      </c>
      <c r="AP457" s="139" t="s">
        <v>8</v>
      </c>
      <c r="AQ457" s="141">
        <v>14.15</v>
      </c>
      <c r="AR457" s="139" t="s">
        <v>81</v>
      </c>
      <c r="AS457" s="139" t="s">
        <v>81</v>
      </c>
      <c r="AT457" s="139" t="s">
        <v>81</v>
      </c>
      <c r="AU457" s="139" t="s">
        <v>81</v>
      </c>
      <c r="AV457" s="139" t="s">
        <v>81</v>
      </c>
      <c r="AW457" s="139">
        <v>2256355</v>
      </c>
      <c r="AX457" s="139" t="s">
        <v>121</v>
      </c>
      <c r="AY457" s="139" t="s">
        <v>89</v>
      </c>
      <c r="AZ457" s="139"/>
      <c r="BA457" s="139" t="s">
        <v>83</v>
      </c>
      <c r="BB457" s="157">
        <v>596421461756</v>
      </c>
      <c r="BC457" s="139"/>
      <c r="BD457" s="139" t="s">
        <v>1572</v>
      </c>
      <c r="BE457" s="139" t="s">
        <v>88</v>
      </c>
      <c r="BF457" s="139" t="s">
        <v>87</v>
      </c>
      <c r="BG457" s="139" t="s">
        <v>84</v>
      </c>
      <c r="BH457" s="139" t="s">
        <v>85</v>
      </c>
      <c r="BI457" s="139" t="s">
        <v>86</v>
      </c>
      <c r="BJ457" s="139"/>
      <c r="BK457" s="139" t="s">
        <v>116</v>
      </c>
    </row>
    <row r="458" spans="1:63" ht="13.2" customHeight="1" x14ac:dyDescent="0.2">
      <c r="A458" s="54">
        <f t="shared" si="155"/>
        <v>45910</v>
      </c>
      <c r="B458" s="54" t="str">
        <f t="shared" si="156"/>
        <v>NRT</v>
      </c>
      <c r="C458" s="53">
        <f t="shared" si="157"/>
        <v>82020038093</v>
      </c>
      <c r="D458" s="55" t="str">
        <f t="shared" si="158"/>
        <v>PJP250139032</v>
      </c>
      <c r="E458" s="53">
        <f t="shared" si="159"/>
        <v>596421461631</v>
      </c>
      <c r="F458" s="53">
        <f t="shared" si="160"/>
        <v>2256355</v>
      </c>
      <c r="G458" s="53" t="str">
        <f t="shared" si="161"/>
        <v>SWCORP (TEAMHT)</v>
      </c>
      <c r="H458" s="55" t="str">
        <f t="shared" si="162"/>
        <v>김히나</v>
      </c>
      <c r="I458" s="53">
        <f t="shared" si="163"/>
        <v>18600</v>
      </c>
      <c r="J458" s="72">
        <f t="shared" si="164"/>
        <v>0</v>
      </c>
      <c r="K458" s="114">
        <f t="shared" si="165"/>
        <v>1</v>
      </c>
      <c r="L458" s="115">
        <f t="shared" si="166"/>
        <v>4.3499999999999996</v>
      </c>
      <c r="M458" s="115">
        <f t="shared" si="167"/>
        <v>2</v>
      </c>
      <c r="N458" s="56">
        <f t="shared" si="168"/>
        <v>4.4000000000000004</v>
      </c>
      <c r="O458" s="53" t="str">
        <f t="shared" si="169"/>
        <v>일반(목록배제,Normal-Manifest Exception)</v>
      </c>
      <c r="P458" s="100">
        <f t="shared" si="170"/>
        <v>42.95</v>
      </c>
      <c r="Q458" s="63" t="str">
        <f t="shared" si="171"/>
        <v>RS706</v>
      </c>
      <c r="R458" s="63" t="str">
        <f t="shared" si="172"/>
        <v>AIR SEOUL</v>
      </c>
      <c r="S458" s="54">
        <f t="shared" si="173"/>
        <v>45910</v>
      </c>
      <c r="T458" s="94">
        <f t="shared" si="174"/>
        <v>1306</v>
      </c>
      <c r="U458" s="98" cm="1">
        <f t="array" ref="U458">IF(OR(ISNUMBER(SEARCH("대신대납",J458)),ISNUMBER(SEARCH("대신 대납",J458))),_xlfn.LET(
  _xlpm.s,J458,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8" s="98">
        <f>((K458-1)*2500)/(Summary!$B$23/100)</f>
        <v>0</v>
      </c>
      <c r="W458" s="107">
        <f>IF(OR(ISNUMBER(SEARCH("대신대납",J458)),ISNUMBER(SEARCH("대신 대납",J458)),ISNUMBER(SEARCH("대신착불",J458)),ISNUMBER(SEARCH("대신 착불",J458))), 0,_xlfn.IFNA(_xlfn.IFS(
    AND(N458/K458 &gt; 2, N458/K458 &lt;= 5), 500/(Summary!$B$23/100) * K458,
    AND(N458/K458 &gt; 5, N458/K458 &lt;= 10), 1000/(Summary!$B$23/100) * K458,
    AND(N458/K458 &gt; 10, N458/K458 &lt;= 20), 3000/(Summary!$B$23/100) * K458,
    AND(N458/K458 &gt; 20, N458/K458 &lt;= 25), 11000/(Summary!$B$23/100) * K458,
    AND(N458/K458 &gt; 25, N458/K458 &lt;= 999), 15000/(Summary!$B$23/100) * K458
),0))</f>
        <v>53.059968376258844</v>
      </c>
      <c r="X458" s="99" cm="1">
        <f t="array" ref="X458">_xlfn.IFNA(_xlfn.IFS(AND(P458&gt;=2000, P458&lt;3000), 10000, AND(P458&gt;=3000, P458&lt;4000), 15000, AND(P458&gt;=4000, P458&lt;5000), 20000, AND(P458&gt;=5000), 25000),0)</f>
        <v>0</v>
      </c>
      <c r="Y458" s="64" t="str">
        <f>_xlfn.IFNA(VLOOKUP(D458,OTC!$A:$H,8,0),"")</f>
        <v/>
      </c>
      <c r="Z458" s="102">
        <f t="shared" si="175"/>
        <v>53</v>
      </c>
      <c r="AA458" s="113">
        <f t="shared" si="176"/>
        <v>1359</v>
      </c>
      <c r="AB458" s="124">
        <f>IF(OR(ISNUMBER(SEARCH("적하삭제",J458)),ISNUMBER(SEARCH("적하 삭제",J458))),0,AA458*Summary!$B$23/100)</f>
        <v>12806.2647</v>
      </c>
      <c r="AC458" s="65"/>
      <c r="AD458" s="145">
        <v>45910</v>
      </c>
      <c r="AE458" s="139" t="s">
        <v>10</v>
      </c>
      <c r="AF458" s="139">
        <v>82020038093</v>
      </c>
      <c r="AG458" s="139" t="s">
        <v>1573</v>
      </c>
      <c r="AH458" s="139" t="s">
        <v>1574</v>
      </c>
      <c r="AI458" s="139">
        <v>1072424734</v>
      </c>
      <c r="AJ458" s="139">
        <v>18600</v>
      </c>
      <c r="AK458" s="139"/>
      <c r="AL458" s="140">
        <v>1</v>
      </c>
      <c r="AM458" s="141">
        <v>4.3499999999999996</v>
      </c>
      <c r="AN458" s="141">
        <v>2</v>
      </c>
      <c r="AO458" s="141">
        <v>4.4000000000000004</v>
      </c>
      <c r="AP458" s="139" t="s">
        <v>8</v>
      </c>
      <c r="AQ458" s="141">
        <v>42.95</v>
      </c>
      <c r="AR458" s="139" t="s">
        <v>81</v>
      </c>
      <c r="AS458" s="139" t="s">
        <v>81</v>
      </c>
      <c r="AT458" s="139" t="s">
        <v>81</v>
      </c>
      <c r="AU458" s="139" t="s">
        <v>81</v>
      </c>
      <c r="AV458" s="139" t="s">
        <v>81</v>
      </c>
      <c r="AW458" s="139">
        <v>2256355</v>
      </c>
      <c r="AX458" s="139" t="s">
        <v>121</v>
      </c>
      <c r="AY458" s="139" t="s">
        <v>89</v>
      </c>
      <c r="AZ458" s="139"/>
      <c r="BA458" s="139" t="s">
        <v>83</v>
      </c>
      <c r="BB458" s="157">
        <v>596421461631</v>
      </c>
      <c r="BC458" s="139"/>
      <c r="BD458" s="139" t="s">
        <v>1575</v>
      </c>
      <c r="BE458" s="139" t="s">
        <v>88</v>
      </c>
      <c r="BF458" s="139" t="s">
        <v>87</v>
      </c>
      <c r="BG458" s="139" t="s">
        <v>84</v>
      </c>
      <c r="BH458" s="139" t="s">
        <v>85</v>
      </c>
      <c r="BI458" s="139" t="s">
        <v>86</v>
      </c>
      <c r="BJ458" s="139"/>
      <c r="BK458" s="139" t="s">
        <v>116</v>
      </c>
    </row>
    <row r="459" spans="1:63" ht="13.2" customHeight="1" x14ac:dyDescent="0.2">
      <c r="A459" s="54">
        <f t="shared" si="155"/>
        <v>45910</v>
      </c>
      <c r="B459" s="54" t="str">
        <f t="shared" si="156"/>
        <v>NRT</v>
      </c>
      <c r="C459" s="53">
        <f t="shared" si="157"/>
        <v>82020038093</v>
      </c>
      <c r="D459" s="55" t="str">
        <f t="shared" si="158"/>
        <v>PJP250139031</v>
      </c>
      <c r="E459" s="53">
        <f t="shared" si="159"/>
        <v>596421461620</v>
      </c>
      <c r="F459" s="53">
        <f t="shared" si="160"/>
        <v>2256355</v>
      </c>
      <c r="G459" s="53" t="str">
        <f t="shared" si="161"/>
        <v>SWCORP (TEAMHT)</v>
      </c>
      <c r="H459" s="55" t="str">
        <f t="shared" si="162"/>
        <v>이지유</v>
      </c>
      <c r="I459" s="53">
        <f t="shared" si="163"/>
        <v>7958</v>
      </c>
      <c r="J459" s="72">
        <f t="shared" si="164"/>
        <v>0</v>
      </c>
      <c r="K459" s="114">
        <f t="shared" si="165"/>
        <v>1</v>
      </c>
      <c r="L459" s="115">
        <f t="shared" si="166"/>
        <v>0.45</v>
      </c>
      <c r="M459" s="115">
        <f t="shared" si="167"/>
        <v>2</v>
      </c>
      <c r="N459" s="56">
        <f t="shared" si="168"/>
        <v>2</v>
      </c>
      <c r="O459" s="53" t="str">
        <f t="shared" si="169"/>
        <v>목록(Manifest)</v>
      </c>
      <c r="P459" s="100">
        <f t="shared" si="170"/>
        <v>1.3</v>
      </c>
      <c r="Q459" s="63" t="str">
        <f t="shared" si="171"/>
        <v>RS706</v>
      </c>
      <c r="R459" s="63" t="str">
        <f t="shared" si="172"/>
        <v>AIR SEOUL</v>
      </c>
      <c r="S459" s="54">
        <f t="shared" si="173"/>
        <v>45910</v>
      </c>
      <c r="T459" s="94">
        <f t="shared" si="174"/>
        <v>850</v>
      </c>
      <c r="U459" s="98" cm="1">
        <f t="array" ref="U459">IF(OR(ISNUMBER(SEARCH("대신대납",J459)),ISNUMBER(SEARCH("대신 대납",J459))),_xlfn.LET(
  _xlpm.s,J459,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9" s="98">
        <f>((K459-1)*2500)/(Summary!$B$23/100)</f>
        <v>0</v>
      </c>
      <c r="W459" s="107">
        <f>IF(OR(ISNUMBER(SEARCH("대신대납",J459)),ISNUMBER(SEARCH("대신 대납",J459)),ISNUMBER(SEARCH("대신착불",J459)),ISNUMBER(SEARCH("대신 착불",J459))), 0,_xlfn.IFNA(_xlfn.IFS(
    AND(N459/K459 &gt; 2, N459/K459 &lt;= 5), 500/(Summary!$B$23/100) * K459,
    AND(N459/K459 &gt; 5, N459/K459 &lt;= 10), 1000/(Summary!$B$23/100) * K459,
    AND(N459/K459 &gt; 10, N459/K459 &lt;= 20), 3000/(Summary!$B$23/100) * K459,
    AND(N459/K459 &gt; 20, N459/K459 &lt;= 25), 11000/(Summary!$B$23/100) * K459,
    AND(N459/K459 &gt; 25, N459/K459 &lt;= 999), 15000/(Summary!$B$23/100) * K459
),0))</f>
        <v>0</v>
      </c>
      <c r="X459" s="99" cm="1">
        <f t="array" ref="X459">_xlfn.IFNA(_xlfn.IFS(AND(P459&gt;=2000, P459&lt;3000), 10000, AND(P459&gt;=3000, P459&lt;4000), 15000, AND(P459&gt;=4000, P459&lt;5000), 20000, AND(P459&gt;=5000), 25000),0)</f>
        <v>0</v>
      </c>
      <c r="Y459" s="64" t="str">
        <f>_xlfn.IFNA(VLOOKUP(D459,OTC!$A:$H,8,0),"")</f>
        <v/>
      </c>
      <c r="Z459" s="102">
        <f t="shared" si="175"/>
        <v>0</v>
      </c>
      <c r="AA459" s="113">
        <f t="shared" si="176"/>
        <v>850</v>
      </c>
      <c r="AB459" s="124">
        <f>IF(OR(ISNUMBER(SEARCH("적하삭제",J459)),ISNUMBER(SEARCH("적하 삭제",J459))),0,AA459*Summary!$B$23/100)</f>
        <v>8009.8050000000003</v>
      </c>
      <c r="AC459" s="65"/>
      <c r="AD459" s="145">
        <v>45910</v>
      </c>
      <c r="AE459" s="139" t="s">
        <v>10</v>
      </c>
      <c r="AF459" s="139">
        <v>82020038093</v>
      </c>
      <c r="AG459" s="139" t="s">
        <v>1576</v>
      </c>
      <c r="AH459" s="139" t="s">
        <v>1577</v>
      </c>
      <c r="AI459" s="139">
        <v>1046154432</v>
      </c>
      <c r="AJ459" s="139">
        <v>7958</v>
      </c>
      <c r="AK459" s="139"/>
      <c r="AL459" s="140">
        <v>1</v>
      </c>
      <c r="AM459" s="141">
        <v>0.45</v>
      </c>
      <c r="AN459" s="141">
        <v>2</v>
      </c>
      <c r="AO459" s="141">
        <v>2</v>
      </c>
      <c r="AP459" s="139" t="s">
        <v>7</v>
      </c>
      <c r="AQ459" s="141">
        <v>1.3</v>
      </c>
      <c r="AR459" s="139" t="s">
        <v>81</v>
      </c>
      <c r="AS459" s="139" t="s">
        <v>81</v>
      </c>
      <c r="AT459" s="139" t="s">
        <v>81</v>
      </c>
      <c r="AU459" s="139" t="s">
        <v>81</v>
      </c>
      <c r="AV459" s="139" t="s">
        <v>81</v>
      </c>
      <c r="AW459" s="139">
        <v>2256355</v>
      </c>
      <c r="AX459" s="139" t="s">
        <v>121</v>
      </c>
      <c r="AY459" s="139" t="s">
        <v>89</v>
      </c>
      <c r="AZ459" s="139"/>
      <c r="BA459" s="139" t="s">
        <v>83</v>
      </c>
      <c r="BB459" s="157">
        <v>596421461620</v>
      </c>
      <c r="BC459" s="139"/>
      <c r="BD459" s="139" t="s">
        <v>1578</v>
      </c>
      <c r="BE459" s="139" t="s">
        <v>88</v>
      </c>
      <c r="BF459" s="139" t="s">
        <v>87</v>
      </c>
      <c r="BG459" s="139" t="s">
        <v>84</v>
      </c>
      <c r="BH459" s="139" t="s">
        <v>85</v>
      </c>
      <c r="BI459" s="139" t="s">
        <v>86</v>
      </c>
      <c r="BJ459" s="139"/>
      <c r="BK459" s="139" t="s">
        <v>116</v>
      </c>
    </row>
    <row r="460" spans="1:63" ht="13.2" customHeight="1" x14ac:dyDescent="0.2">
      <c r="A460" s="54">
        <f t="shared" si="155"/>
        <v>45910</v>
      </c>
      <c r="B460" s="54" t="str">
        <f t="shared" si="156"/>
        <v>NRT</v>
      </c>
      <c r="C460" s="53">
        <f t="shared" si="157"/>
        <v>82020038093</v>
      </c>
      <c r="D460" s="55" t="str">
        <f t="shared" si="158"/>
        <v>PJP250139033</v>
      </c>
      <c r="E460" s="53">
        <f t="shared" si="159"/>
        <v>596421461642</v>
      </c>
      <c r="F460" s="53">
        <f t="shared" si="160"/>
        <v>2256355</v>
      </c>
      <c r="G460" s="53" t="str">
        <f t="shared" si="161"/>
        <v>SWCORP (TEAMHT)</v>
      </c>
      <c r="H460" s="55" t="str">
        <f t="shared" si="162"/>
        <v>이해니</v>
      </c>
      <c r="I460" s="53">
        <f t="shared" si="163"/>
        <v>13140</v>
      </c>
      <c r="J460" s="72">
        <f t="shared" si="164"/>
        <v>0</v>
      </c>
      <c r="K460" s="114">
        <f t="shared" si="165"/>
        <v>1</v>
      </c>
      <c r="L460" s="115">
        <f t="shared" si="166"/>
        <v>0.8</v>
      </c>
      <c r="M460" s="115">
        <f t="shared" si="167"/>
        <v>2</v>
      </c>
      <c r="N460" s="56">
        <f t="shared" si="168"/>
        <v>2</v>
      </c>
      <c r="O460" s="53" t="str">
        <f t="shared" si="169"/>
        <v>일반(목록배제,Normal-Manifest Exception)</v>
      </c>
      <c r="P460" s="100">
        <f t="shared" si="170"/>
        <v>8.35</v>
      </c>
      <c r="Q460" s="63" t="str">
        <f t="shared" si="171"/>
        <v>RS706</v>
      </c>
      <c r="R460" s="63" t="str">
        <f t="shared" si="172"/>
        <v>AIR SEOUL</v>
      </c>
      <c r="S460" s="54">
        <f t="shared" si="173"/>
        <v>45910</v>
      </c>
      <c r="T460" s="94">
        <f t="shared" si="174"/>
        <v>850</v>
      </c>
      <c r="U460" s="98" cm="1">
        <f t="array" ref="U460">IF(OR(ISNUMBER(SEARCH("대신대납",J460)),ISNUMBER(SEARCH("대신 대납",J460))),_xlfn.LET(
  _xlpm.s,J460,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0" s="98">
        <f>((K460-1)*2500)/(Summary!$B$23/100)</f>
        <v>0</v>
      </c>
      <c r="W460" s="107">
        <f>IF(OR(ISNUMBER(SEARCH("대신대납",J460)),ISNUMBER(SEARCH("대신 대납",J460)),ISNUMBER(SEARCH("대신착불",J460)),ISNUMBER(SEARCH("대신 착불",J460))), 0,_xlfn.IFNA(_xlfn.IFS(
    AND(N460/K460 &gt; 2, N460/K460 &lt;= 5), 500/(Summary!$B$23/100) * K460,
    AND(N460/K460 &gt; 5, N460/K460 &lt;= 10), 1000/(Summary!$B$23/100) * K460,
    AND(N460/K460 &gt; 10, N460/K460 &lt;= 20), 3000/(Summary!$B$23/100) * K460,
    AND(N460/K460 &gt; 20, N460/K460 &lt;= 25), 11000/(Summary!$B$23/100) * K460,
    AND(N460/K460 &gt; 25, N460/K460 &lt;= 999), 15000/(Summary!$B$23/100) * K460
),0))</f>
        <v>0</v>
      </c>
      <c r="X460" s="99" cm="1">
        <f t="array" ref="X460">_xlfn.IFNA(_xlfn.IFS(AND(P460&gt;=2000, P460&lt;3000), 10000, AND(P460&gt;=3000, P460&lt;4000), 15000, AND(P460&gt;=4000, P460&lt;5000), 20000, AND(P460&gt;=5000), 25000),0)</f>
        <v>0</v>
      </c>
      <c r="Y460" s="64" t="str">
        <f>_xlfn.IFNA(VLOOKUP(D460,OTC!$A:$H,8,0),"")</f>
        <v/>
      </c>
      <c r="Z460" s="102">
        <f t="shared" si="175"/>
        <v>0</v>
      </c>
      <c r="AA460" s="113">
        <f t="shared" si="176"/>
        <v>850</v>
      </c>
      <c r="AB460" s="124">
        <f>IF(OR(ISNUMBER(SEARCH("적하삭제",J460)),ISNUMBER(SEARCH("적하 삭제",J460))),0,AA460*Summary!$B$23/100)</f>
        <v>8009.8050000000003</v>
      </c>
      <c r="AC460" s="65"/>
      <c r="AD460" s="145">
        <v>45910</v>
      </c>
      <c r="AE460" s="139" t="s">
        <v>10</v>
      </c>
      <c r="AF460" s="139">
        <v>82020038093</v>
      </c>
      <c r="AG460" s="139" t="s">
        <v>1579</v>
      </c>
      <c r="AH460" s="139" t="s">
        <v>1580</v>
      </c>
      <c r="AI460" s="139">
        <v>1093764572</v>
      </c>
      <c r="AJ460" s="139">
        <v>13140</v>
      </c>
      <c r="AK460" s="139"/>
      <c r="AL460" s="140">
        <v>1</v>
      </c>
      <c r="AM460" s="141">
        <v>0.8</v>
      </c>
      <c r="AN460" s="141">
        <v>2</v>
      </c>
      <c r="AO460" s="141">
        <v>2</v>
      </c>
      <c r="AP460" s="139" t="s">
        <v>8</v>
      </c>
      <c r="AQ460" s="141">
        <v>8.35</v>
      </c>
      <c r="AR460" s="139" t="s">
        <v>81</v>
      </c>
      <c r="AS460" s="139" t="s">
        <v>81</v>
      </c>
      <c r="AT460" s="139" t="s">
        <v>81</v>
      </c>
      <c r="AU460" s="139" t="s">
        <v>81</v>
      </c>
      <c r="AV460" s="139" t="s">
        <v>81</v>
      </c>
      <c r="AW460" s="139">
        <v>2256355</v>
      </c>
      <c r="AX460" s="139" t="s">
        <v>121</v>
      </c>
      <c r="AY460" s="139" t="s">
        <v>89</v>
      </c>
      <c r="AZ460" s="139"/>
      <c r="BA460" s="139" t="s">
        <v>83</v>
      </c>
      <c r="BB460" s="157">
        <v>596421461642</v>
      </c>
      <c r="BC460" s="139"/>
      <c r="BD460" s="139" t="s">
        <v>1581</v>
      </c>
      <c r="BE460" s="139" t="s">
        <v>88</v>
      </c>
      <c r="BF460" s="139" t="s">
        <v>87</v>
      </c>
      <c r="BG460" s="139" t="s">
        <v>84</v>
      </c>
      <c r="BH460" s="139" t="s">
        <v>85</v>
      </c>
      <c r="BI460" s="139" t="s">
        <v>86</v>
      </c>
      <c r="BJ460" s="139"/>
      <c r="BK460" s="139" t="s">
        <v>116</v>
      </c>
    </row>
    <row r="461" spans="1:63" ht="13.2" customHeight="1" x14ac:dyDescent="0.2">
      <c r="A461" s="54">
        <f t="shared" si="155"/>
        <v>45910</v>
      </c>
      <c r="B461" s="54" t="str">
        <f t="shared" si="156"/>
        <v>NRT</v>
      </c>
      <c r="C461" s="53">
        <f t="shared" si="157"/>
        <v>82020038093</v>
      </c>
      <c r="D461" s="55" t="str">
        <f t="shared" si="158"/>
        <v>PJP250139034</v>
      </c>
      <c r="E461" s="53">
        <f t="shared" si="159"/>
        <v>596421461653</v>
      </c>
      <c r="F461" s="53">
        <f t="shared" si="160"/>
        <v>2256355</v>
      </c>
      <c r="G461" s="53" t="str">
        <f t="shared" si="161"/>
        <v>SWCORP (TEAMHT)</v>
      </c>
      <c r="H461" s="55" t="str">
        <f t="shared" si="162"/>
        <v>김민준</v>
      </c>
      <c r="I461" s="53">
        <f t="shared" si="163"/>
        <v>28463</v>
      </c>
      <c r="J461" s="72">
        <f t="shared" si="164"/>
        <v>0</v>
      </c>
      <c r="K461" s="114">
        <f t="shared" si="165"/>
        <v>1</v>
      </c>
      <c r="L461" s="115">
        <f t="shared" si="166"/>
        <v>0.95</v>
      </c>
      <c r="M461" s="115">
        <f t="shared" si="167"/>
        <v>2</v>
      </c>
      <c r="N461" s="56">
        <f t="shared" si="168"/>
        <v>2</v>
      </c>
      <c r="O461" s="53" t="str">
        <f t="shared" si="169"/>
        <v>일반(목록배제,Normal-Manifest Exception)</v>
      </c>
      <c r="P461" s="100">
        <f t="shared" si="170"/>
        <v>11.45</v>
      </c>
      <c r="Q461" s="63" t="str">
        <f t="shared" si="171"/>
        <v>RS706</v>
      </c>
      <c r="R461" s="63" t="str">
        <f t="shared" si="172"/>
        <v>AIR SEOUL</v>
      </c>
      <c r="S461" s="54">
        <f t="shared" si="173"/>
        <v>45910</v>
      </c>
      <c r="T461" s="94">
        <f t="shared" si="174"/>
        <v>850</v>
      </c>
      <c r="U461" s="98" cm="1">
        <f t="array" ref="U461">IF(OR(ISNUMBER(SEARCH("대신대납",J461)),ISNUMBER(SEARCH("대신 대납",J461))),_xlfn.LET(
  _xlpm.s,J461,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1" s="98">
        <f>((K461-1)*2500)/(Summary!$B$23/100)</f>
        <v>0</v>
      </c>
      <c r="W461" s="107">
        <f>IF(OR(ISNUMBER(SEARCH("대신대납",J461)),ISNUMBER(SEARCH("대신 대납",J461)),ISNUMBER(SEARCH("대신착불",J461)),ISNUMBER(SEARCH("대신 착불",J461))), 0,_xlfn.IFNA(_xlfn.IFS(
    AND(N461/K461 &gt; 2, N461/K461 &lt;= 5), 500/(Summary!$B$23/100) * K461,
    AND(N461/K461 &gt; 5, N461/K461 &lt;= 10), 1000/(Summary!$B$23/100) * K461,
    AND(N461/K461 &gt; 10, N461/K461 &lt;= 20), 3000/(Summary!$B$23/100) * K461,
    AND(N461/K461 &gt; 20, N461/K461 &lt;= 25), 11000/(Summary!$B$23/100) * K461,
    AND(N461/K461 &gt; 25, N461/K461 &lt;= 999), 15000/(Summary!$B$23/100) * K461
),0))</f>
        <v>0</v>
      </c>
      <c r="X461" s="99" cm="1">
        <f t="array" ref="X461">_xlfn.IFNA(_xlfn.IFS(AND(P461&gt;=2000, P461&lt;3000), 10000, AND(P461&gt;=3000, P461&lt;4000), 15000, AND(P461&gt;=4000, P461&lt;5000), 20000, AND(P461&gt;=5000), 25000),0)</f>
        <v>0</v>
      </c>
      <c r="Y461" s="64" t="str">
        <f>_xlfn.IFNA(VLOOKUP(D461,OTC!$A:$H,8,0),"")</f>
        <v/>
      </c>
      <c r="Z461" s="102">
        <f t="shared" si="175"/>
        <v>0</v>
      </c>
      <c r="AA461" s="113">
        <f t="shared" si="176"/>
        <v>850</v>
      </c>
      <c r="AB461" s="124">
        <f>IF(OR(ISNUMBER(SEARCH("적하삭제",J461)),ISNUMBER(SEARCH("적하 삭제",J461))),0,AA461*Summary!$B$23/100)</f>
        <v>8009.8050000000003</v>
      </c>
      <c r="AC461" s="65"/>
      <c r="AD461" s="145">
        <v>45910</v>
      </c>
      <c r="AE461" s="139" t="s">
        <v>10</v>
      </c>
      <c r="AF461" s="139">
        <v>82020038093</v>
      </c>
      <c r="AG461" s="139" t="s">
        <v>1582</v>
      </c>
      <c r="AH461" s="139" t="s">
        <v>1583</v>
      </c>
      <c r="AI461" s="139">
        <v>1065970567</v>
      </c>
      <c r="AJ461" s="139">
        <v>28463</v>
      </c>
      <c r="AK461" s="139"/>
      <c r="AL461" s="140">
        <v>1</v>
      </c>
      <c r="AM461" s="141">
        <v>0.95</v>
      </c>
      <c r="AN461" s="141">
        <v>2</v>
      </c>
      <c r="AO461" s="141">
        <v>2</v>
      </c>
      <c r="AP461" s="139" t="s">
        <v>8</v>
      </c>
      <c r="AQ461" s="141">
        <v>11.45</v>
      </c>
      <c r="AR461" s="139" t="s">
        <v>81</v>
      </c>
      <c r="AS461" s="139" t="s">
        <v>81</v>
      </c>
      <c r="AT461" s="139" t="s">
        <v>81</v>
      </c>
      <c r="AU461" s="139" t="s">
        <v>81</v>
      </c>
      <c r="AV461" s="139" t="s">
        <v>81</v>
      </c>
      <c r="AW461" s="139">
        <v>2256355</v>
      </c>
      <c r="AX461" s="139" t="s">
        <v>121</v>
      </c>
      <c r="AY461" s="139" t="s">
        <v>89</v>
      </c>
      <c r="AZ461" s="139"/>
      <c r="BA461" s="139" t="s">
        <v>83</v>
      </c>
      <c r="BB461" s="157">
        <v>596421461653</v>
      </c>
      <c r="BC461" s="139"/>
      <c r="BD461" s="139" t="s">
        <v>1584</v>
      </c>
      <c r="BE461" s="139" t="s">
        <v>88</v>
      </c>
      <c r="BF461" s="139" t="s">
        <v>87</v>
      </c>
      <c r="BG461" s="139" t="s">
        <v>84</v>
      </c>
      <c r="BH461" s="139" t="s">
        <v>85</v>
      </c>
      <c r="BI461" s="139" t="s">
        <v>86</v>
      </c>
      <c r="BJ461" s="139"/>
      <c r="BK461" s="139" t="s">
        <v>116</v>
      </c>
    </row>
    <row r="462" spans="1:63" ht="13.2" customHeight="1" x14ac:dyDescent="0.2">
      <c r="A462" s="54">
        <f t="shared" si="155"/>
        <v>45910</v>
      </c>
      <c r="B462" s="54" t="str">
        <f t="shared" si="156"/>
        <v>NRT</v>
      </c>
      <c r="C462" s="53">
        <f t="shared" si="157"/>
        <v>82020038093</v>
      </c>
      <c r="D462" s="55" t="str">
        <f t="shared" si="158"/>
        <v>PJP250139886</v>
      </c>
      <c r="E462" s="53">
        <f t="shared" si="159"/>
        <v>596421463882</v>
      </c>
      <c r="F462" s="53">
        <f t="shared" si="160"/>
        <v>2256355</v>
      </c>
      <c r="G462" s="53" t="str">
        <f t="shared" si="161"/>
        <v>SWCORP (TEAMHT)</v>
      </c>
      <c r="H462" s="55" t="str">
        <f t="shared" si="162"/>
        <v>배슬기</v>
      </c>
      <c r="I462" s="53">
        <f t="shared" si="163"/>
        <v>48432</v>
      </c>
      <c r="J462" s="72">
        <f t="shared" si="164"/>
        <v>0</v>
      </c>
      <c r="K462" s="114">
        <f t="shared" si="165"/>
        <v>1</v>
      </c>
      <c r="L462" s="115">
        <f t="shared" si="166"/>
        <v>3.5</v>
      </c>
      <c r="M462" s="115">
        <f t="shared" si="167"/>
        <v>3.6</v>
      </c>
      <c r="N462" s="56">
        <f t="shared" si="168"/>
        <v>3.6</v>
      </c>
      <c r="O462" s="53" t="str">
        <f t="shared" si="169"/>
        <v>일반(목록배제,Normal-Manifest Exception)</v>
      </c>
      <c r="P462" s="100">
        <f t="shared" si="170"/>
        <v>14.56</v>
      </c>
      <c r="Q462" s="63" t="str">
        <f t="shared" si="171"/>
        <v>RS706</v>
      </c>
      <c r="R462" s="63" t="str">
        <f t="shared" si="172"/>
        <v>AIR SEOUL</v>
      </c>
      <c r="S462" s="54">
        <f t="shared" si="173"/>
        <v>45910</v>
      </c>
      <c r="T462" s="94">
        <f t="shared" si="174"/>
        <v>1154</v>
      </c>
      <c r="U462" s="98" cm="1">
        <f t="array" ref="U462">IF(OR(ISNUMBER(SEARCH("대신대납",J462)),ISNUMBER(SEARCH("대신 대납",J462))),_xlfn.LET(
  _xlpm.s,J462,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2" s="98">
        <f>((K462-1)*2500)/(Summary!$B$23/100)</f>
        <v>0</v>
      </c>
      <c r="W462" s="107">
        <f>IF(OR(ISNUMBER(SEARCH("대신대납",J462)),ISNUMBER(SEARCH("대신 대납",J462)),ISNUMBER(SEARCH("대신착불",J462)),ISNUMBER(SEARCH("대신 착불",J462))), 0,_xlfn.IFNA(_xlfn.IFS(
    AND(N462/K462 &gt; 2, N462/K462 &lt;= 5), 500/(Summary!$B$23/100) * K462,
    AND(N462/K462 &gt; 5, N462/K462 &lt;= 10), 1000/(Summary!$B$23/100) * K462,
    AND(N462/K462 &gt; 10, N462/K462 &lt;= 20), 3000/(Summary!$B$23/100) * K462,
    AND(N462/K462 &gt; 20, N462/K462 &lt;= 25), 11000/(Summary!$B$23/100) * K462,
    AND(N462/K462 &gt; 25, N462/K462 &lt;= 999), 15000/(Summary!$B$23/100) * K462
),0))</f>
        <v>53.059968376258844</v>
      </c>
      <c r="X462" s="99" cm="1">
        <f t="array" ref="X462">_xlfn.IFNA(_xlfn.IFS(AND(P462&gt;=2000, P462&lt;3000), 10000, AND(P462&gt;=3000, P462&lt;4000), 15000, AND(P462&gt;=4000, P462&lt;5000), 20000, AND(P462&gt;=5000), 25000),0)</f>
        <v>0</v>
      </c>
      <c r="Y462" s="64" t="str">
        <f>_xlfn.IFNA(VLOOKUP(D462,OTC!$A:$H,8,0),"")</f>
        <v/>
      </c>
      <c r="Z462" s="102">
        <f t="shared" si="175"/>
        <v>53</v>
      </c>
      <c r="AA462" s="113">
        <f t="shared" si="176"/>
        <v>1207</v>
      </c>
      <c r="AB462" s="124">
        <f>IF(OR(ISNUMBER(SEARCH("적하삭제",J462)),ISNUMBER(SEARCH("적하 삭제",J462))),0,AA462*Summary!$B$23/100)</f>
        <v>11373.9231</v>
      </c>
      <c r="AC462" s="65"/>
      <c r="AD462" s="145">
        <v>45910</v>
      </c>
      <c r="AE462" s="139" t="s">
        <v>10</v>
      </c>
      <c r="AF462" s="139">
        <v>82020038093</v>
      </c>
      <c r="AG462" s="139" t="s">
        <v>1585</v>
      </c>
      <c r="AH462" s="139" t="s">
        <v>1586</v>
      </c>
      <c r="AI462" s="139">
        <v>1041649855</v>
      </c>
      <c r="AJ462" s="139">
        <v>48432</v>
      </c>
      <c r="AK462" s="139"/>
      <c r="AL462" s="140">
        <v>1</v>
      </c>
      <c r="AM462" s="141">
        <v>3.5</v>
      </c>
      <c r="AN462" s="141">
        <v>3.6</v>
      </c>
      <c r="AO462" s="141">
        <v>3.6</v>
      </c>
      <c r="AP462" s="139" t="s">
        <v>8</v>
      </c>
      <c r="AQ462" s="141">
        <v>14.56</v>
      </c>
      <c r="AR462" s="139" t="s">
        <v>81</v>
      </c>
      <c r="AS462" s="139" t="s">
        <v>81</v>
      </c>
      <c r="AT462" s="139" t="s">
        <v>81</v>
      </c>
      <c r="AU462" s="139" t="s">
        <v>81</v>
      </c>
      <c r="AV462" s="139" t="s">
        <v>81</v>
      </c>
      <c r="AW462" s="139">
        <v>2256355</v>
      </c>
      <c r="AX462" s="139" t="s">
        <v>121</v>
      </c>
      <c r="AY462" s="139" t="s">
        <v>82</v>
      </c>
      <c r="AZ462" s="139"/>
      <c r="BA462" s="139" t="s">
        <v>83</v>
      </c>
      <c r="BB462" s="157">
        <v>596421463882</v>
      </c>
      <c r="BC462" s="139"/>
      <c r="BD462" s="139" t="s">
        <v>1587</v>
      </c>
      <c r="BE462" s="139" t="s">
        <v>88</v>
      </c>
      <c r="BF462" s="139" t="s">
        <v>87</v>
      </c>
      <c r="BG462" s="139" t="s">
        <v>84</v>
      </c>
      <c r="BH462" s="139" t="s">
        <v>85</v>
      </c>
      <c r="BI462" s="139" t="s">
        <v>86</v>
      </c>
      <c r="BJ462" s="139"/>
      <c r="BK462" s="139" t="s">
        <v>116</v>
      </c>
    </row>
    <row r="463" spans="1:63" ht="13.2" customHeight="1" x14ac:dyDescent="0.2">
      <c r="A463" s="54">
        <f t="shared" si="155"/>
        <v>45910</v>
      </c>
      <c r="B463" s="54" t="str">
        <f t="shared" si="156"/>
        <v>NRT</v>
      </c>
      <c r="C463" s="53">
        <f t="shared" si="157"/>
        <v>82020038093</v>
      </c>
      <c r="D463" s="55" t="str">
        <f t="shared" si="158"/>
        <v>PJP250140432</v>
      </c>
      <c r="E463" s="53">
        <f t="shared" si="159"/>
        <v>596421465120</v>
      </c>
      <c r="F463" s="53">
        <f t="shared" si="160"/>
        <v>2256355</v>
      </c>
      <c r="G463" s="53" t="str">
        <f t="shared" si="161"/>
        <v>SWCORP (TEAMHT)</v>
      </c>
      <c r="H463" s="55" t="str">
        <f t="shared" si="162"/>
        <v>박민영</v>
      </c>
      <c r="I463" s="53">
        <f t="shared" si="163"/>
        <v>10532</v>
      </c>
      <c r="J463" s="72">
        <f t="shared" si="164"/>
        <v>0</v>
      </c>
      <c r="K463" s="114">
        <f t="shared" si="165"/>
        <v>1</v>
      </c>
      <c r="L463" s="115">
        <f t="shared" si="166"/>
        <v>2.5499999999999998</v>
      </c>
      <c r="M463" s="115">
        <f t="shared" si="167"/>
        <v>3.6</v>
      </c>
      <c r="N463" s="56">
        <f t="shared" si="168"/>
        <v>3.6</v>
      </c>
      <c r="O463" s="53" t="str">
        <f t="shared" si="169"/>
        <v>일반(목록배제,Normal-Manifest Exception)</v>
      </c>
      <c r="P463" s="100">
        <f t="shared" si="170"/>
        <v>14.95</v>
      </c>
      <c r="Q463" s="63" t="str">
        <f t="shared" si="171"/>
        <v>RS706</v>
      </c>
      <c r="R463" s="63" t="str">
        <f t="shared" si="172"/>
        <v>AIR SEOUL</v>
      </c>
      <c r="S463" s="54">
        <f t="shared" si="173"/>
        <v>45910</v>
      </c>
      <c r="T463" s="94">
        <f t="shared" si="174"/>
        <v>1154</v>
      </c>
      <c r="U463" s="98" cm="1">
        <f t="array" ref="U463">IF(OR(ISNUMBER(SEARCH("대신대납",J463)),ISNUMBER(SEARCH("대신 대납",J463))),_xlfn.LET(
  _xlpm.s,J463,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3" s="98">
        <f>((K463-1)*2500)/(Summary!$B$23/100)</f>
        <v>0</v>
      </c>
      <c r="W463" s="107">
        <f>IF(OR(ISNUMBER(SEARCH("대신대납",J463)),ISNUMBER(SEARCH("대신 대납",J463)),ISNUMBER(SEARCH("대신착불",J463)),ISNUMBER(SEARCH("대신 착불",J463))), 0,_xlfn.IFNA(_xlfn.IFS(
    AND(N463/K463 &gt; 2, N463/K463 &lt;= 5), 500/(Summary!$B$23/100) * K463,
    AND(N463/K463 &gt; 5, N463/K463 &lt;= 10), 1000/(Summary!$B$23/100) * K463,
    AND(N463/K463 &gt; 10, N463/K463 &lt;= 20), 3000/(Summary!$B$23/100) * K463,
    AND(N463/K463 &gt; 20, N463/K463 &lt;= 25), 11000/(Summary!$B$23/100) * K463,
    AND(N463/K463 &gt; 25, N463/K463 &lt;= 999), 15000/(Summary!$B$23/100) * K463
),0))</f>
        <v>53.059968376258844</v>
      </c>
      <c r="X463" s="99" cm="1">
        <f t="array" ref="X463">_xlfn.IFNA(_xlfn.IFS(AND(P463&gt;=2000, P463&lt;3000), 10000, AND(P463&gt;=3000, P463&lt;4000), 15000, AND(P463&gt;=4000, P463&lt;5000), 20000, AND(P463&gt;=5000), 25000),0)</f>
        <v>0</v>
      </c>
      <c r="Y463" s="64" t="str">
        <f>_xlfn.IFNA(VLOOKUP(D463,OTC!$A:$H,8,0),"")</f>
        <v/>
      </c>
      <c r="Z463" s="102">
        <f t="shared" si="175"/>
        <v>53</v>
      </c>
      <c r="AA463" s="113">
        <f t="shared" si="176"/>
        <v>1207</v>
      </c>
      <c r="AB463" s="124">
        <f>IF(OR(ISNUMBER(SEARCH("적하삭제",J463)),ISNUMBER(SEARCH("적하 삭제",J463))),0,AA463*Summary!$B$23/100)</f>
        <v>11373.9231</v>
      </c>
      <c r="AC463" s="65"/>
      <c r="AD463" s="145">
        <v>45910</v>
      </c>
      <c r="AE463" s="139" t="s">
        <v>10</v>
      </c>
      <c r="AF463" s="139">
        <v>82020038093</v>
      </c>
      <c r="AG463" s="139" t="s">
        <v>1588</v>
      </c>
      <c r="AH463" s="139" t="s">
        <v>252</v>
      </c>
      <c r="AI463" s="139">
        <v>1033062399</v>
      </c>
      <c r="AJ463" s="139">
        <v>10532</v>
      </c>
      <c r="AK463" s="139"/>
      <c r="AL463" s="140">
        <v>1</v>
      </c>
      <c r="AM463" s="141">
        <v>2.5499999999999998</v>
      </c>
      <c r="AN463" s="141">
        <v>3.6</v>
      </c>
      <c r="AO463" s="141">
        <v>3.6</v>
      </c>
      <c r="AP463" s="139" t="s">
        <v>8</v>
      </c>
      <c r="AQ463" s="141">
        <v>14.95</v>
      </c>
      <c r="AR463" s="139" t="s">
        <v>81</v>
      </c>
      <c r="AS463" s="139" t="s">
        <v>81</v>
      </c>
      <c r="AT463" s="139" t="s">
        <v>81</v>
      </c>
      <c r="AU463" s="139" t="s">
        <v>81</v>
      </c>
      <c r="AV463" s="139" t="s">
        <v>81</v>
      </c>
      <c r="AW463" s="139">
        <v>2256355</v>
      </c>
      <c r="AX463" s="139" t="s">
        <v>121</v>
      </c>
      <c r="AY463" s="139" t="s">
        <v>82</v>
      </c>
      <c r="AZ463" s="139"/>
      <c r="BA463" s="139" t="s">
        <v>83</v>
      </c>
      <c r="BB463" s="157">
        <v>596421465120</v>
      </c>
      <c r="BC463" s="139"/>
      <c r="BD463" s="139" t="s">
        <v>1589</v>
      </c>
      <c r="BE463" s="139" t="s">
        <v>88</v>
      </c>
      <c r="BF463" s="139" t="s">
        <v>87</v>
      </c>
      <c r="BG463" s="139" t="s">
        <v>84</v>
      </c>
      <c r="BH463" s="139" t="s">
        <v>85</v>
      </c>
      <c r="BI463" s="139" t="s">
        <v>86</v>
      </c>
      <c r="BJ463" s="139"/>
      <c r="BK463" s="139" t="s">
        <v>116</v>
      </c>
    </row>
    <row r="464" spans="1:63" ht="13.2" customHeight="1" x14ac:dyDescent="0.2">
      <c r="A464" s="54">
        <f t="shared" si="155"/>
        <v>45910</v>
      </c>
      <c r="B464" s="54" t="str">
        <f t="shared" si="156"/>
        <v>NRT</v>
      </c>
      <c r="C464" s="53">
        <f t="shared" si="157"/>
        <v>82020038093</v>
      </c>
      <c r="D464" s="55" t="str">
        <f t="shared" si="158"/>
        <v>PJP250139917</v>
      </c>
      <c r="E464" s="53">
        <f t="shared" si="159"/>
        <v>596421464195</v>
      </c>
      <c r="F464" s="53">
        <f t="shared" si="160"/>
        <v>2256355</v>
      </c>
      <c r="G464" s="53" t="str">
        <f t="shared" si="161"/>
        <v>SWCORP (TEAMHT)</v>
      </c>
      <c r="H464" s="55" t="str">
        <f t="shared" si="162"/>
        <v>이상옥</v>
      </c>
      <c r="I464" s="53">
        <f t="shared" si="163"/>
        <v>44951</v>
      </c>
      <c r="J464" s="72">
        <f t="shared" si="164"/>
        <v>0</v>
      </c>
      <c r="K464" s="114">
        <f t="shared" si="165"/>
        <v>1</v>
      </c>
      <c r="L464" s="115">
        <f t="shared" si="166"/>
        <v>5.7</v>
      </c>
      <c r="M464" s="115">
        <f t="shared" si="167"/>
        <v>3.5</v>
      </c>
      <c r="N464" s="56">
        <f t="shared" si="168"/>
        <v>5.7</v>
      </c>
      <c r="O464" s="53" t="str">
        <f t="shared" si="169"/>
        <v>일반(목록배제,Normal-Manifest Exception)</v>
      </c>
      <c r="P464" s="100">
        <f t="shared" si="170"/>
        <v>54.15</v>
      </c>
      <c r="Q464" s="63" t="str">
        <f t="shared" si="171"/>
        <v>RS706</v>
      </c>
      <c r="R464" s="63" t="str">
        <f t="shared" si="172"/>
        <v>AIR SEOUL</v>
      </c>
      <c r="S464" s="54">
        <f t="shared" si="173"/>
        <v>45910</v>
      </c>
      <c r="T464" s="94">
        <f t="shared" si="174"/>
        <v>1553</v>
      </c>
      <c r="U464" s="98" cm="1">
        <f t="array" ref="U464">IF(OR(ISNUMBER(SEARCH("대신대납",J464)),ISNUMBER(SEARCH("대신 대납",J464))),_xlfn.LET(
  _xlpm.s,J464,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4" s="98">
        <f>((K464-1)*2500)/(Summary!$B$23/100)</f>
        <v>0</v>
      </c>
      <c r="W464" s="107">
        <f>IF(OR(ISNUMBER(SEARCH("대신대납",J464)),ISNUMBER(SEARCH("대신 대납",J464)),ISNUMBER(SEARCH("대신착불",J464)),ISNUMBER(SEARCH("대신 착불",J464))), 0,_xlfn.IFNA(_xlfn.IFS(
    AND(N464/K464 &gt; 2, N464/K464 &lt;= 5), 500/(Summary!$B$23/100) * K464,
    AND(N464/K464 &gt; 5, N464/K464 &lt;= 10), 1000/(Summary!$B$23/100) * K464,
    AND(N464/K464 &gt; 10, N464/K464 &lt;= 20), 3000/(Summary!$B$23/100) * K464,
    AND(N464/K464 &gt; 20, N464/K464 &lt;= 25), 11000/(Summary!$B$23/100) * K464,
    AND(N464/K464 &gt; 25, N464/K464 &lt;= 999), 15000/(Summary!$B$23/100) * K464
),0))</f>
        <v>106.11993675251769</v>
      </c>
      <c r="X464" s="99" cm="1">
        <f t="array" ref="X464">_xlfn.IFNA(_xlfn.IFS(AND(P464&gt;=2000, P464&lt;3000), 10000, AND(P464&gt;=3000, P464&lt;4000), 15000, AND(P464&gt;=4000, P464&lt;5000), 20000, AND(P464&gt;=5000), 25000),0)</f>
        <v>0</v>
      </c>
      <c r="Y464" s="64" t="str">
        <f>_xlfn.IFNA(VLOOKUP(D464,OTC!$A:$H,8,0),"")</f>
        <v/>
      </c>
      <c r="Z464" s="102">
        <f t="shared" si="175"/>
        <v>106</v>
      </c>
      <c r="AA464" s="113">
        <f t="shared" si="176"/>
        <v>1659</v>
      </c>
      <c r="AB464" s="124">
        <f>IF(OR(ISNUMBER(SEARCH("적하삭제",J464)),ISNUMBER(SEARCH("적하 삭제",J464))),0,AA464*Summary!$B$23/100)</f>
        <v>15633.2547</v>
      </c>
      <c r="AC464" s="65"/>
      <c r="AD464" s="145">
        <v>45910</v>
      </c>
      <c r="AE464" s="139" t="s">
        <v>10</v>
      </c>
      <c r="AF464" s="139">
        <v>82020038093</v>
      </c>
      <c r="AG464" s="139" t="s">
        <v>1590</v>
      </c>
      <c r="AH464" s="139" t="s">
        <v>1591</v>
      </c>
      <c r="AI464" s="139">
        <v>1093788662</v>
      </c>
      <c r="AJ464" s="139">
        <v>44951</v>
      </c>
      <c r="AK464" s="139"/>
      <c r="AL464" s="140">
        <v>1</v>
      </c>
      <c r="AM464" s="141">
        <v>5.7</v>
      </c>
      <c r="AN464" s="141">
        <v>3.5</v>
      </c>
      <c r="AO464" s="141">
        <v>6</v>
      </c>
      <c r="AP464" s="139" t="s">
        <v>8</v>
      </c>
      <c r="AQ464" s="141">
        <v>54.15</v>
      </c>
      <c r="AR464" s="139" t="s">
        <v>81</v>
      </c>
      <c r="AS464" s="139" t="s">
        <v>81</v>
      </c>
      <c r="AT464" s="139" t="s">
        <v>81</v>
      </c>
      <c r="AU464" s="139" t="s">
        <v>81</v>
      </c>
      <c r="AV464" s="139" t="s">
        <v>81</v>
      </c>
      <c r="AW464" s="139">
        <v>2256355</v>
      </c>
      <c r="AX464" s="139" t="s">
        <v>121</v>
      </c>
      <c r="AY464" s="139" t="s">
        <v>89</v>
      </c>
      <c r="AZ464" s="139"/>
      <c r="BA464" s="139" t="s">
        <v>83</v>
      </c>
      <c r="BB464" s="157">
        <v>596421464195</v>
      </c>
      <c r="BC464" s="139"/>
      <c r="BD464" s="139" t="s">
        <v>1592</v>
      </c>
      <c r="BE464" s="139" t="s">
        <v>88</v>
      </c>
      <c r="BF464" s="139" t="s">
        <v>87</v>
      </c>
      <c r="BG464" s="139" t="s">
        <v>84</v>
      </c>
      <c r="BH464" s="139" t="s">
        <v>85</v>
      </c>
      <c r="BI464" s="139" t="s">
        <v>86</v>
      </c>
      <c r="BJ464" s="139"/>
      <c r="BK464" s="139" t="s">
        <v>116</v>
      </c>
    </row>
    <row r="465" spans="1:63" ht="13.2" customHeight="1" x14ac:dyDescent="0.2">
      <c r="A465" s="54">
        <f t="shared" si="155"/>
        <v>45910</v>
      </c>
      <c r="B465" s="54" t="str">
        <f t="shared" si="156"/>
        <v>NRT</v>
      </c>
      <c r="C465" s="53">
        <f t="shared" si="157"/>
        <v>82020038093</v>
      </c>
      <c r="D465" s="55" t="str">
        <f t="shared" si="158"/>
        <v>PJP250140544</v>
      </c>
      <c r="E465" s="53">
        <f t="shared" si="159"/>
        <v>596421466925</v>
      </c>
      <c r="F465" s="53">
        <f t="shared" si="160"/>
        <v>2256355</v>
      </c>
      <c r="G465" s="53" t="str">
        <f t="shared" si="161"/>
        <v>SWCORP (TEAMHT)</v>
      </c>
      <c r="H465" s="55" t="str">
        <f t="shared" si="162"/>
        <v>신주원</v>
      </c>
      <c r="I465" s="53">
        <f t="shared" si="163"/>
        <v>31168</v>
      </c>
      <c r="J465" s="72">
        <f t="shared" si="164"/>
        <v>0</v>
      </c>
      <c r="K465" s="114">
        <f t="shared" si="165"/>
        <v>1</v>
      </c>
      <c r="L465" s="115">
        <f t="shared" si="166"/>
        <v>2.35</v>
      </c>
      <c r="M465" s="115">
        <f t="shared" si="167"/>
        <v>5.8</v>
      </c>
      <c r="N465" s="56">
        <f t="shared" si="168"/>
        <v>5.8000000000000007</v>
      </c>
      <c r="O465" s="53" t="str">
        <f t="shared" si="169"/>
        <v>일반(목록배제,Normal-Manifest Exception)</v>
      </c>
      <c r="P465" s="100">
        <f t="shared" si="170"/>
        <v>10.73</v>
      </c>
      <c r="Q465" s="63" t="str">
        <f t="shared" si="171"/>
        <v>RS706</v>
      </c>
      <c r="R465" s="63" t="str">
        <f t="shared" si="172"/>
        <v>AIR SEOUL</v>
      </c>
      <c r="S465" s="54">
        <f t="shared" si="173"/>
        <v>45910</v>
      </c>
      <c r="T465" s="94">
        <f t="shared" si="174"/>
        <v>1572</v>
      </c>
      <c r="U465" s="98" cm="1">
        <f t="array" ref="U465">IF(OR(ISNUMBER(SEARCH("대신대납",J465)),ISNUMBER(SEARCH("대신 대납",J465))),_xlfn.LET(
  _xlpm.s,J465,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5" s="98">
        <f>((K465-1)*2500)/(Summary!$B$23/100)</f>
        <v>0</v>
      </c>
      <c r="W465" s="107">
        <f>IF(OR(ISNUMBER(SEARCH("대신대납",J465)),ISNUMBER(SEARCH("대신 대납",J465)),ISNUMBER(SEARCH("대신착불",J465)),ISNUMBER(SEARCH("대신 착불",J465))), 0,_xlfn.IFNA(_xlfn.IFS(
    AND(N465/K465 &gt; 2, N465/K465 &lt;= 5), 500/(Summary!$B$23/100) * K465,
    AND(N465/K465 &gt; 5, N465/K465 &lt;= 10), 1000/(Summary!$B$23/100) * K465,
    AND(N465/K465 &gt; 10, N465/K465 &lt;= 20), 3000/(Summary!$B$23/100) * K465,
    AND(N465/K465 &gt; 20, N465/K465 &lt;= 25), 11000/(Summary!$B$23/100) * K465,
    AND(N465/K465 &gt; 25, N465/K465 &lt;= 999), 15000/(Summary!$B$23/100) * K465
),0))</f>
        <v>106.11993675251769</v>
      </c>
      <c r="X465" s="99" cm="1">
        <f t="array" ref="X465">_xlfn.IFNA(_xlfn.IFS(AND(P465&gt;=2000, P465&lt;3000), 10000, AND(P465&gt;=3000, P465&lt;4000), 15000, AND(P465&gt;=4000, P465&lt;5000), 20000, AND(P465&gt;=5000), 25000),0)</f>
        <v>0</v>
      </c>
      <c r="Y465" s="64" t="str">
        <f>_xlfn.IFNA(VLOOKUP(D465,OTC!$A:$H,8,0),"")</f>
        <v/>
      </c>
      <c r="Z465" s="102">
        <f t="shared" si="175"/>
        <v>106</v>
      </c>
      <c r="AA465" s="113">
        <f t="shared" si="176"/>
        <v>1678</v>
      </c>
      <c r="AB465" s="124">
        <f>IF(OR(ISNUMBER(SEARCH("적하삭제",J465)),ISNUMBER(SEARCH("적하 삭제",J465))),0,AA465*Summary!$B$23/100)</f>
        <v>15812.297399999999</v>
      </c>
      <c r="AC465" s="65"/>
      <c r="AD465" s="145">
        <v>45910</v>
      </c>
      <c r="AE465" s="139" t="s">
        <v>10</v>
      </c>
      <c r="AF465" s="139">
        <v>82020038093</v>
      </c>
      <c r="AG465" s="139" t="s">
        <v>1593</v>
      </c>
      <c r="AH465" s="139" t="s">
        <v>1594</v>
      </c>
      <c r="AI465" s="139">
        <v>1067983309</v>
      </c>
      <c r="AJ465" s="139">
        <v>31168</v>
      </c>
      <c r="AK465" s="139"/>
      <c r="AL465" s="140">
        <v>1</v>
      </c>
      <c r="AM465" s="141">
        <v>2.35</v>
      </c>
      <c r="AN465" s="141">
        <v>5.8</v>
      </c>
      <c r="AO465" s="141">
        <v>6</v>
      </c>
      <c r="AP465" s="139" t="s">
        <v>8</v>
      </c>
      <c r="AQ465" s="141">
        <v>10.73</v>
      </c>
      <c r="AR465" s="139" t="s">
        <v>81</v>
      </c>
      <c r="AS465" s="139" t="s">
        <v>81</v>
      </c>
      <c r="AT465" s="139" t="s">
        <v>81</v>
      </c>
      <c r="AU465" s="139" t="s">
        <v>81</v>
      </c>
      <c r="AV465" s="139" t="s">
        <v>81</v>
      </c>
      <c r="AW465" s="139">
        <v>2256355</v>
      </c>
      <c r="AX465" s="139" t="s">
        <v>121</v>
      </c>
      <c r="AY465" s="139" t="s">
        <v>82</v>
      </c>
      <c r="AZ465" s="139"/>
      <c r="BA465" s="139" t="s">
        <v>83</v>
      </c>
      <c r="BB465" s="157">
        <v>596421466925</v>
      </c>
      <c r="BC465" s="139"/>
      <c r="BD465" s="139" t="s">
        <v>1595</v>
      </c>
      <c r="BE465" s="139" t="s">
        <v>88</v>
      </c>
      <c r="BF465" s="139" t="s">
        <v>87</v>
      </c>
      <c r="BG465" s="139" t="s">
        <v>84</v>
      </c>
      <c r="BH465" s="139" t="s">
        <v>85</v>
      </c>
      <c r="BI465" s="139" t="s">
        <v>86</v>
      </c>
      <c r="BJ465" s="139"/>
      <c r="BK465" s="139" t="s">
        <v>116</v>
      </c>
    </row>
    <row r="466" spans="1:63" ht="13.2" customHeight="1" x14ac:dyDescent="0.2">
      <c r="A466" s="54">
        <f t="shared" si="155"/>
        <v>45910</v>
      </c>
      <c r="B466" s="54" t="str">
        <f t="shared" si="156"/>
        <v>NRT</v>
      </c>
      <c r="C466" s="53">
        <f t="shared" si="157"/>
        <v>82020038093</v>
      </c>
      <c r="D466" s="55" t="str">
        <f t="shared" si="158"/>
        <v>PJP250141066</v>
      </c>
      <c r="E466" s="53">
        <f t="shared" si="159"/>
        <v>596421468141</v>
      </c>
      <c r="F466" s="53">
        <f t="shared" si="160"/>
        <v>2256355</v>
      </c>
      <c r="G466" s="53" t="str">
        <f t="shared" si="161"/>
        <v>SWCORP (TEAMHT)</v>
      </c>
      <c r="H466" s="55" t="str">
        <f t="shared" si="162"/>
        <v>서혜진</v>
      </c>
      <c r="I466" s="53">
        <f t="shared" si="163"/>
        <v>16387</v>
      </c>
      <c r="J466" s="72">
        <f t="shared" si="164"/>
        <v>0</v>
      </c>
      <c r="K466" s="114">
        <f t="shared" si="165"/>
        <v>1</v>
      </c>
      <c r="L466" s="115">
        <f t="shared" si="166"/>
        <v>1.5</v>
      </c>
      <c r="M466" s="115">
        <f t="shared" si="167"/>
        <v>3.5</v>
      </c>
      <c r="N466" s="56">
        <f t="shared" si="168"/>
        <v>3.5</v>
      </c>
      <c r="O466" s="53" t="str">
        <f t="shared" si="169"/>
        <v>일반(목록배제,Normal-Manifest Exception)</v>
      </c>
      <c r="P466" s="100">
        <f t="shared" si="170"/>
        <v>13.1</v>
      </c>
      <c r="Q466" s="63" t="str">
        <f t="shared" si="171"/>
        <v>RS706</v>
      </c>
      <c r="R466" s="63" t="str">
        <f t="shared" si="172"/>
        <v>AIR SEOUL</v>
      </c>
      <c r="S466" s="54">
        <f t="shared" si="173"/>
        <v>45910</v>
      </c>
      <c r="T466" s="94">
        <f t="shared" si="174"/>
        <v>1135</v>
      </c>
      <c r="U466" s="98" cm="1">
        <f t="array" ref="U466">IF(OR(ISNUMBER(SEARCH("대신대납",J466)),ISNUMBER(SEARCH("대신 대납",J466))),_xlfn.LET(
  _xlpm.s,J466,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6" s="98">
        <f>((K466-1)*2500)/(Summary!$B$23/100)</f>
        <v>0</v>
      </c>
      <c r="W466" s="107">
        <f>IF(OR(ISNUMBER(SEARCH("대신대납",J466)),ISNUMBER(SEARCH("대신 대납",J466)),ISNUMBER(SEARCH("대신착불",J466)),ISNUMBER(SEARCH("대신 착불",J466))), 0,_xlfn.IFNA(_xlfn.IFS(
    AND(N466/K466 &gt; 2, N466/K466 &lt;= 5), 500/(Summary!$B$23/100) * K466,
    AND(N466/K466 &gt; 5, N466/K466 &lt;= 10), 1000/(Summary!$B$23/100) * K466,
    AND(N466/K466 &gt; 10, N466/K466 &lt;= 20), 3000/(Summary!$B$23/100) * K466,
    AND(N466/K466 &gt; 20, N466/K466 &lt;= 25), 11000/(Summary!$B$23/100) * K466,
    AND(N466/K466 &gt; 25, N466/K466 &lt;= 999), 15000/(Summary!$B$23/100) * K466
),0))</f>
        <v>53.059968376258844</v>
      </c>
      <c r="X466" s="99" cm="1">
        <f t="array" ref="X466">_xlfn.IFNA(_xlfn.IFS(AND(P466&gt;=2000, P466&lt;3000), 10000, AND(P466&gt;=3000, P466&lt;4000), 15000, AND(P466&gt;=4000, P466&lt;5000), 20000, AND(P466&gt;=5000), 25000),0)</f>
        <v>0</v>
      </c>
      <c r="Y466" s="64" t="str">
        <f>_xlfn.IFNA(VLOOKUP(D466,OTC!$A:$H,8,0),"")</f>
        <v/>
      </c>
      <c r="Z466" s="102">
        <f t="shared" si="175"/>
        <v>53</v>
      </c>
      <c r="AA466" s="113">
        <f t="shared" si="176"/>
        <v>1188</v>
      </c>
      <c r="AB466" s="124">
        <f>IF(OR(ISNUMBER(SEARCH("적하삭제",J466)),ISNUMBER(SEARCH("적하 삭제",J466))),0,AA466*Summary!$B$23/100)</f>
        <v>11194.8804</v>
      </c>
      <c r="AC466" s="65"/>
      <c r="AD466" s="145">
        <v>45910</v>
      </c>
      <c r="AE466" s="139" t="s">
        <v>10</v>
      </c>
      <c r="AF466" s="139">
        <v>82020038093</v>
      </c>
      <c r="AG466" s="139" t="s">
        <v>1596</v>
      </c>
      <c r="AH466" s="139" t="s">
        <v>1597</v>
      </c>
      <c r="AI466" s="139">
        <v>1092576955</v>
      </c>
      <c r="AJ466" s="139">
        <v>16387</v>
      </c>
      <c r="AK466" s="139"/>
      <c r="AL466" s="140">
        <v>1</v>
      </c>
      <c r="AM466" s="141">
        <v>1.5</v>
      </c>
      <c r="AN466" s="141">
        <v>3.5</v>
      </c>
      <c r="AO466" s="141">
        <v>3.5</v>
      </c>
      <c r="AP466" s="139" t="s">
        <v>8</v>
      </c>
      <c r="AQ466" s="141">
        <v>13.1</v>
      </c>
      <c r="AR466" s="139" t="s">
        <v>81</v>
      </c>
      <c r="AS466" s="139" t="s">
        <v>81</v>
      </c>
      <c r="AT466" s="139" t="s">
        <v>81</v>
      </c>
      <c r="AU466" s="139" t="s">
        <v>81</v>
      </c>
      <c r="AV466" s="139" t="s">
        <v>81</v>
      </c>
      <c r="AW466" s="139">
        <v>2256355</v>
      </c>
      <c r="AX466" s="139" t="s">
        <v>121</v>
      </c>
      <c r="AY466" s="139" t="s">
        <v>82</v>
      </c>
      <c r="AZ466" s="139"/>
      <c r="BA466" s="139" t="s">
        <v>83</v>
      </c>
      <c r="BB466" s="157">
        <v>596421468141</v>
      </c>
      <c r="BC466" s="139"/>
      <c r="BD466" s="139" t="s">
        <v>1598</v>
      </c>
      <c r="BE466" s="139" t="s">
        <v>88</v>
      </c>
      <c r="BF466" s="139" t="s">
        <v>87</v>
      </c>
      <c r="BG466" s="139" t="s">
        <v>84</v>
      </c>
      <c r="BH466" s="139" t="s">
        <v>85</v>
      </c>
      <c r="BI466" s="139" t="s">
        <v>86</v>
      </c>
      <c r="BJ466" s="139"/>
      <c r="BK466" s="139" t="s">
        <v>116</v>
      </c>
    </row>
    <row r="467" spans="1:63" ht="13.2" customHeight="1" x14ac:dyDescent="0.2">
      <c r="A467" s="54">
        <f t="shared" si="155"/>
        <v>45910</v>
      </c>
      <c r="B467" s="54" t="str">
        <f t="shared" si="156"/>
        <v>NRT</v>
      </c>
      <c r="C467" s="53">
        <f t="shared" si="157"/>
        <v>82020038093</v>
      </c>
      <c r="D467" s="55" t="str">
        <f t="shared" si="158"/>
        <v>PJP250140997</v>
      </c>
      <c r="E467" s="53">
        <f t="shared" si="159"/>
        <v>596421467776</v>
      </c>
      <c r="F467" s="53">
        <f t="shared" si="160"/>
        <v>2256355</v>
      </c>
      <c r="G467" s="53" t="str">
        <f t="shared" si="161"/>
        <v>SWCORP (TEAMHT)</v>
      </c>
      <c r="H467" s="55" t="str">
        <f t="shared" si="162"/>
        <v>오주희</v>
      </c>
      <c r="I467" s="53">
        <f t="shared" si="163"/>
        <v>1331</v>
      </c>
      <c r="J467" s="72">
        <f t="shared" si="164"/>
        <v>0</v>
      </c>
      <c r="K467" s="114">
        <f t="shared" si="165"/>
        <v>1</v>
      </c>
      <c r="L467" s="115">
        <f t="shared" si="166"/>
        <v>0.75</v>
      </c>
      <c r="M467" s="115">
        <f t="shared" si="167"/>
        <v>2</v>
      </c>
      <c r="N467" s="56">
        <f t="shared" si="168"/>
        <v>2</v>
      </c>
      <c r="O467" s="53" t="str">
        <f t="shared" si="169"/>
        <v>일반(목록배제,Normal-Manifest Exception)</v>
      </c>
      <c r="P467" s="100">
        <f t="shared" si="170"/>
        <v>6.31</v>
      </c>
      <c r="Q467" s="63" t="str">
        <f t="shared" si="171"/>
        <v>RS706</v>
      </c>
      <c r="R467" s="63" t="str">
        <f t="shared" si="172"/>
        <v>AIR SEOUL</v>
      </c>
      <c r="S467" s="54">
        <f t="shared" si="173"/>
        <v>45910</v>
      </c>
      <c r="T467" s="94">
        <f t="shared" si="174"/>
        <v>850</v>
      </c>
      <c r="U467" s="98" cm="1">
        <f t="array" ref="U467">IF(OR(ISNUMBER(SEARCH("대신대납",J467)),ISNUMBER(SEARCH("대신 대납",J467))),_xlfn.LET(
  _xlpm.s,J467,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7" s="98">
        <f>((K467-1)*2500)/(Summary!$B$23/100)</f>
        <v>0</v>
      </c>
      <c r="W467" s="107">
        <f>IF(OR(ISNUMBER(SEARCH("대신대납",J467)),ISNUMBER(SEARCH("대신 대납",J467)),ISNUMBER(SEARCH("대신착불",J467)),ISNUMBER(SEARCH("대신 착불",J467))), 0,_xlfn.IFNA(_xlfn.IFS(
    AND(N467/K467 &gt; 2, N467/K467 &lt;= 5), 500/(Summary!$B$23/100) * K467,
    AND(N467/K467 &gt; 5, N467/K467 &lt;= 10), 1000/(Summary!$B$23/100) * K467,
    AND(N467/K467 &gt; 10, N467/K467 &lt;= 20), 3000/(Summary!$B$23/100) * K467,
    AND(N467/K467 &gt; 20, N467/K467 &lt;= 25), 11000/(Summary!$B$23/100) * K467,
    AND(N467/K467 &gt; 25, N467/K467 &lt;= 999), 15000/(Summary!$B$23/100) * K467
),0))</f>
        <v>0</v>
      </c>
      <c r="X467" s="99" cm="1">
        <f t="array" ref="X467">_xlfn.IFNA(_xlfn.IFS(AND(P467&gt;=2000, P467&lt;3000), 10000, AND(P467&gt;=3000, P467&lt;4000), 15000, AND(P467&gt;=4000, P467&lt;5000), 20000, AND(P467&gt;=5000), 25000),0)</f>
        <v>0</v>
      </c>
      <c r="Y467" s="64" t="str">
        <f>_xlfn.IFNA(VLOOKUP(D467,OTC!$A:$H,8,0),"")</f>
        <v/>
      </c>
      <c r="Z467" s="102">
        <f t="shared" si="175"/>
        <v>0</v>
      </c>
      <c r="AA467" s="113">
        <f t="shared" si="176"/>
        <v>850</v>
      </c>
      <c r="AB467" s="124">
        <f>IF(OR(ISNUMBER(SEARCH("적하삭제",J467)),ISNUMBER(SEARCH("적하 삭제",J467))),0,AA467*Summary!$B$23/100)</f>
        <v>8009.8050000000003</v>
      </c>
      <c r="AC467" s="65"/>
      <c r="AD467" s="145">
        <v>45910</v>
      </c>
      <c r="AE467" s="139" t="s">
        <v>10</v>
      </c>
      <c r="AF467" s="139">
        <v>82020038093</v>
      </c>
      <c r="AG467" s="139" t="s">
        <v>1599</v>
      </c>
      <c r="AH467" s="139" t="s">
        <v>1600</v>
      </c>
      <c r="AI467" s="139">
        <v>1068045520</v>
      </c>
      <c r="AJ467" s="139">
        <v>1331</v>
      </c>
      <c r="AK467" s="139"/>
      <c r="AL467" s="140">
        <v>1</v>
      </c>
      <c r="AM467" s="141">
        <v>0.75</v>
      </c>
      <c r="AN467" s="141">
        <v>2</v>
      </c>
      <c r="AO467" s="141">
        <v>2</v>
      </c>
      <c r="AP467" s="139" t="s">
        <v>8</v>
      </c>
      <c r="AQ467" s="141">
        <v>6.31</v>
      </c>
      <c r="AR467" s="139" t="s">
        <v>81</v>
      </c>
      <c r="AS467" s="139" t="s">
        <v>81</v>
      </c>
      <c r="AT467" s="139" t="s">
        <v>81</v>
      </c>
      <c r="AU467" s="139" t="s">
        <v>81</v>
      </c>
      <c r="AV467" s="139" t="s">
        <v>81</v>
      </c>
      <c r="AW467" s="139">
        <v>2256355</v>
      </c>
      <c r="AX467" s="139" t="s">
        <v>121</v>
      </c>
      <c r="AY467" s="139" t="s">
        <v>82</v>
      </c>
      <c r="AZ467" s="139"/>
      <c r="BA467" s="139" t="s">
        <v>83</v>
      </c>
      <c r="BB467" s="157">
        <v>596421467776</v>
      </c>
      <c r="BC467" s="139"/>
      <c r="BD467" s="139" t="s">
        <v>1601</v>
      </c>
      <c r="BE467" s="139" t="s">
        <v>88</v>
      </c>
      <c r="BF467" s="139" t="s">
        <v>87</v>
      </c>
      <c r="BG467" s="139" t="s">
        <v>84</v>
      </c>
      <c r="BH467" s="139" t="s">
        <v>85</v>
      </c>
      <c r="BI467" s="139" t="s">
        <v>86</v>
      </c>
      <c r="BJ467" s="139"/>
      <c r="BK467" s="139" t="s">
        <v>116</v>
      </c>
    </row>
    <row r="468" spans="1:63" ht="13.2" customHeight="1" x14ac:dyDescent="0.2">
      <c r="A468" s="54">
        <f t="shared" si="155"/>
        <v>45910</v>
      </c>
      <c r="B468" s="54" t="str">
        <f t="shared" si="156"/>
        <v>NRT</v>
      </c>
      <c r="C468" s="53">
        <f t="shared" si="157"/>
        <v>82020038093</v>
      </c>
      <c r="D468" s="55" t="str">
        <f t="shared" si="158"/>
        <v>PJP250140529</v>
      </c>
      <c r="E468" s="53">
        <f t="shared" si="159"/>
        <v>596421466774</v>
      </c>
      <c r="F468" s="53">
        <f t="shared" si="160"/>
        <v>2256355</v>
      </c>
      <c r="G468" s="53" t="str">
        <f t="shared" si="161"/>
        <v>SWCORP (TEAMHT)</v>
      </c>
      <c r="H468" s="55" t="str">
        <f t="shared" si="162"/>
        <v>김효준</v>
      </c>
      <c r="I468" s="53">
        <f t="shared" si="163"/>
        <v>16928</v>
      </c>
      <c r="J468" s="72">
        <f t="shared" si="164"/>
        <v>0</v>
      </c>
      <c r="K468" s="114">
        <f t="shared" si="165"/>
        <v>1</v>
      </c>
      <c r="L468" s="115">
        <f t="shared" si="166"/>
        <v>2.8</v>
      </c>
      <c r="M468" s="115">
        <f t="shared" si="167"/>
        <v>3.6</v>
      </c>
      <c r="N468" s="56">
        <f t="shared" si="168"/>
        <v>3.6</v>
      </c>
      <c r="O468" s="53" t="str">
        <f t="shared" si="169"/>
        <v>일반(목록배제,Normal-Manifest Exception)</v>
      </c>
      <c r="P468" s="100">
        <f t="shared" si="170"/>
        <v>16.489999999999998</v>
      </c>
      <c r="Q468" s="63" t="str">
        <f t="shared" si="171"/>
        <v>RS706</v>
      </c>
      <c r="R468" s="63" t="str">
        <f t="shared" si="172"/>
        <v>AIR SEOUL</v>
      </c>
      <c r="S468" s="54">
        <f t="shared" si="173"/>
        <v>45910</v>
      </c>
      <c r="T468" s="94">
        <f t="shared" si="174"/>
        <v>1154</v>
      </c>
      <c r="U468" s="98" cm="1">
        <f t="array" ref="U468">IF(OR(ISNUMBER(SEARCH("대신대납",J468)),ISNUMBER(SEARCH("대신 대납",J468))),_xlfn.LET(
  _xlpm.s,J468,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8" s="98">
        <f>((K468-1)*2500)/(Summary!$B$23/100)</f>
        <v>0</v>
      </c>
      <c r="W468" s="107">
        <f>IF(OR(ISNUMBER(SEARCH("대신대납",J468)),ISNUMBER(SEARCH("대신 대납",J468)),ISNUMBER(SEARCH("대신착불",J468)),ISNUMBER(SEARCH("대신 착불",J468))), 0,_xlfn.IFNA(_xlfn.IFS(
    AND(N468/K468 &gt; 2, N468/K468 &lt;= 5), 500/(Summary!$B$23/100) * K468,
    AND(N468/K468 &gt; 5, N468/K468 &lt;= 10), 1000/(Summary!$B$23/100) * K468,
    AND(N468/K468 &gt; 10, N468/K468 &lt;= 20), 3000/(Summary!$B$23/100) * K468,
    AND(N468/K468 &gt; 20, N468/K468 &lt;= 25), 11000/(Summary!$B$23/100) * K468,
    AND(N468/K468 &gt; 25, N468/K468 &lt;= 999), 15000/(Summary!$B$23/100) * K468
),0))</f>
        <v>53.059968376258844</v>
      </c>
      <c r="X468" s="99" cm="1">
        <f t="array" ref="X468">_xlfn.IFNA(_xlfn.IFS(AND(P468&gt;=2000, P468&lt;3000), 10000, AND(P468&gt;=3000, P468&lt;4000), 15000, AND(P468&gt;=4000, P468&lt;5000), 20000, AND(P468&gt;=5000), 25000),0)</f>
        <v>0</v>
      </c>
      <c r="Y468" s="64" t="str">
        <f>_xlfn.IFNA(VLOOKUP(D468,OTC!$A:$H,8,0),"")</f>
        <v/>
      </c>
      <c r="Z468" s="102">
        <f t="shared" si="175"/>
        <v>53</v>
      </c>
      <c r="AA468" s="113">
        <f t="shared" si="176"/>
        <v>1207</v>
      </c>
      <c r="AB468" s="124">
        <f>IF(OR(ISNUMBER(SEARCH("적하삭제",J468)),ISNUMBER(SEARCH("적하 삭제",J468))),0,AA468*Summary!$B$23/100)</f>
        <v>11373.9231</v>
      </c>
      <c r="AC468" s="65"/>
      <c r="AD468" s="145">
        <v>45910</v>
      </c>
      <c r="AE468" s="139" t="s">
        <v>10</v>
      </c>
      <c r="AF468" s="139">
        <v>82020038093</v>
      </c>
      <c r="AG468" s="139" t="s">
        <v>1602</v>
      </c>
      <c r="AH468" s="139" t="s">
        <v>1603</v>
      </c>
      <c r="AI468" s="139">
        <v>1066225130</v>
      </c>
      <c r="AJ468" s="139">
        <v>16928</v>
      </c>
      <c r="AK468" s="139"/>
      <c r="AL468" s="140">
        <v>1</v>
      </c>
      <c r="AM468" s="141">
        <v>2.8</v>
      </c>
      <c r="AN468" s="141">
        <v>3.6</v>
      </c>
      <c r="AO468" s="141">
        <v>3.6</v>
      </c>
      <c r="AP468" s="139" t="s">
        <v>8</v>
      </c>
      <c r="AQ468" s="141">
        <v>16.489999999999998</v>
      </c>
      <c r="AR468" s="139" t="s">
        <v>81</v>
      </c>
      <c r="AS468" s="139" t="s">
        <v>81</v>
      </c>
      <c r="AT468" s="139" t="s">
        <v>81</v>
      </c>
      <c r="AU468" s="139" t="s">
        <v>81</v>
      </c>
      <c r="AV468" s="139" t="s">
        <v>81</v>
      </c>
      <c r="AW468" s="139">
        <v>2256355</v>
      </c>
      <c r="AX468" s="139" t="s">
        <v>121</v>
      </c>
      <c r="AY468" s="139" t="s">
        <v>82</v>
      </c>
      <c r="AZ468" s="139"/>
      <c r="BA468" s="139" t="s">
        <v>83</v>
      </c>
      <c r="BB468" s="157">
        <v>596421466774</v>
      </c>
      <c r="BC468" s="139"/>
      <c r="BD468" s="139" t="s">
        <v>1604</v>
      </c>
      <c r="BE468" s="139" t="s">
        <v>88</v>
      </c>
      <c r="BF468" s="139" t="s">
        <v>87</v>
      </c>
      <c r="BG468" s="139" t="s">
        <v>84</v>
      </c>
      <c r="BH468" s="139" t="s">
        <v>85</v>
      </c>
      <c r="BI468" s="139" t="s">
        <v>86</v>
      </c>
      <c r="BJ468" s="139"/>
      <c r="BK468" s="139" t="s">
        <v>116</v>
      </c>
    </row>
    <row r="469" spans="1:63" ht="13.2" customHeight="1" x14ac:dyDescent="0.2">
      <c r="A469" s="54">
        <f t="shared" si="155"/>
        <v>45910</v>
      </c>
      <c r="B469" s="54" t="str">
        <f t="shared" si="156"/>
        <v>NRT</v>
      </c>
      <c r="C469" s="53">
        <f t="shared" si="157"/>
        <v>82020038093</v>
      </c>
      <c r="D469" s="55" t="str">
        <f t="shared" si="158"/>
        <v>PJP250140540</v>
      </c>
      <c r="E469" s="53">
        <f t="shared" si="159"/>
        <v>596421466881</v>
      </c>
      <c r="F469" s="53">
        <f t="shared" si="160"/>
        <v>2256355</v>
      </c>
      <c r="G469" s="53" t="str">
        <f t="shared" si="161"/>
        <v>SWCORP (TEAMHT)</v>
      </c>
      <c r="H469" s="55" t="str">
        <f t="shared" si="162"/>
        <v>문유진</v>
      </c>
      <c r="I469" s="53">
        <f t="shared" si="163"/>
        <v>31817</v>
      </c>
      <c r="J469" s="72">
        <f t="shared" si="164"/>
        <v>0</v>
      </c>
      <c r="K469" s="114">
        <f t="shared" si="165"/>
        <v>1</v>
      </c>
      <c r="L469" s="115">
        <f t="shared" si="166"/>
        <v>4.45</v>
      </c>
      <c r="M469" s="115">
        <f t="shared" si="167"/>
        <v>6.1</v>
      </c>
      <c r="N469" s="56">
        <f t="shared" si="168"/>
        <v>6.1000000000000005</v>
      </c>
      <c r="O469" s="53" t="str">
        <f t="shared" si="169"/>
        <v>일반(목록배제,Normal-Manifest Exception)</v>
      </c>
      <c r="P469" s="100">
        <f t="shared" si="170"/>
        <v>12.94</v>
      </c>
      <c r="Q469" s="63" t="str">
        <f t="shared" si="171"/>
        <v>RS706</v>
      </c>
      <c r="R469" s="63" t="str">
        <f t="shared" si="172"/>
        <v>AIR SEOUL</v>
      </c>
      <c r="S469" s="54">
        <f t="shared" si="173"/>
        <v>45910</v>
      </c>
      <c r="T469" s="94">
        <f t="shared" si="174"/>
        <v>1629</v>
      </c>
      <c r="U469" s="98" cm="1">
        <f t="array" ref="U469">IF(OR(ISNUMBER(SEARCH("대신대납",J469)),ISNUMBER(SEARCH("대신 대납",J469))),_xlfn.LET(
  _xlpm.s,J469,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9" s="98">
        <f>((K469-1)*2500)/(Summary!$B$23/100)</f>
        <v>0</v>
      </c>
      <c r="W469" s="107">
        <f>IF(OR(ISNUMBER(SEARCH("대신대납",J469)),ISNUMBER(SEARCH("대신 대납",J469)),ISNUMBER(SEARCH("대신착불",J469)),ISNUMBER(SEARCH("대신 착불",J469))), 0,_xlfn.IFNA(_xlfn.IFS(
    AND(N469/K469 &gt; 2, N469/K469 &lt;= 5), 500/(Summary!$B$23/100) * K469,
    AND(N469/K469 &gt; 5, N469/K469 &lt;= 10), 1000/(Summary!$B$23/100) * K469,
    AND(N469/K469 &gt; 10, N469/K469 &lt;= 20), 3000/(Summary!$B$23/100) * K469,
    AND(N469/K469 &gt; 20, N469/K469 &lt;= 25), 11000/(Summary!$B$23/100) * K469,
    AND(N469/K469 &gt; 25, N469/K469 &lt;= 999), 15000/(Summary!$B$23/100) * K469
),0))</f>
        <v>106.11993675251769</v>
      </c>
      <c r="X469" s="99" cm="1">
        <f t="array" ref="X469">_xlfn.IFNA(_xlfn.IFS(AND(P469&gt;=2000, P469&lt;3000), 10000, AND(P469&gt;=3000, P469&lt;4000), 15000, AND(P469&gt;=4000, P469&lt;5000), 20000, AND(P469&gt;=5000), 25000),0)</f>
        <v>0</v>
      </c>
      <c r="Y469" s="64" t="str">
        <f>_xlfn.IFNA(VLOOKUP(D469,OTC!$A:$H,8,0),"")</f>
        <v/>
      </c>
      <c r="Z469" s="102">
        <f t="shared" si="175"/>
        <v>106</v>
      </c>
      <c r="AA469" s="113">
        <f t="shared" si="176"/>
        <v>1735</v>
      </c>
      <c r="AB469" s="124">
        <f>IF(OR(ISNUMBER(SEARCH("적하삭제",J469)),ISNUMBER(SEARCH("적하 삭제",J469))),0,AA469*Summary!$B$23/100)</f>
        <v>16349.425500000001</v>
      </c>
      <c r="AC469" s="65"/>
      <c r="AD469" s="145">
        <v>45910</v>
      </c>
      <c r="AE469" s="139" t="s">
        <v>10</v>
      </c>
      <c r="AF469" s="139">
        <v>82020038093</v>
      </c>
      <c r="AG469" s="139" t="s">
        <v>1605</v>
      </c>
      <c r="AH469" s="139" t="s">
        <v>1028</v>
      </c>
      <c r="AI469" s="139">
        <v>1022793666</v>
      </c>
      <c r="AJ469" s="139">
        <v>31817</v>
      </c>
      <c r="AK469" s="139"/>
      <c r="AL469" s="140">
        <v>1</v>
      </c>
      <c r="AM469" s="141">
        <v>4.45</v>
      </c>
      <c r="AN469" s="141">
        <v>6.1</v>
      </c>
      <c r="AO469" s="141">
        <v>6.5</v>
      </c>
      <c r="AP469" s="139" t="s">
        <v>8</v>
      </c>
      <c r="AQ469" s="141">
        <v>12.94</v>
      </c>
      <c r="AR469" s="139" t="s">
        <v>81</v>
      </c>
      <c r="AS469" s="139" t="s">
        <v>81</v>
      </c>
      <c r="AT469" s="139" t="s">
        <v>81</v>
      </c>
      <c r="AU469" s="139" t="s">
        <v>81</v>
      </c>
      <c r="AV469" s="139" t="s">
        <v>81</v>
      </c>
      <c r="AW469" s="139">
        <v>2256355</v>
      </c>
      <c r="AX469" s="139" t="s">
        <v>121</v>
      </c>
      <c r="AY469" s="139" t="s">
        <v>82</v>
      </c>
      <c r="AZ469" s="139"/>
      <c r="BA469" s="139" t="s">
        <v>83</v>
      </c>
      <c r="BB469" s="157">
        <v>596421466881</v>
      </c>
      <c r="BC469" s="139"/>
      <c r="BD469" s="139" t="s">
        <v>1606</v>
      </c>
      <c r="BE469" s="139" t="s">
        <v>88</v>
      </c>
      <c r="BF469" s="139" t="s">
        <v>87</v>
      </c>
      <c r="BG469" s="139" t="s">
        <v>84</v>
      </c>
      <c r="BH469" s="139" t="s">
        <v>85</v>
      </c>
      <c r="BI469" s="139" t="s">
        <v>86</v>
      </c>
      <c r="BJ469" s="139"/>
      <c r="BK469" s="139" t="s">
        <v>116</v>
      </c>
    </row>
    <row r="470" spans="1:63" ht="13.2" customHeight="1" x14ac:dyDescent="0.2">
      <c r="A470" s="54">
        <f t="shared" si="155"/>
        <v>45911</v>
      </c>
      <c r="B470" s="54" t="str">
        <f t="shared" si="156"/>
        <v>NRT</v>
      </c>
      <c r="C470" s="53">
        <f t="shared" si="157"/>
        <v>82020038104</v>
      </c>
      <c r="D470" s="55" t="str">
        <f t="shared" si="158"/>
        <v>PJP250140557</v>
      </c>
      <c r="E470" s="53">
        <f t="shared" si="159"/>
        <v>596421467080</v>
      </c>
      <c r="F470" s="53">
        <f t="shared" si="160"/>
        <v>2256355</v>
      </c>
      <c r="G470" s="53" t="str">
        <f t="shared" si="161"/>
        <v>SWCORP (TEAMHT)</v>
      </c>
      <c r="H470" s="55" t="str">
        <f t="shared" si="162"/>
        <v>이한나</v>
      </c>
      <c r="I470" s="53">
        <f t="shared" si="163"/>
        <v>61743</v>
      </c>
      <c r="J470" s="72" t="str">
        <f t="shared" si="164"/>
        <v>[동물검역]/반입예정정보재전송</v>
      </c>
      <c r="K470" s="114">
        <f t="shared" si="165"/>
        <v>1</v>
      </c>
      <c r="L470" s="115">
        <f t="shared" si="166"/>
        <v>1.4</v>
      </c>
      <c r="M470" s="115">
        <f t="shared" si="167"/>
        <v>2</v>
      </c>
      <c r="N470" s="56">
        <f t="shared" si="168"/>
        <v>2</v>
      </c>
      <c r="O470" s="53" t="str">
        <f t="shared" si="169"/>
        <v>동물검역(Animal Inspection)</v>
      </c>
      <c r="P470" s="100">
        <f t="shared" si="170"/>
        <v>15.23</v>
      </c>
      <c r="Q470" s="63" t="str">
        <f t="shared" si="171"/>
        <v>RS702</v>
      </c>
      <c r="R470" s="63" t="str">
        <f t="shared" si="172"/>
        <v>AIR SEOUL</v>
      </c>
      <c r="S470" s="54">
        <f t="shared" si="173"/>
        <v>45911</v>
      </c>
      <c r="T470" s="94">
        <f t="shared" si="174"/>
        <v>850</v>
      </c>
      <c r="U470" s="98" cm="1">
        <f t="array" ref="U470">IF(OR(ISNUMBER(SEARCH("대신대납",J470)),ISNUMBER(SEARCH("대신 대납",J470))),_xlfn.LET(
  _xlpm.s,J470,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0" s="98">
        <f>((K470-1)*2500)/(Summary!$B$23/100)</f>
        <v>0</v>
      </c>
      <c r="W470" s="107">
        <f>IF(OR(ISNUMBER(SEARCH("대신대납",J470)),ISNUMBER(SEARCH("대신 대납",J470)),ISNUMBER(SEARCH("대신착불",J470)),ISNUMBER(SEARCH("대신 착불",J470))), 0,_xlfn.IFNA(_xlfn.IFS(
    AND(N470/K470 &gt; 2, N470/K470 &lt;= 5), 500/(Summary!$B$23/100) * K470,
    AND(N470/K470 &gt; 5, N470/K470 &lt;= 10), 1000/(Summary!$B$23/100) * K470,
    AND(N470/K470 &gt; 10, N470/K470 &lt;= 20), 3000/(Summary!$B$23/100) * K470,
    AND(N470/K470 &gt; 20, N470/K470 &lt;= 25), 11000/(Summary!$B$23/100) * K470,
    AND(N470/K470 &gt; 25, N470/K470 &lt;= 999), 15000/(Summary!$B$23/100) * K470
),0))</f>
        <v>0</v>
      </c>
      <c r="X470" s="99" cm="1">
        <f t="array" ref="X470">_xlfn.IFNA(_xlfn.IFS(AND(P470&gt;=2000, P470&lt;3000), 10000, AND(P470&gt;=3000, P470&lt;4000), 15000, AND(P470&gt;=4000, P470&lt;5000), 20000, AND(P470&gt;=5000), 25000),0)</f>
        <v>0</v>
      </c>
      <c r="Y470" s="64" t="str">
        <f>_xlfn.IFNA(VLOOKUP(D470,OTC!$A:$H,8,0),"")</f>
        <v/>
      </c>
      <c r="Z470" s="102">
        <f t="shared" si="175"/>
        <v>0</v>
      </c>
      <c r="AA470" s="113">
        <f t="shared" si="176"/>
        <v>850</v>
      </c>
      <c r="AB470" s="124">
        <f>IF(OR(ISNUMBER(SEARCH("적하삭제",J470)),ISNUMBER(SEARCH("적하 삭제",J470))),0,AA470*Summary!$B$23/100)</f>
        <v>8009.8050000000003</v>
      </c>
      <c r="AC470" s="65"/>
      <c r="AD470" s="145">
        <v>45911</v>
      </c>
      <c r="AE470" s="139" t="s">
        <v>10</v>
      </c>
      <c r="AF470" s="139">
        <v>82020038104</v>
      </c>
      <c r="AG470" s="139" t="s">
        <v>1607</v>
      </c>
      <c r="AH470" s="139" t="s">
        <v>1608</v>
      </c>
      <c r="AI470" s="139">
        <v>1092548121</v>
      </c>
      <c r="AJ470" s="139">
        <v>61743</v>
      </c>
      <c r="AK470" s="139" t="s">
        <v>154</v>
      </c>
      <c r="AL470" s="140">
        <v>1</v>
      </c>
      <c r="AM470" s="141">
        <v>1.4</v>
      </c>
      <c r="AN470" s="141">
        <v>2</v>
      </c>
      <c r="AO470" s="141">
        <v>2</v>
      </c>
      <c r="AP470" s="139" t="s">
        <v>100</v>
      </c>
      <c r="AQ470" s="141">
        <v>15.23</v>
      </c>
      <c r="AR470" s="139" t="s">
        <v>81</v>
      </c>
      <c r="AS470" s="139" t="s">
        <v>81</v>
      </c>
      <c r="AT470" s="139" t="s">
        <v>81</v>
      </c>
      <c r="AU470" s="139" t="s">
        <v>81</v>
      </c>
      <c r="AV470" s="139" t="s">
        <v>81</v>
      </c>
      <c r="AW470" s="139">
        <v>2256355</v>
      </c>
      <c r="AX470" s="139" t="s">
        <v>121</v>
      </c>
      <c r="AY470" s="139" t="s">
        <v>89</v>
      </c>
      <c r="AZ470" s="139"/>
      <c r="BA470" s="139" t="s">
        <v>83</v>
      </c>
      <c r="BB470" s="157">
        <v>596421467080</v>
      </c>
      <c r="BC470" s="139"/>
      <c r="BD470" s="139" t="s">
        <v>1609</v>
      </c>
      <c r="BE470" s="139" t="s">
        <v>119</v>
      </c>
      <c r="BF470" s="139" t="s">
        <v>87</v>
      </c>
      <c r="BG470" s="139" t="s">
        <v>84</v>
      </c>
      <c r="BH470" s="139" t="s">
        <v>85</v>
      </c>
      <c r="BI470" s="139" t="s">
        <v>86</v>
      </c>
      <c r="BJ470" s="139"/>
      <c r="BK470" s="139" t="s">
        <v>116</v>
      </c>
    </row>
    <row r="471" spans="1:63" ht="13.2" customHeight="1" x14ac:dyDescent="0.2">
      <c r="A471" s="54">
        <f t="shared" si="155"/>
        <v>45911</v>
      </c>
      <c r="B471" s="54" t="str">
        <f t="shared" si="156"/>
        <v>NRT</v>
      </c>
      <c r="C471" s="53">
        <f t="shared" si="157"/>
        <v>82020038104</v>
      </c>
      <c r="D471" s="55" t="str">
        <f t="shared" si="158"/>
        <v>PJP250141825</v>
      </c>
      <c r="E471" s="53">
        <f t="shared" si="159"/>
        <v>596421470285</v>
      </c>
      <c r="F471" s="53">
        <f t="shared" si="160"/>
        <v>2256355</v>
      </c>
      <c r="G471" s="53" t="str">
        <f t="shared" si="161"/>
        <v>SWCORP (TEAMHT)</v>
      </c>
      <c r="H471" s="55" t="str">
        <f t="shared" si="162"/>
        <v>신미경</v>
      </c>
      <c r="I471" s="53">
        <f t="shared" si="163"/>
        <v>16909</v>
      </c>
      <c r="J471" s="72">
        <f t="shared" si="164"/>
        <v>0</v>
      </c>
      <c r="K471" s="114">
        <f t="shared" si="165"/>
        <v>1</v>
      </c>
      <c r="L471" s="115">
        <f t="shared" si="166"/>
        <v>2.65</v>
      </c>
      <c r="M471" s="115">
        <f t="shared" si="167"/>
        <v>4</v>
      </c>
      <c r="N471" s="56">
        <f t="shared" si="168"/>
        <v>4</v>
      </c>
      <c r="O471" s="53" t="str">
        <f t="shared" si="169"/>
        <v>일반(목록배제,Normal-Manifest Exception)</v>
      </c>
      <c r="P471" s="100">
        <f t="shared" si="170"/>
        <v>18</v>
      </c>
      <c r="Q471" s="63" t="str">
        <f t="shared" si="171"/>
        <v>RS702</v>
      </c>
      <c r="R471" s="63" t="str">
        <f t="shared" si="172"/>
        <v>AIR SEOUL</v>
      </c>
      <c r="S471" s="54">
        <f t="shared" si="173"/>
        <v>45911</v>
      </c>
      <c r="T471" s="94">
        <f t="shared" si="174"/>
        <v>1230</v>
      </c>
      <c r="U471" s="98" cm="1">
        <f t="array" ref="U471">IF(OR(ISNUMBER(SEARCH("대신대납",J471)),ISNUMBER(SEARCH("대신 대납",J471))),_xlfn.LET(
  _xlpm.s,J471,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1" s="98">
        <f>((K471-1)*2500)/(Summary!$B$23/100)</f>
        <v>0</v>
      </c>
      <c r="W471" s="107">
        <f>IF(OR(ISNUMBER(SEARCH("대신대납",J471)),ISNUMBER(SEARCH("대신 대납",J471)),ISNUMBER(SEARCH("대신착불",J471)),ISNUMBER(SEARCH("대신 착불",J471))), 0,_xlfn.IFNA(_xlfn.IFS(
    AND(N471/K471 &gt; 2, N471/K471 &lt;= 5), 500/(Summary!$B$23/100) * K471,
    AND(N471/K471 &gt; 5, N471/K471 &lt;= 10), 1000/(Summary!$B$23/100) * K471,
    AND(N471/K471 &gt; 10, N471/K471 &lt;= 20), 3000/(Summary!$B$23/100) * K471,
    AND(N471/K471 &gt; 20, N471/K471 &lt;= 25), 11000/(Summary!$B$23/100) * K471,
    AND(N471/K471 &gt; 25, N471/K471 &lt;= 999), 15000/(Summary!$B$23/100) * K471
),0))</f>
        <v>53.059968376258844</v>
      </c>
      <c r="X471" s="99" cm="1">
        <f t="array" ref="X471">_xlfn.IFNA(_xlfn.IFS(AND(P471&gt;=2000, P471&lt;3000), 10000, AND(P471&gt;=3000, P471&lt;4000), 15000, AND(P471&gt;=4000, P471&lt;5000), 20000, AND(P471&gt;=5000), 25000),0)</f>
        <v>0</v>
      </c>
      <c r="Y471" s="64" t="str">
        <f>_xlfn.IFNA(VLOOKUP(D471,OTC!$A:$H,8,0),"")</f>
        <v/>
      </c>
      <c r="Z471" s="102">
        <f t="shared" si="175"/>
        <v>53</v>
      </c>
      <c r="AA471" s="113">
        <f t="shared" si="176"/>
        <v>1283</v>
      </c>
      <c r="AB471" s="124">
        <f>IF(OR(ISNUMBER(SEARCH("적하삭제",J471)),ISNUMBER(SEARCH("적하 삭제",J471))),0,AA471*Summary!$B$23/100)</f>
        <v>12090.093900000002</v>
      </c>
      <c r="AC471" s="65"/>
      <c r="AD471" s="145">
        <v>45911</v>
      </c>
      <c r="AE471" s="139" t="s">
        <v>10</v>
      </c>
      <c r="AF471" s="139">
        <v>82020038104</v>
      </c>
      <c r="AG471" s="139" t="s">
        <v>1610</v>
      </c>
      <c r="AH471" s="139" t="s">
        <v>1611</v>
      </c>
      <c r="AI471" s="139">
        <v>1054050017</v>
      </c>
      <c r="AJ471" s="139">
        <v>16909</v>
      </c>
      <c r="AK471" s="139"/>
      <c r="AL471" s="140">
        <v>1</v>
      </c>
      <c r="AM471" s="141">
        <v>2.65</v>
      </c>
      <c r="AN471" s="141">
        <v>4</v>
      </c>
      <c r="AO471" s="141">
        <v>4</v>
      </c>
      <c r="AP471" s="139" t="s">
        <v>8</v>
      </c>
      <c r="AQ471" s="141">
        <v>18</v>
      </c>
      <c r="AR471" s="139" t="s">
        <v>81</v>
      </c>
      <c r="AS471" s="139" t="s">
        <v>81</v>
      </c>
      <c r="AT471" s="139" t="s">
        <v>81</v>
      </c>
      <c r="AU471" s="139" t="s">
        <v>81</v>
      </c>
      <c r="AV471" s="139" t="s">
        <v>81</v>
      </c>
      <c r="AW471" s="139">
        <v>2256355</v>
      </c>
      <c r="AX471" s="139" t="s">
        <v>121</v>
      </c>
      <c r="AY471" s="139" t="s">
        <v>82</v>
      </c>
      <c r="AZ471" s="139"/>
      <c r="BA471" s="139" t="s">
        <v>83</v>
      </c>
      <c r="BB471" s="157">
        <v>596421470285</v>
      </c>
      <c r="BC471" s="139"/>
      <c r="BD471" s="139" t="s">
        <v>1612</v>
      </c>
      <c r="BE471" s="139" t="s">
        <v>119</v>
      </c>
      <c r="BF471" s="139" t="s">
        <v>87</v>
      </c>
      <c r="BG471" s="139" t="s">
        <v>84</v>
      </c>
      <c r="BH471" s="139" t="s">
        <v>85</v>
      </c>
      <c r="BI471" s="139" t="s">
        <v>86</v>
      </c>
      <c r="BJ471" s="139"/>
      <c r="BK471" s="139" t="s">
        <v>116</v>
      </c>
    </row>
    <row r="472" spans="1:63" ht="13.2" customHeight="1" x14ac:dyDescent="0.2">
      <c r="A472" s="54">
        <f t="shared" si="155"/>
        <v>45911</v>
      </c>
      <c r="B472" s="54" t="str">
        <f t="shared" si="156"/>
        <v>NRT</v>
      </c>
      <c r="C472" s="53">
        <f t="shared" si="157"/>
        <v>82020038104</v>
      </c>
      <c r="D472" s="55" t="str">
        <f t="shared" si="158"/>
        <v>PJP250141804</v>
      </c>
      <c r="E472" s="53">
        <f t="shared" si="159"/>
        <v>596421470075</v>
      </c>
      <c r="F472" s="53">
        <f t="shared" si="160"/>
        <v>2256355</v>
      </c>
      <c r="G472" s="53" t="str">
        <f t="shared" si="161"/>
        <v>SWCORP (TEAMHT)</v>
      </c>
      <c r="H472" s="55" t="str">
        <f t="shared" si="162"/>
        <v>주효빈</v>
      </c>
      <c r="I472" s="53">
        <f t="shared" si="163"/>
        <v>54033</v>
      </c>
      <c r="J472" s="72">
        <f t="shared" si="164"/>
        <v>0</v>
      </c>
      <c r="K472" s="114">
        <f t="shared" si="165"/>
        <v>1</v>
      </c>
      <c r="L472" s="115">
        <f t="shared" si="166"/>
        <v>3</v>
      </c>
      <c r="M472" s="115">
        <f t="shared" si="167"/>
        <v>3.6</v>
      </c>
      <c r="N472" s="56">
        <f t="shared" si="168"/>
        <v>3.6</v>
      </c>
      <c r="O472" s="53" t="str">
        <f t="shared" si="169"/>
        <v>일반(목록배제,Normal-Manifest Exception)</v>
      </c>
      <c r="P472" s="100">
        <f t="shared" si="170"/>
        <v>16.649999999999999</v>
      </c>
      <c r="Q472" s="63" t="str">
        <f t="shared" si="171"/>
        <v>RS702</v>
      </c>
      <c r="R472" s="63" t="str">
        <f t="shared" si="172"/>
        <v>AIR SEOUL</v>
      </c>
      <c r="S472" s="54">
        <f t="shared" si="173"/>
        <v>45911</v>
      </c>
      <c r="T472" s="94">
        <f t="shared" si="174"/>
        <v>1154</v>
      </c>
      <c r="U472" s="98" cm="1">
        <f t="array" ref="U472">IF(OR(ISNUMBER(SEARCH("대신대납",J472)),ISNUMBER(SEARCH("대신 대납",J472))),_xlfn.LET(
  _xlpm.s,J472,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2" s="98">
        <f>((K472-1)*2500)/(Summary!$B$23/100)</f>
        <v>0</v>
      </c>
      <c r="W472" s="107">
        <f>IF(OR(ISNUMBER(SEARCH("대신대납",J472)),ISNUMBER(SEARCH("대신 대납",J472)),ISNUMBER(SEARCH("대신착불",J472)),ISNUMBER(SEARCH("대신 착불",J472))), 0,_xlfn.IFNA(_xlfn.IFS(
    AND(N472/K472 &gt; 2, N472/K472 &lt;= 5), 500/(Summary!$B$23/100) * K472,
    AND(N472/K472 &gt; 5, N472/K472 &lt;= 10), 1000/(Summary!$B$23/100) * K472,
    AND(N472/K472 &gt; 10, N472/K472 &lt;= 20), 3000/(Summary!$B$23/100) * K472,
    AND(N472/K472 &gt; 20, N472/K472 &lt;= 25), 11000/(Summary!$B$23/100) * K472,
    AND(N472/K472 &gt; 25, N472/K472 &lt;= 999), 15000/(Summary!$B$23/100) * K472
),0))</f>
        <v>53.059968376258844</v>
      </c>
      <c r="X472" s="99" cm="1">
        <f t="array" ref="X472">_xlfn.IFNA(_xlfn.IFS(AND(P472&gt;=2000, P472&lt;3000), 10000, AND(P472&gt;=3000, P472&lt;4000), 15000, AND(P472&gt;=4000, P472&lt;5000), 20000, AND(P472&gt;=5000), 25000),0)</f>
        <v>0</v>
      </c>
      <c r="Y472" s="64" t="str">
        <f>_xlfn.IFNA(VLOOKUP(D472,OTC!$A:$H,8,0),"")</f>
        <v/>
      </c>
      <c r="Z472" s="102">
        <f t="shared" si="175"/>
        <v>53</v>
      </c>
      <c r="AA472" s="113">
        <f t="shared" si="176"/>
        <v>1207</v>
      </c>
      <c r="AB472" s="124">
        <f>IF(OR(ISNUMBER(SEARCH("적하삭제",J472)),ISNUMBER(SEARCH("적하 삭제",J472))),0,AA472*Summary!$B$23/100)</f>
        <v>11373.9231</v>
      </c>
      <c r="AC472" s="65"/>
      <c r="AD472" s="145">
        <v>45911</v>
      </c>
      <c r="AE472" s="139" t="s">
        <v>10</v>
      </c>
      <c r="AF472" s="139">
        <v>82020038104</v>
      </c>
      <c r="AG472" s="139" t="s">
        <v>1613</v>
      </c>
      <c r="AH472" s="139" t="s">
        <v>1614</v>
      </c>
      <c r="AI472" s="139">
        <v>1057760557</v>
      </c>
      <c r="AJ472" s="139">
        <v>54033</v>
      </c>
      <c r="AK472" s="139"/>
      <c r="AL472" s="140">
        <v>1</v>
      </c>
      <c r="AM472" s="141">
        <v>3</v>
      </c>
      <c r="AN472" s="141">
        <v>3.6</v>
      </c>
      <c r="AO472" s="141">
        <v>3.6</v>
      </c>
      <c r="AP472" s="139" t="s">
        <v>8</v>
      </c>
      <c r="AQ472" s="141">
        <v>16.649999999999999</v>
      </c>
      <c r="AR472" s="139" t="s">
        <v>81</v>
      </c>
      <c r="AS472" s="139" t="s">
        <v>81</v>
      </c>
      <c r="AT472" s="139" t="s">
        <v>81</v>
      </c>
      <c r="AU472" s="139" t="s">
        <v>81</v>
      </c>
      <c r="AV472" s="139" t="s">
        <v>81</v>
      </c>
      <c r="AW472" s="139">
        <v>2256355</v>
      </c>
      <c r="AX472" s="139" t="s">
        <v>121</v>
      </c>
      <c r="AY472" s="139" t="s">
        <v>82</v>
      </c>
      <c r="AZ472" s="139"/>
      <c r="BA472" s="139" t="s">
        <v>83</v>
      </c>
      <c r="BB472" s="157">
        <v>596421470075</v>
      </c>
      <c r="BC472" s="139"/>
      <c r="BD472" s="139" t="s">
        <v>1615</v>
      </c>
      <c r="BE472" s="139" t="s">
        <v>119</v>
      </c>
      <c r="BF472" s="139" t="s">
        <v>87</v>
      </c>
      <c r="BG472" s="139" t="s">
        <v>84</v>
      </c>
      <c r="BH472" s="139" t="s">
        <v>85</v>
      </c>
      <c r="BI472" s="139" t="s">
        <v>86</v>
      </c>
      <c r="BJ472" s="139"/>
      <c r="BK472" s="139" t="s">
        <v>116</v>
      </c>
    </row>
    <row r="473" spans="1:63" ht="13.2" customHeight="1" x14ac:dyDescent="0.2">
      <c r="A473" s="54">
        <f t="shared" si="155"/>
        <v>45911</v>
      </c>
      <c r="B473" s="54" t="str">
        <f t="shared" si="156"/>
        <v>NRT</v>
      </c>
      <c r="C473" s="53">
        <f t="shared" si="157"/>
        <v>82020038104</v>
      </c>
      <c r="D473" s="55" t="str">
        <f t="shared" si="158"/>
        <v>PJP250141876</v>
      </c>
      <c r="E473" s="53">
        <f t="shared" si="159"/>
        <v>596421470790</v>
      </c>
      <c r="F473" s="53">
        <f t="shared" si="160"/>
        <v>2256355</v>
      </c>
      <c r="G473" s="53" t="str">
        <f t="shared" si="161"/>
        <v>SWCORP (TEAMHT)</v>
      </c>
      <c r="H473" s="55" t="str">
        <f t="shared" si="162"/>
        <v>송보영</v>
      </c>
      <c r="I473" s="53">
        <f t="shared" si="163"/>
        <v>34681</v>
      </c>
      <c r="J473" s="72">
        <f t="shared" si="164"/>
        <v>0</v>
      </c>
      <c r="K473" s="114">
        <f t="shared" si="165"/>
        <v>1</v>
      </c>
      <c r="L473" s="115">
        <f t="shared" si="166"/>
        <v>4.8499999999999996</v>
      </c>
      <c r="M473" s="115">
        <f t="shared" si="167"/>
        <v>3.6</v>
      </c>
      <c r="N473" s="56">
        <f t="shared" si="168"/>
        <v>4.9000000000000004</v>
      </c>
      <c r="O473" s="53" t="str">
        <f t="shared" si="169"/>
        <v>일반(목록배제,Normal-Manifest Exception)</v>
      </c>
      <c r="P473" s="100">
        <f t="shared" si="170"/>
        <v>22.62</v>
      </c>
      <c r="Q473" s="63" t="str">
        <f t="shared" si="171"/>
        <v>RS702</v>
      </c>
      <c r="R473" s="63" t="str">
        <f t="shared" si="172"/>
        <v>AIR SEOUL</v>
      </c>
      <c r="S473" s="54">
        <f t="shared" si="173"/>
        <v>45911</v>
      </c>
      <c r="T473" s="94">
        <f t="shared" si="174"/>
        <v>1401</v>
      </c>
      <c r="U473" s="98" cm="1">
        <f t="array" ref="U473">IF(OR(ISNUMBER(SEARCH("대신대납",J473)),ISNUMBER(SEARCH("대신 대납",J473))),_xlfn.LET(
  _xlpm.s,J473,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3" s="98">
        <f>((K473-1)*2500)/(Summary!$B$23/100)</f>
        <v>0</v>
      </c>
      <c r="W473" s="107">
        <f>IF(OR(ISNUMBER(SEARCH("대신대납",J473)),ISNUMBER(SEARCH("대신 대납",J473)),ISNUMBER(SEARCH("대신착불",J473)),ISNUMBER(SEARCH("대신 착불",J473))), 0,_xlfn.IFNA(_xlfn.IFS(
    AND(N473/K473 &gt; 2, N473/K473 &lt;= 5), 500/(Summary!$B$23/100) * K473,
    AND(N473/K473 &gt; 5, N473/K473 &lt;= 10), 1000/(Summary!$B$23/100) * K473,
    AND(N473/K473 &gt; 10, N473/K473 &lt;= 20), 3000/(Summary!$B$23/100) * K473,
    AND(N473/K473 &gt; 20, N473/K473 &lt;= 25), 11000/(Summary!$B$23/100) * K473,
    AND(N473/K473 &gt; 25, N473/K473 &lt;= 999), 15000/(Summary!$B$23/100) * K473
),0))</f>
        <v>53.059968376258844</v>
      </c>
      <c r="X473" s="99" cm="1">
        <f t="array" ref="X473">_xlfn.IFNA(_xlfn.IFS(AND(P473&gt;=2000, P473&lt;3000), 10000, AND(P473&gt;=3000, P473&lt;4000), 15000, AND(P473&gt;=4000, P473&lt;5000), 20000, AND(P473&gt;=5000), 25000),0)</f>
        <v>0</v>
      </c>
      <c r="Y473" s="64" t="str">
        <f>_xlfn.IFNA(VLOOKUP(D473,OTC!$A:$H,8,0),"")</f>
        <v/>
      </c>
      <c r="Z473" s="102">
        <f t="shared" si="175"/>
        <v>53</v>
      </c>
      <c r="AA473" s="113">
        <f t="shared" si="176"/>
        <v>1454</v>
      </c>
      <c r="AB473" s="124">
        <f>IF(OR(ISNUMBER(SEARCH("적하삭제",J473)),ISNUMBER(SEARCH("적하 삭제",J473))),0,AA473*Summary!$B$23/100)</f>
        <v>13701.478200000001</v>
      </c>
      <c r="AC473" s="65"/>
      <c r="AD473" s="145">
        <v>45911</v>
      </c>
      <c r="AE473" s="139" t="s">
        <v>10</v>
      </c>
      <c r="AF473" s="139">
        <v>82020038104</v>
      </c>
      <c r="AG473" s="139" t="s">
        <v>1616</v>
      </c>
      <c r="AH473" s="139" t="s">
        <v>1617</v>
      </c>
      <c r="AI473" s="139">
        <v>1040019652</v>
      </c>
      <c r="AJ473" s="139">
        <v>34681</v>
      </c>
      <c r="AK473" s="139"/>
      <c r="AL473" s="140">
        <v>1</v>
      </c>
      <c r="AM473" s="141">
        <v>4.8499999999999996</v>
      </c>
      <c r="AN473" s="141">
        <v>3.6</v>
      </c>
      <c r="AO473" s="141">
        <v>4.9000000000000004</v>
      </c>
      <c r="AP473" s="139" t="s">
        <v>8</v>
      </c>
      <c r="AQ473" s="141">
        <v>22.62</v>
      </c>
      <c r="AR473" s="139" t="s">
        <v>81</v>
      </c>
      <c r="AS473" s="139" t="s">
        <v>81</v>
      </c>
      <c r="AT473" s="139" t="s">
        <v>81</v>
      </c>
      <c r="AU473" s="139" t="s">
        <v>81</v>
      </c>
      <c r="AV473" s="139" t="s">
        <v>81</v>
      </c>
      <c r="AW473" s="139">
        <v>2256355</v>
      </c>
      <c r="AX473" s="139" t="s">
        <v>121</v>
      </c>
      <c r="AY473" s="139" t="s">
        <v>82</v>
      </c>
      <c r="AZ473" s="139"/>
      <c r="BA473" s="139" t="s">
        <v>83</v>
      </c>
      <c r="BB473" s="157">
        <v>596421470790</v>
      </c>
      <c r="BC473" s="139"/>
      <c r="BD473" s="139" t="s">
        <v>1618</v>
      </c>
      <c r="BE473" s="139" t="s">
        <v>119</v>
      </c>
      <c r="BF473" s="139" t="s">
        <v>87</v>
      </c>
      <c r="BG473" s="139" t="s">
        <v>84</v>
      </c>
      <c r="BH473" s="139" t="s">
        <v>85</v>
      </c>
      <c r="BI473" s="139" t="s">
        <v>86</v>
      </c>
      <c r="BJ473" s="139"/>
      <c r="BK473" s="139" t="s">
        <v>116</v>
      </c>
    </row>
    <row r="474" spans="1:63" ht="13.2" customHeight="1" x14ac:dyDescent="0.2">
      <c r="A474" s="54">
        <f t="shared" si="155"/>
        <v>45911</v>
      </c>
      <c r="B474" s="54" t="str">
        <f t="shared" si="156"/>
        <v>NRT</v>
      </c>
      <c r="C474" s="53">
        <f t="shared" si="157"/>
        <v>82020038104</v>
      </c>
      <c r="D474" s="55" t="str">
        <f t="shared" si="158"/>
        <v>PJP250141833</v>
      </c>
      <c r="E474" s="53">
        <f t="shared" si="159"/>
        <v>596421470366</v>
      </c>
      <c r="F474" s="53">
        <f t="shared" si="160"/>
        <v>2256355</v>
      </c>
      <c r="G474" s="53" t="str">
        <f t="shared" si="161"/>
        <v>SWCORP (TEAMHT)</v>
      </c>
      <c r="H474" s="55" t="str">
        <f t="shared" si="162"/>
        <v>유하나</v>
      </c>
      <c r="I474" s="53">
        <f t="shared" si="163"/>
        <v>21303</v>
      </c>
      <c r="J474" s="72">
        <f t="shared" si="164"/>
        <v>0</v>
      </c>
      <c r="K474" s="114">
        <f t="shared" si="165"/>
        <v>1</v>
      </c>
      <c r="L474" s="115">
        <f t="shared" si="166"/>
        <v>1.05</v>
      </c>
      <c r="M474" s="115">
        <f t="shared" si="167"/>
        <v>3.6</v>
      </c>
      <c r="N474" s="56">
        <f t="shared" si="168"/>
        <v>3.6</v>
      </c>
      <c r="O474" s="53" t="str">
        <f t="shared" si="169"/>
        <v>일반(목록배제,Normal-Manifest Exception)</v>
      </c>
      <c r="P474" s="100">
        <f t="shared" si="170"/>
        <v>6.64</v>
      </c>
      <c r="Q474" s="63" t="str">
        <f t="shared" si="171"/>
        <v>RS702</v>
      </c>
      <c r="R474" s="63" t="str">
        <f t="shared" si="172"/>
        <v>AIR SEOUL</v>
      </c>
      <c r="S474" s="54">
        <f t="shared" si="173"/>
        <v>45911</v>
      </c>
      <c r="T474" s="94">
        <f t="shared" si="174"/>
        <v>1154</v>
      </c>
      <c r="U474" s="98" cm="1">
        <f t="array" ref="U474">IF(OR(ISNUMBER(SEARCH("대신대납",J474)),ISNUMBER(SEARCH("대신 대납",J474))),_xlfn.LET(
  _xlpm.s,J474,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4" s="98">
        <f>((K474-1)*2500)/(Summary!$B$23/100)</f>
        <v>0</v>
      </c>
      <c r="W474" s="107">
        <f>IF(OR(ISNUMBER(SEARCH("대신대납",J474)),ISNUMBER(SEARCH("대신 대납",J474)),ISNUMBER(SEARCH("대신착불",J474)),ISNUMBER(SEARCH("대신 착불",J474))), 0,_xlfn.IFNA(_xlfn.IFS(
    AND(N474/K474 &gt; 2, N474/K474 &lt;= 5), 500/(Summary!$B$23/100) * K474,
    AND(N474/K474 &gt; 5, N474/K474 &lt;= 10), 1000/(Summary!$B$23/100) * K474,
    AND(N474/K474 &gt; 10, N474/K474 &lt;= 20), 3000/(Summary!$B$23/100) * K474,
    AND(N474/K474 &gt; 20, N474/K474 &lt;= 25), 11000/(Summary!$B$23/100) * K474,
    AND(N474/K474 &gt; 25, N474/K474 &lt;= 999), 15000/(Summary!$B$23/100) * K474
),0))</f>
        <v>53.059968376258844</v>
      </c>
      <c r="X474" s="99" cm="1">
        <f t="array" ref="X474">_xlfn.IFNA(_xlfn.IFS(AND(P474&gt;=2000, P474&lt;3000), 10000, AND(P474&gt;=3000, P474&lt;4000), 15000, AND(P474&gt;=4000, P474&lt;5000), 20000, AND(P474&gt;=5000), 25000),0)</f>
        <v>0</v>
      </c>
      <c r="Y474" s="64" t="str">
        <f>_xlfn.IFNA(VLOOKUP(D474,OTC!$A:$H,8,0),"")</f>
        <v/>
      </c>
      <c r="Z474" s="102">
        <f t="shared" si="175"/>
        <v>53</v>
      </c>
      <c r="AA474" s="113">
        <f t="shared" si="176"/>
        <v>1207</v>
      </c>
      <c r="AB474" s="124">
        <f>IF(OR(ISNUMBER(SEARCH("적하삭제",J474)),ISNUMBER(SEARCH("적하 삭제",J474))),0,AA474*Summary!$B$23/100)</f>
        <v>11373.9231</v>
      </c>
      <c r="AC474" s="65"/>
      <c r="AD474" s="145">
        <v>45911</v>
      </c>
      <c r="AE474" s="139" t="s">
        <v>10</v>
      </c>
      <c r="AF474" s="139">
        <v>82020038104</v>
      </c>
      <c r="AG474" s="139" t="s">
        <v>1619</v>
      </c>
      <c r="AH474" s="139" t="s">
        <v>1620</v>
      </c>
      <c r="AI474" s="139">
        <v>1088498265</v>
      </c>
      <c r="AJ474" s="139">
        <v>21303</v>
      </c>
      <c r="AK474" s="139"/>
      <c r="AL474" s="140">
        <v>1</v>
      </c>
      <c r="AM474" s="141">
        <v>1.05</v>
      </c>
      <c r="AN474" s="141">
        <v>3.6</v>
      </c>
      <c r="AO474" s="141">
        <v>3.6</v>
      </c>
      <c r="AP474" s="139" t="s">
        <v>8</v>
      </c>
      <c r="AQ474" s="141">
        <v>6.64</v>
      </c>
      <c r="AR474" s="139" t="s">
        <v>81</v>
      </c>
      <c r="AS474" s="139" t="s">
        <v>81</v>
      </c>
      <c r="AT474" s="139" t="s">
        <v>81</v>
      </c>
      <c r="AU474" s="139" t="s">
        <v>81</v>
      </c>
      <c r="AV474" s="139" t="s">
        <v>81</v>
      </c>
      <c r="AW474" s="139">
        <v>2256355</v>
      </c>
      <c r="AX474" s="139" t="s">
        <v>121</v>
      </c>
      <c r="AY474" s="139" t="s">
        <v>82</v>
      </c>
      <c r="AZ474" s="139"/>
      <c r="BA474" s="139" t="s">
        <v>83</v>
      </c>
      <c r="BB474" s="157">
        <v>596421470366</v>
      </c>
      <c r="BC474" s="139"/>
      <c r="BD474" s="139" t="s">
        <v>1621</v>
      </c>
      <c r="BE474" s="139" t="s">
        <v>119</v>
      </c>
      <c r="BF474" s="139" t="s">
        <v>87</v>
      </c>
      <c r="BG474" s="139" t="s">
        <v>84</v>
      </c>
      <c r="BH474" s="139" t="s">
        <v>85</v>
      </c>
      <c r="BI474" s="139" t="s">
        <v>86</v>
      </c>
      <c r="BJ474" s="139"/>
      <c r="BK474" s="139" t="s">
        <v>116</v>
      </c>
    </row>
    <row r="475" spans="1:63" ht="13.2" customHeight="1" x14ac:dyDescent="0.2">
      <c r="A475" s="54">
        <f t="shared" si="155"/>
        <v>45911</v>
      </c>
      <c r="B475" s="54" t="str">
        <f t="shared" si="156"/>
        <v>NRT</v>
      </c>
      <c r="C475" s="53">
        <f t="shared" si="157"/>
        <v>82020038104</v>
      </c>
      <c r="D475" s="55" t="str">
        <f t="shared" si="158"/>
        <v>PJP250141819</v>
      </c>
      <c r="E475" s="53">
        <f t="shared" si="159"/>
        <v>596421470226</v>
      </c>
      <c r="F475" s="53">
        <f t="shared" si="160"/>
        <v>2256355</v>
      </c>
      <c r="G475" s="53" t="str">
        <f t="shared" si="161"/>
        <v>SWCORP (TEAMHT)</v>
      </c>
      <c r="H475" s="55" t="str">
        <f t="shared" si="162"/>
        <v>노경민</v>
      </c>
      <c r="I475" s="53">
        <f t="shared" si="163"/>
        <v>26388</v>
      </c>
      <c r="J475" s="72">
        <f t="shared" si="164"/>
        <v>0</v>
      </c>
      <c r="K475" s="114">
        <f t="shared" si="165"/>
        <v>1</v>
      </c>
      <c r="L475" s="115">
        <f t="shared" si="166"/>
        <v>2.6</v>
      </c>
      <c r="M475" s="115">
        <f t="shared" si="167"/>
        <v>8</v>
      </c>
      <c r="N475" s="56">
        <f t="shared" si="168"/>
        <v>8</v>
      </c>
      <c r="O475" s="53" t="str">
        <f t="shared" si="169"/>
        <v>일반(목록배제,Normal-Manifest Exception)</v>
      </c>
      <c r="P475" s="100">
        <f t="shared" si="170"/>
        <v>27.69</v>
      </c>
      <c r="Q475" s="63" t="str">
        <f t="shared" si="171"/>
        <v>RS702</v>
      </c>
      <c r="R475" s="63" t="str">
        <f t="shared" si="172"/>
        <v>AIR SEOUL</v>
      </c>
      <c r="S475" s="54">
        <f t="shared" si="173"/>
        <v>45911</v>
      </c>
      <c r="T475" s="94">
        <f t="shared" si="174"/>
        <v>1990</v>
      </c>
      <c r="U475" s="98" cm="1">
        <f t="array" ref="U475">IF(OR(ISNUMBER(SEARCH("대신대납",J475)),ISNUMBER(SEARCH("대신 대납",J475))),_xlfn.LET(
  _xlpm.s,J475,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5" s="98">
        <f>((K475-1)*2500)/(Summary!$B$23/100)</f>
        <v>0</v>
      </c>
      <c r="W475" s="107">
        <f>IF(OR(ISNUMBER(SEARCH("대신대납",J475)),ISNUMBER(SEARCH("대신 대납",J475)),ISNUMBER(SEARCH("대신착불",J475)),ISNUMBER(SEARCH("대신 착불",J475))), 0,_xlfn.IFNA(_xlfn.IFS(
    AND(N475/K475 &gt; 2, N475/K475 &lt;= 5), 500/(Summary!$B$23/100) * K475,
    AND(N475/K475 &gt; 5, N475/K475 &lt;= 10), 1000/(Summary!$B$23/100) * K475,
    AND(N475/K475 &gt; 10, N475/K475 &lt;= 20), 3000/(Summary!$B$23/100) * K475,
    AND(N475/K475 &gt; 20, N475/K475 &lt;= 25), 11000/(Summary!$B$23/100) * K475,
    AND(N475/K475 &gt; 25, N475/K475 &lt;= 999), 15000/(Summary!$B$23/100) * K475
),0))</f>
        <v>106.11993675251769</v>
      </c>
      <c r="X475" s="99" cm="1">
        <f t="array" ref="X475">_xlfn.IFNA(_xlfn.IFS(AND(P475&gt;=2000, P475&lt;3000), 10000, AND(P475&gt;=3000, P475&lt;4000), 15000, AND(P475&gt;=4000, P475&lt;5000), 20000, AND(P475&gt;=5000), 25000),0)</f>
        <v>0</v>
      </c>
      <c r="Y475" s="64" t="str">
        <f>_xlfn.IFNA(VLOOKUP(D475,OTC!$A:$H,8,0),"")</f>
        <v/>
      </c>
      <c r="Z475" s="102">
        <f t="shared" si="175"/>
        <v>106</v>
      </c>
      <c r="AA475" s="113">
        <f t="shared" si="176"/>
        <v>2096</v>
      </c>
      <c r="AB475" s="124">
        <f>IF(OR(ISNUMBER(SEARCH("적하삭제",J475)),ISNUMBER(SEARCH("적하 삭제",J475))),0,AA475*Summary!$B$23/100)</f>
        <v>19751.236800000002</v>
      </c>
      <c r="AC475" s="65"/>
      <c r="AD475" s="145">
        <v>45911</v>
      </c>
      <c r="AE475" s="139" t="s">
        <v>10</v>
      </c>
      <c r="AF475" s="139">
        <v>82020038104</v>
      </c>
      <c r="AG475" s="139" t="s">
        <v>1622</v>
      </c>
      <c r="AH475" s="139" t="s">
        <v>1623</v>
      </c>
      <c r="AI475" s="139">
        <v>1027584477</v>
      </c>
      <c r="AJ475" s="139">
        <v>26388</v>
      </c>
      <c r="AK475" s="139"/>
      <c r="AL475" s="140">
        <v>1</v>
      </c>
      <c r="AM475" s="141">
        <v>2.6</v>
      </c>
      <c r="AN475" s="141">
        <v>8</v>
      </c>
      <c r="AO475" s="141">
        <v>8</v>
      </c>
      <c r="AP475" s="139" t="s">
        <v>8</v>
      </c>
      <c r="AQ475" s="141">
        <v>27.69</v>
      </c>
      <c r="AR475" s="139" t="s">
        <v>81</v>
      </c>
      <c r="AS475" s="139" t="s">
        <v>81</v>
      </c>
      <c r="AT475" s="139" t="s">
        <v>81</v>
      </c>
      <c r="AU475" s="139" t="s">
        <v>81</v>
      </c>
      <c r="AV475" s="139" t="s">
        <v>81</v>
      </c>
      <c r="AW475" s="139">
        <v>2256355</v>
      </c>
      <c r="AX475" s="139" t="s">
        <v>121</v>
      </c>
      <c r="AY475" s="139" t="s">
        <v>82</v>
      </c>
      <c r="AZ475" s="139"/>
      <c r="BA475" s="139" t="s">
        <v>83</v>
      </c>
      <c r="BB475" s="157">
        <v>596421470226</v>
      </c>
      <c r="BC475" s="139"/>
      <c r="BD475" s="139" t="s">
        <v>1624</v>
      </c>
      <c r="BE475" s="139" t="s">
        <v>119</v>
      </c>
      <c r="BF475" s="139" t="s">
        <v>87</v>
      </c>
      <c r="BG475" s="139" t="s">
        <v>84</v>
      </c>
      <c r="BH475" s="139" t="s">
        <v>85</v>
      </c>
      <c r="BI475" s="139" t="s">
        <v>86</v>
      </c>
      <c r="BJ475" s="139"/>
      <c r="BK475" s="139" t="s">
        <v>116</v>
      </c>
    </row>
    <row r="476" spans="1:63" ht="13.2" customHeight="1" x14ac:dyDescent="0.2">
      <c r="A476" s="54">
        <f t="shared" si="155"/>
        <v>45911</v>
      </c>
      <c r="B476" s="54" t="str">
        <f t="shared" si="156"/>
        <v>NRT</v>
      </c>
      <c r="C476" s="53">
        <f t="shared" si="157"/>
        <v>82020038104</v>
      </c>
      <c r="D476" s="55" t="str">
        <f t="shared" si="158"/>
        <v>PJP250141865</v>
      </c>
      <c r="E476" s="53">
        <f t="shared" si="159"/>
        <v>596421470683</v>
      </c>
      <c r="F476" s="53">
        <f t="shared" si="160"/>
        <v>2256355</v>
      </c>
      <c r="G476" s="53" t="str">
        <f t="shared" si="161"/>
        <v>SWCORP (TEAMHT)</v>
      </c>
      <c r="H476" s="55" t="str">
        <f t="shared" si="162"/>
        <v>박유진</v>
      </c>
      <c r="I476" s="53">
        <f t="shared" si="163"/>
        <v>2721</v>
      </c>
      <c r="J476" s="72">
        <f t="shared" si="164"/>
        <v>0</v>
      </c>
      <c r="K476" s="114">
        <f t="shared" si="165"/>
        <v>1</v>
      </c>
      <c r="L476" s="115">
        <f t="shared" si="166"/>
        <v>5.4</v>
      </c>
      <c r="M476" s="115">
        <f t="shared" si="167"/>
        <v>3.6</v>
      </c>
      <c r="N476" s="56">
        <f t="shared" si="168"/>
        <v>5.4</v>
      </c>
      <c r="O476" s="53" t="str">
        <f t="shared" si="169"/>
        <v>일반(목록배제,Normal-Manifest Exception)</v>
      </c>
      <c r="P476" s="100">
        <f t="shared" si="170"/>
        <v>15.22</v>
      </c>
      <c r="Q476" s="63" t="str">
        <f t="shared" si="171"/>
        <v>RS702</v>
      </c>
      <c r="R476" s="63" t="str">
        <f t="shared" si="172"/>
        <v>AIR SEOUL</v>
      </c>
      <c r="S476" s="54">
        <f t="shared" si="173"/>
        <v>45911</v>
      </c>
      <c r="T476" s="94">
        <f t="shared" si="174"/>
        <v>1496</v>
      </c>
      <c r="U476" s="98" cm="1">
        <f t="array" ref="U476">IF(OR(ISNUMBER(SEARCH("대신대납",J476)),ISNUMBER(SEARCH("대신 대납",J476))),_xlfn.LET(
  _xlpm.s,J476,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6" s="98">
        <f>((K476-1)*2500)/(Summary!$B$23/100)</f>
        <v>0</v>
      </c>
      <c r="W476" s="107">
        <f>IF(OR(ISNUMBER(SEARCH("대신대납",J476)),ISNUMBER(SEARCH("대신 대납",J476)),ISNUMBER(SEARCH("대신착불",J476)),ISNUMBER(SEARCH("대신 착불",J476))), 0,_xlfn.IFNA(_xlfn.IFS(
    AND(N476/K476 &gt; 2, N476/K476 &lt;= 5), 500/(Summary!$B$23/100) * K476,
    AND(N476/K476 &gt; 5, N476/K476 &lt;= 10), 1000/(Summary!$B$23/100) * K476,
    AND(N476/K476 &gt; 10, N476/K476 &lt;= 20), 3000/(Summary!$B$23/100) * K476,
    AND(N476/K476 &gt; 20, N476/K476 &lt;= 25), 11000/(Summary!$B$23/100) * K476,
    AND(N476/K476 &gt; 25, N476/K476 &lt;= 999), 15000/(Summary!$B$23/100) * K476
),0))</f>
        <v>106.11993675251769</v>
      </c>
      <c r="X476" s="99" cm="1">
        <f t="array" ref="X476">_xlfn.IFNA(_xlfn.IFS(AND(P476&gt;=2000, P476&lt;3000), 10000, AND(P476&gt;=3000, P476&lt;4000), 15000, AND(P476&gt;=4000, P476&lt;5000), 20000, AND(P476&gt;=5000), 25000),0)</f>
        <v>0</v>
      </c>
      <c r="Y476" s="64" t="str">
        <f>_xlfn.IFNA(VLOOKUP(D476,OTC!$A:$H,8,0),"")</f>
        <v/>
      </c>
      <c r="Z476" s="102">
        <f t="shared" si="175"/>
        <v>106</v>
      </c>
      <c r="AA476" s="113">
        <f t="shared" si="176"/>
        <v>1602</v>
      </c>
      <c r="AB476" s="124">
        <f>IF(OR(ISNUMBER(SEARCH("적하삭제",J476)),ISNUMBER(SEARCH("적하 삭제",J476))),0,AA476*Summary!$B$23/100)</f>
        <v>15096.126600000001</v>
      </c>
      <c r="AC476" s="65"/>
      <c r="AD476" s="145">
        <v>45911</v>
      </c>
      <c r="AE476" s="139" t="s">
        <v>10</v>
      </c>
      <c r="AF476" s="139">
        <v>82020038104</v>
      </c>
      <c r="AG476" s="139" t="s">
        <v>1625</v>
      </c>
      <c r="AH476" s="139" t="s">
        <v>1626</v>
      </c>
      <c r="AI476" s="139">
        <v>1096928143</v>
      </c>
      <c r="AJ476" s="139">
        <v>2721</v>
      </c>
      <c r="AK476" s="139"/>
      <c r="AL476" s="140">
        <v>1</v>
      </c>
      <c r="AM476" s="141">
        <v>5.4</v>
      </c>
      <c r="AN476" s="141">
        <v>3.6</v>
      </c>
      <c r="AO476" s="141">
        <v>5.5</v>
      </c>
      <c r="AP476" s="139" t="s">
        <v>8</v>
      </c>
      <c r="AQ476" s="141">
        <v>15.22</v>
      </c>
      <c r="AR476" s="139" t="s">
        <v>81</v>
      </c>
      <c r="AS476" s="139" t="s">
        <v>81</v>
      </c>
      <c r="AT476" s="139" t="s">
        <v>81</v>
      </c>
      <c r="AU476" s="139" t="s">
        <v>81</v>
      </c>
      <c r="AV476" s="139" t="s">
        <v>81</v>
      </c>
      <c r="AW476" s="139">
        <v>2256355</v>
      </c>
      <c r="AX476" s="139" t="s">
        <v>121</v>
      </c>
      <c r="AY476" s="139" t="s">
        <v>82</v>
      </c>
      <c r="AZ476" s="139"/>
      <c r="BA476" s="139" t="s">
        <v>83</v>
      </c>
      <c r="BB476" s="157">
        <v>596421470683</v>
      </c>
      <c r="BC476" s="139"/>
      <c r="BD476" s="139" t="s">
        <v>1627</v>
      </c>
      <c r="BE476" s="139" t="s">
        <v>119</v>
      </c>
      <c r="BF476" s="139" t="s">
        <v>87</v>
      </c>
      <c r="BG476" s="139" t="s">
        <v>84</v>
      </c>
      <c r="BH476" s="139" t="s">
        <v>85</v>
      </c>
      <c r="BI476" s="139" t="s">
        <v>86</v>
      </c>
      <c r="BJ476" s="139"/>
      <c r="BK476" s="139" t="s">
        <v>116</v>
      </c>
    </row>
    <row r="477" spans="1:63" ht="13.2" customHeight="1" x14ac:dyDescent="0.2">
      <c r="A477" s="54">
        <f t="shared" si="155"/>
        <v>45911</v>
      </c>
      <c r="B477" s="54" t="str">
        <f t="shared" si="156"/>
        <v>NRT</v>
      </c>
      <c r="C477" s="53">
        <f t="shared" si="157"/>
        <v>82020038104</v>
      </c>
      <c r="D477" s="55" t="str">
        <f t="shared" si="158"/>
        <v>PJP250141817</v>
      </c>
      <c r="E477" s="53">
        <f t="shared" si="159"/>
        <v>596421470204</v>
      </c>
      <c r="F477" s="53">
        <f t="shared" si="160"/>
        <v>2256355</v>
      </c>
      <c r="G477" s="53" t="str">
        <f t="shared" si="161"/>
        <v>SWCORP (TEAMHT)</v>
      </c>
      <c r="H477" s="55" t="str">
        <f t="shared" si="162"/>
        <v>박경심</v>
      </c>
      <c r="I477" s="53">
        <f t="shared" si="163"/>
        <v>14126</v>
      </c>
      <c r="J477" s="72">
        <f t="shared" si="164"/>
        <v>0</v>
      </c>
      <c r="K477" s="114">
        <f t="shared" si="165"/>
        <v>1</v>
      </c>
      <c r="L477" s="115">
        <f t="shared" si="166"/>
        <v>7.8</v>
      </c>
      <c r="M477" s="115">
        <f t="shared" si="167"/>
        <v>5.8</v>
      </c>
      <c r="N477" s="56">
        <f t="shared" si="168"/>
        <v>7.8000000000000007</v>
      </c>
      <c r="O477" s="53" t="str">
        <f t="shared" si="169"/>
        <v>일반(목록배제,Normal-Manifest Exception)</v>
      </c>
      <c r="P477" s="100">
        <f t="shared" si="170"/>
        <v>27.61</v>
      </c>
      <c r="Q477" s="63" t="str">
        <f t="shared" si="171"/>
        <v>RS702</v>
      </c>
      <c r="R477" s="63" t="str">
        <f t="shared" si="172"/>
        <v>AIR SEOUL</v>
      </c>
      <c r="S477" s="54">
        <f t="shared" si="173"/>
        <v>45911</v>
      </c>
      <c r="T477" s="94">
        <f t="shared" si="174"/>
        <v>1952</v>
      </c>
      <c r="U477" s="98" cm="1">
        <f t="array" ref="U477">IF(OR(ISNUMBER(SEARCH("대신대납",J477)),ISNUMBER(SEARCH("대신 대납",J477))),_xlfn.LET(
  _xlpm.s,J477,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7" s="98">
        <f>((K477-1)*2500)/(Summary!$B$23/100)</f>
        <v>0</v>
      </c>
      <c r="W477" s="107">
        <f>IF(OR(ISNUMBER(SEARCH("대신대납",J477)),ISNUMBER(SEARCH("대신 대납",J477)),ISNUMBER(SEARCH("대신착불",J477)),ISNUMBER(SEARCH("대신 착불",J477))), 0,_xlfn.IFNA(_xlfn.IFS(
    AND(N477/K477 &gt; 2, N477/K477 &lt;= 5), 500/(Summary!$B$23/100) * K477,
    AND(N477/K477 &gt; 5, N477/K477 &lt;= 10), 1000/(Summary!$B$23/100) * K477,
    AND(N477/K477 &gt; 10, N477/K477 &lt;= 20), 3000/(Summary!$B$23/100) * K477,
    AND(N477/K477 &gt; 20, N477/K477 &lt;= 25), 11000/(Summary!$B$23/100) * K477,
    AND(N477/K477 &gt; 25, N477/K477 &lt;= 999), 15000/(Summary!$B$23/100) * K477
),0))</f>
        <v>106.11993675251769</v>
      </c>
      <c r="X477" s="99" cm="1">
        <f t="array" ref="X477">_xlfn.IFNA(_xlfn.IFS(AND(P477&gt;=2000, P477&lt;3000), 10000, AND(P477&gt;=3000, P477&lt;4000), 15000, AND(P477&gt;=4000, P477&lt;5000), 20000, AND(P477&gt;=5000), 25000),0)</f>
        <v>0</v>
      </c>
      <c r="Y477" s="64" t="str">
        <f>_xlfn.IFNA(VLOOKUP(D477,OTC!$A:$H,8,0),"")</f>
        <v/>
      </c>
      <c r="Z477" s="102">
        <f t="shared" si="175"/>
        <v>106</v>
      </c>
      <c r="AA477" s="113">
        <f t="shared" si="176"/>
        <v>2058</v>
      </c>
      <c r="AB477" s="124">
        <f>IF(OR(ISNUMBER(SEARCH("적하삭제",J477)),ISNUMBER(SEARCH("적하 삭제",J477))),0,AA477*Summary!$B$23/100)</f>
        <v>19393.151400000002</v>
      </c>
      <c r="AC477" s="65"/>
      <c r="AD477" s="145">
        <v>45911</v>
      </c>
      <c r="AE477" s="139" t="s">
        <v>10</v>
      </c>
      <c r="AF477" s="139">
        <v>82020038104</v>
      </c>
      <c r="AG477" s="139" t="s">
        <v>1628</v>
      </c>
      <c r="AH477" s="139" t="s">
        <v>1629</v>
      </c>
      <c r="AI477" s="139">
        <v>1038466362</v>
      </c>
      <c r="AJ477" s="139">
        <v>14126</v>
      </c>
      <c r="AK477" s="139"/>
      <c r="AL477" s="140">
        <v>1</v>
      </c>
      <c r="AM477" s="141">
        <v>7.8</v>
      </c>
      <c r="AN477" s="141">
        <v>5.8</v>
      </c>
      <c r="AO477" s="141">
        <v>8</v>
      </c>
      <c r="AP477" s="139" t="s">
        <v>8</v>
      </c>
      <c r="AQ477" s="141">
        <v>27.61</v>
      </c>
      <c r="AR477" s="139" t="s">
        <v>81</v>
      </c>
      <c r="AS477" s="139" t="s">
        <v>81</v>
      </c>
      <c r="AT477" s="139" t="s">
        <v>81</v>
      </c>
      <c r="AU477" s="139" t="s">
        <v>81</v>
      </c>
      <c r="AV477" s="139" t="s">
        <v>81</v>
      </c>
      <c r="AW477" s="139">
        <v>2256355</v>
      </c>
      <c r="AX477" s="139" t="s">
        <v>121</v>
      </c>
      <c r="AY477" s="139" t="s">
        <v>82</v>
      </c>
      <c r="AZ477" s="139"/>
      <c r="BA477" s="139" t="s">
        <v>83</v>
      </c>
      <c r="BB477" s="157">
        <v>596421470204</v>
      </c>
      <c r="BC477" s="139"/>
      <c r="BD477" s="139" t="s">
        <v>1630</v>
      </c>
      <c r="BE477" s="139" t="s">
        <v>119</v>
      </c>
      <c r="BF477" s="139" t="s">
        <v>87</v>
      </c>
      <c r="BG477" s="139" t="s">
        <v>84</v>
      </c>
      <c r="BH477" s="139" t="s">
        <v>85</v>
      </c>
      <c r="BI477" s="139" t="s">
        <v>86</v>
      </c>
      <c r="BJ477" s="139"/>
      <c r="BK477" s="139" t="s">
        <v>116</v>
      </c>
    </row>
    <row r="478" spans="1:63" ht="13.2" customHeight="1" x14ac:dyDescent="0.2">
      <c r="A478" s="54">
        <f t="shared" si="155"/>
        <v>45911</v>
      </c>
      <c r="B478" s="54" t="str">
        <f t="shared" si="156"/>
        <v>NRT</v>
      </c>
      <c r="C478" s="53">
        <f t="shared" si="157"/>
        <v>82020038104</v>
      </c>
      <c r="D478" s="55" t="str">
        <f t="shared" si="158"/>
        <v>PJP250143036</v>
      </c>
      <c r="E478" s="53">
        <f t="shared" si="159"/>
        <v>596421475583</v>
      </c>
      <c r="F478" s="53">
        <f t="shared" si="160"/>
        <v>2256355</v>
      </c>
      <c r="G478" s="53" t="str">
        <f t="shared" si="161"/>
        <v>SWCORP (TEAMHT)</v>
      </c>
      <c r="H478" s="55" t="str">
        <f t="shared" si="162"/>
        <v>김지은</v>
      </c>
      <c r="I478" s="53">
        <f t="shared" si="163"/>
        <v>17001</v>
      </c>
      <c r="J478" s="72">
        <f t="shared" si="164"/>
        <v>0</v>
      </c>
      <c r="K478" s="114">
        <f t="shared" si="165"/>
        <v>1</v>
      </c>
      <c r="L478" s="115">
        <f t="shared" si="166"/>
        <v>1.3</v>
      </c>
      <c r="M478" s="115">
        <f t="shared" si="167"/>
        <v>3.5</v>
      </c>
      <c r="N478" s="56">
        <f t="shared" si="168"/>
        <v>3.5</v>
      </c>
      <c r="O478" s="53" t="str">
        <f t="shared" si="169"/>
        <v>일반(목록배제,Normal-Manifest Exception)</v>
      </c>
      <c r="P478" s="100">
        <f t="shared" si="170"/>
        <v>14.2</v>
      </c>
      <c r="Q478" s="63" t="str">
        <f t="shared" si="171"/>
        <v>RS702</v>
      </c>
      <c r="R478" s="63" t="str">
        <f t="shared" si="172"/>
        <v>AIR SEOUL</v>
      </c>
      <c r="S478" s="54">
        <f t="shared" si="173"/>
        <v>45911</v>
      </c>
      <c r="T478" s="94">
        <f t="shared" si="174"/>
        <v>1135</v>
      </c>
      <c r="U478" s="98" cm="1">
        <f t="array" ref="U478">IF(OR(ISNUMBER(SEARCH("대신대납",J478)),ISNUMBER(SEARCH("대신 대납",J478))),_xlfn.LET(
  _xlpm.s,J478,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8" s="98">
        <f>((K478-1)*2500)/(Summary!$B$23/100)</f>
        <v>0</v>
      </c>
      <c r="W478" s="107">
        <f>IF(OR(ISNUMBER(SEARCH("대신대납",J478)),ISNUMBER(SEARCH("대신 대납",J478)),ISNUMBER(SEARCH("대신착불",J478)),ISNUMBER(SEARCH("대신 착불",J478))), 0,_xlfn.IFNA(_xlfn.IFS(
    AND(N478/K478 &gt; 2, N478/K478 &lt;= 5), 500/(Summary!$B$23/100) * K478,
    AND(N478/K478 &gt; 5, N478/K478 &lt;= 10), 1000/(Summary!$B$23/100) * K478,
    AND(N478/K478 &gt; 10, N478/K478 &lt;= 20), 3000/(Summary!$B$23/100) * K478,
    AND(N478/K478 &gt; 20, N478/K478 &lt;= 25), 11000/(Summary!$B$23/100) * K478,
    AND(N478/K478 &gt; 25, N478/K478 &lt;= 999), 15000/(Summary!$B$23/100) * K478
),0))</f>
        <v>53.059968376258844</v>
      </c>
      <c r="X478" s="99" cm="1">
        <f t="array" ref="X478">_xlfn.IFNA(_xlfn.IFS(AND(P478&gt;=2000, P478&lt;3000), 10000, AND(P478&gt;=3000, P478&lt;4000), 15000, AND(P478&gt;=4000, P478&lt;5000), 20000, AND(P478&gt;=5000), 25000),0)</f>
        <v>0</v>
      </c>
      <c r="Y478" s="64" t="str">
        <f>_xlfn.IFNA(VLOOKUP(D478,OTC!$A:$H,8,0),"")</f>
        <v/>
      </c>
      <c r="Z478" s="102">
        <f t="shared" si="175"/>
        <v>53</v>
      </c>
      <c r="AA478" s="113">
        <f t="shared" si="176"/>
        <v>1188</v>
      </c>
      <c r="AB478" s="124">
        <f>IF(OR(ISNUMBER(SEARCH("적하삭제",J478)),ISNUMBER(SEARCH("적하 삭제",J478))),0,AA478*Summary!$B$23/100)</f>
        <v>11194.8804</v>
      </c>
      <c r="AC478" s="65"/>
      <c r="AD478" s="145">
        <v>45911</v>
      </c>
      <c r="AE478" s="139" t="s">
        <v>10</v>
      </c>
      <c r="AF478" s="139">
        <v>82020038104</v>
      </c>
      <c r="AG478" s="139" t="s">
        <v>1631</v>
      </c>
      <c r="AH478" s="139" t="s">
        <v>94</v>
      </c>
      <c r="AI478" s="139">
        <v>1095061029</v>
      </c>
      <c r="AJ478" s="139">
        <v>17001</v>
      </c>
      <c r="AK478" s="139"/>
      <c r="AL478" s="140">
        <v>1</v>
      </c>
      <c r="AM478" s="141">
        <v>1.3</v>
      </c>
      <c r="AN478" s="141">
        <v>3.5</v>
      </c>
      <c r="AO478" s="141">
        <v>3.5</v>
      </c>
      <c r="AP478" s="139" t="s">
        <v>8</v>
      </c>
      <c r="AQ478" s="141">
        <v>14.2</v>
      </c>
      <c r="AR478" s="139" t="s">
        <v>81</v>
      </c>
      <c r="AS478" s="139" t="s">
        <v>81</v>
      </c>
      <c r="AT478" s="139" t="s">
        <v>81</v>
      </c>
      <c r="AU478" s="139" t="s">
        <v>81</v>
      </c>
      <c r="AV478" s="139" t="s">
        <v>81</v>
      </c>
      <c r="AW478" s="139">
        <v>2256355</v>
      </c>
      <c r="AX478" s="139" t="s">
        <v>121</v>
      </c>
      <c r="AY478" s="139" t="s">
        <v>82</v>
      </c>
      <c r="AZ478" s="139"/>
      <c r="BA478" s="139" t="s">
        <v>83</v>
      </c>
      <c r="BB478" s="157">
        <v>596421475583</v>
      </c>
      <c r="BC478" s="139"/>
      <c r="BD478" s="139" t="s">
        <v>1632</v>
      </c>
      <c r="BE478" s="139" t="s">
        <v>119</v>
      </c>
      <c r="BF478" s="139" t="s">
        <v>87</v>
      </c>
      <c r="BG478" s="139" t="s">
        <v>84</v>
      </c>
      <c r="BH478" s="139" t="s">
        <v>85</v>
      </c>
      <c r="BI478" s="139" t="s">
        <v>86</v>
      </c>
      <c r="BJ478" s="139"/>
      <c r="BK478" s="139" t="s">
        <v>116</v>
      </c>
    </row>
    <row r="479" spans="1:63" ht="13.2" customHeight="1" x14ac:dyDescent="0.2">
      <c r="A479" s="54">
        <f t="shared" si="155"/>
        <v>45911</v>
      </c>
      <c r="B479" s="54" t="str">
        <f t="shared" si="156"/>
        <v>NRT</v>
      </c>
      <c r="C479" s="53">
        <f t="shared" si="157"/>
        <v>82020038104</v>
      </c>
      <c r="D479" s="55" t="str">
        <f t="shared" si="158"/>
        <v>PJP250142845</v>
      </c>
      <c r="E479" s="53">
        <f t="shared" si="159"/>
        <v>596421474290</v>
      </c>
      <c r="F479" s="53">
        <f t="shared" si="160"/>
        <v>2256355</v>
      </c>
      <c r="G479" s="53" t="str">
        <f t="shared" si="161"/>
        <v>SWCORP (TEAMHT)</v>
      </c>
      <c r="H479" s="55" t="str">
        <f t="shared" si="162"/>
        <v>문정현</v>
      </c>
      <c r="I479" s="53">
        <f t="shared" si="163"/>
        <v>4185</v>
      </c>
      <c r="J479" s="72">
        <f t="shared" si="164"/>
        <v>0</v>
      </c>
      <c r="K479" s="114">
        <f t="shared" si="165"/>
        <v>1</v>
      </c>
      <c r="L479" s="115">
        <f t="shared" si="166"/>
        <v>2.2999999999999998</v>
      </c>
      <c r="M479" s="115">
        <f t="shared" si="167"/>
        <v>3.5</v>
      </c>
      <c r="N479" s="56">
        <f t="shared" si="168"/>
        <v>3.5</v>
      </c>
      <c r="O479" s="53" t="str">
        <f t="shared" si="169"/>
        <v>일반(목록배제,Normal-Manifest Exception)</v>
      </c>
      <c r="P479" s="100">
        <f t="shared" si="170"/>
        <v>17.75</v>
      </c>
      <c r="Q479" s="63" t="str">
        <f t="shared" si="171"/>
        <v>RS702</v>
      </c>
      <c r="R479" s="63" t="str">
        <f t="shared" si="172"/>
        <v>AIR SEOUL</v>
      </c>
      <c r="S479" s="54">
        <f t="shared" si="173"/>
        <v>45911</v>
      </c>
      <c r="T479" s="94">
        <f t="shared" si="174"/>
        <v>1135</v>
      </c>
      <c r="U479" s="98" cm="1">
        <f t="array" ref="U479">IF(OR(ISNUMBER(SEARCH("대신대납",J479)),ISNUMBER(SEARCH("대신 대납",J479))),_xlfn.LET(
  _xlpm.s,J479,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9" s="98">
        <f>((K479-1)*2500)/(Summary!$B$23/100)</f>
        <v>0</v>
      </c>
      <c r="W479" s="107">
        <f>IF(OR(ISNUMBER(SEARCH("대신대납",J479)),ISNUMBER(SEARCH("대신 대납",J479)),ISNUMBER(SEARCH("대신착불",J479)),ISNUMBER(SEARCH("대신 착불",J479))), 0,_xlfn.IFNA(_xlfn.IFS(
    AND(N479/K479 &gt; 2, N479/K479 &lt;= 5), 500/(Summary!$B$23/100) * K479,
    AND(N479/K479 &gt; 5, N479/K479 &lt;= 10), 1000/(Summary!$B$23/100) * K479,
    AND(N479/K479 &gt; 10, N479/K479 &lt;= 20), 3000/(Summary!$B$23/100) * K479,
    AND(N479/K479 &gt; 20, N479/K479 &lt;= 25), 11000/(Summary!$B$23/100) * K479,
    AND(N479/K479 &gt; 25, N479/K479 &lt;= 999), 15000/(Summary!$B$23/100) * K479
),0))</f>
        <v>53.059968376258844</v>
      </c>
      <c r="X479" s="99" cm="1">
        <f t="array" ref="X479">_xlfn.IFNA(_xlfn.IFS(AND(P479&gt;=2000, P479&lt;3000), 10000, AND(P479&gt;=3000, P479&lt;4000), 15000, AND(P479&gt;=4000, P479&lt;5000), 20000, AND(P479&gt;=5000), 25000),0)</f>
        <v>0</v>
      </c>
      <c r="Y479" s="64" t="str">
        <f>_xlfn.IFNA(VLOOKUP(D479,OTC!$A:$H,8,0),"")</f>
        <v/>
      </c>
      <c r="Z479" s="102">
        <f t="shared" si="175"/>
        <v>53</v>
      </c>
      <c r="AA479" s="113">
        <f t="shared" si="176"/>
        <v>1188</v>
      </c>
      <c r="AB479" s="124">
        <f>IF(OR(ISNUMBER(SEARCH("적하삭제",J479)),ISNUMBER(SEARCH("적하 삭제",J479))),0,AA479*Summary!$B$23/100)</f>
        <v>11194.8804</v>
      </c>
      <c r="AC479" s="65"/>
      <c r="AD479" s="145">
        <v>45911</v>
      </c>
      <c r="AE479" s="139" t="s">
        <v>10</v>
      </c>
      <c r="AF479" s="139">
        <v>82020038104</v>
      </c>
      <c r="AG479" s="139" t="s">
        <v>1633</v>
      </c>
      <c r="AH479" s="139" t="s">
        <v>1634</v>
      </c>
      <c r="AI479" s="139">
        <v>1056753629</v>
      </c>
      <c r="AJ479" s="139">
        <v>4185</v>
      </c>
      <c r="AK479" s="139"/>
      <c r="AL479" s="140">
        <v>1</v>
      </c>
      <c r="AM479" s="141">
        <v>2.2999999999999998</v>
      </c>
      <c r="AN479" s="141">
        <v>3.5</v>
      </c>
      <c r="AO479" s="141">
        <v>3.5</v>
      </c>
      <c r="AP479" s="139" t="s">
        <v>8</v>
      </c>
      <c r="AQ479" s="141">
        <v>17.75</v>
      </c>
      <c r="AR479" s="139" t="s">
        <v>81</v>
      </c>
      <c r="AS479" s="139" t="s">
        <v>81</v>
      </c>
      <c r="AT479" s="139" t="s">
        <v>81</v>
      </c>
      <c r="AU479" s="139" t="s">
        <v>81</v>
      </c>
      <c r="AV479" s="139" t="s">
        <v>81</v>
      </c>
      <c r="AW479" s="139">
        <v>2256355</v>
      </c>
      <c r="AX479" s="139" t="s">
        <v>121</v>
      </c>
      <c r="AY479" s="139" t="s">
        <v>82</v>
      </c>
      <c r="AZ479" s="139"/>
      <c r="BA479" s="139" t="s">
        <v>83</v>
      </c>
      <c r="BB479" s="157">
        <v>596421474290</v>
      </c>
      <c r="BC479" s="139"/>
      <c r="BD479" s="139" t="s">
        <v>1635</v>
      </c>
      <c r="BE479" s="139" t="s">
        <v>119</v>
      </c>
      <c r="BF479" s="139" t="s">
        <v>87</v>
      </c>
      <c r="BG479" s="139" t="s">
        <v>84</v>
      </c>
      <c r="BH479" s="139" t="s">
        <v>85</v>
      </c>
      <c r="BI479" s="139" t="s">
        <v>86</v>
      </c>
      <c r="BJ479" s="139"/>
      <c r="BK479" s="139" t="s">
        <v>116</v>
      </c>
    </row>
    <row r="480" spans="1:63" ht="13.2" customHeight="1" x14ac:dyDescent="0.2">
      <c r="A480" s="54">
        <f t="shared" si="155"/>
        <v>45911</v>
      </c>
      <c r="B480" s="54" t="str">
        <f t="shared" si="156"/>
        <v>NRT</v>
      </c>
      <c r="C480" s="53">
        <f t="shared" si="157"/>
        <v>82020038104</v>
      </c>
      <c r="D480" s="55" t="str">
        <f t="shared" si="158"/>
        <v>PJP250142847</v>
      </c>
      <c r="E480" s="53">
        <f t="shared" si="159"/>
        <v>596421474312</v>
      </c>
      <c r="F480" s="53">
        <f t="shared" si="160"/>
        <v>2256355</v>
      </c>
      <c r="G480" s="53" t="str">
        <f t="shared" si="161"/>
        <v>SWCORP (TEAMHT)</v>
      </c>
      <c r="H480" s="55" t="str">
        <f t="shared" si="162"/>
        <v>박경진</v>
      </c>
      <c r="I480" s="53">
        <f t="shared" si="163"/>
        <v>14405</v>
      </c>
      <c r="J480" s="72">
        <f t="shared" si="164"/>
        <v>0</v>
      </c>
      <c r="K480" s="114">
        <f t="shared" si="165"/>
        <v>1</v>
      </c>
      <c r="L480" s="115">
        <f t="shared" si="166"/>
        <v>1.3</v>
      </c>
      <c r="M480" s="115">
        <f t="shared" si="167"/>
        <v>2</v>
      </c>
      <c r="N480" s="56">
        <f t="shared" si="168"/>
        <v>2</v>
      </c>
      <c r="O480" s="53" t="str">
        <f t="shared" si="169"/>
        <v>일반(목록배제,Normal-Manifest Exception)</v>
      </c>
      <c r="P480" s="100">
        <f t="shared" si="170"/>
        <v>9.99</v>
      </c>
      <c r="Q480" s="63" t="str">
        <f t="shared" si="171"/>
        <v>RS702</v>
      </c>
      <c r="R480" s="63" t="str">
        <f t="shared" si="172"/>
        <v>AIR SEOUL</v>
      </c>
      <c r="S480" s="54">
        <f t="shared" si="173"/>
        <v>45911</v>
      </c>
      <c r="T480" s="94">
        <f t="shared" si="174"/>
        <v>850</v>
      </c>
      <c r="U480" s="98" cm="1">
        <f t="array" ref="U480">IF(OR(ISNUMBER(SEARCH("대신대납",J480)),ISNUMBER(SEARCH("대신 대납",J480))),_xlfn.LET(
  _xlpm.s,J480,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0" s="98">
        <f>((K480-1)*2500)/(Summary!$B$23/100)</f>
        <v>0</v>
      </c>
      <c r="W480" s="107">
        <f>IF(OR(ISNUMBER(SEARCH("대신대납",J480)),ISNUMBER(SEARCH("대신 대납",J480)),ISNUMBER(SEARCH("대신착불",J480)),ISNUMBER(SEARCH("대신 착불",J480))), 0,_xlfn.IFNA(_xlfn.IFS(
    AND(N480/K480 &gt; 2, N480/K480 &lt;= 5), 500/(Summary!$B$23/100) * K480,
    AND(N480/K480 &gt; 5, N480/K480 &lt;= 10), 1000/(Summary!$B$23/100) * K480,
    AND(N480/K480 &gt; 10, N480/K480 &lt;= 20), 3000/(Summary!$B$23/100) * K480,
    AND(N480/K480 &gt; 20, N480/K480 &lt;= 25), 11000/(Summary!$B$23/100) * K480,
    AND(N480/K480 &gt; 25, N480/K480 &lt;= 999), 15000/(Summary!$B$23/100) * K480
),0))</f>
        <v>0</v>
      </c>
      <c r="X480" s="99" cm="1">
        <f t="array" ref="X480">_xlfn.IFNA(_xlfn.IFS(AND(P480&gt;=2000, P480&lt;3000), 10000, AND(P480&gt;=3000, P480&lt;4000), 15000, AND(P480&gt;=4000, P480&lt;5000), 20000, AND(P480&gt;=5000), 25000),0)</f>
        <v>0</v>
      </c>
      <c r="Y480" s="64" t="str">
        <f>_xlfn.IFNA(VLOOKUP(D480,OTC!$A:$H,8,0),"")</f>
        <v/>
      </c>
      <c r="Z480" s="102">
        <f t="shared" si="175"/>
        <v>0</v>
      </c>
      <c r="AA480" s="113">
        <f t="shared" si="176"/>
        <v>850</v>
      </c>
      <c r="AB480" s="124">
        <f>IF(OR(ISNUMBER(SEARCH("적하삭제",J480)),ISNUMBER(SEARCH("적하 삭제",J480))),0,AA480*Summary!$B$23/100)</f>
        <v>8009.8050000000003</v>
      </c>
      <c r="AC480" s="65"/>
      <c r="AD480" s="145">
        <v>45911</v>
      </c>
      <c r="AE480" s="139" t="s">
        <v>10</v>
      </c>
      <c r="AF480" s="139">
        <v>82020038104</v>
      </c>
      <c r="AG480" s="139" t="s">
        <v>1636</v>
      </c>
      <c r="AH480" s="139" t="s">
        <v>1637</v>
      </c>
      <c r="AI480" s="139">
        <v>1047169983</v>
      </c>
      <c r="AJ480" s="139">
        <v>14405</v>
      </c>
      <c r="AK480" s="139"/>
      <c r="AL480" s="140">
        <v>1</v>
      </c>
      <c r="AM480" s="141">
        <v>1.3</v>
      </c>
      <c r="AN480" s="141">
        <v>2</v>
      </c>
      <c r="AO480" s="141">
        <v>2</v>
      </c>
      <c r="AP480" s="139" t="s">
        <v>8</v>
      </c>
      <c r="AQ480" s="141">
        <v>9.99</v>
      </c>
      <c r="AR480" s="139" t="s">
        <v>81</v>
      </c>
      <c r="AS480" s="139" t="s">
        <v>81</v>
      </c>
      <c r="AT480" s="139" t="s">
        <v>81</v>
      </c>
      <c r="AU480" s="139" t="s">
        <v>81</v>
      </c>
      <c r="AV480" s="139" t="s">
        <v>81</v>
      </c>
      <c r="AW480" s="139">
        <v>2256355</v>
      </c>
      <c r="AX480" s="139" t="s">
        <v>121</v>
      </c>
      <c r="AY480" s="139" t="s">
        <v>82</v>
      </c>
      <c r="AZ480" s="139"/>
      <c r="BA480" s="139" t="s">
        <v>83</v>
      </c>
      <c r="BB480" s="157">
        <v>596421474312</v>
      </c>
      <c r="BC480" s="139"/>
      <c r="BD480" s="139" t="s">
        <v>1638</v>
      </c>
      <c r="BE480" s="139" t="s">
        <v>119</v>
      </c>
      <c r="BF480" s="139" t="s">
        <v>87</v>
      </c>
      <c r="BG480" s="139" t="s">
        <v>84</v>
      </c>
      <c r="BH480" s="139" t="s">
        <v>85</v>
      </c>
      <c r="BI480" s="139" t="s">
        <v>86</v>
      </c>
      <c r="BJ480" s="139"/>
      <c r="BK480" s="139" t="s">
        <v>116</v>
      </c>
    </row>
    <row r="481" spans="1:63" ht="13.2" customHeight="1" x14ac:dyDescent="0.2">
      <c r="A481" s="54">
        <f t="shared" si="155"/>
        <v>45911</v>
      </c>
      <c r="B481" s="54" t="str">
        <f t="shared" si="156"/>
        <v>NRT</v>
      </c>
      <c r="C481" s="53">
        <f t="shared" si="157"/>
        <v>82020038104</v>
      </c>
      <c r="D481" s="55" t="str">
        <f t="shared" si="158"/>
        <v>PJP250142872</v>
      </c>
      <c r="E481" s="53">
        <f t="shared" si="159"/>
        <v>596421474566</v>
      </c>
      <c r="F481" s="53">
        <f t="shared" si="160"/>
        <v>2256355</v>
      </c>
      <c r="G481" s="53" t="str">
        <f t="shared" si="161"/>
        <v>SWCORP (TEAMHT)</v>
      </c>
      <c r="H481" s="55" t="str">
        <f t="shared" si="162"/>
        <v>손정욱</v>
      </c>
      <c r="I481" s="53">
        <f t="shared" si="163"/>
        <v>41005</v>
      </c>
      <c r="J481" s="72">
        <f t="shared" si="164"/>
        <v>0</v>
      </c>
      <c r="K481" s="114">
        <f t="shared" si="165"/>
        <v>1</v>
      </c>
      <c r="L481" s="115">
        <f t="shared" si="166"/>
        <v>1.4</v>
      </c>
      <c r="M481" s="115">
        <f t="shared" si="167"/>
        <v>3.6</v>
      </c>
      <c r="N481" s="56">
        <f t="shared" si="168"/>
        <v>3.6</v>
      </c>
      <c r="O481" s="53" t="str">
        <f t="shared" si="169"/>
        <v>일반(목록배제,Normal-Manifest Exception)</v>
      </c>
      <c r="P481" s="100">
        <f t="shared" si="170"/>
        <v>12.51</v>
      </c>
      <c r="Q481" s="63" t="str">
        <f t="shared" si="171"/>
        <v>RS702</v>
      </c>
      <c r="R481" s="63" t="str">
        <f t="shared" si="172"/>
        <v>AIR SEOUL</v>
      </c>
      <c r="S481" s="54">
        <f t="shared" si="173"/>
        <v>45911</v>
      </c>
      <c r="T481" s="94">
        <f t="shared" si="174"/>
        <v>1154</v>
      </c>
      <c r="U481" s="98" cm="1">
        <f t="array" ref="U481">IF(OR(ISNUMBER(SEARCH("대신대납",J481)),ISNUMBER(SEARCH("대신 대납",J481))),_xlfn.LET(
  _xlpm.s,J481,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1" s="98">
        <f>((K481-1)*2500)/(Summary!$B$23/100)</f>
        <v>0</v>
      </c>
      <c r="W481" s="107">
        <f>IF(OR(ISNUMBER(SEARCH("대신대납",J481)),ISNUMBER(SEARCH("대신 대납",J481)),ISNUMBER(SEARCH("대신착불",J481)),ISNUMBER(SEARCH("대신 착불",J481))), 0,_xlfn.IFNA(_xlfn.IFS(
    AND(N481/K481 &gt; 2, N481/K481 &lt;= 5), 500/(Summary!$B$23/100) * K481,
    AND(N481/K481 &gt; 5, N481/K481 &lt;= 10), 1000/(Summary!$B$23/100) * K481,
    AND(N481/K481 &gt; 10, N481/K481 &lt;= 20), 3000/(Summary!$B$23/100) * K481,
    AND(N481/K481 &gt; 20, N481/K481 &lt;= 25), 11000/(Summary!$B$23/100) * K481,
    AND(N481/K481 &gt; 25, N481/K481 &lt;= 999), 15000/(Summary!$B$23/100) * K481
),0))</f>
        <v>53.059968376258844</v>
      </c>
      <c r="X481" s="99" cm="1">
        <f t="array" ref="X481">_xlfn.IFNA(_xlfn.IFS(AND(P481&gt;=2000, P481&lt;3000), 10000, AND(P481&gt;=3000, P481&lt;4000), 15000, AND(P481&gt;=4000, P481&lt;5000), 20000, AND(P481&gt;=5000), 25000),0)</f>
        <v>0</v>
      </c>
      <c r="Y481" s="64" t="str">
        <f>_xlfn.IFNA(VLOOKUP(D481,OTC!$A:$H,8,0),"")</f>
        <v/>
      </c>
      <c r="Z481" s="102">
        <f t="shared" si="175"/>
        <v>53</v>
      </c>
      <c r="AA481" s="113">
        <f t="shared" si="176"/>
        <v>1207</v>
      </c>
      <c r="AB481" s="124">
        <f>IF(OR(ISNUMBER(SEARCH("적하삭제",J481)),ISNUMBER(SEARCH("적하 삭제",J481))),0,AA481*Summary!$B$23/100)</f>
        <v>11373.9231</v>
      </c>
      <c r="AC481" s="65"/>
      <c r="AD481" s="145">
        <v>45911</v>
      </c>
      <c r="AE481" s="139" t="s">
        <v>10</v>
      </c>
      <c r="AF481" s="139">
        <v>82020038104</v>
      </c>
      <c r="AG481" s="139" t="s">
        <v>1639</v>
      </c>
      <c r="AH481" s="139" t="s">
        <v>241</v>
      </c>
      <c r="AI481" s="139">
        <v>1038129947</v>
      </c>
      <c r="AJ481" s="139">
        <v>41005</v>
      </c>
      <c r="AK481" s="139"/>
      <c r="AL481" s="140">
        <v>1</v>
      </c>
      <c r="AM481" s="141">
        <v>1.4</v>
      </c>
      <c r="AN481" s="141">
        <v>3.6</v>
      </c>
      <c r="AO481" s="141">
        <v>3.6</v>
      </c>
      <c r="AP481" s="139" t="s">
        <v>8</v>
      </c>
      <c r="AQ481" s="141">
        <v>12.51</v>
      </c>
      <c r="AR481" s="139" t="s">
        <v>81</v>
      </c>
      <c r="AS481" s="139" t="s">
        <v>81</v>
      </c>
      <c r="AT481" s="139" t="s">
        <v>81</v>
      </c>
      <c r="AU481" s="139" t="s">
        <v>81</v>
      </c>
      <c r="AV481" s="139" t="s">
        <v>81</v>
      </c>
      <c r="AW481" s="139">
        <v>2256355</v>
      </c>
      <c r="AX481" s="139" t="s">
        <v>121</v>
      </c>
      <c r="AY481" s="139" t="s">
        <v>82</v>
      </c>
      <c r="AZ481" s="139"/>
      <c r="BA481" s="139" t="s">
        <v>83</v>
      </c>
      <c r="BB481" s="157">
        <v>596421474566</v>
      </c>
      <c r="BC481" s="139"/>
      <c r="BD481" s="139" t="s">
        <v>1640</v>
      </c>
      <c r="BE481" s="139" t="s">
        <v>119</v>
      </c>
      <c r="BF481" s="139" t="s">
        <v>87</v>
      </c>
      <c r="BG481" s="139" t="s">
        <v>84</v>
      </c>
      <c r="BH481" s="139" t="s">
        <v>85</v>
      </c>
      <c r="BI481" s="139" t="s">
        <v>86</v>
      </c>
      <c r="BJ481" s="139"/>
      <c r="BK481" s="139" t="s">
        <v>116</v>
      </c>
    </row>
    <row r="482" spans="1:63" ht="13.2" customHeight="1" x14ac:dyDescent="0.2">
      <c r="A482" s="54">
        <f t="shared" si="155"/>
        <v>45911</v>
      </c>
      <c r="B482" s="54" t="str">
        <f t="shared" si="156"/>
        <v>NRT</v>
      </c>
      <c r="C482" s="53">
        <f t="shared" si="157"/>
        <v>82020038104</v>
      </c>
      <c r="D482" s="55" t="str">
        <f t="shared" si="158"/>
        <v>PJP250142846</v>
      </c>
      <c r="E482" s="53">
        <f t="shared" si="159"/>
        <v>596421474301</v>
      </c>
      <c r="F482" s="53">
        <f t="shared" si="160"/>
        <v>2256355</v>
      </c>
      <c r="G482" s="53" t="str">
        <f t="shared" si="161"/>
        <v>SWCORP (TEAMHT)</v>
      </c>
      <c r="H482" s="55" t="str">
        <f t="shared" si="162"/>
        <v>정지준</v>
      </c>
      <c r="I482" s="53">
        <f t="shared" si="163"/>
        <v>11444</v>
      </c>
      <c r="J482" s="72">
        <f t="shared" si="164"/>
        <v>0</v>
      </c>
      <c r="K482" s="114">
        <f t="shared" si="165"/>
        <v>1</v>
      </c>
      <c r="L482" s="115">
        <f t="shared" si="166"/>
        <v>0.45</v>
      </c>
      <c r="M482" s="115">
        <f t="shared" si="167"/>
        <v>2</v>
      </c>
      <c r="N482" s="56">
        <f t="shared" si="168"/>
        <v>2</v>
      </c>
      <c r="O482" s="53" t="str">
        <f t="shared" si="169"/>
        <v>일반(목록배제,Normal-Manifest Exception)</v>
      </c>
      <c r="P482" s="100">
        <f t="shared" si="170"/>
        <v>8.8800000000000008</v>
      </c>
      <c r="Q482" s="63" t="str">
        <f t="shared" si="171"/>
        <v>RS702</v>
      </c>
      <c r="R482" s="63" t="str">
        <f t="shared" si="172"/>
        <v>AIR SEOUL</v>
      </c>
      <c r="S482" s="54">
        <f t="shared" si="173"/>
        <v>45911</v>
      </c>
      <c r="T482" s="94">
        <f t="shared" si="174"/>
        <v>850</v>
      </c>
      <c r="U482" s="98" cm="1">
        <f t="array" ref="U482">IF(OR(ISNUMBER(SEARCH("대신대납",J482)),ISNUMBER(SEARCH("대신 대납",J482))),_xlfn.LET(
  _xlpm.s,J482,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2" s="98">
        <f>((K482-1)*2500)/(Summary!$B$23/100)</f>
        <v>0</v>
      </c>
      <c r="W482" s="107">
        <f>IF(OR(ISNUMBER(SEARCH("대신대납",J482)),ISNUMBER(SEARCH("대신 대납",J482)),ISNUMBER(SEARCH("대신착불",J482)),ISNUMBER(SEARCH("대신 착불",J482))), 0,_xlfn.IFNA(_xlfn.IFS(
    AND(N482/K482 &gt; 2, N482/K482 &lt;= 5), 500/(Summary!$B$23/100) * K482,
    AND(N482/K482 &gt; 5, N482/K482 &lt;= 10), 1000/(Summary!$B$23/100) * K482,
    AND(N482/K482 &gt; 10, N482/K482 &lt;= 20), 3000/(Summary!$B$23/100) * K482,
    AND(N482/K482 &gt; 20, N482/K482 &lt;= 25), 11000/(Summary!$B$23/100) * K482,
    AND(N482/K482 &gt; 25, N482/K482 &lt;= 999), 15000/(Summary!$B$23/100) * K482
),0))</f>
        <v>0</v>
      </c>
      <c r="X482" s="99" cm="1">
        <f t="array" ref="X482">_xlfn.IFNA(_xlfn.IFS(AND(P482&gt;=2000, P482&lt;3000), 10000, AND(P482&gt;=3000, P482&lt;4000), 15000, AND(P482&gt;=4000, P482&lt;5000), 20000, AND(P482&gt;=5000), 25000),0)</f>
        <v>0</v>
      </c>
      <c r="Y482" s="64" t="str">
        <f>_xlfn.IFNA(VLOOKUP(D482,OTC!$A:$H,8,0),"")</f>
        <v/>
      </c>
      <c r="Z482" s="102">
        <f t="shared" si="175"/>
        <v>0</v>
      </c>
      <c r="AA482" s="113">
        <f t="shared" si="176"/>
        <v>850</v>
      </c>
      <c r="AB482" s="124">
        <f>IF(OR(ISNUMBER(SEARCH("적하삭제",J482)),ISNUMBER(SEARCH("적하 삭제",J482))),0,AA482*Summary!$B$23/100)</f>
        <v>8009.8050000000003</v>
      </c>
      <c r="AC482" s="65"/>
      <c r="AD482" s="145">
        <v>45911</v>
      </c>
      <c r="AE482" s="139" t="s">
        <v>10</v>
      </c>
      <c r="AF482" s="139">
        <v>82020038104</v>
      </c>
      <c r="AG482" s="139" t="s">
        <v>1641</v>
      </c>
      <c r="AH482" s="139" t="s">
        <v>1642</v>
      </c>
      <c r="AI482" s="139">
        <v>1064374580</v>
      </c>
      <c r="AJ482" s="139">
        <v>11444</v>
      </c>
      <c r="AK482" s="139"/>
      <c r="AL482" s="140">
        <v>1</v>
      </c>
      <c r="AM482" s="141">
        <v>0.45</v>
      </c>
      <c r="AN482" s="141">
        <v>2</v>
      </c>
      <c r="AO482" s="141">
        <v>2</v>
      </c>
      <c r="AP482" s="139" t="s">
        <v>8</v>
      </c>
      <c r="AQ482" s="141">
        <v>8.8800000000000008</v>
      </c>
      <c r="AR482" s="139" t="s">
        <v>81</v>
      </c>
      <c r="AS482" s="139" t="s">
        <v>81</v>
      </c>
      <c r="AT482" s="139" t="s">
        <v>81</v>
      </c>
      <c r="AU482" s="139" t="s">
        <v>81</v>
      </c>
      <c r="AV482" s="139" t="s">
        <v>81</v>
      </c>
      <c r="AW482" s="139">
        <v>2256355</v>
      </c>
      <c r="AX482" s="139" t="s">
        <v>121</v>
      </c>
      <c r="AY482" s="139" t="s">
        <v>82</v>
      </c>
      <c r="AZ482" s="139"/>
      <c r="BA482" s="139" t="s">
        <v>83</v>
      </c>
      <c r="BB482" s="157">
        <v>596421474301</v>
      </c>
      <c r="BC482" s="139"/>
      <c r="BD482" s="139" t="s">
        <v>1643</v>
      </c>
      <c r="BE482" s="139" t="s">
        <v>119</v>
      </c>
      <c r="BF482" s="139" t="s">
        <v>87</v>
      </c>
      <c r="BG482" s="139" t="s">
        <v>84</v>
      </c>
      <c r="BH482" s="139" t="s">
        <v>85</v>
      </c>
      <c r="BI482" s="139" t="s">
        <v>86</v>
      </c>
      <c r="BJ482" s="139"/>
      <c r="BK482" s="139" t="s">
        <v>116</v>
      </c>
    </row>
    <row r="483" spans="1:63" ht="13.2" customHeight="1" x14ac:dyDescent="0.2">
      <c r="A483" s="54">
        <f t="shared" si="155"/>
        <v>45911</v>
      </c>
      <c r="B483" s="54" t="str">
        <f t="shared" si="156"/>
        <v>NRT</v>
      </c>
      <c r="C483" s="53">
        <f t="shared" si="157"/>
        <v>82020038104</v>
      </c>
      <c r="D483" s="55" t="str">
        <f t="shared" si="158"/>
        <v>PJP250142880</v>
      </c>
      <c r="E483" s="53">
        <f t="shared" si="159"/>
        <v>596421474640</v>
      </c>
      <c r="F483" s="53">
        <f t="shared" si="160"/>
        <v>2256355</v>
      </c>
      <c r="G483" s="53" t="str">
        <f t="shared" si="161"/>
        <v>SWCORP (TEAMHT)</v>
      </c>
      <c r="H483" s="55" t="str">
        <f t="shared" si="162"/>
        <v>차연지</v>
      </c>
      <c r="I483" s="53">
        <f t="shared" si="163"/>
        <v>50652</v>
      </c>
      <c r="J483" s="72">
        <f t="shared" si="164"/>
        <v>0</v>
      </c>
      <c r="K483" s="114">
        <f t="shared" si="165"/>
        <v>1</v>
      </c>
      <c r="L483" s="115">
        <f t="shared" si="166"/>
        <v>2.4500000000000002</v>
      </c>
      <c r="M483" s="115">
        <f t="shared" si="167"/>
        <v>3.6</v>
      </c>
      <c r="N483" s="56">
        <f t="shared" si="168"/>
        <v>3.6</v>
      </c>
      <c r="O483" s="53" t="str">
        <f t="shared" si="169"/>
        <v>일반(목록배제,Normal-Manifest Exception)</v>
      </c>
      <c r="P483" s="100">
        <f t="shared" si="170"/>
        <v>14.71</v>
      </c>
      <c r="Q483" s="63" t="str">
        <f t="shared" si="171"/>
        <v>RS702</v>
      </c>
      <c r="R483" s="63" t="str">
        <f t="shared" si="172"/>
        <v>AIR SEOUL</v>
      </c>
      <c r="S483" s="54">
        <f t="shared" si="173"/>
        <v>45911</v>
      </c>
      <c r="T483" s="94">
        <f t="shared" si="174"/>
        <v>1154</v>
      </c>
      <c r="U483" s="98" cm="1">
        <f t="array" ref="U483">IF(OR(ISNUMBER(SEARCH("대신대납",J483)),ISNUMBER(SEARCH("대신 대납",J483))),_xlfn.LET(
  _xlpm.s,J483,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3" s="98">
        <f>((K483-1)*2500)/(Summary!$B$23/100)</f>
        <v>0</v>
      </c>
      <c r="W483" s="107">
        <f>IF(OR(ISNUMBER(SEARCH("대신대납",J483)),ISNUMBER(SEARCH("대신 대납",J483)),ISNUMBER(SEARCH("대신착불",J483)),ISNUMBER(SEARCH("대신 착불",J483))), 0,_xlfn.IFNA(_xlfn.IFS(
    AND(N483/K483 &gt; 2, N483/K483 &lt;= 5), 500/(Summary!$B$23/100) * K483,
    AND(N483/K483 &gt; 5, N483/K483 &lt;= 10), 1000/(Summary!$B$23/100) * K483,
    AND(N483/K483 &gt; 10, N483/K483 &lt;= 20), 3000/(Summary!$B$23/100) * K483,
    AND(N483/K483 &gt; 20, N483/K483 &lt;= 25), 11000/(Summary!$B$23/100) * K483,
    AND(N483/K483 &gt; 25, N483/K483 &lt;= 999), 15000/(Summary!$B$23/100) * K483
),0))</f>
        <v>53.059968376258844</v>
      </c>
      <c r="X483" s="99" cm="1">
        <f t="array" ref="X483">_xlfn.IFNA(_xlfn.IFS(AND(P483&gt;=2000, P483&lt;3000), 10000, AND(P483&gt;=3000, P483&lt;4000), 15000, AND(P483&gt;=4000, P483&lt;5000), 20000, AND(P483&gt;=5000), 25000),0)</f>
        <v>0</v>
      </c>
      <c r="Y483" s="64" t="str">
        <f>_xlfn.IFNA(VLOOKUP(D483,OTC!$A:$H,8,0),"")</f>
        <v/>
      </c>
      <c r="Z483" s="102">
        <f t="shared" si="175"/>
        <v>53</v>
      </c>
      <c r="AA483" s="113">
        <f t="shared" si="176"/>
        <v>1207</v>
      </c>
      <c r="AB483" s="124">
        <f>IF(OR(ISNUMBER(SEARCH("적하삭제",J483)),ISNUMBER(SEARCH("적하 삭제",J483))),0,AA483*Summary!$B$23/100)</f>
        <v>11373.9231</v>
      </c>
      <c r="AC483" s="65"/>
      <c r="AD483" s="145">
        <v>45911</v>
      </c>
      <c r="AE483" s="139" t="s">
        <v>10</v>
      </c>
      <c r="AF483" s="139">
        <v>82020038104</v>
      </c>
      <c r="AG483" s="139" t="s">
        <v>1644</v>
      </c>
      <c r="AH483" s="139" t="s">
        <v>1426</v>
      </c>
      <c r="AI483" s="139">
        <v>1088111831</v>
      </c>
      <c r="AJ483" s="139">
        <v>50652</v>
      </c>
      <c r="AK483" s="139"/>
      <c r="AL483" s="140">
        <v>1</v>
      </c>
      <c r="AM483" s="141">
        <v>2.4500000000000002</v>
      </c>
      <c r="AN483" s="141">
        <v>3.6</v>
      </c>
      <c r="AO483" s="141">
        <v>3.6</v>
      </c>
      <c r="AP483" s="139" t="s">
        <v>8</v>
      </c>
      <c r="AQ483" s="141">
        <v>14.71</v>
      </c>
      <c r="AR483" s="139" t="s">
        <v>81</v>
      </c>
      <c r="AS483" s="139" t="s">
        <v>81</v>
      </c>
      <c r="AT483" s="139" t="s">
        <v>81</v>
      </c>
      <c r="AU483" s="139" t="s">
        <v>81</v>
      </c>
      <c r="AV483" s="139" t="s">
        <v>81</v>
      </c>
      <c r="AW483" s="139">
        <v>2256355</v>
      </c>
      <c r="AX483" s="139" t="s">
        <v>121</v>
      </c>
      <c r="AY483" s="139" t="s">
        <v>82</v>
      </c>
      <c r="AZ483" s="139"/>
      <c r="BA483" s="139" t="s">
        <v>83</v>
      </c>
      <c r="BB483" s="157">
        <v>596421474640</v>
      </c>
      <c r="BC483" s="139"/>
      <c r="BD483" s="139" t="s">
        <v>1645</v>
      </c>
      <c r="BE483" s="139" t="s">
        <v>119</v>
      </c>
      <c r="BF483" s="139" t="s">
        <v>87</v>
      </c>
      <c r="BG483" s="139" t="s">
        <v>84</v>
      </c>
      <c r="BH483" s="139" t="s">
        <v>85</v>
      </c>
      <c r="BI483" s="139" t="s">
        <v>86</v>
      </c>
      <c r="BJ483" s="139"/>
      <c r="BK483" s="139" t="s">
        <v>116</v>
      </c>
    </row>
    <row r="484" spans="1:63" ht="13.2" customHeight="1" x14ac:dyDescent="0.2">
      <c r="A484" s="54">
        <f t="shared" si="155"/>
        <v>45911</v>
      </c>
      <c r="B484" s="54" t="str">
        <f t="shared" si="156"/>
        <v>NRT</v>
      </c>
      <c r="C484" s="53">
        <f t="shared" si="157"/>
        <v>82020038104</v>
      </c>
      <c r="D484" s="55" t="str">
        <f t="shared" si="158"/>
        <v>PJP250142882</v>
      </c>
      <c r="E484" s="53">
        <f t="shared" si="159"/>
        <v>596421474662</v>
      </c>
      <c r="F484" s="53">
        <f t="shared" si="160"/>
        <v>2256355</v>
      </c>
      <c r="G484" s="53" t="str">
        <f t="shared" si="161"/>
        <v>SWCORP (TEAMHT)</v>
      </c>
      <c r="H484" s="55" t="str">
        <f t="shared" si="162"/>
        <v>조현모</v>
      </c>
      <c r="I484" s="53">
        <f t="shared" si="163"/>
        <v>51345</v>
      </c>
      <c r="J484" s="72">
        <f t="shared" si="164"/>
        <v>0</v>
      </c>
      <c r="K484" s="114">
        <f t="shared" si="165"/>
        <v>1</v>
      </c>
      <c r="L484" s="115">
        <f t="shared" si="166"/>
        <v>1.1499999999999999</v>
      </c>
      <c r="M484" s="115">
        <f t="shared" si="167"/>
        <v>4</v>
      </c>
      <c r="N484" s="56">
        <f t="shared" si="168"/>
        <v>4</v>
      </c>
      <c r="O484" s="53" t="str">
        <f t="shared" si="169"/>
        <v>일반(목록배제,Normal-Manifest Exception)</v>
      </c>
      <c r="P484" s="100">
        <f t="shared" si="170"/>
        <v>5.29</v>
      </c>
      <c r="Q484" s="63" t="str">
        <f t="shared" si="171"/>
        <v>RS702</v>
      </c>
      <c r="R484" s="63" t="str">
        <f t="shared" si="172"/>
        <v>AIR SEOUL</v>
      </c>
      <c r="S484" s="54">
        <f t="shared" si="173"/>
        <v>45911</v>
      </c>
      <c r="T484" s="94">
        <f t="shared" si="174"/>
        <v>1230</v>
      </c>
      <c r="U484" s="98" cm="1">
        <f t="array" ref="U484">IF(OR(ISNUMBER(SEARCH("대신대납",J484)),ISNUMBER(SEARCH("대신 대납",J484))),_xlfn.LET(
  _xlpm.s,J484,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4" s="98">
        <f>((K484-1)*2500)/(Summary!$B$23/100)</f>
        <v>0</v>
      </c>
      <c r="W484" s="107">
        <f>IF(OR(ISNUMBER(SEARCH("대신대납",J484)),ISNUMBER(SEARCH("대신 대납",J484)),ISNUMBER(SEARCH("대신착불",J484)),ISNUMBER(SEARCH("대신 착불",J484))), 0,_xlfn.IFNA(_xlfn.IFS(
    AND(N484/K484 &gt; 2, N484/K484 &lt;= 5), 500/(Summary!$B$23/100) * K484,
    AND(N484/K484 &gt; 5, N484/K484 &lt;= 10), 1000/(Summary!$B$23/100) * K484,
    AND(N484/K484 &gt; 10, N484/K484 &lt;= 20), 3000/(Summary!$B$23/100) * K484,
    AND(N484/K484 &gt; 20, N484/K484 &lt;= 25), 11000/(Summary!$B$23/100) * K484,
    AND(N484/K484 &gt; 25, N484/K484 &lt;= 999), 15000/(Summary!$B$23/100) * K484
),0))</f>
        <v>53.059968376258844</v>
      </c>
      <c r="X484" s="99" cm="1">
        <f t="array" ref="X484">_xlfn.IFNA(_xlfn.IFS(AND(P484&gt;=2000, P484&lt;3000), 10000, AND(P484&gt;=3000, P484&lt;4000), 15000, AND(P484&gt;=4000, P484&lt;5000), 20000, AND(P484&gt;=5000), 25000),0)</f>
        <v>0</v>
      </c>
      <c r="Y484" s="64" t="str">
        <f>_xlfn.IFNA(VLOOKUP(D484,OTC!$A:$H,8,0),"")</f>
        <v/>
      </c>
      <c r="Z484" s="102">
        <f t="shared" si="175"/>
        <v>53</v>
      </c>
      <c r="AA484" s="113">
        <f t="shared" si="176"/>
        <v>1283</v>
      </c>
      <c r="AB484" s="124">
        <f>IF(OR(ISNUMBER(SEARCH("적하삭제",J484)),ISNUMBER(SEARCH("적하 삭제",J484))),0,AA484*Summary!$B$23/100)</f>
        <v>12090.093900000002</v>
      </c>
      <c r="AC484" s="65"/>
      <c r="AD484" s="145">
        <v>45911</v>
      </c>
      <c r="AE484" s="139" t="s">
        <v>10</v>
      </c>
      <c r="AF484" s="139">
        <v>82020038104</v>
      </c>
      <c r="AG484" s="139" t="s">
        <v>1646</v>
      </c>
      <c r="AH484" s="139" t="s">
        <v>1647</v>
      </c>
      <c r="AI484" s="139">
        <v>1072239412</v>
      </c>
      <c r="AJ484" s="139">
        <v>51345</v>
      </c>
      <c r="AK484" s="139"/>
      <c r="AL484" s="140">
        <v>1</v>
      </c>
      <c r="AM484" s="141">
        <v>1.1499999999999999</v>
      </c>
      <c r="AN484" s="141">
        <v>4</v>
      </c>
      <c r="AO484" s="141">
        <v>4</v>
      </c>
      <c r="AP484" s="139" t="s">
        <v>8</v>
      </c>
      <c r="AQ484" s="141">
        <v>5.29</v>
      </c>
      <c r="AR484" s="139" t="s">
        <v>81</v>
      </c>
      <c r="AS484" s="139" t="s">
        <v>81</v>
      </c>
      <c r="AT484" s="139" t="s">
        <v>81</v>
      </c>
      <c r="AU484" s="139" t="s">
        <v>81</v>
      </c>
      <c r="AV484" s="139" t="s">
        <v>81</v>
      </c>
      <c r="AW484" s="139">
        <v>2256355</v>
      </c>
      <c r="AX484" s="139" t="s">
        <v>121</v>
      </c>
      <c r="AY484" s="139" t="s">
        <v>82</v>
      </c>
      <c r="AZ484" s="139"/>
      <c r="BA484" s="139" t="s">
        <v>83</v>
      </c>
      <c r="BB484" s="157">
        <v>596421474662</v>
      </c>
      <c r="BC484" s="139"/>
      <c r="BD484" s="139" t="s">
        <v>1648</v>
      </c>
      <c r="BE484" s="139" t="s">
        <v>119</v>
      </c>
      <c r="BF484" s="139" t="s">
        <v>87</v>
      </c>
      <c r="BG484" s="139" t="s">
        <v>84</v>
      </c>
      <c r="BH484" s="139" t="s">
        <v>85</v>
      </c>
      <c r="BI484" s="139" t="s">
        <v>86</v>
      </c>
      <c r="BJ484" s="139"/>
      <c r="BK484" s="139" t="s">
        <v>116</v>
      </c>
    </row>
    <row r="485" spans="1:63" ht="13.2" customHeight="1" x14ac:dyDescent="0.2">
      <c r="A485" s="54">
        <f t="shared" si="155"/>
        <v>45911</v>
      </c>
      <c r="B485" s="54" t="str">
        <f t="shared" si="156"/>
        <v>NRT</v>
      </c>
      <c r="C485" s="53">
        <f t="shared" si="157"/>
        <v>82020038104</v>
      </c>
      <c r="D485" s="55" t="str">
        <f t="shared" si="158"/>
        <v>PJP250142887</v>
      </c>
      <c r="E485" s="53">
        <f t="shared" si="159"/>
        <v>596421474710</v>
      </c>
      <c r="F485" s="53">
        <f t="shared" si="160"/>
        <v>2256355</v>
      </c>
      <c r="G485" s="53" t="str">
        <f t="shared" si="161"/>
        <v>SWCORP (TEAMHT)</v>
      </c>
      <c r="H485" s="55" t="str">
        <f t="shared" si="162"/>
        <v>이단비</v>
      </c>
      <c r="I485" s="53">
        <f t="shared" si="163"/>
        <v>4993</v>
      </c>
      <c r="J485" s="72" t="str">
        <f t="shared" si="164"/>
        <v>[동물검역]/반입예정정보재전송</v>
      </c>
      <c r="K485" s="114">
        <f t="shared" si="165"/>
        <v>1</v>
      </c>
      <c r="L485" s="115">
        <f t="shared" si="166"/>
        <v>0.85</v>
      </c>
      <c r="M485" s="115">
        <f t="shared" si="167"/>
        <v>2.1</v>
      </c>
      <c r="N485" s="56">
        <f t="shared" si="168"/>
        <v>2.1</v>
      </c>
      <c r="O485" s="53" t="str">
        <f t="shared" si="169"/>
        <v>동물검역(Animal Inspection)</v>
      </c>
      <c r="P485" s="100">
        <f t="shared" si="170"/>
        <v>6.45</v>
      </c>
      <c r="Q485" s="63" t="str">
        <f t="shared" si="171"/>
        <v>RS702</v>
      </c>
      <c r="R485" s="63" t="str">
        <f t="shared" si="172"/>
        <v>AIR SEOUL</v>
      </c>
      <c r="S485" s="54">
        <f t="shared" si="173"/>
        <v>45911</v>
      </c>
      <c r="T485" s="94">
        <f t="shared" si="174"/>
        <v>869</v>
      </c>
      <c r="U485" s="98" cm="1">
        <f t="array" ref="U485">IF(OR(ISNUMBER(SEARCH("대신대납",J485)),ISNUMBER(SEARCH("대신 대납",J485))),_xlfn.LET(
  _xlpm.s,J485,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5" s="98">
        <f>((K485-1)*2500)/(Summary!$B$23/100)</f>
        <v>0</v>
      </c>
      <c r="W485" s="107">
        <f>IF(OR(ISNUMBER(SEARCH("대신대납",J485)),ISNUMBER(SEARCH("대신 대납",J485)),ISNUMBER(SEARCH("대신착불",J485)),ISNUMBER(SEARCH("대신 착불",J485))), 0,_xlfn.IFNA(_xlfn.IFS(
    AND(N485/K485 &gt; 2, N485/K485 &lt;= 5), 500/(Summary!$B$23/100) * K485,
    AND(N485/K485 &gt; 5, N485/K485 &lt;= 10), 1000/(Summary!$B$23/100) * K485,
    AND(N485/K485 &gt; 10, N485/K485 &lt;= 20), 3000/(Summary!$B$23/100) * K485,
    AND(N485/K485 &gt; 20, N485/K485 &lt;= 25), 11000/(Summary!$B$23/100) * K485,
    AND(N485/K485 &gt; 25, N485/K485 &lt;= 999), 15000/(Summary!$B$23/100) * K485
),0))</f>
        <v>53.059968376258844</v>
      </c>
      <c r="X485" s="99" cm="1">
        <f t="array" ref="X485">_xlfn.IFNA(_xlfn.IFS(AND(P485&gt;=2000, P485&lt;3000), 10000, AND(P485&gt;=3000, P485&lt;4000), 15000, AND(P485&gt;=4000, P485&lt;5000), 20000, AND(P485&gt;=5000), 25000),0)</f>
        <v>0</v>
      </c>
      <c r="Y485" s="64" t="str">
        <f>_xlfn.IFNA(VLOOKUP(D485,OTC!$A:$H,8,0),"")</f>
        <v/>
      </c>
      <c r="Z485" s="102">
        <f t="shared" si="175"/>
        <v>53</v>
      </c>
      <c r="AA485" s="113">
        <f t="shared" si="176"/>
        <v>922</v>
      </c>
      <c r="AB485" s="124">
        <f>IF(OR(ISNUMBER(SEARCH("적하삭제",J485)),ISNUMBER(SEARCH("적하 삭제",J485))),0,AA485*Summary!$B$23/100)</f>
        <v>8688.2826000000005</v>
      </c>
      <c r="AC485" s="65"/>
      <c r="AD485" s="145">
        <v>45911</v>
      </c>
      <c r="AE485" s="139" t="s">
        <v>10</v>
      </c>
      <c r="AF485" s="139">
        <v>82020038104</v>
      </c>
      <c r="AG485" s="139" t="s">
        <v>1649</v>
      </c>
      <c r="AH485" s="139" t="s">
        <v>1650</v>
      </c>
      <c r="AI485" s="139">
        <v>1099311675</v>
      </c>
      <c r="AJ485" s="139">
        <v>4993</v>
      </c>
      <c r="AK485" s="139" t="s">
        <v>154</v>
      </c>
      <c r="AL485" s="140">
        <v>1</v>
      </c>
      <c r="AM485" s="141">
        <v>0.85</v>
      </c>
      <c r="AN485" s="141">
        <v>2.1</v>
      </c>
      <c r="AO485" s="141">
        <v>2.1</v>
      </c>
      <c r="AP485" s="139" t="s">
        <v>100</v>
      </c>
      <c r="AQ485" s="141">
        <v>6.45</v>
      </c>
      <c r="AR485" s="139" t="s">
        <v>81</v>
      </c>
      <c r="AS485" s="139" t="s">
        <v>81</v>
      </c>
      <c r="AT485" s="139" t="s">
        <v>81</v>
      </c>
      <c r="AU485" s="139" t="s">
        <v>81</v>
      </c>
      <c r="AV485" s="139" t="s">
        <v>81</v>
      </c>
      <c r="AW485" s="139">
        <v>2256355</v>
      </c>
      <c r="AX485" s="139" t="s">
        <v>121</v>
      </c>
      <c r="AY485" s="139" t="s">
        <v>89</v>
      </c>
      <c r="AZ485" s="139"/>
      <c r="BA485" s="139" t="s">
        <v>83</v>
      </c>
      <c r="BB485" s="157">
        <v>596421474710</v>
      </c>
      <c r="BC485" s="139"/>
      <c r="BD485" s="139" t="s">
        <v>1651</v>
      </c>
      <c r="BE485" s="139" t="s">
        <v>119</v>
      </c>
      <c r="BF485" s="139" t="s">
        <v>87</v>
      </c>
      <c r="BG485" s="139" t="s">
        <v>84</v>
      </c>
      <c r="BH485" s="139" t="s">
        <v>85</v>
      </c>
      <c r="BI485" s="139" t="s">
        <v>86</v>
      </c>
      <c r="BJ485" s="139"/>
      <c r="BK485" s="139" t="s">
        <v>116</v>
      </c>
    </row>
    <row r="486" spans="1:63" ht="13.2" customHeight="1" x14ac:dyDescent="0.2">
      <c r="A486" s="54">
        <f t="shared" si="155"/>
        <v>45911</v>
      </c>
      <c r="B486" s="54" t="str">
        <f t="shared" si="156"/>
        <v>NRT</v>
      </c>
      <c r="C486" s="53">
        <f t="shared" si="157"/>
        <v>82020038104</v>
      </c>
      <c r="D486" s="55" t="str">
        <f t="shared" si="158"/>
        <v>PJP250143419</v>
      </c>
      <c r="E486" s="53">
        <f t="shared" si="159"/>
        <v>596421477204</v>
      </c>
      <c r="F486" s="53">
        <f t="shared" si="160"/>
        <v>2256355</v>
      </c>
      <c r="G486" s="53" t="str">
        <f t="shared" si="161"/>
        <v>SWCORP (TEAMHT)</v>
      </c>
      <c r="H486" s="55" t="str">
        <f t="shared" si="162"/>
        <v>오윤희</v>
      </c>
      <c r="I486" s="53">
        <f t="shared" si="163"/>
        <v>5331</v>
      </c>
      <c r="J486" s="72">
        <f t="shared" si="164"/>
        <v>0</v>
      </c>
      <c r="K486" s="114">
        <f t="shared" si="165"/>
        <v>1</v>
      </c>
      <c r="L486" s="115">
        <f t="shared" si="166"/>
        <v>1.1000000000000001</v>
      </c>
      <c r="M486" s="115">
        <f t="shared" si="167"/>
        <v>3.6</v>
      </c>
      <c r="N486" s="56">
        <f t="shared" si="168"/>
        <v>3.6</v>
      </c>
      <c r="O486" s="53" t="str">
        <f t="shared" si="169"/>
        <v>일반(목록배제,Normal-Manifest Exception)</v>
      </c>
      <c r="P486" s="100">
        <f t="shared" si="170"/>
        <v>24.41</v>
      </c>
      <c r="Q486" s="63" t="str">
        <f t="shared" si="171"/>
        <v>RS702</v>
      </c>
      <c r="R486" s="63" t="str">
        <f t="shared" si="172"/>
        <v>AIR SEOUL</v>
      </c>
      <c r="S486" s="54">
        <f t="shared" si="173"/>
        <v>45911</v>
      </c>
      <c r="T486" s="94">
        <f t="shared" si="174"/>
        <v>1154</v>
      </c>
      <c r="U486" s="98" cm="1">
        <f t="array" ref="U486">IF(OR(ISNUMBER(SEARCH("대신대납",J486)),ISNUMBER(SEARCH("대신 대납",J486))),_xlfn.LET(
  _xlpm.s,J486,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6" s="98">
        <f>((K486-1)*2500)/(Summary!$B$23/100)</f>
        <v>0</v>
      </c>
      <c r="W486" s="107">
        <f>IF(OR(ISNUMBER(SEARCH("대신대납",J486)),ISNUMBER(SEARCH("대신 대납",J486)),ISNUMBER(SEARCH("대신착불",J486)),ISNUMBER(SEARCH("대신 착불",J486))), 0,_xlfn.IFNA(_xlfn.IFS(
    AND(N486/K486 &gt; 2, N486/K486 &lt;= 5), 500/(Summary!$B$23/100) * K486,
    AND(N486/K486 &gt; 5, N486/K486 &lt;= 10), 1000/(Summary!$B$23/100) * K486,
    AND(N486/K486 &gt; 10, N486/K486 &lt;= 20), 3000/(Summary!$B$23/100) * K486,
    AND(N486/K486 &gt; 20, N486/K486 &lt;= 25), 11000/(Summary!$B$23/100) * K486,
    AND(N486/K486 &gt; 25, N486/K486 &lt;= 999), 15000/(Summary!$B$23/100) * K486
),0))</f>
        <v>53.059968376258844</v>
      </c>
      <c r="X486" s="99" cm="1">
        <f t="array" ref="X486">_xlfn.IFNA(_xlfn.IFS(AND(P486&gt;=2000, P486&lt;3000), 10000, AND(P486&gt;=3000, P486&lt;4000), 15000, AND(P486&gt;=4000, P486&lt;5000), 20000, AND(P486&gt;=5000), 25000),0)</f>
        <v>0</v>
      </c>
      <c r="Y486" s="64" t="str">
        <f>_xlfn.IFNA(VLOOKUP(D486,OTC!$A:$H,8,0),"")</f>
        <v/>
      </c>
      <c r="Z486" s="102">
        <f t="shared" si="175"/>
        <v>53</v>
      </c>
      <c r="AA486" s="113">
        <f t="shared" si="176"/>
        <v>1207</v>
      </c>
      <c r="AB486" s="124">
        <f>IF(OR(ISNUMBER(SEARCH("적하삭제",J486)),ISNUMBER(SEARCH("적하 삭제",J486))),0,AA486*Summary!$B$23/100)</f>
        <v>11373.9231</v>
      </c>
      <c r="AC486" s="65"/>
      <c r="AD486" s="145">
        <v>45911</v>
      </c>
      <c r="AE486" s="139" t="s">
        <v>10</v>
      </c>
      <c r="AF486" s="139">
        <v>82020038104</v>
      </c>
      <c r="AG486" s="139" t="s">
        <v>1652</v>
      </c>
      <c r="AH486" s="139" t="s">
        <v>1653</v>
      </c>
      <c r="AI486" s="139">
        <v>1096798760</v>
      </c>
      <c r="AJ486" s="139">
        <v>5331</v>
      </c>
      <c r="AK486" s="139"/>
      <c r="AL486" s="140">
        <v>1</v>
      </c>
      <c r="AM486" s="141">
        <v>1.1000000000000001</v>
      </c>
      <c r="AN486" s="141">
        <v>3.6</v>
      </c>
      <c r="AO486" s="141">
        <v>3.6</v>
      </c>
      <c r="AP486" s="139" t="s">
        <v>8</v>
      </c>
      <c r="AQ486" s="141">
        <v>24.41</v>
      </c>
      <c r="AR486" s="139" t="s">
        <v>81</v>
      </c>
      <c r="AS486" s="139" t="s">
        <v>81</v>
      </c>
      <c r="AT486" s="139" t="s">
        <v>81</v>
      </c>
      <c r="AU486" s="139" t="s">
        <v>81</v>
      </c>
      <c r="AV486" s="139" t="s">
        <v>81</v>
      </c>
      <c r="AW486" s="139">
        <v>2256355</v>
      </c>
      <c r="AX486" s="139" t="s">
        <v>121</v>
      </c>
      <c r="AY486" s="139" t="s">
        <v>82</v>
      </c>
      <c r="AZ486" s="139"/>
      <c r="BA486" s="139" t="s">
        <v>83</v>
      </c>
      <c r="BB486" s="157">
        <v>596421477204</v>
      </c>
      <c r="BC486" s="139"/>
      <c r="BD486" s="139" t="s">
        <v>1654</v>
      </c>
      <c r="BE486" s="139" t="s">
        <v>119</v>
      </c>
      <c r="BF486" s="139" t="s">
        <v>87</v>
      </c>
      <c r="BG486" s="139" t="s">
        <v>84</v>
      </c>
      <c r="BH486" s="139" t="s">
        <v>85</v>
      </c>
      <c r="BI486" s="139" t="s">
        <v>86</v>
      </c>
      <c r="BJ486" s="139"/>
      <c r="BK486" s="139" t="s">
        <v>116</v>
      </c>
    </row>
    <row r="487" spans="1:63" ht="13.2" customHeight="1" x14ac:dyDescent="0.2">
      <c r="A487" s="54">
        <f t="shared" si="155"/>
        <v>45911</v>
      </c>
      <c r="B487" s="54" t="str">
        <f t="shared" si="156"/>
        <v>NRT</v>
      </c>
      <c r="C487" s="53">
        <f t="shared" si="157"/>
        <v>82020038104</v>
      </c>
      <c r="D487" s="55" t="str">
        <f t="shared" si="158"/>
        <v>PJP250143422</v>
      </c>
      <c r="E487" s="53">
        <f t="shared" si="159"/>
        <v>596421477230</v>
      </c>
      <c r="F487" s="53">
        <f t="shared" si="160"/>
        <v>2256355</v>
      </c>
      <c r="G487" s="53" t="str">
        <f t="shared" si="161"/>
        <v>SWCORP (TEAMHT)</v>
      </c>
      <c r="H487" s="55" t="str">
        <f t="shared" si="162"/>
        <v>박순자</v>
      </c>
      <c r="I487" s="53">
        <f t="shared" si="163"/>
        <v>13528</v>
      </c>
      <c r="J487" s="72">
        <f t="shared" si="164"/>
        <v>0</v>
      </c>
      <c r="K487" s="114">
        <f t="shared" si="165"/>
        <v>1</v>
      </c>
      <c r="L487" s="115">
        <f t="shared" si="166"/>
        <v>0.95</v>
      </c>
      <c r="M487" s="115">
        <f t="shared" si="167"/>
        <v>2.2000000000000002</v>
      </c>
      <c r="N487" s="56">
        <f t="shared" si="168"/>
        <v>2.2000000000000002</v>
      </c>
      <c r="O487" s="53" t="str">
        <f t="shared" si="169"/>
        <v>일반(목록배제,Normal-Manifest Exception)</v>
      </c>
      <c r="P487" s="100">
        <f t="shared" si="170"/>
        <v>8.43</v>
      </c>
      <c r="Q487" s="63" t="str">
        <f t="shared" si="171"/>
        <v>RS702</v>
      </c>
      <c r="R487" s="63" t="str">
        <f t="shared" si="172"/>
        <v>AIR SEOUL</v>
      </c>
      <c r="S487" s="54">
        <f t="shared" si="173"/>
        <v>45911</v>
      </c>
      <c r="T487" s="94">
        <f t="shared" si="174"/>
        <v>888</v>
      </c>
      <c r="U487" s="98" cm="1">
        <f t="array" ref="U487">IF(OR(ISNUMBER(SEARCH("대신대납",J487)),ISNUMBER(SEARCH("대신 대납",J487))),_xlfn.LET(
  _xlpm.s,J487,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7" s="98">
        <f>((K487-1)*2500)/(Summary!$B$23/100)</f>
        <v>0</v>
      </c>
      <c r="W487" s="107">
        <f>IF(OR(ISNUMBER(SEARCH("대신대납",J487)),ISNUMBER(SEARCH("대신 대납",J487)),ISNUMBER(SEARCH("대신착불",J487)),ISNUMBER(SEARCH("대신 착불",J487))), 0,_xlfn.IFNA(_xlfn.IFS(
    AND(N487/K487 &gt; 2, N487/K487 &lt;= 5), 500/(Summary!$B$23/100) * K487,
    AND(N487/K487 &gt; 5, N487/K487 &lt;= 10), 1000/(Summary!$B$23/100) * K487,
    AND(N487/K487 &gt; 10, N487/K487 &lt;= 20), 3000/(Summary!$B$23/100) * K487,
    AND(N487/K487 &gt; 20, N487/K487 &lt;= 25), 11000/(Summary!$B$23/100) * K487,
    AND(N487/K487 &gt; 25, N487/K487 &lt;= 999), 15000/(Summary!$B$23/100) * K487
),0))</f>
        <v>53.059968376258844</v>
      </c>
      <c r="X487" s="99" cm="1">
        <f t="array" ref="X487">_xlfn.IFNA(_xlfn.IFS(AND(P487&gt;=2000, P487&lt;3000), 10000, AND(P487&gt;=3000, P487&lt;4000), 15000, AND(P487&gt;=4000, P487&lt;5000), 20000, AND(P487&gt;=5000), 25000),0)</f>
        <v>0</v>
      </c>
      <c r="Y487" s="64" t="str">
        <f>_xlfn.IFNA(VLOOKUP(D487,OTC!$A:$H,8,0),"")</f>
        <v/>
      </c>
      <c r="Z487" s="102">
        <f t="shared" si="175"/>
        <v>53</v>
      </c>
      <c r="AA487" s="113">
        <f t="shared" si="176"/>
        <v>941</v>
      </c>
      <c r="AB487" s="124">
        <f>IF(OR(ISNUMBER(SEARCH("적하삭제",J487)),ISNUMBER(SEARCH("적하 삭제",J487))),0,AA487*Summary!$B$23/100)</f>
        <v>8867.3253000000004</v>
      </c>
      <c r="AC487" s="65"/>
      <c r="AD487" s="145">
        <v>45911</v>
      </c>
      <c r="AE487" s="139" t="s">
        <v>10</v>
      </c>
      <c r="AF487" s="139">
        <v>82020038104</v>
      </c>
      <c r="AG487" s="139" t="s">
        <v>1655</v>
      </c>
      <c r="AH487" s="139" t="s">
        <v>1656</v>
      </c>
      <c r="AI487" s="139">
        <v>1030062160</v>
      </c>
      <c r="AJ487" s="139">
        <v>13528</v>
      </c>
      <c r="AK487" s="139"/>
      <c r="AL487" s="140">
        <v>1</v>
      </c>
      <c r="AM487" s="141">
        <v>0.95</v>
      </c>
      <c r="AN487" s="141">
        <v>2.2000000000000002</v>
      </c>
      <c r="AO487" s="141">
        <v>2.2000000000000002</v>
      </c>
      <c r="AP487" s="139" t="s">
        <v>8</v>
      </c>
      <c r="AQ487" s="141">
        <v>8.43</v>
      </c>
      <c r="AR487" s="139" t="s">
        <v>81</v>
      </c>
      <c r="AS487" s="139" t="s">
        <v>81</v>
      </c>
      <c r="AT487" s="139" t="s">
        <v>81</v>
      </c>
      <c r="AU487" s="139" t="s">
        <v>81</v>
      </c>
      <c r="AV487" s="139" t="s">
        <v>81</v>
      </c>
      <c r="AW487" s="139">
        <v>2256355</v>
      </c>
      <c r="AX487" s="139" t="s">
        <v>121</v>
      </c>
      <c r="AY487" s="139" t="s">
        <v>82</v>
      </c>
      <c r="AZ487" s="139"/>
      <c r="BA487" s="139" t="s">
        <v>83</v>
      </c>
      <c r="BB487" s="157">
        <v>596421477230</v>
      </c>
      <c r="BC487" s="139"/>
      <c r="BD487" s="139" t="s">
        <v>1657</v>
      </c>
      <c r="BE487" s="139" t="s">
        <v>119</v>
      </c>
      <c r="BF487" s="139" t="s">
        <v>87</v>
      </c>
      <c r="BG487" s="139" t="s">
        <v>84</v>
      </c>
      <c r="BH487" s="139" t="s">
        <v>85</v>
      </c>
      <c r="BI487" s="139" t="s">
        <v>86</v>
      </c>
      <c r="BJ487" s="139"/>
      <c r="BK487" s="139" t="s">
        <v>116</v>
      </c>
    </row>
    <row r="488" spans="1:63" ht="13.2" customHeight="1" x14ac:dyDescent="0.2">
      <c r="A488" s="54">
        <f t="shared" si="155"/>
        <v>45911</v>
      </c>
      <c r="B488" s="54" t="str">
        <f t="shared" si="156"/>
        <v>NRT</v>
      </c>
      <c r="C488" s="53">
        <f t="shared" si="157"/>
        <v>82020038104</v>
      </c>
      <c r="D488" s="55" t="str">
        <f t="shared" si="158"/>
        <v>PJP250143436</v>
      </c>
      <c r="E488" s="53">
        <f t="shared" si="159"/>
        <v>596421477370</v>
      </c>
      <c r="F488" s="53">
        <f t="shared" si="160"/>
        <v>2256355</v>
      </c>
      <c r="G488" s="53" t="str">
        <f t="shared" si="161"/>
        <v>SWCORP (TEAMHT)</v>
      </c>
      <c r="H488" s="55" t="str">
        <f t="shared" si="162"/>
        <v>신하리</v>
      </c>
      <c r="I488" s="53">
        <f t="shared" si="163"/>
        <v>4401</v>
      </c>
      <c r="J488" s="72">
        <f t="shared" si="164"/>
        <v>0</v>
      </c>
      <c r="K488" s="114">
        <f t="shared" si="165"/>
        <v>1</v>
      </c>
      <c r="L488" s="115">
        <f t="shared" si="166"/>
        <v>0.3</v>
      </c>
      <c r="M488" s="115">
        <f t="shared" si="167"/>
        <v>1.9</v>
      </c>
      <c r="N488" s="56">
        <f t="shared" si="168"/>
        <v>1.9000000000000001</v>
      </c>
      <c r="O488" s="53" t="str">
        <f t="shared" si="169"/>
        <v>일반(목록배제,Normal-Manifest Exception)</v>
      </c>
      <c r="P488" s="100">
        <f t="shared" si="170"/>
        <v>6.76</v>
      </c>
      <c r="Q488" s="63" t="str">
        <f t="shared" si="171"/>
        <v>RS702</v>
      </c>
      <c r="R488" s="63" t="str">
        <f t="shared" si="172"/>
        <v>AIR SEOUL</v>
      </c>
      <c r="S488" s="54">
        <f t="shared" si="173"/>
        <v>45911</v>
      </c>
      <c r="T488" s="94">
        <f t="shared" si="174"/>
        <v>831</v>
      </c>
      <c r="U488" s="98" cm="1">
        <f t="array" ref="U488">IF(OR(ISNUMBER(SEARCH("대신대납",J488)),ISNUMBER(SEARCH("대신 대납",J488))),_xlfn.LET(
  _xlpm.s,J488,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8" s="98">
        <f>((K488-1)*2500)/(Summary!$B$23/100)</f>
        <v>0</v>
      </c>
      <c r="W488" s="107">
        <f>IF(OR(ISNUMBER(SEARCH("대신대납",J488)),ISNUMBER(SEARCH("대신 대납",J488)),ISNUMBER(SEARCH("대신착불",J488)),ISNUMBER(SEARCH("대신 착불",J488))), 0,_xlfn.IFNA(_xlfn.IFS(
    AND(N488/K488 &gt; 2, N488/K488 &lt;= 5), 500/(Summary!$B$23/100) * K488,
    AND(N488/K488 &gt; 5, N488/K488 &lt;= 10), 1000/(Summary!$B$23/100) * K488,
    AND(N488/K488 &gt; 10, N488/K488 &lt;= 20), 3000/(Summary!$B$23/100) * K488,
    AND(N488/K488 &gt; 20, N488/K488 &lt;= 25), 11000/(Summary!$B$23/100) * K488,
    AND(N488/K488 &gt; 25, N488/K488 &lt;= 999), 15000/(Summary!$B$23/100) * K488
),0))</f>
        <v>0</v>
      </c>
      <c r="X488" s="99" cm="1">
        <f t="array" ref="X488">_xlfn.IFNA(_xlfn.IFS(AND(P488&gt;=2000, P488&lt;3000), 10000, AND(P488&gt;=3000, P488&lt;4000), 15000, AND(P488&gt;=4000, P488&lt;5000), 20000, AND(P488&gt;=5000), 25000),0)</f>
        <v>0</v>
      </c>
      <c r="Y488" s="64" t="str">
        <f>_xlfn.IFNA(VLOOKUP(D488,OTC!$A:$H,8,0),"")</f>
        <v/>
      </c>
      <c r="Z488" s="102">
        <f t="shared" si="175"/>
        <v>0</v>
      </c>
      <c r="AA488" s="113">
        <f t="shared" si="176"/>
        <v>831</v>
      </c>
      <c r="AB488" s="124">
        <f>IF(OR(ISNUMBER(SEARCH("적하삭제",J488)),ISNUMBER(SEARCH("적하 삭제",J488))),0,AA488*Summary!$B$23/100)</f>
        <v>7830.7622999999994</v>
      </c>
      <c r="AC488" s="65"/>
      <c r="AD488" s="145">
        <v>45911</v>
      </c>
      <c r="AE488" s="139" t="s">
        <v>10</v>
      </c>
      <c r="AF488" s="139">
        <v>82020038104</v>
      </c>
      <c r="AG488" s="139" t="s">
        <v>1658</v>
      </c>
      <c r="AH488" s="139" t="s">
        <v>1659</v>
      </c>
      <c r="AI488" s="139">
        <v>1068582313</v>
      </c>
      <c r="AJ488" s="139">
        <v>4401</v>
      </c>
      <c r="AK488" s="139"/>
      <c r="AL488" s="140">
        <v>1</v>
      </c>
      <c r="AM488" s="141">
        <v>0.3</v>
      </c>
      <c r="AN488" s="141">
        <v>1.9</v>
      </c>
      <c r="AO488" s="141">
        <v>1.9</v>
      </c>
      <c r="AP488" s="139" t="s">
        <v>8</v>
      </c>
      <c r="AQ488" s="141">
        <v>6.76</v>
      </c>
      <c r="AR488" s="139" t="s">
        <v>81</v>
      </c>
      <c r="AS488" s="139" t="s">
        <v>81</v>
      </c>
      <c r="AT488" s="139" t="s">
        <v>81</v>
      </c>
      <c r="AU488" s="139" t="s">
        <v>81</v>
      </c>
      <c r="AV488" s="139" t="s">
        <v>81</v>
      </c>
      <c r="AW488" s="139">
        <v>2256355</v>
      </c>
      <c r="AX488" s="139" t="s">
        <v>121</v>
      </c>
      <c r="AY488" s="139" t="s">
        <v>82</v>
      </c>
      <c r="AZ488" s="139"/>
      <c r="BA488" s="139" t="s">
        <v>83</v>
      </c>
      <c r="BB488" s="157">
        <v>596421477370</v>
      </c>
      <c r="BC488" s="139"/>
      <c r="BD488" s="139" t="s">
        <v>1660</v>
      </c>
      <c r="BE488" s="139" t="s">
        <v>119</v>
      </c>
      <c r="BF488" s="139" t="s">
        <v>87</v>
      </c>
      <c r="BG488" s="139" t="s">
        <v>84</v>
      </c>
      <c r="BH488" s="139" t="s">
        <v>85</v>
      </c>
      <c r="BI488" s="139" t="s">
        <v>86</v>
      </c>
      <c r="BJ488" s="139"/>
      <c r="BK488" s="139" t="s">
        <v>116</v>
      </c>
    </row>
    <row r="489" spans="1:63" ht="13.2" customHeight="1" x14ac:dyDescent="0.2">
      <c r="A489" s="54">
        <f t="shared" si="155"/>
        <v>45911</v>
      </c>
      <c r="B489" s="54" t="str">
        <f t="shared" si="156"/>
        <v>NRT</v>
      </c>
      <c r="C489" s="53">
        <f t="shared" si="157"/>
        <v>82020038104</v>
      </c>
      <c r="D489" s="55" t="str">
        <f t="shared" si="158"/>
        <v>PJP250143443</v>
      </c>
      <c r="E489" s="53">
        <f t="shared" si="159"/>
        <v>596421477440</v>
      </c>
      <c r="F489" s="53">
        <f t="shared" si="160"/>
        <v>2256355</v>
      </c>
      <c r="G489" s="53" t="str">
        <f t="shared" si="161"/>
        <v>SWCORP (TEAMHT)</v>
      </c>
      <c r="H489" s="55" t="str">
        <f t="shared" si="162"/>
        <v>배다운</v>
      </c>
      <c r="I489" s="53">
        <f t="shared" si="163"/>
        <v>24008</v>
      </c>
      <c r="J489" s="72">
        <f t="shared" si="164"/>
        <v>0</v>
      </c>
      <c r="K489" s="114">
        <f t="shared" si="165"/>
        <v>1</v>
      </c>
      <c r="L489" s="115">
        <f t="shared" si="166"/>
        <v>1.2</v>
      </c>
      <c r="M489" s="115">
        <f t="shared" si="167"/>
        <v>3.7</v>
      </c>
      <c r="N489" s="56">
        <f t="shared" si="168"/>
        <v>3.7</v>
      </c>
      <c r="O489" s="53" t="str">
        <f t="shared" si="169"/>
        <v>일반(목록배제,Normal-Manifest Exception)</v>
      </c>
      <c r="P489" s="100">
        <f t="shared" si="170"/>
        <v>11.96</v>
      </c>
      <c r="Q489" s="63" t="str">
        <f t="shared" si="171"/>
        <v>RS702</v>
      </c>
      <c r="R489" s="63" t="str">
        <f t="shared" si="172"/>
        <v>AIR SEOUL</v>
      </c>
      <c r="S489" s="54">
        <f t="shared" si="173"/>
        <v>45911</v>
      </c>
      <c r="T489" s="94">
        <f t="shared" si="174"/>
        <v>1173</v>
      </c>
      <c r="U489" s="98" cm="1">
        <f t="array" ref="U489">IF(OR(ISNUMBER(SEARCH("대신대납",J489)),ISNUMBER(SEARCH("대신 대납",J489))),_xlfn.LET(
  _xlpm.s,J489,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9" s="98">
        <f>((K489-1)*2500)/(Summary!$B$23/100)</f>
        <v>0</v>
      </c>
      <c r="W489" s="107">
        <f>IF(OR(ISNUMBER(SEARCH("대신대납",J489)),ISNUMBER(SEARCH("대신 대납",J489)),ISNUMBER(SEARCH("대신착불",J489)),ISNUMBER(SEARCH("대신 착불",J489))), 0,_xlfn.IFNA(_xlfn.IFS(
    AND(N489/K489 &gt; 2, N489/K489 &lt;= 5), 500/(Summary!$B$23/100) * K489,
    AND(N489/K489 &gt; 5, N489/K489 &lt;= 10), 1000/(Summary!$B$23/100) * K489,
    AND(N489/K489 &gt; 10, N489/K489 &lt;= 20), 3000/(Summary!$B$23/100) * K489,
    AND(N489/K489 &gt; 20, N489/K489 &lt;= 25), 11000/(Summary!$B$23/100) * K489,
    AND(N489/K489 &gt; 25, N489/K489 &lt;= 999), 15000/(Summary!$B$23/100) * K489
),0))</f>
        <v>53.059968376258844</v>
      </c>
      <c r="X489" s="99" cm="1">
        <f t="array" ref="X489">_xlfn.IFNA(_xlfn.IFS(AND(P489&gt;=2000, P489&lt;3000), 10000, AND(P489&gt;=3000, P489&lt;4000), 15000, AND(P489&gt;=4000, P489&lt;5000), 20000, AND(P489&gt;=5000), 25000),0)</f>
        <v>0</v>
      </c>
      <c r="Y489" s="64" t="str">
        <f>_xlfn.IFNA(VLOOKUP(D489,OTC!$A:$H,8,0),"")</f>
        <v/>
      </c>
      <c r="Z489" s="102">
        <f t="shared" si="175"/>
        <v>53</v>
      </c>
      <c r="AA489" s="113">
        <f t="shared" si="176"/>
        <v>1226</v>
      </c>
      <c r="AB489" s="124">
        <f>IF(OR(ISNUMBER(SEARCH("적하삭제",J489)),ISNUMBER(SEARCH("적하 삭제",J489))),0,AA489*Summary!$B$23/100)</f>
        <v>11552.9658</v>
      </c>
      <c r="AC489" s="65"/>
      <c r="AD489" s="145">
        <v>45911</v>
      </c>
      <c r="AE489" s="139" t="s">
        <v>10</v>
      </c>
      <c r="AF489" s="139">
        <v>82020038104</v>
      </c>
      <c r="AG489" s="139" t="s">
        <v>1661</v>
      </c>
      <c r="AH489" s="139" t="s">
        <v>1211</v>
      </c>
      <c r="AI489" s="139">
        <v>1040507186</v>
      </c>
      <c r="AJ489" s="139">
        <v>24008</v>
      </c>
      <c r="AK489" s="139"/>
      <c r="AL489" s="140">
        <v>1</v>
      </c>
      <c r="AM489" s="141">
        <v>1.2</v>
      </c>
      <c r="AN489" s="141">
        <v>3.7</v>
      </c>
      <c r="AO489" s="141">
        <v>3.7</v>
      </c>
      <c r="AP489" s="139" t="s">
        <v>8</v>
      </c>
      <c r="AQ489" s="141">
        <v>11.96</v>
      </c>
      <c r="AR489" s="139" t="s">
        <v>81</v>
      </c>
      <c r="AS489" s="139" t="s">
        <v>81</v>
      </c>
      <c r="AT489" s="139" t="s">
        <v>81</v>
      </c>
      <c r="AU489" s="139" t="s">
        <v>81</v>
      </c>
      <c r="AV489" s="139" t="s">
        <v>81</v>
      </c>
      <c r="AW489" s="139">
        <v>2256355</v>
      </c>
      <c r="AX489" s="139" t="s">
        <v>121</v>
      </c>
      <c r="AY489" s="139" t="s">
        <v>82</v>
      </c>
      <c r="AZ489" s="139"/>
      <c r="BA489" s="139" t="s">
        <v>83</v>
      </c>
      <c r="BB489" s="157">
        <v>596421477440</v>
      </c>
      <c r="BC489" s="139"/>
      <c r="BD489" s="139" t="s">
        <v>1662</v>
      </c>
      <c r="BE489" s="139" t="s">
        <v>119</v>
      </c>
      <c r="BF489" s="139" t="s">
        <v>87</v>
      </c>
      <c r="BG489" s="139" t="s">
        <v>84</v>
      </c>
      <c r="BH489" s="139" t="s">
        <v>85</v>
      </c>
      <c r="BI489" s="139" t="s">
        <v>86</v>
      </c>
      <c r="BJ489" s="139"/>
      <c r="BK489" s="139" t="s">
        <v>116</v>
      </c>
    </row>
    <row r="490" spans="1:63" ht="13.2" customHeight="1" x14ac:dyDescent="0.2">
      <c r="A490" s="54">
        <f t="shared" si="155"/>
        <v>45911</v>
      </c>
      <c r="B490" s="54" t="str">
        <f t="shared" si="156"/>
        <v>NRT</v>
      </c>
      <c r="C490" s="53">
        <f t="shared" si="157"/>
        <v>82020038104</v>
      </c>
      <c r="D490" s="55" t="str">
        <f t="shared" si="158"/>
        <v>PJP250143453</v>
      </c>
      <c r="E490" s="53">
        <f t="shared" si="159"/>
        <v>596421477543</v>
      </c>
      <c r="F490" s="53">
        <f t="shared" si="160"/>
        <v>2256355</v>
      </c>
      <c r="G490" s="53" t="str">
        <f t="shared" si="161"/>
        <v>SWCORP (TEAMHT)</v>
      </c>
      <c r="H490" s="55" t="str">
        <f t="shared" si="162"/>
        <v>이연오</v>
      </c>
      <c r="I490" s="53">
        <f t="shared" si="163"/>
        <v>7036</v>
      </c>
      <c r="J490" s="72">
        <f t="shared" si="164"/>
        <v>0</v>
      </c>
      <c r="K490" s="114">
        <f t="shared" si="165"/>
        <v>1</v>
      </c>
      <c r="L490" s="115">
        <f t="shared" si="166"/>
        <v>0.5</v>
      </c>
      <c r="M490" s="115">
        <f t="shared" si="167"/>
        <v>2</v>
      </c>
      <c r="N490" s="56">
        <f t="shared" si="168"/>
        <v>2</v>
      </c>
      <c r="O490" s="53" t="str">
        <f t="shared" si="169"/>
        <v>일반(목록배제,Normal-Manifest Exception)</v>
      </c>
      <c r="P490" s="100">
        <f t="shared" si="170"/>
        <v>13.13</v>
      </c>
      <c r="Q490" s="63" t="str">
        <f t="shared" si="171"/>
        <v>RS702</v>
      </c>
      <c r="R490" s="63" t="str">
        <f t="shared" si="172"/>
        <v>AIR SEOUL</v>
      </c>
      <c r="S490" s="54">
        <f t="shared" si="173"/>
        <v>45911</v>
      </c>
      <c r="T490" s="94">
        <f t="shared" si="174"/>
        <v>850</v>
      </c>
      <c r="U490" s="98" cm="1">
        <f t="array" ref="U490">IF(OR(ISNUMBER(SEARCH("대신대납",J490)),ISNUMBER(SEARCH("대신 대납",J490))),_xlfn.LET(
  _xlpm.s,J490,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0" s="98">
        <f>((K490-1)*2500)/(Summary!$B$23/100)</f>
        <v>0</v>
      </c>
      <c r="W490" s="107">
        <f>IF(OR(ISNUMBER(SEARCH("대신대납",J490)),ISNUMBER(SEARCH("대신 대납",J490)),ISNUMBER(SEARCH("대신착불",J490)),ISNUMBER(SEARCH("대신 착불",J490))), 0,_xlfn.IFNA(_xlfn.IFS(
    AND(N490/K490 &gt; 2, N490/K490 &lt;= 5), 500/(Summary!$B$23/100) * K490,
    AND(N490/K490 &gt; 5, N490/K490 &lt;= 10), 1000/(Summary!$B$23/100) * K490,
    AND(N490/K490 &gt; 10, N490/K490 &lt;= 20), 3000/(Summary!$B$23/100) * K490,
    AND(N490/K490 &gt; 20, N490/K490 &lt;= 25), 11000/(Summary!$B$23/100) * K490,
    AND(N490/K490 &gt; 25, N490/K490 &lt;= 999), 15000/(Summary!$B$23/100) * K490
),0))</f>
        <v>0</v>
      </c>
      <c r="X490" s="99" cm="1">
        <f t="array" ref="X490">_xlfn.IFNA(_xlfn.IFS(AND(P490&gt;=2000, P490&lt;3000), 10000, AND(P490&gt;=3000, P490&lt;4000), 15000, AND(P490&gt;=4000, P490&lt;5000), 20000, AND(P490&gt;=5000), 25000),0)</f>
        <v>0</v>
      </c>
      <c r="Y490" s="64" t="str">
        <f>_xlfn.IFNA(VLOOKUP(D490,OTC!$A:$H,8,0),"")</f>
        <v/>
      </c>
      <c r="Z490" s="102">
        <f t="shared" si="175"/>
        <v>0</v>
      </c>
      <c r="AA490" s="113">
        <f t="shared" si="176"/>
        <v>850</v>
      </c>
      <c r="AB490" s="124">
        <f>IF(OR(ISNUMBER(SEARCH("적하삭제",J490)),ISNUMBER(SEARCH("적하 삭제",J490))),0,AA490*Summary!$B$23/100)</f>
        <v>8009.8050000000003</v>
      </c>
      <c r="AC490" s="65"/>
      <c r="AD490" s="145">
        <v>45911</v>
      </c>
      <c r="AE490" s="139" t="s">
        <v>10</v>
      </c>
      <c r="AF490" s="139">
        <v>82020038104</v>
      </c>
      <c r="AG490" s="139" t="s">
        <v>1663</v>
      </c>
      <c r="AH490" s="139" t="s">
        <v>1664</v>
      </c>
      <c r="AI490" s="139">
        <v>1076799508</v>
      </c>
      <c r="AJ490" s="139">
        <v>7036</v>
      </c>
      <c r="AK490" s="139"/>
      <c r="AL490" s="140">
        <v>1</v>
      </c>
      <c r="AM490" s="141">
        <v>0.5</v>
      </c>
      <c r="AN490" s="141">
        <v>2</v>
      </c>
      <c r="AO490" s="141">
        <v>2</v>
      </c>
      <c r="AP490" s="139" t="s">
        <v>8</v>
      </c>
      <c r="AQ490" s="141">
        <v>13.13</v>
      </c>
      <c r="AR490" s="139" t="s">
        <v>81</v>
      </c>
      <c r="AS490" s="139" t="s">
        <v>81</v>
      </c>
      <c r="AT490" s="139" t="s">
        <v>81</v>
      </c>
      <c r="AU490" s="139" t="s">
        <v>81</v>
      </c>
      <c r="AV490" s="139" t="s">
        <v>81</v>
      </c>
      <c r="AW490" s="139">
        <v>2256355</v>
      </c>
      <c r="AX490" s="139" t="s">
        <v>121</v>
      </c>
      <c r="AY490" s="139" t="s">
        <v>82</v>
      </c>
      <c r="AZ490" s="139"/>
      <c r="BA490" s="139" t="s">
        <v>83</v>
      </c>
      <c r="BB490" s="157">
        <v>596421477543</v>
      </c>
      <c r="BC490" s="139"/>
      <c r="BD490" s="139" t="s">
        <v>1665</v>
      </c>
      <c r="BE490" s="139" t="s">
        <v>119</v>
      </c>
      <c r="BF490" s="139" t="s">
        <v>87</v>
      </c>
      <c r="BG490" s="139" t="s">
        <v>84</v>
      </c>
      <c r="BH490" s="139" t="s">
        <v>85</v>
      </c>
      <c r="BI490" s="139" t="s">
        <v>86</v>
      </c>
      <c r="BJ490" s="139"/>
      <c r="BK490" s="139" t="s">
        <v>116</v>
      </c>
    </row>
    <row r="491" spans="1:63" ht="13.2" customHeight="1" x14ac:dyDescent="0.2">
      <c r="A491" s="54">
        <f t="shared" si="155"/>
        <v>45911</v>
      </c>
      <c r="B491" s="54" t="str">
        <f t="shared" si="156"/>
        <v>NRT</v>
      </c>
      <c r="C491" s="53">
        <f t="shared" si="157"/>
        <v>82020038104</v>
      </c>
      <c r="D491" s="55" t="str">
        <f t="shared" si="158"/>
        <v>PJP250143416</v>
      </c>
      <c r="E491" s="53">
        <f t="shared" si="159"/>
        <v>596421477171</v>
      </c>
      <c r="F491" s="53">
        <f t="shared" si="160"/>
        <v>2256355</v>
      </c>
      <c r="G491" s="53" t="str">
        <f t="shared" si="161"/>
        <v>SWCORP (TEAMHT)</v>
      </c>
      <c r="H491" s="55" t="str">
        <f t="shared" si="162"/>
        <v>김규리</v>
      </c>
      <c r="I491" s="53">
        <f t="shared" si="163"/>
        <v>55087</v>
      </c>
      <c r="J491" s="72">
        <f t="shared" si="164"/>
        <v>0</v>
      </c>
      <c r="K491" s="114">
        <f t="shared" si="165"/>
        <v>1</v>
      </c>
      <c r="L491" s="115">
        <f t="shared" si="166"/>
        <v>0.55000000000000004</v>
      </c>
      <c r="M491" s="115">
        <f t="shared" si="167"/>
        <v>1.9</v>
      </c>
      <c r="N491" s="56">
        <f t="shared" si="168"/>
        <v>1.9000000000000001</v>
      </c>
      <c r="O491" s="53" t="str">
        <f t="shared" si="169"/>
        <v>일반(목록배제,Normal-Manifest Exception)</v>
      </c>
      <c r="P491" s="100">
        <f t="shared" si="170"/>
        <v>3.62</v>
      </c>
      <c r="Q491" s="63" t="str">
        <f t="shared" si="171"/>
        <v>RS702</v>
      </c>
      <c r="R491" s="63" t="str">
        <f t="shared" si="172"/>
        <v>AIR SEOUL</v>
      </c>
      <c r="S491" s="54">
        <f t="shared" si="173"/>
        <v>45911</v>
      </c>
      <c r="T491" s="94">
        <f t="shared" si="174"/>
        <v>831</v>
      </c>
      <c r="U491" s="98" cm="1">
        <f t="array" ref="U491">IF(OR(ISNUMBER(SEARCH("대신대납",J491)),ISNUMBER(SEARCH("대신 대납",J491))),_xlfn.LET(
  _xlpm.s,J491,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1" s="98">
        <f>((K491-1)*2500)/(Summary!$B$23/100)</f>
        <v>0</v>
      </c>
      <c r="W491" s="107">
        <f>IF(OR(ISNUMBER(SEARCH("대신대납",J491)),ISNUMBER(SEARCH("대신 대납",J491)),ISNUMBER(SEARCH("대신착불",J491)),ISNUMBER(SEARCH("대신 착불",J491))), 0,_xlfn.IFNA(_xlfn.IFS(
    AND(N491/K491 &gt; 2, N491/K491 &lt;= 5), 500/(Summary!$B$23/100) * K491,
    AND(N491/K491 &gt; 5, N491/K491 &lt;= 10), 1000/(Summary!$B$23/100) * K491,
    AND(N491/K491 &gt; 10, N491/K491 &lt;= 20), 3000/(Summary!$B$23/100) * K491,
    AND(N491/K491 &gt; 20, N491/K491 &lt;= 25), 11000/(Summary!$B$23/100) * K491,
    AND(N491/K491 &gt; 25, N491/K491 &lt;= 999), 15000/(Summary!$B$23/100) * K491
),0))</f>
        <v>0</v>
      </c>
      <c r="X491" s="99" cm="1">
        <f t="array" ref="X491">_xlfn.IFNA(_xlfn.IFS(AND(P491&gt;=2000, P491&lt;3000), 10000, AND(P491&gt;=3000, P491&lt;4000), 15000, AND(P491&gt;=4000, P491&lt;5000), 20000, AND(P491&gt;=5000), 25000),0)</f>
        <v>0</v>
      </c>
      <c r="Y491" s="64" t="str">
        <f>_xlfn.IFNA(VLOOKUP(D491,OTC!$A:$H,8,0),"")</f>
        <v/>
      </c>
      <c r="Z491" s="102">
        <f t="shared" si="175"/>
        <v>0</v>
      </c>
      <c r="AA491" s="113">
        <f t="shared" si="176"/>
        <v>831</v>
      </c>
      <c r="AB491" s="124">
        <f>IF(OR(ISNUMBER(SEARCH("적하삭제",J491)),ISNUMBER(SEARCH("적하 삭제",J491))),0,AA491*Summary!$B$23/100)</f>
        <v>7830.7622999999994</v>
      </c>
      <c r="AC491" s="65"/>
      <c r="AD491" s="145">
        <v>45911</v>
      </c>
      <c r="AE491" s="139" t="s">
        <v>10</v>
      </c>
      <c r="AF491" s="139">
        <v>82020038104</v>
      </c>
      <c r="AG491" s="139" t="s">
        <v>1666</v>
      </c>
      <c r="AH491" s="139" t="s">
        <v>1478</v>
      </c>
      <c r="AI491" s="139">
        <v>1090706198</v>
      </c>
      <c r="AJ491" s="139">
        <v>55087</v>
      </c>
      <c r="AK491" s="139"/>
      <c r="AL491" s="140">
        <v>1</v>
      </c>
      <c r="AM491" s="141">
        <v>0.55000000000000004</v>
      </c>
      <c r="AN491" s="141">
        <v>1.9</v>
      </c>
      <c r="AO491" s="141">
        <v>1.9</v>
      </c>
      <c r="AP491" s="139" t="s">
        <v>8</v>
      </c>
      <c r="AQ491" s="141">
        <v>3.62</v>
      </c>
      <c r="AR491" s="139" t="s">
        <v>81</v>
      </c>
      <c r="AS491" s="139" t="s">
        <v>81</v>
      </c>
      <c r="AT491" s="139" t="s">
        <v>81</v>
      </c>
      <c r="AU491" s="139" t="s">
        <v>81</v>
      </c>
      <c r="AV491" s="139" t="s">
        <v>81</v>
      </c>
      <c r="AW491" s="139">
        <v>2256355</v>
      </c>
      <c r="AX491" s="139" t="s">
        <v>121</v>
      </c>
      <c r="AY491" s="139" t="s">
        <v>82</v>
      </c>
      <c r="AZ491" s="139"/>
      <c r="BA491" s="139" t="s">
        <v>83</v>
      </c>
      <c r="BB491" s="157">
        <v>596421477171</v>
      </c>
      <c r="BC491" s="139"/>
      <c r="BD491" s="139" t="s">
        <v>1667</v>
      </c>
      <c r="BE491" s="139" t="s">
        <v>119</v>
      </c>
      <c r="BF491" s="139" t="s">
        <v>87</v>
      </c>
      <c r="BG491" s="139" t="s">
        <v>84</v>
      </c>
      <c r="BH491" s="139" t="s">
        <v>85</v>
      </c>
      <c r="BI491" s="139" t="s">
        <v>86</v>
      </c>
      <c r="BJ491" s="139"/>
      <c r="BK491" s="139" t="s">
        <v>116</v>
      </c>
    </row>
    <row r="492" spans="1:63" ht="13.2" customHeight="1" x14ac:dyDescent="0.2">
      <c r="A492" s="54">
        <f t="shared" si="155"/>
        <v>45911</v>
      </c>
      <c r="B492" s="54" t="str">
        <f t="shared" si="156"/>
        <v>NRT</v>
      </c>
      <c r="C492" s="53">
        <f t="shared" si="157"/>
        <v>82020038104</v>
      </c>
      <c r="D492" s="55" t="str">
        <f t="shared" si="158"/>
        <v>PJP250142868</v>
      </c>
      <c r="E492" s="53">
        <f t="shared" si="159"/>
        <v>596421474522</v>
      </c>
      <c r="F492" s="53">
        <f t="shared" si="160"/>
        <v>2256355</v>
      </c>
      <c r="G492" s="53" t="str">
        <f t="shared" si="161"/>
        <v>SWCORP (TEAMHT)</v>
      </c>
      <c r="H492" s="55" t="str">
        <f t="shared" si="162"/>
        <v>이혁진</v>
      </c>
      <c r="I492" s="53">
        <f t="shared" si="163"/>
        <v>13612</v>
      </c>
      <c r="J492" s="72">
        <f t="shared" si="164"/>
        <v>0</v>
      </c>
      <c r="K492" s="114">
        <f t="shared" si="165"/>
        <v>1</v>
      </c>
      <c r="L492" s="115">
        <f t="shared" si="166"/>
        <v>1.05</v>
      </c>
      <c r="M492" s="115">
        <f t="shared" si="167"/>
        <v>3.7</v>
      </c>
      <c r="N492" s="56">
        <f t="shared" si="168"/>
        <v>3.7</v>
      </c>
      <c r="O492" s="53" t="str">
        <f t="shared" si="169"/>
        <v>일반(목록배제,Normal-Manifest Exception)</v>
      </c>
      <c r="P492" s="100">
        <f t="shared" si="170"/>
        <v>8.17</v>
      </c>
      <c r="Q492" s="63" t="str">
        <f t="shared" si="171"/>
        <v>RS702</v>
      </c>
      <c r="R492" s="63" t="str">
        <f t="shared" si="172"/>
        <v>AIR SEOUL</v>
      </c>
      <c r="S492" s="54">
        <f t="shared" si="173"/>
        <v>45911</v>
      </c>
      <c r="T492" s="94">
        <f t="shared" si="174"/>
        <v>1173</v>
      </c>
      <c r="U492" s="98" cm="1">
        <f t="array" ref="U492">IF(OR(ISNUMBER(SEARCH("대신대납",J492)),ISNUMBER(SEARCH("대신 대납",J492))),_xlfn.LET(
  _xlpm.s,J492,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2" s="98">
        <f>((K492-1)*2500)/(Summary!$B$23/100)</f>
        <v>0</v>
      </c>
      <c r="W492" s="107">
        <f>IF(OR(ISNUMBER(SEARCH("대신대납",J492)),ISNUMBER(SEARCH("대신 대납",J492)),ISNUMBER(SEARCH("대신착불",J492)),ISNUMBER(SEARCH("대신 착불",J492))), 0,_xlfn.IFNA(_xlfn.IFS(
    AND(N492/K492 &gt; 2, N492/K492 &lt;= 5), 500/(Summary!$B$23/100) * K492,
    AND(N492/K492 &gt; 5, N492/K492 &lt;= 10), 1000/(Summary!$B$23/100) * K492,
    AND(N492/K492 &gt; 10, N492/K492 &lt;= 20), 3000/(Summary!$B$23/100) * K492,
    AND(N492/K492 &gt; 20, N492/K492 &lt;= 25), 11000/(Summary!$B$23/100) * K492,
    AND(N492/K492 &gt; 25, N492/K492 &lt;= 999), 15000/(Summary!$B$23/100) * K492
),0))</f>
        <v>53.059968376258844</v>
      </c>
      <c r="X492" s="99" cm="1">
        <f t="array" ref="X492">_xlfn.IFNA(_xlfn.IFS(AND(P492&gt;=2000, P492&lt;3000), 10000, AND(P492&gt;=3000, P492&lt;4000), 15000, AND(P492&gt;=4000, P492&lt;5000), 20000, AND(P492&gt;=5000), 25000),0)</f>
        <v>0</v>
      </c>
      <c r="Y492" s="64" t="str">
        <f>_xlfn.IFNA(VLOOKUP(D492,OTC!$A:$H,8,0),"")</f>
        <v/>
      </c>
      <c r="Z492" s="102">
        <f t="shared" si="175"/>
        <v>53</v>
      </c>
      <c r="AA492" s="113">
        <f t="shared" si="176"/>
        <v>1226</v>
      </c>
      <c r="AB492" s="124">
        <f>IF(OR(ISNUMBER(SEARCH("적하삭제",J492)),ISNUMBER(SEARCH("적하 삭제",J492))),0,AA492*Summary!$B$23/100)</f>
        <v>11552.9658</v>
      </c>
      <c r="AC492" s="65"/>
      <c r="AD492" s="145">
        <v>45911</v>
      </c>
      <c r="AE492" s="139" t="s">
        <v>10</v>
      </c>
      <c r="AF492" s="139">
        <v>82020038104</v>
      </c>
      <c r="AG492" s="139" t="s">
        <v>1668</v>
      </c>
      <c r="AH492" s="139" t="s">
        <v>274</v>
      </c>
      <c r="AI492" s="139">
        <v>1022818337</v>
      </c>
      <c r="AJ492" s="139">
        <v>13612</v>
      </c>
      <c r="AK492" s="139"/>
      <c r="AL492" s="140">
        <v>1</v>
      </c>
      <c r="AM492" s="141">
        <v>1.05</v>
      </c>
      <c r="AN492" s="141">
        <v>3.7</v>
      </c>
      <c r="AO492" s="141">
        <v>3.7</v>
      </c>
      <c r="AP492" s="139" t="s">
        <v>8</v>
      </c>
      <c r="AQ492" s="141">
        <v>8.17</v>
      </c>
      <c r="AR492" s="139" t="s">
        <v>81</v>
      </c>
      <c r="AS492" s="139" t="s">
        <v>81</v>
      </c>
      <c r="AT492" s="139" t="s">
        <v>81</v>
      </c>
      <c r="AU492" s="139" t="s">
        <v>81</v>
      </c>
      <c r="AV492" s="139" t="s">
        <v>81</v>
      </c>
      <c r="AW492" s="139">
        <v>2256355</v>
      </c>
      <c r="AX492" s="139" t="s">
        <v>121</v>
      </c>
      <c r="AY492" s="139" t="s">
        <v>82</v>
      </c>
      <c r="AZ492" s="139"/>
      <c r="BA492" s="139" t="s">
        <v>83</v>
      </c>
      <c r="BB492" s="157">
        <v>596421474522</v>
      </c>
      <c r="BC492" s="139"/>
      <c r="BD492" s="139" t="s">
        <v>1669</v>
      </c>
      <c r="BE492" s="139" t="s">
        <v>119</v>
      </c>
      <c r="BF492" s="139" t="s">
        <v>87</v>
      </c>
      <c r="BG492" s="139" t="s">
        <v>84</v>
      </c>
      <c r="BH492" s="139" t="s">
        <v>85</v>
      </c>
      <c r="BI492" s="139" t="s">
        <v>86</v>
      </c>
      <c r="BJ492" s="139"/>
      <c r="BK492" s="139" t="s">
        <v>116</v>
      </c>
    </row>
    <row r="493" spans="1:63" ht="13.2" customHeight="1" x14ac:dyDescent="0.2">
      <c r="A493" s="54">
        <f t="shared" si="155"/>
        <v>45911</v>
      </c>
      <c r="B493" s="54" t="str">
        <f t="shared" si="156"/>
        <v>NRT</v>
      </c>
      <c r="C493" s="53">
        <f t="shared" si="157"/>
        <v>82020038104</v>
      </c>
      <c r="D493" s="55" t="str">
        <f t="shared" si="158"/>
        <v>PJP250142898</v>
      </c>
      <c r="E493" s="53">
        <f t="shared" si="159"/>
        <v>596421474846</v>
      </c>
      <c r="F493" s="53">
        <f t="shared" si="160"/>
        <v>2256355</v>
      </c>
      <c r="G493" s="53" t="str">
        <f t="shared" si="161"/>
        <v>SWCORP (TEAMHT)</v>
      </c>
      <c r="H493" s="55" t="str">
        <f t="shared" si="162"/>
        <v>정서희</v>
      </c>
      <c r="I493" s="53">
        <f t="shared" si="163"/>
        <v>7210</v>
      </c>
      <c r="J493" s="72">
        <f t="shared" si="164"/>
        <v>0</v>
      </c>
      <c r="K493" s="114">
        <f t="shared" si="165"/>
        <v>1</v>
      </c>
      <c r="L493" s="115">
        <f t="shared" si="166"/>
        <v>3.95</v>
      </c>
      <c r="M493" s="115">
        <f t="shared" si="167"/>
        <v>3.4</v>
      </c>
      <c r="N493" s="56">
        <f t="shared" si="168"/>
        <v>4</v>
      </c>
      <c r="O493" s="53" t="str">
        <f t="shared" si="169"/>
        <v>일반(목록배제,Normal-Manifest Exception)</v>
      </c>
      <c r="P493" s="100">
        <f t="shared" si="170"/>
        <v>7.75</v>
      </c>
      <c r="Q493" s="63" t="str">
        <f t="shared" si="171"/>
        <v>RS702</v>
      </c>
      <c r="R493" s="63" t="str">
        <f t="shared" si="172"/>
        <v>AIR SEOUL</v>
      </c>
      <c r="S493" s="54">
        <f t="shared" si="173"/>
        <v>45911</v>
      </c>
      <c r="T493" s="94">
        <f t="shared" si="174"/>
        <v>1230</v>
      </c>
      <c r="U493" s="98" cm="1">
        <f t="array" ref="U493">IF(OR(ISNUMBER(SEARCH("대신대납",J493)),ISNUMBER(SEARCH("대신 대납",J493))),_xlfn.LET(
  _xlpm.s,J493,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3" s="98">
        <f>((K493-1)*2500)/(Summary!$B$23/100)</f>
        <v>0</v>
      </c>
      <c r="W493" s="107">
        <f>IF(OR(ISNUMBER(SEARCH("대신대납",J493)),ISNUMBER(SEARCH("대신 대납",J493)),ISNUMBER(SEARCH("대신착불",J493)),ISNUMBER(SEARCH("대신 착불",J493))), 0,_xlfn.IFNA(_xlfn.IFS(
    AND(N493/K493 &gt; 2, N493/K493 &lt;= 5), 500/(Summary!$B$23/100) * K493,
    AND(N493/K493 &gt; 5, N493/K493 &lt;= 10), 1000/(Summary!$B$23/100) * K493,
    AND(N493/K493 &gt; 10, N493/K493 &lt;= 20), 3000/(Summary!$B$23/100) * K493,
    AND(N493/K493 &gt; 20, N493/K493 &lt;= 25), 11000/(Summary!$B$23/100) * K493,
    AND(N493/K493 &gt; 25, N493/K493 &lt;= 999), 15000/(Summary!$B$23/100) * K493
),0))</f>
        <v>53.059968376258844</v>
      </c>
      <c r="X493" s="99" cm="1">
        <f t="array" ref="X493">_xlfn.IFNA(_xlfn.IFS(AND(P493&gt;=2000, P493&lt;3000), 10000, AND(P493&gt;=3000, P493&lt;4000), 15000, AND(P493&gt;=4000, P493&lt;5000), 20000, AND(P493&gt;=5000), 25000),0)</f>
        <v>0</v>
      </c>
      <c r="Y493" s="64" t="str">
        <f>_xlfn.IFNA(VLOOKUP(D493,OTC!$A:$H,8,0),"")</f>
        <v/>
      </c>
      <c r="Z493" s="102">
        <f t="shared" si="175"/>
        <v>53</v>
      </c>
      <c r="AA493" s="113">
        <f t="shared" si="176"/>
        <v>1283</v>
      </c>
      <c r="AB493" s="124">
        <f>IF(OR(ISNUMBER(SEARCH("적하삭제",J493)),ISNUMBER(SEARCH("적하 삭제",J493))),0,AA493*Summary!$B$23/100)</f>
        <v>12090.093900000002</v>
      </c>
      <c r="AC493" s="65"/>
      <c r="AD493" s="145">
        <v>45911</v>
      </c>
      <c r="AE493" s="139" t="s">
        <v>10</v>
      </c>
      <c r="AF493" s="139">
        <v>82020038104</v>
      </c>
      <c r="AG493" s="139" t="s">
        <v>1670</v>
      </c>
      <c r="AH493" s="139" t="s">
        <v>444</v>
      </c>
      <c r="AI493" s="139">
        <v>1020100218</v>
      </c>
      <c r="AJ493" s="139">
        <v>7210</v>
      </c>
      <c r="AK493" s="139"/>
      <c r="AL493" s="140">
        <v>1</v>
      </c>
      <c r="AM493" s="141">
        <v>3.95</v>
      </c>
      <c r="AN493" s="141">
        <v>3.4</v>
      </c>
      <c r="AO493" s="141">
        <v>4</v>
      </c>
      <c r="AP493" s="139" t="s">
        <v>8</v>
      </c>
      <c r="AQ493" s="141">
        <v>7.75</v>
      </c>
      <c r="AR493" s="139" t="s">
        <v>81</v>
      </c>
      <c r="AS493" s="139" t="s">
        <v>81</v>
      </c>
      <c r="AT493" s="139" t="s">
        <v>81</v>
      </c>
      <c r="AU493" s="139" t="s">
        <v>81</v>
      </c>
      <c r="AV493" s="139" t="s">
        <v>81</v>
      </c>
      <c r="AW493" s="139">
        <v>2256355</v>
      </c>
      <c r="AX493" s="139" t="s">
        <v>121</v>
      </c>
      <c r="AY493" s="139" t="s">
        <v>82</v>
      </c>
      <c r="AZ493" s="139"/>
      <c r="BA493" s="139" t="s">
        <v>83</v>
      </c>
      <c r="BB493" s="157">
        <v>596421474846</v>
      </c>
      <c r="BC493" s="139"/>
      <c r="BD493" s="139" t="s">
        <v>1671</v>
      </c>
      <c r="BE493" s="139" t="s">
        <v>119</v>
      </c>
      <c r="BF493" s="139" t="s">
        <v>87</v>
      </c>
      <c r="BG493" s="139" t="s">
        <v>84</v>
      </c>
      <c r="BH493" s="139" t="s">
        <v>85</v>
      </c>
      <c r="BI493" s="139" t="s">
        <v>86</v>
      </c>
      <c r="BJ493" s="139"/>
      <c r="BK493" s="139" t="s">
        <v>116</v>
      </c>
    </row>
    <row r="494" spans="1:63" ht="13.2" customHeight="1" x14ac:dyDescent="0.2">
      <c r="A494" s="54">
        <f t="shared" si="155"/>
        <v>45911</v>
      </c>
      <c r="B494" s="54" t="str">
        <f t="shared" si="156"/>
        <v>NRT</v>
      </c>
      <c r="C494" s="53">
        <f t="shared" si="157"/>
        <v>82020038104</v>
      </c>
      <c r="D494" s="55" t="str">
        <f t="shared" si="158"/>
        <v>PJP250143451</v>
      </c>
      <c r="E494" s="53">
        <f t="shared" si="159"/>
        <v>596421477521</v>
      </c>
      <c r="F494" s="53">
        <f t="shared" si="160"/>
        <v>2256355</v>
      </c>
      <c r="G494" s="53" t="str">
        <f t="shared" si="161"/>
        <v>SWCORP (TEAMHT)</v>
      </c>
      <c r="H494" s="55" t="str">
        <f t="shared" si="162"/>
        <v>오형서</v>
      </c>
      <c r="I494" s="53">
        <f t="shared" si="163"/>
        <v>30124</v>
      </c>
      <c r="J494" s="72">
        <f t="shared" si="164"/>
        <v>0</v>
      </c>
      <c r="K494" s="114">
        <f t="shared" si="165"/>
        <v>1</v>
      </c>
      <c r="L494" s="115">
        <f t="shared" si="166"/>
        <v>0.35</v>
      </c>
      <c r="M494" s="115">
        <f t="shared" si="167"/>
        <v>2</v>
      </c>
      <c r="N494" s="56">
        <f t="shared" si="168"/>
        <v>2</v>
      </c>
      <c r="O494" s="53" t="str">
        <f t="shared" si="169"/>
        <v>일반(목록배제,Normal-Manifest Exception)</v>
      </c>
      <c r="P494" s="100">
        <f t="shared" si="170"/>
        <v>9.02</v>
      </c>
      <c r="Q494" s="63" t="str">
        <f t="shared" si="171"/>
        <v>RS702</v>
      </c>
      <c r="R494" s="63" t="str">
        <f t="shared" si="172"/>
        <v>AIR SEOUL</v>
      </c>
      <c r="S494" s="54">
        <f t="shared" si="173"/>
        <v>45911</v>
      </c>
      <c r="T494" s="94">
        <f t="shared" si="174"/>
        <v>850</v>
      </c>
      <c r="U494" s="98" cm="1">
        <f t="array" ref="U494">IF(OR(ISNUMBER(SEARCH("대신대납",J494)),ISNUMBER(SEARCH("대신 대납",J494))),_xlfn.LET(
  _xlpm.s,J494,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4" s="98">
        <f>((K494-1)*2500)/(Summary!$B$23/100)</f>
        <v>0</v>
      </c>
      <c r="W494" s="107">
        <f>IF(OR(ISNUMBER(SEARCH("대신대납",J494)),ISNUMBER(SEARCH("대신 대납",J494)),ISNUMBER(SEARCH("대신착불",J494)),ISNUMBER(SEARCH("대신 착불",J494))), 0,_xlfn.IFNA(_xlfn.IFS(
    AND(N494/K494 &gt; 2, N494/K494 &lt;= 5), 500/(Summary!$B$23/100) * K494,
    AND(N494/K494 &gt; 5, N494/K494 &lt;= 10), 1000/(Summary!$B$23/100) * K494,
    AND(N494/K494 &gt; 10, N494/K494 &lt;= 20), 3000/(Summary!$B$23/100) * K494,
    AND(N494/K494 &gt; 20, N494/K494 &lt;= 25), 11000/(Summary!$B$23/100) * K494,
    AND(N494/K494 &gt; 25, N494/K494 &lt;= 999), 15000/(Summary!$B$23/100) * K494
),0))</f>
        <v>0</v>
      </c>
      <c r="X494" s="99" cm="1">
        <f t="array" ref="X494">_xlfn.IFNA(_xlfn.IFS(AND(P494&gt;=2000, P494&lt;3000), 10000, AND(P494&gt;=3000, P494&lt;4000), 15000, AND(P494&gt;=4000, P494&lt;5000), 20000, AND(P494&gt;=5000), 25000),0)</f>
        <v>0</v>
      </c>
      <c r="Y494" s="64" t="str">
        <f>_xlfn.IFNA(VLOOKUP(D494,OTC!$A:$H,8,0),"")</f>
        <v/>
      </c>
      <c r="Z494" s="102">
        <f t="shared" si="175"/>
        <v>0</v>
      </c>
      <c r="AA494" s="113">
        <f t="shared" si="176"/>
        <v>850</v>
      </c>
      <c r="AB494" s="124">
        <f>IF(OR(ISNUMBER(SEARCH("적하삭제",J494)),ISNUMBER(SEARCH("적하 삭제",J494))),0,AA494*Summary!$B$23/100)</f>
        <v>8009.8050000000003</v>
      </c>
      <c r="AC494" s="65"/>
      <c r="AD494" s="145">
        <v>45911</v>
      </c>
      <c r="AE494" s="139" t="s">
        <v>10</v>
      </c>
      <c r="AF494" s="139">
        <v>82020038104</v>
      </c>
      <c r="AG494" s="139" t="s">
        <v>1672</v>
      </c>
      <c r="AH494" s="139" t="s">
        <v>1673</v>
      </c>
      <c r="AI494" s="139">
        <v>1040051575</v>
      </c>
      <c r="AJ494" s="139">
        <v>30124</v>
      </c>
      <c r="AK494" s="139"/>
      <c r="AL494" s="140">
        <v>1</v>
      </c>
      <c r="AM494" s="141">
        <v>0.35</v>
      </c>
      <c r="AN494" s="141">
        <v>2</v>
      </c>
      <c r="AO494" s="141">
        <v>2</v>
      </c>
      <c r="AP494" s="139" t="s">
        <v>8</v>
      </c>
      <c r="AQ494" s="141">
        <v>9.02</v>
      </c>
      <c r="AR494" s="139" t="s">
        <v>81</v>
      </c>
      <c r="AS494" s="139" t="s">
        <v>81</v>
      </c>
      <c r="AT494" s="139" t="s">
        <v>81</v>
      </c>
      <c r="AU494" s="139" t="s">
        <v>81</v>
      </c>
      <c r="AV494" s="139" t="s">
        <v>81</v>
      </c>
      <c r="AW494" s="139">
        <v>2256355</v>
      </c>
      <c r="AX494" s="139" t="s">
        <v>121</v>
      </c>
      <c r="AY494" s="139" t="s">
        <v>82</v>
      </c>
      <c r="AZ494" s="139"/>
      <c r="BA494" s="139" t="s">
        <v>83</v>
      </c>
      <c r="BB494" s="157">
        <v>596421477521</v>
      </c>
      <c r="BC494" s="139"/>
      <c r="BD494" s="139" t="s">
        <v>1674</v>
      </c>
      <c r="BE494" s="139" t="s">
        <v>119</v>
      </c>
      <c r="BF494" s="139" t="s">
        <v>87</v>
      </c>
      <c r="BG494" s="139" t="s">
        <v>84</v>
      </c>
      <c r="BH494" s="139" t="s">
        <v>85</v>
      </c>
      <c r="BI494" s="139" t="s">
        <v>86</v>
      </c>
      <c r="BJ494" s="139"/>
      <c r="BK494" s="139" t="s">
        <v>116</v>
      </c>
    </row>
    <row r="495" spans="1:63" ht="13.2" customHeight="1" x14ac:dyDescent="0.2">
      <c r="A495" s="54">
        <f t="shared" si="155"/>
        <v>45911</v>
      </c>
      <c r="B495" s="54" t="str">
        <f t="shared" si="156"/>
        <v>NRT</v>
      </c>
      <c r="C495" s="53">
        <f t="shared" si="157"/>
        <v>82020038104</v>
      </c>
      <c r="D495" s="55" t="str">
        <f t="shared" si="158"/>
        <v>PJP250142899</v>
      </c>
      <c r="E495" s="53">
        <f t="shared" si="159"/>
        <v>596421474850</v>
      </c>
      <c r="F495" s="53">
        <f t="shared" si="160"/>
        <v>2256355</v>
      </c>
      <c r="G495" s="53" t="str">
        <f t="shared" si="161"/>
        <v>SWCORP (TEAMHT)</v>
      </c>
      <c r="H495" s="55" t="str">
        <f t="shared" si="162"/>
        <v>유하경</v>
      </c>
      <c r="I495" s="53">
        <f t="shared" si="163"/>
        <v>7974</v>
      </c>
      <c r="J495" s="72">
        <f t="shared" si="164"/>
        <v>0</v>
      </c>
      <c r="K495" s="114">
        <f t="shared" si="165"/>
        <v>1</v>
      </c>
      <c r="L495" s="115">
        <f t="shared" si="166"/>
        <v>2.4</v>
      </c>
      <c r="M495" s="115">
        <f t="shared" si="167"/>
        <v>4.2</v>
      </c>
      <c r="N495" s="56">
        <f t="shared" si="168"/>
        <v>4.2</v>
      </c>
      <c r="O495" s="53" t="str">
        <f t="shared" si="169"/>
        <v>일반(목록배제,Normal-Manifest Exception)</v>
      </c>
      <c r="P495" s="100">
        <f t="shared" si="170"/>
        <v>13.75</v>
      </c>
      <c r="Q495" s="63" t="str">
        <f t="shared" si="171"/>
        <v>RS702</v>
      </c>
      <c r="R495" s="63" t="str">
        <f t="shared" si="172"/>
        <v>AIR SEOUL</v>
      </c>
      <c r="S495" s="54">
        <f t="shared" si="173"/>
        <v>45911</v>
      </c>
      <c r="T495" s="94">
        <f t="shared" si="174"/>
        <v>1268</v>
      </c>
      <c r="U495" s="98" cm="1">
        <f t="array" ref="U495">IF(OR(ISNUMBER(SEARCH("대신대납",J495)),ISNUMBER(SEARCH("대신 대납",J495))),_xlfn.LET(
  _xlpm.s,J495,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5" s="98">
        <f>((K495-1)*2500)/(Summary!$B$23/100)</f>
        <v>0</v>
      </c>
      <c r="W495" s="107">
        <f>IF(OR(ISNUMBER(SEARCH("대신대납",J495)),ISNUMBER(SEARCH("대신 대납",J495)),ISNUMBER(SEARCH("대신착불",J495)),ISNUMBER(SEARCH("대신 착불",J495))), 0,_xlfn.IFNA(_xlfn.IFS(
    AND(N495/K495 &gt; 2, N495/K495 &lt;= 5), 500/(Summary!$B$23/100) * K495,
    AND(N495/K495 &gt; 5, N495/K495 &lt;= 10), 1000/(Summary!$B$23/100) * K495,
    AND(N495/K495 &gt; 10, N495/K495 &lt;= 20), 3000/(Summary!$B$23/100) * K495,
    AND(N495/K495 &gt; 20, N495/K495 &lt;= 25), 11000/(Summary!$B$23/100) * K495,
    AND(N495/K495 &gt; 25, N495/K495 &lt;= 999), 15000/(Summary!$B$23/100) * K495
),0))</f>
        <v>53.059968376258844</v>
      </c>
      <c r="X495" s="99" cm="1">
        <f t="array" ref="X495">_xlfn.IFNA(_xlfn.IFS(AND(P495&gt;=2000, P495&lt;3000), 10000, AND(P495&gt;=3000, P495&lt;4000), 15000, AND(P495&gt;=4000, P495&lt;5000), 20000, AND(P495&gt;=5000), 25000),0)</f>
        <v>0</v>
      </c>
      <c r="Y495" s="64" t="str">
        <f>_xlfn.IFNA(VLOOKUP(D495,OTC!$A:$H,8,0),"")</f>
        <v/>
      </c>
      <c r="Z495" s="102">
        <f t="shared" si="175"/>
        <v>53</v>
      </c>
      <c r="AA495" s="113">
        <f t="shared" si="176"/>
        <v>1321</v>
      </c>
      <c r="AB495" s="124">
        <f>IF(OR(ISNUMBER(SEARCH("적하삭제",J495)),ISNUMBER(SEARCH("적하 삭제",J495))),0,AA495*Summary!$B$23/100)</f>
        <v>12448.179300000002</v>
      </c>
      <c r="AC495" s="65"/>
      <c r="AD495" s="145">
        <v>45911</v>
      </c>
      <c r="AE495" s="139" t="s">
        <v>10</v>
      </c>
      <c r="AF495" s="139">
        <v>82020038104</v>
      </c>
      <c r="AG495" s="139" t="s">
        <v>1675</v>
      </c>
      <c r="AH495" s="139" t="s">
        <v>1676</v>
      </c>
      <c r="AI495" s="139">
        <v>1075434910</v>
      </c>
      <c r="AJ495" s="139">
        <v>7974</v>
      </c>
      <c r="AK495" s="139"/>
      <c r="AL495" s="140">
        <v>1</v>
      </c>
      <c r="AM495" s="141">
        <v>2.4</v>
      </c>
      <c r="AN495" s="141">
        <v>4.2</v>
      </c>
      <c r="AO495" s="141">
        <v>4.2</v>
      </c>
      <c r="AP495" s="139" t="s">
        <v>8</v>
      </c>
      <c r="AQ495" s="141">
        <v>13.75</v>
      </c>
      <c r="AR495" s="139" t="s">
        <v>81</v>
      </c>
      <c r="AS495" s="139" t="s">
        <v>81</v>
      </c>
      <c r="AT495" s="139" t="s">
        <v>81</v>
      </c>
      <c r="AU495" s="139" t="s">
        <v>81</v>
      </c>
      <c r="AV495" s="139" t="s">
        <v>81</v>
      </c>
      <c r="AW495" s="139">
        <v>2256355</v>
      </c>
      <c r="AX495" s="139" t="s">
        <v>121</v>
      </c>
      <c r="AY495" s="139" t="s">
        <v>82</v>
      </c>
      <c r="AZ495" s="139"/>
      <c r="BA495" s="139" t="s">
        <v>83</v>
      </c>
      <c r="BB495" s="157">
        <v>596421474850</v>
      </c>
      <c r="BC495" s="139"/>
      <c r="BD495" s="139" t="s">
        <v>1677</v>
      </c>
      <c r="BE495" s="139" t="s">
        <v>119</v>
      </c>
      <c r="BF495" s="139" t="s">
        <v>87</v>
      </c>
      <c r="BG495" s="139" t="s">
        <v>84</v>
      </c>
      <c r="BH495" s="139" t="s">
        <v>85</v>
      </c>
      <c r="BI495" s="139" t="s">
        <v>86</v>
      </c>
      <c r="BJ495" s="139"/>
      <c r="BK495" s="139" t="s">
        <v>116</v>
      </c>
    </row>
    <row r="496" spans="1:63" ht="13.2" customHeight="1" x14ac:dyDescent="0.2">
      <c r="A496" s="54">
        <f t="shared" si="155"/>
        <v>45911</v>
      </c>
      <c r="B496" s="54" t="str">
        <f t="shared" si="156"/>
        <v>NRT</v>
      </c>
      <c r="C496" s="53">
        <f t="shared" si="157"/>
        <v>82020038104</v>
      </c>
      <c r="D496" s="55" t="str">
        <f t="shared" si="158"/>
        <v>PJP250142909</v>
      </c>
      <c r="E496" s="53">
        <f t="shared" si="159"/>
        <v>596421475196</v>
      </c>
      <c r="F496" s="53">
        <f t="shared" si="160"/>
        <v>2256355</v>
      </c>
      <c r="G496" s="53" t="str">
        <f t="shared" si="161"/>
        <v>SWCORP (TEAMHT)</v>
      </c>
      <c r="H496" s="55" t="str">
        <f t="shared" si="162"/>
        <v>황준하</v>
      </c>
      <c r="I496" s="53">
        <f t="shared" si="163"/>
        <v>8312</v>
      </c>
      <c r="J496" s="72">
        <f t="shared" si="164"/>
        <v>0</v>
      </c>
      <c r="K496" s="114">
        <f t="shared" si="165"/>
        <v>1</v>
      </c>
      <c r="L496" s="115">
        <f t="shared" si="166"/>
        <v>1.1000000000000001</v>
      </c>
      <c r="M496" s="115">
        <f t="shared" si="167"/>
        <v>3.4</v>
      </c>
      <c r="N496" s="56">
        <f t="shared" si="168"/>
        <v>3.4000000000000004</v>
      </c>
      <c r="O496" s="53" t="str">
        <f t="shared" si="169"/>
        <v>일반(목록배제,Normal-Manifest Exception)</v>
      </c>
      <c r="P496" s="100">
        <f t="shared" si="170"/>
        <v>38.25</v>
      </c>
      <c r="Q496" s="63" t="str">
        <f t="shared" si="171"/>
        <v>RS702</v>
      </c>
      <c r="R496" s="63" t="str">
        <f t="shared" si="172"/>
        <v>AIR SEOUL</v>
      </c>
      <c r="S496" s="54">
        <f t="shared" si="173"/>
        <v>45911</v>
      </c>
      <c r="T496" s="94">
        <f t="shared" si="174"/>
        <v>1116</v>
      </c>
      <c r="U496" s="98" cm="1">
        <f t="array" ref="U496">IF(OR(ISNUMBER(SEARCH("대신대납",J496)),ISNUMBER(SEARCH("대신 대납",J496))),_xlfn.LET(
  _xlpm.s,J496,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6" s="98">
        <f>((K496-1)*2500)/(Summary!$B$23/100)</f>
        <v>0</v>
      </c>
      <c r="W496" s="107">
        <f>IF(OR(ISNUMBER(SEARCH("대신대납",J496)),ISNUMBER(SEARCH("대신 대납",J496)),ISNUMBER(SEARCH("대신착불",J496)),ISNUMBER(SEARCH("대신 착불",J496))), 0,_xlfn.IFNA(_xlfn.IFS(
    AND(N496/K496 &gt; 2, N496/K496 &lt;= 5), 500/(Summary!$B$23/100) * K496,
    AND(N496/K496 &gt; 5, N496/K496 &lt;= 10), 1000/(Summary!$B$23/100) * K496,
    AND(N496/K496 &gt; 10, N496/K496 &lt;= 20), 3000/(Summary!$B$23/100) * K496,
    AND(N496/K496 &gt; 20, N496/K496 &lt;= 25), 11000/(Summary!$B$23/100) * K496,
    AND(N496/K496 &gt; 25, N496/K496 &lt;= 999), 15000/(Summary!$B$23/100) * K496
),0))</f>
        <v>53.059968376258844</v>
      </c>
      <c r="X496" s="99" cm="1">
        <f t="array" ref="X496">_xlfn.IFNA(_xlfn.IFS(AND(P496&gt;=2000, P496&lt;3000), 10000, AND(P496&gt;=3000, P496&lt;4000), 15000, AND(P496&gt;=4000, P496&lt;5000), 20000, AND(P496&gt;=5000), 25000),0)</f>
        <v>0</v>
      </c>
      <c r="Y496" s="64" t="str">
        <f>_xlfn.IFNA(VLOOKUP(D496,OTC!$A:$H,8,0),"")</f>
        <v/>
      </c>
      <c r="Z496" s="102">
        <f t="shared" si="175"/>
        <v>53</v>
      </c>
      <c r="AA496" s="113">
        <f t="shared" si="176"/>
        <v>1169</v>
      </c>
      <c r="AB496" s="124">
        <f>IF(OR(ISNUMBER(SEARCH("적하삭제",J496)),ISNUMBER(SEARCH("적하 삭제",J496))),0,AA496*Summary!$B$23/100)</f>
        <v>11015.8377</v>
      </c>
      <c r="AC496" s="65"/>
      <c r="AD496" s="145">
        <v>45911</v>
      </c>
      <c r="AE496" s="139" t="s">
        <v>10</v>
      </c>
      <c r="AF496" s="139">
        <v>82020038104</v>
      </c>
      <c r="AG496" s="139" t="s">
        <v>1678</v>
      </c>
      <c r="AH496" s="139" t="s">
        <v>1679</v>
      </c>
      <c r="AI496" s="139">
        <v>1032413771</v>
      </c>
      <c r="AJ496" s="139">
        <v>8312</v>
      </c>
      <c r="AK496" s="139"/>
      <c r="AL496" s="140">
        <v>1</v>
      </c>
      <c r="AM496" s="141">
        <v>1.1000000000000001</v>
      </c>
      <c r="AN496" s="141">
        <v>3.4</v>
      </c>
      <c r="AO496" s="141">
        <v>3.4</v>
      </c>
      <c r="AP496" s="139" t="s">
        <v>8</v>
      </c>
      <c r="AQ496" s="141">
        <v>38.25</v>
      </c>
      <c r="AR496" s="139" t="s">
        <v>81</v>
      </c>
      <c r="AS496" s="139" t="s">
        <v>81</v>
      </c>
      <c r="AT496" s="139" t="s">
        <v>81</v>
      </c>
      <c r="AU496" s="139" t="s">
        <v>81</v>
      </c>
      <c r="AV496" s="139" t="s">
        <v>81</v>
      </c>
      <c r="AW496" s="139">
        <v>2256355</v>
      </c>
      <c r="AX496" s="139" t="s">
        <v>121</v>
      </c>
      <c r="AY496" s="139" t="s">
        <v>82</v>
      </c>
      <c r="AZ496" s="139"/>
      <c r="BA496" s="139" t="s">
        <v>83</v>
      </c>
      <c r="BB496" s="157">
        <v>596421475196</v>
      </c>
      <c r="BC496" s="139"/>
      <c r="BD496" s="139" t="s">
        <v>1680</v>
      </c>
      <c r="BE496" s="139" t="s">
        <v>119</v>
      </c>
      <c r="BF496" s="139" t="s">
        <v>87</v>
      </c>
      <c r="BG496" s="139" t="s">
        <v>84</v>
      </c>
      <c r="BH496" s="139" t="s">
        <v>85</v>
      </c>
      <c r="BI496" s="139" t="s">
        <v>86</v>
      </c>
      <c r="BJ496" s="139"/>
      <c r="BK496" s="139" t="s">
        <v>116</v>
      </c>
    </row>
    <row r="497" spans="1:63" ht="13.2" customHeight="1" x14ac:dyDescent="0.2">
      <c r="A497" s="54">
        <f t="shared" si="155"/>
        <v>45911</v>
      </c>
      <c r="B497" s="54" t="str">
        <f t="shared" si="156"/>
        <v>NRT</v>
      </c>
      <c r="C497" s="53">
        <f t="shared" si="157"/>
        <v>82020038104</v>
      </c>
      <c r="D497" s="55" t="str">
        <f t="shared" si="158"/>
        <v>PJP250142911</v>
      </c>
      <c r="E497" s="53">
        <f t="shared" si="159"/>
        <v>596421475211</v>
      </c>
      <c r="F497" s="53">
        <f t="shared" si="160"/>
        <v>2256355</v>
      </c>
      <c r="G497" s="53" t="str">
        <f t="shared" si="161"/>
        <v>SWCORP (TEAMHT)</v>
      </c>
      <c r="H497" s="55" t="str">
        <f t="shared" si="162"/>
        <v>박서영</v>
      </c>
      <c r="I497" s="53">
        <f t="shared" si="163"/>
        <v>35209</v>
      </c>
      <c r="J497" s="72">
        <f t="shared" si="164"/>
        <v>0</v>
      </c>
      <c r="K497" s="114">
        <f t="shared" si="165"/>
        <v>1</v>
      </c>
      <c r="L497" s="115">
        <f t="shared" si="166"/>
        <v>4</v>
      </c>
      <c r="M497" s="115">
        <f t="shared" si="167"/>
        <v>2.1</v>
      </c>
      <c r="N497" s="56">
        <f t="shared" si="168"/>
        <v>4</v>
      </c>
      <c r="O497" s="53" t="str">
        <f t="shared" si="169"/>
        <v>일반(목록배제,Normal-Manifest Exception)</v>
      </c>
      <c r="P497" s="100">
        <f t="shared" si="170"/>
        <v>14.51</v>
      </c>
      <c r="Q497" s="63" t="str">
        <f t="shared" si="171"/>
        <v>RS702</v>
      </c>
      <c r="R497" s="63" t="str">
        <f t="shared" si="172"/>
        <v>AIR SEOUL</v>
      </c>
      <c r="S497" s="54">
        <f t="shared" si="173"/>
        <v>45911</v>
      </c>
      <c r="T497" s="94">
        <f t="shared" si="174"/>
        <v>1230</v>
      </c>
      <c r="U497" s="98" cm="1">
        <f t="array" ref="U497">IF(OR(ISNUMBER(SEARCH("대신대납",J497)),ISNUMBER(SEARCH("대신 대납",J497))),_xlfn.LET(
  _xlpm.s,J497,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7" s="98">
        <f>((K497-1)*2500)/(Summary!$B$23/100)</f>
        <v>0</v>
      </c>
      <c r="W497" s="107">
        <f>IF(OR(ISNUMBER(SEARCH("대신대납",J497)),ISNUMBER(SEARCH("대신 대납",J497)),ISNUMBER(SEARCH("대신착불",J497)),ISNUMBER(SEARCH("대신 착불",J497))), 0,_xlfn.IFNA(_xlfn.IFS(
    AND(N497/K497 &gt; 2, N497/K497 &lt;= 5), 500/(Summary!$B$23/100) * K497,
    AND(N497/K497 &gt; 5, N497/K497 &lt;= 10), 1000/(Summary!$B$23/100) * K497,
    AND(N497/K497 &gt; 10, N497/K497 &lt;= 20), 3000/(Summary!$B$23/100) * K497,
    AND(N497/K497 &gt; 20, N497/K497 &lt;= 25), 11000/(Summary!$B$23/100) * K497,
    AND(N497/K497 &gt; 25, N497/K497 &lt;= 999), 15000/(Summary!$B$23/100) * K497
),0))</f>
        <v>53.059968376258844</v>
      </c>
      <c r="X497" s="99" cm="1">
        <f t="array" ref="X497">_xlfn.IFNA(_xlfn.IFS(AND(P497&gt;=2000, P497&lt;3000), 10000, AND(P497&gt;=3000, P497&lt;4000), 15000, AND(P497&gt;=4000, P497&lt;5000), 20000, AND(P497&gt;=5000), 25000),0)</f>
        <v>0</v>
      </c>
      <c r="Y497" s="64" t="str">
        <f>_xlfn.IFNA(VLOOKUP(D497,OTC!$A:$H,8,0),"")</f>
        <v/>
      </c>
      <c r="Z497" s="102">
        <f t="shared" si="175"/>
        <v>53</v>
      </c>
      <c r="AA497" s="113">
        <f t="shared" si="176"/>
        <v>1283</v>
      </c>
      <c r="AB497" s="124">
        <f>IF(OR(ISNUMBER(SEARCH("적하삭제",J497)),ISNUMBER(SEARCH("적하 삭제",J497))),0,AA497*Summary!$B$23/100)</f>
        <v>12090.093900000002</v>
      </c>
      <c r="AC497" s="65"/>
      <c r="AD497" s="145">
        <v>45911</v>
      </c>
      <c r="AE497" s="139" t="s">
        <v>10</v>
      </c>
      <c r="AF497" s="139">
        <v>82020038104</v>
      </c>
      <c r="AG497" s="139" t="s">
        <v>1681</v>
      </c>
      <c r="AH497" s="139" t="s">
        <v>1682</v>
      </c>
      <c r="AI497" s="139">
        <v>1035897294</v>
      </c>
      <c r="AJ497" s="139">
        <v>35209</v>
      </c>
      <c r="AK497" s="139"/>
      <c r="AL497" s="140">
        <v>1</v>
      </c>
      <c r="AM497" s="141">
        <v>4</v>
      </c>
      <c r="AN497" s="141">
        <v>2.1</v>
      </c>
      <c r="AO497" s="141">
        <v>4</v>
      </c>
      <c r="AP497" s="139" t="s">
        <v>8</v>
      </c>
      <c r="AQ497" s="141">
        <v>14.51</v>
      </c>
      <c r="AR497" s="139" t="s">
        <v>81</v>
      </c>
      <c r="AS497" s="139" t="s">
        <v>81</v>
      </c>
      <c r="AT497" s="139" t="s">
        <v>81</v>
      </c>
      <c r="AU497" s="139" t="s">
        <v>81</v>
      </c>
      <c r="AV497" s="139" t="s">
        <v>81</v>
      </c>
      <c r="AW497" s="139">
        <v>2256355</v>
      </c>
      <c r="AX497" s="139" t="s">
        <v>121</v>
      </c>
      <c r="AY497" s="139" t="s">
        <v>82</v>
      </c>
      <c r="AZ497" s="139"/>
      <c r="BA497" s="139" t="s">
        <v>83</v>
      </c>
      <c r="BB497" s="157">
        <v>596421475211</v>
      </c>
      <c r="BC497" s="139"/>
      <c r="BD497" s="139" t="s">
        <v>1683</v>
      </c>
      <c r="BE497" s="139" t="s">
        <v>119</v>
      </c>
      <c r="BF497" s="139" t="s">
        <v>87</v>
      </c>
      <c r="BG497" s="139" t="s">
        <v>84</v>
      </c>
      <c r="BH497" s="139" t="s">
        <v>85</v>
      </c>
      <c r="BI497" s="139" t="s">
        <v>86</v>
      </c>
      <c r="BJ497" s="139"/>
      <c r="BK497" s="139" t="s">
        <v>116</v>
      </c>
    </row>
    <row r="498" spans="1:63" ht="13.2" customHeight="1" x14ac:dyDescent="0.2">
      <c r="A498" s="54">
        <f t="shared" si="155"/>
        <v>45911</v>
      </c>
      <c r="B498" s="54" t="str">
        <f t="shared" si="156"/>
        <v>NRT</v>
      </c>
      <c r="C498" s="53">
        <f t="shared" si="157"/>
        <v>82020038104</v>
      </c>
      <c r="D498" s="55" t="str">
        <f t="shared" si="158"/>
        <v>PJP250142912</v>
      </c>
      <c r="E498" s="53">
        <f t="shared" si="159"/>
        <v>596421475222</v>
      </c>
      <c r="F498" s="53">
        <f t="shared" si="160"/>
        <v>2256355</v>
      </c>
      <c r="G498" s="53" t="str">
        <f t="shared" si="161"/>
        <v>SWCORP (TEAMHT)</v>
      </c>
      <c r="H498" s="55" t="str">
        <f t="shared" si="162"/>
        <v>김영기</v>
      </c>
      <c r="I498" s="53">
        <f t="shared" si="163"/>
        <v>38610</v>
      </c>
      <c r="J498" s="72">
        <f t="shared" si="164"/>
        <v>0</v>
      </c>
      <c r="K498" s="114">
        <f t="shared" si="165"/>
        <v>1</v>
      </c>
      <c r="L498" s="115">
        <f t="shared" si="166"/>
        <v>0.6</v>
      </c>
      <c r="M498" s="115">
        <f t="shared" si="167"/>
        <v>2</v>
      </c>
      <c r="N498" s="56">
        <f t="shared" si="168"/>
        <v>2</v>
      </c>
      <c r="O498" s="53" t="str">
        <f t="shared" si="169"/>
        <v>일반(목록배제,Normal-Manifest Exception)</v>
      </c>
      <c r="P498" s="100">
        <f t="shared" si="170"/>
        <v>17.61</v>
      </c>
      <c r="Q498" s="63" t="str">
        <f t="shared" si="171"/>
        <v>RS702</v>
      </c>
      <c r="R498" s="63" t="str">
        <f t="shared" si="172"/>
        <v>AIR SEOUL</v>
      </c>
      <c r="S498" s="54">
        <f t="shared" si="173"/>
        <v>45911</v>
      </c>
      <c r="T498" s="94">
        <f t="shared" si="174"/>
        <v>850</v>
      </c>
      <c r="U498" s="98" cm="1">
        <f t="array" ref="U498">IF(OR(ISNUMBER(SEARCH("대신대납",J498)),ISNUMBER(SEARCH("대신 대납",J498))),_xlfn.LET(
  _xlpm.s,J498,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8" s="98">
        <f>((K498-1)*2500)/(Summary!$B$23/100)</f>
        <v>0</v>
      </c>
      <c r="W498" s="107">
        <f>IF(OR(ISNUMBER(SEARCH("대신대납",J498)),ISNUMBER(SEARCH("대신 대납",J498)),ISNUMBER(SEARCH("대신착불",J498)),ISNUMBER(SEARCH("대신 착불",J498))), 0,_xlfn.IFNA(_xlfn.IFS(
    AND(N498/K498 &gt; 2, N498/K498 &lt;= 5), 500/(Summary!$B$23/100) * K498,
    AND(N498/K498 &gt; 5, N498/K498 &lt;= 10), 1000/(Summary!$B$23/100) * K498,
    AND(N498/K498 &gt; 10, N498/K498 &lt;= 20), 3000/(Summary!$B$23/100) * K498,
    AND(N498/K498 &gt; 20, N498/K498 &lt;= 25), 11000/(Summary!$B$23/100) * K498,
    AND(N498/K498 &gt; 25, N498/K498 &lt;= 999), 15000/(Summary!$B$23/100) * K498
),0))</f>
        <v>0</v>
      </c>
      <c r="X498" s="99" cm="1">
        <f t="array" ref="X498">_xlfn.IFNA(_xlfn.IFS(AND(P498&gt;=2000, P498&lt;3000), 10000, AND(P498&gt;=3000, P498&lt;4000), 15000, AND(P498&gt;=4000, P498&lt;5000), 20000, AND(P498&gt;=5000), 25000),0)</f>
        <v>0</v>
      </c>
      <c r="Y498" s="64" t="str">
        <f>_xlfn.IFNA(VLOOKUP(D498,OTC!$A:$H,8,0),"")</f>
        <v/>
      </c>
      <c r="Z498" s="102">
        <f t="shared" si="175"/>
        <v>0</v>
      </c>
      <c r="AA498" s="113">
        <f t="shared" si="176"/>
        <v>850</v>
      </c>
      <c r="AB498" s="124">
        <f>IF(OR(ISNUMBER(SEARCH("적하삭제",J498)),ISNUMBER(SEARCH("적하 삭제",J498))),0,AA498*Summary!$B$23/100)</f>
        <v>8009.8050000000003</v>
      </c>
      <c r="AC498" s="65"/>
      <c r="AD498" s="145">
        <v>45911</v>
      </c>
      <c r="AE498" s="139" t="s">
        <v>10</v>
      </c>
      <c r="AF498" s="139">
        <v>82020038104</v>
      </c>
      <c r="AG498" s="139" t="s">
        <v>1684</v>
      </c>
      <c r="AH498" s="139" t="s">
        <v>1685</v>
      </c>
      <c r="AI498" s="139">
        <v>1057725731</v>
      </c>
      <c r="AJ498" s="139">
        <v>38610</v>
      </c>
      <c r="AK498" s="139"/>
      <c r="AL498" s="140">
        <v>1</v>
      </c>
      <c r="AM498" s="141">
        <v>0.6</v>
      </c>
      <c r="AN498" s="141">
        <v>2</v>
      </c>
      <c r="AO498" s="141">
        <v>2</v>
      </c>
      <c r="AP498" s="139" t="s">
        <v>8</v>
      </c>
      <c r="AQ498" s="141">
        <v>17.61</v>
      </c>
      <c r="AR498" s="139" t="s">
        <v>81</v>
      </c>
      <c r="AS498" s="139" t="s">
        <v>81</v>
      </c>
      <c r="AT498" s="139" t="s">
        <v>81</v>
      </c>
      <c r="AU498" s="139" t="s">
        <v>81</v>
      </c>
      <c r="AV498" s="139" t="s">
        <v>81</v>
      </c>
      <c r="AW498" s="139">
        <v>2256355</v>
      </c>
      <c r="AX498" s="139" t="s">
        <v>121</v>
      </c>
      <c r="AY498" s="139" t="s">
        <v>82</v>
      </c>
      <c r="AZ498" s="139"/>
      <c r="BA498" s="139" t="s">
        <v>83</v>
      </c>
      <c r="BB498" s="157">
        <v>596421475222</v>
      </c>
      <c r="BC498" s="139"/>
      <c r="BD498" s="139" t="s">
        <v>1686</v>
      </c>
      <c r="BE498" s="139" t="s">
        <v>119</v>
      </c>
      <c r="BF498" s="139" t="s">
        <v>87</v>
      </c>
      <c r="BG498" s="139" t="s">
        <v>84</v>
      </c>
      <c r="BH498" s="139" t="s">
        <v>85</v>
      </c>
      <c r="BI498" s="139" t="s">
        <v>86</v>
      </c>
      <c r="BJ498" s="139"/>
      <c r="BK498" s="139" t="s">
        <v>116</v>
      </c>
    </row>
    <row r="499" spans="1:63" ht="13.2" customHeight="1" x14ac:dyDescent="0.2">
      <c r="A499" s="54">
        <f t="shared" si="155"/>
        <v>45911</v>
      </c>
      <c r="B499" s="54" t="str">
        <f t="shared" si="156"/>
        <v>NRT</v>
      </c>
      <c r="C499" s="53">
        <f t="shared" si="157"/>
        <v>82020038104</v>
      </c>
      <c r="D499" s="55" t="str">
        <f t="shared" si="158"/>
        <v>PJP250142884</v>
      </c>
      <c r="E499" s="53">
        <f t="shared" si="159"/>
        <v>596421474684</v>
      </c>
      <c r="F499" s="53">
        <f t="shared" si="160"/>
        <v>2256355</v>
      </c>
      <c r="G499" s="53" t="str">
        <f t="shared" si="161"/>
        <v>SWCORP (TEAMHT)</v>
      </c>
      <c r="H499" s="55" t="str">
        <f t="shared" si="162"/>
        <v>이윤서</v>
      </c>
      <c r="I499" s="53">
        <f t="shared" si="163"/>
        <v>37204</v>
      </c>
      <c r="J499" s="72">
        <f t="shared" si="164"/>
        <v>0</v>
      </c>
      <c r="K499" s="114">
        <f t="shared" si="165"/>
        <v>1</v>
      </c>
      <c r="L499" s="115">
        <f t="shared" si="166"/>
        <v>0.5</v>
      </c>
      <c r="M499" s="115">
        <f t="shared" si="167"/>
        <v>1.9</v>
      </c>
      <c r="N499" s="56">
        <f t="shared" si="168"/>
        <v>1.9000000000000001</v>
      </c>
      <c r="O499" s="53" t="str">
        <f t="shared" si="169"/>
        <v>일반(목록배제,Normal-Manifest Exception)</v>
      </c>
      <c r="P499" s="100">
        <f t="shared" si="170"/>
        <v>9.5500000000000007</v>
      </c>
      <c r="Q499" s="63" t="str">
        <f t="shared" si="171"/>
        <v>RS702</v>
      </c>
      <c r="R499" s="63" t="str">
        <f t="shared" si="172"/>
        <v>AIR SEOUL</v>
      </c>
      <c r="S499" s="54">
        <f t="shared" si="173"/>
        <v>45911</v>
      </c>
      <c r="T499" s="94">
        <f t="shared" si="174"/>
        <v>831</v>
      </c>
      <c r="U499" s="98" cm="1">
        <f t="array" ref="U499">IF(OR(ISNUMBER(SEARCH("대신대납",J499)),ISNUMBER(SEARCH("대신 대납",J499))),_xlfn.LET(
  _xlpm.s,J499,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9" s="98">
        <f>((K499-1)*2500)/(Summary!$B$23/100)</f>
        <v>0</v>
      </c>
      <c r="W499" s="107">
        <f>IF(OR(ISNUMBER(SEARCH("대신대납",J499)),ISNUMBER(SEARCH("대신 대납",J499)),ISNUMBER(SEARCH("대신착불",J499)),ISNUMBER(SEARCH("대신 착불",J499))), 0,_xlfn.IFNA(_xlfn.IFS(
    AND(N499/K499 &gt; 2, N499/K499 &lt;= 5), 500/(Summary!$B$23/100) * K499,
    AND(N499/K499 &gt; 5, N499/K499 &lt;= 10), 1000/(Summary!$B$23/100) * K499,
    AND(N499/K499 &gt; 10, N499/K499 &lt;= 20), 3000/(Summary!$B$23/100) * K499,
    AND(N499/K499 &gt; 20, N499/K499 &lt;= 25), 11000/(Summary!$B$23/100) * K499,
    AND(N499/K499 &gt; 25, N499/K499 &lt;= 999), 15000/(Summary!$B$23/100) * K499
),0))</f>
        <v>0</v>
      </c>
      <c r="X499" s="99" cm="1">
        <f t="array" ref="X499">_xlfn.IFNA(_xlfn.IFS(AND(P499&gt;=2000, P499&lt;3000), 10000, AND(P499&gt;=3000, P499&lt;4000), 15000, AND(P499&gt;=4000, P499&lt;5000), 20000, AND(P499&gt;=5000), 25000),0)</f>
        <v>0</v>
      </c>
      <c r="Y499" s="64" t="str">
        <f>_xlfn.IFNA(VLOOKUP(D499,OTC!$A:$H,8,0),"")</f>
        <v/>
      </c>
      <c r="Z499" s="102">
        <f t="shared" si="175"/>
        <v>0</v>
      </c>
      <c r="AA499" s="113">
        <f t="shared" si="176"/>
        <v>831</v>
      </c>
      <c r="AB499" s="124">
        <f>IF(OR(ISNUMBER(SEARCH("적하삭제",J499)),ISNUMBER(SEARCH("적하 삭제",J499))),0,AA499*Summary!$B$23/100)</f>
        <v>7830.7622999999994</v>
      </c>
      <c r="AC499" s="65"/>
      <c r="AD499" s="145">
        <v>45911</v>
      </c>
      <c r="AE499" s="139" t="s">
        <v>10</v>
      </c>
      <c r="AF499" s="139">
        <v>82020038104</v>
      </c>
      <c r="AG499" s="139" t="s">
        <v>1687</v>
      </c>
      <c r="AH499" s="139" t="s">
        <v>1688</v>
      </c>
      <c r="AI499" s="139">
        <v>1035263276</v>
      </c>
      <c r="AJ499" s="139">
        <v>37204</v>
      </c>
      <c r="AK499" s="139"/>
      <c r="AL499" s="140">
        <v>1</v>
      </c>
      <c r="AM499" s="141">
        <v>0.5</v>
      </c>
      <c r="AN499" s="141">
        <v>1.9</v>
      </c>
      <c r="AO499" s="141">
        <v>1.9</v>
      </c>
      <c r="AP499" s="139" t="s">
        <v>8</v>
      </c>
      <c r="AQ499" s="141">
        <v>9.5500000000000007</v>
      </c>
      <c r="AR499" s="139" t="s">
        <v>81</v>
      </c>
      <c r="AS499" s="139" t="s">
        <v>81</v>
      </c>
      <c r="AT499" s="139" t="s">
        <v>81</v>
      </c>
      <c r="AU499" s="139" t="s">
        <v>81</v>
      </c>
      <c r="AV499" s="139" t="s">
        <v>81</v>
      </c>
      <c r="AW499" s="139">
        <v>2256355</v>
      </c>
      <c r="AX499" s="139" t="s">
        <v>121</v>
      </c>
      <c r="AY499" s="139" t="s">
        <v>82</v>
      </c>
      <c r="AZ499" s="139"/>
      <c r="BA499" s="139" t="s">
        <v>83</v>
      </c>
      <c r="BB499" s="157">
        <v>596421474684</v>
      </c>
      <c r="BC499" s="139"/>
      <c r="BD499" s="139" t="s">
        <v>1689</v>
      </c>
      <c r="BE499" s="139" t="s">
        <v>119</v>
      </c>
      <c r="BF499" s="139" t="s">
        <v>87</v>
      </c>
      <c r="BG499" s="139" t="s">
        <v>84</v>
      </c>
      <c r="BH499" s="139" t="s">
        <v>85</v>
      </c>
      <c r="BI499" s="139" t="s">
        <v>86</v>
      </c>
      <c r="BJ499" s="139"/>
      <c r="BK499" s="139" t="s">
        <v>116</v>
      </c>
    </row>
    <row r="500" spans="1:63" ht="13.2" customHeight="1" x14ac:dyDescent="0.2">
      <c r="A500" s="54">
        <f t="shared" si="155"/>
        <v>45911</v>
      </c>
      <c r="B500" s="54" t="str">
        <f t="shared" si="156"/>
        <v>NRT</v>
      </c>
      <c r="C500" s="53">
        <f t="shared" si="157"/>
        <v>82020038104</v>
      </c>
      <c r="D500" s="55" t="str">
        <f t="shared" si="158"/>
        <v>PJP250142852</v>
      </c>
      <c r="E500" s="53">
        <f t="shared" si="159"/>
        <v>596421474360</v>
      </c>
      <c r="F500" s="53">
        <f t="shared" si="160"/>
        <v>2256355</v>
      </c>
      <c r="G500" s="53" t="str">
        <f t="shared" si="161"/>
        <v>SWCORP (TEAMHT)</v>
      </c>
      <c r="H500" s="55" t="str">
        <f t="shared" si="162"/>
        <v>최보람</v>
      </c>
      <c r="I500" s="53">
        <f t="shared" si="163"/>
        <v>5583</v>
      </c>
      <c r="J500" s="72">
        <f t="shared" si="164"/>
        <v>0</v>
      </c>
      <c r="K500" s="114">
        <f t="shared" si="165"/>
        <v>1</v>
      </c>
      <c r="L500" s="115">
        <f t="shared" si="166"/>
        <v>1</v>
      </c>
      <c r="M500" s="115">
        <f t="shared" si="167"/>
        <v>3.4</v>
      </c>
      <c r="N500" s="56">
        <f t="shared" si="168"/>
        <v>3.4000000000000004</v>
      </c>
      <c r="O500" s="53" t="str">
        <f t="shared" si="169"/>
        <v>일반(목록배제,Normal-Manifest Exception)</v>
      </c>
      <c r="P500" s="100">
        <f t="shared" si="170"/>
        <v>11.52</v>
      </c>
      <c r="Q500" s="63" t="str">
        <f t="shared" si="171"/>
        <v>RS702</v>
      </c>
      <c r="R500" s="63" t="str">
        <f t="shared" si="172"/>
        <v>AIR SEOUL</v>
      </c>
      <c r="S500" s="54">
        <f t="shared" si="173"/>
        <v>45911</v>
      </c>
      <c r="T500" s="94">
        <f t="shared" si="174"/>
        <v>1116</v>
      </c>
      <c r="U500" s="98" cm="1">
        <f t="array" ref="U500">IF(OR(ISNUMBER(SEARCH("대신대납",J500)),ISNUMBER(SEARCH("대신 대납",J500))),_xlfn.LET(
  _xlpm.s,J500,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0" s="98">
        <f>((K500-1)*2500)/(Summary!$B$23/100)</f>
        <v>0</v>
      </c>
      <c r="W500" s="107">
        <f>IF(OR(ISNUMBER(SEARCH("대신대납",J500)),ISNUMBER(SEARCH("대신 대납",J500)),ISNUMBER(SEARCH("대신착불",J500)),ISNUMBER(SEARCH("대신 착불",J500))), 0,_xlfn.IFNA(_xlfn.IFS(
    AND(N500/K500 &gt; 2, N500/K500 &lt;= 5), 500/(Summary!$B$23/100) * K500,
    AND(N500/K500 &gt; 5, N500/K500 &lt;= 10), 1000/(Summary!$B$23/100) * K500,
    AND(N500/K500 &gt; 10, N500/K500 &lt;= 20), 3000/(Summary!$B$23/100) * K500,
    AND(N500/K500 &gt; 20, N500/K500 &lt;= 25), 11000/(Summary!$B$23/100) * K500,
    AND(N500/K500 &gt; 25, N500/K500 &lt;= 999), 15000/(Summary!$B$23/100) * K500
),0))</f>
        <v>53.059968376258844</v>
      </c>
      <c r="X500" s="99" cm="1">
        <f t="array" ref="X500">_xlfn.IFNA(_xlfn.IFS(AND(P500&gt;=2000, P500&lt;3000), 10000, AND(P500&gt;=3000, P500&lt;4000), 15000, AND(P500&gt;=4000, P500&lt;5000), 20000, AND(P500&gt;=5000), 25000),0)</f>
        <v>0</v>
      </c>
      <c r="Y500" s="64" t="str">
        <f>_xlfn.IFNA(VLOOKUP(D500,OTC!$A:$H,8,0),"")</f>
        <v/>
      </c>
      <c r="Z500" s="102">
        <f t="shared" si="175"/>
        <v>53</v>
      </c>
      <c r="AA500" s="113">
        <f t="shared" si="176"/>
        <v>1169</v>
      </c>
      <c r="AB500" s="124">
        <f>IF(OR(ISNUMBER(SEARCH("적하삭제",J500)),ISNUMBER(SEARCH("적하 삭제",J500))),0,AA500*Summary!$B$23/100)</f>
        <v>11015.8377</v>
      </c>
      <c r="AC500" s="65"/>
      <c r="AD500" s="145">
        <v>45911</v>
      </c>
      <c r="AE500" s="139" t="s">
        <v>10</v>
      </c>
      <c r="AF500" s="139">
        <v>82020038104</v>
      </c>
      <c r="AG500" s="139" t="s">
        <v>1690</v>
      </c>
      <c r="AH500" s="139" t="s">
        <v>1691</v>
      </c>
      <c r="AI500" s="139">
        <v>1045572411</v>
      </c>
      <c r="AJ500" s="139">
        <v>5583</v>
      </c>
      <c r="AK500" s="139"/>
      <c r="AL500" s="140">
        <v>1</v>
      </c>
      <c r="AM500" s="141">
        <v>1</v>
      </c>
      <c r="AN500" s="141">
        <v>3.4</v>
      </c>
      <c r="AO500" s="141">
        <v>3.4</v>
      </c>
      <c r="AP500" s="139" t="s">
        <v>8</v>
      </c>
      <c r="AQ500" s="141">
        <v>11.52</v>
      </c>
      <c r="AR500" s="139" t="s">
        <v>81</v>
      </c>
      <c r="AS500" s="139" t="s">
        <v>81</v>
      </c>
      <c r="AT500" s="139" t="s">
        <v>81</v>
      </c>
      <c r="AU500" s="139" t="s">
        <v>81</v>
      </c>
      <c r="AV500" s="139" t="s">
        <v>81</v>
      </c>
      <c r="AW500" s="139">
        <v>2256355</v>
      </c>
      <c r="AX500" s="139" t="s">
        <v>121</v>
      </c>
      <c r="AY500" s="139" t="s">
        <v>82</v>
      </c>
      <c r="AZ500" s="139"/>
      <c r="BA500" s="139" t="s">
        <v>83</v>
      </c>
      <c r="BB500" s="157">
        <v>596421474360</v>
      </c>
      <c r="BC500" s="139"/>
      <c r="BD500" s="139" t="s">
        <v>1692</v>
      </c>
      <c r="BE500" s="139" t="s">
        <v>119</v>
      </c>
      <c r="BF500" s="139" t="s">
        <v>87</v>
      </c>
      <c r="BG500" s="139" t="s">
        <v>84</v>
      </c>
      <c r="BH500" s="139" t="s">
        <v>85</v>
      </c>
      <c r="BI500" s="139" t="s">
        <v>86</v>
      </c>
      <c r="BJ500" s="139"/>
      <c r="BK500" s="139" t="s">
        <v>116</v>
      </c>
    </row>
    <row r="501" spans="1:63" ht="13.2" customHeight="1" x14ac:dyDescent="0.2">
      <c r="A501" s="54">
        <f t="shared" si="155"/>
        <v>45911</v>
      </c>
      <c r="B501" s="54" t="str">
        <f t="shared" si="156"/>
        <v>NRT</v>
      </c>
      <c r="C501" s="53">
        <f t="shared" si="157"/>
        <v>82020038104</v>
      </c>
      <c r="D501" s="55" t="str">
        <f t="shared" si="158"/>
        <v>PJP250142864</v>
      </c>
      <c r="E501" s="53">
        <f t="shared" si="159"/>
        <v>596421474485</v>
      </c>
      <c r="F501" s="53">
        <f t="shared" si="160"/>
        <v>2256355</v>
      </c>
      <c r="G501" s="53" t="str">
        <f t="shared" si="161"/>
        <v>SWCORP (TEAMHT)</v>
      </c>
      <c r="H501" s="55" t="str">
        <f t="shared" si="162"/>
        <v>조정제</v>
      </c>
      <c r="I501" s="53">
        <f t="shared" si="163"/>
        <v>51778</v>
      </c>
      <c r="J501" s="72">
        <f t="shared" si="164"/>
        <v>0</v>
      </c>
      <c r="K501" s="114">
        <f t="shared" si="165"/>
        <v>1</v>
      </c>
      <c r="L501" s="115">
        <f t="shared" si="166"/>
        <v>1.95</v>
      </c>
      <c r="M501" s="115">
        <f t="shared" si="167"/>
        <v>4</v>
      </c>
      <c r="N501" s="56">
        <f t="shared" si="168"/>
        <v>4</v>
      </c>
      <c r="O501" s="53" t="str">
        <f t="shared" si="169"/>
        <v>일반(목록배제,Normal-Manifest Exception)</v>
      </c>
      <c r="P501" s="100">
        <f t="shared" si="170"/>
        <v>49.72</v>
      </c>
      <c r="Q501" s="63" t="str">
        <f t="shared" si="171"/>
        <v>RS702</v>
      </c>
      <c r="R501" s="63" t="str">
        <f t="shared" si="172"/>
        <v>AIR SEOUL</v>
      </c>
      <c r="S501" s="54">
        <f t="shared" si="173"/>
        <v>45911</v>
      </c>
      <c r="T501" s="94">
        <f t="shared" si="174"/>
        <v>1230</v>
      </c>
      <c r="U501" s="98" cm="1">
        <f t="array" ref="U501">IF(OR(ISNUMBER(SEARCH("대신대납",J501)),ISNUMBER(SEARCH("대신 대납",J501))),_xlfn.LET(
  _xlpm.s,J501,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1" s="98">
        <f>((K501-1)*2500)/(Summary!$B$23/100)</f>
        <v>0</v>
      </c>
      <c r="W501" s="107">
        <f>IF(OR(ISNUMBER(SEARCH("대신대납",J501)),ISNUMBER(SEARCH("대신 대납",J501)),ISNUMBER(SEARCH("대신착불",J501)),ISNUMBER(SEARCH("대신 착불",J501))), 0,_xlfn.IFNA(_xlfn.IFS(
    AND(N501/K501 &gt; 2, N501/K501 &lt;= 5), 500/(Summary!$B$23/100) * K501,
    AND(N501/K501 &gt; 5, N501/K501 &lt;= 10), 1000/(Summary!$B$23/100) * K501,
    AND(N501/K501 &gt; 10, N501/K501 &lt;= 20), 3000/(Summary!$B$23/100) * K501,
    AND(N501/K501 &gt; 20, N501/K501 &lt;= 25), 11000/(Summary!$B$23/100) * K501,
    AND(N501/K501 &gt; 25, N501/K501 &lt;= 999), 15000/(Summary!$B$23/100) * K501
),0))</f>
        <v>53.059968376258844</v>
      </c>
      <c r="X501" s="99" cm="1">
        <f t="array" ref="X501">_xlfn.IFNA(_xlfn.IFS(AND(P501&gt;=2000, P501&lt;3000), 10000, AND(P501&gt;=3000, P501&lt;4000), 15000, AND(P501&gt;=4000, P501&lt;5000), 20000, AND(P501&gt;=5000), 25000),0)</f>
        <v>0</v>
      </c>
      <c r="Y501" s="64" t="str">
        <f>_xlfn.IFNA(VLOOKUP(D501,OTC!$A:$H,8,0),"")</f>
        <v/>
      </c>
      <c r="Z501" s="102">
        <f t="shared" si="175"/>
        <v>53</v>
      </c>
      <c r="AA501" s="113">
        <f t="shared" si="176"/>
        <v>1283</v>
      </c>
      <c r="AB501" s="124">
        <f>IF(OR(ISNUMBER(SEARCH("적하삭제",J501)),ISNUMBER(SEARCH("적하 삭제",J501))),0,AA501*Summary!$B$23/100)</f>
        <v>12090.093900000002</v>
      </c>
      <c r="AC501" s="65"/>
      <c r="AD501" s="145">
        <v>45911</v>
      </c>
      <c r="AE501" s="139" t="s">
        <v>10</v>
      </c>
      <c r="AF501" s="139">
        <v>82020038104</v>
      </c>
      <c r="AG501" s="139" t="s">
        <v>1693</v>
      </c>
      <c r="AH501" s="139" t="s">
        <v>1694</v>
      </c>
      <c r="AI501" s="139">
        <v>1043270782</v>
      </c>
      <c r="AJ501" s="139">
        <v>51778</v>
      </c>
      <c r="AK501" s="139"/>
      <c r="AL501" s="140">
        <v>1</v>
      </c>
      <c r="AM501" s="141">
        <v>1.95</v>
      </c>
      <c r="AN501" s="141">
        <v>4</v>
      </c>
      <c r="AO501" s="141">
        <v>4</v>
      </c>
      <c r="AP501" s="139" t="s">
        <v>8</v>
      </c>
      <c r="AQ501" s="141">
        <v>49.72</v>
      </c>
      <c r="AR501" s="139" t="s">
        <v>81</v>
      </c>
      <c r="AS501" s="139" t="s">
        <v>81</v>
      </c>
      <c r="AT501" s="139" t="s">
        <v>81</v>
      </c>
      <c r="AU501" s="139" t="s">
        <v>81</v>
      </c>
      <c r="AV501" s="139" t="s">
        <v>81</v>
      </c>
      <c r="AW501" s="139">
        <v>2256355</v>
      </c>
      <c r="AX501" s="139" t="s">
        <v>121</v>
      </c>
      <c r="AY501" s="139" t="s">
        <v>82</v>
      </c>
      <c r="AZ501" s="139"/>
      <c r="BA501" s="139" t="s">
        <v>83</v>
      </c>
      <c r="BB501" s="157">
        <v>596421474485</v>
      </c>
      <c r="BC501" s="139"/>
      <c r="BD501" s="139" t="s">
        <v>1695</v>
      </c>
      <c r="BE501" s="139" t="s">
        <v>119</v>
      </c>
      <c r="BF501" s="139" t="s">
        <v>87</v>
      </c>
      <c r="BG501" s="139" t="s">
        <v>84</v>
      </c>
      <c r="BH501" s="139" t="s">
        <v>85</v>
      </c>
      <c r="BI501" s="139" t="s">
        <v>86</v>
      </c>
      <c r="BJ501" s="139"/>
      <c r="BK501" s="139" t="s">
        <v>116</v>
      </c>
    </row>
    <row r="502" spans="1:63" ht="13.2" customHeight="1" x14ac:dyDescent="0.2">
      <c r="A502" s="54">
        <f t="shared" si="155"/>
        <v>45911</v>
      </c>
      <c r="B502" s="54" t="str">
        <f t="shared" si="156"/>
        <v>NRT</v>
      </c>
      <c r="C502" s="53">
        <f t="shared" si="157"/>
        <v>82020038104</v>
      </c>
      <c r="D502" s="55" t="str">
        <f t="shared" si="158"/>
        <v>PJP250142877</v>
      </c>
      <c r="E502" s="53">
        <f t="shared" si="159"/>
        <v>596421474614</v>
      </c>
      <c r="F502" s="53">
        <f t="shared" si="160"/>
        <v>2256355</v>
      </c>
      <c r="G502" s="53" t="str">
        <f t="shared" si="161"/>
        <v>SWCORP (TEAMHT)</v>
      </c>
      <c r="H502" s="55" t="str">
        <f t="shared" si="162"/>
        <v>황윤식</v>
      </c>
      <c r="I502" s="53">
        <f t="shared" si="163"/>
        <v>42456</v>
      </c>
      <c r="J502" s="72">
        <f t="shared" si="164"/>
        <v>0</v>
      </c>
      <c r="K502" s="114">
        <f t="shared" si="165"/>
        <v>1</v>
      </c>
      <c r="L502" s="115">
        <f t="shared" si="166"/>
        <v>6.6</v>
      </c>
      <c r="M502" s="115">
        <f t="shared" si="167"/>
        <v>6.1</v>
      </c>
      <c r="N502" s="56">
        <f t="shared" si="168"/>
        <v>6.6000000000000005</v>
      </c>
      <c r="O502" s="53" t="str">
        <f t="shared" si="169"/>
        <v>일반(목록배제,Normal-Manifest Exception)</v>
      </c>
      <c r="P502" s="100">
        <f t="shared" si="170"/>
        <v>23.62</v>
      </c>
      <c r="Q502" s="63" t="str">
        <f t="shared" si="171"/>
        <v>RS702</v>
      </c>
      <c r="R502" s="63" t="str">
        <f t="shared" si="172"/>
        <v>AIR SEOUL</v>
      </c>
      <c r="S502" s="54">
        <f t="shared" si="173"/>
        <v>45911</v>
      </c>
      <c r="T502" s="94">
        <f t="shared" si="174"/>
        <v>1724</v>
      </c>
      <c r="U502" s="98" cm="1">
        <f t="array" ref="U502">IF(OR(ISNUMBER(SEARCH("대신대납",J502)),ISNUMBER(SEARCH("대신 대납",J502))),_xlfn.LET(
  _xlpm.s,J502,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2" s="98">
        <f>((K502-1)*2500)/(Summary!$B$23/100)</f>
        <v>0</v>
      </c>
      <c r="W502" s="107">
        <f>IF(OR(ISNUMBER(SEARCH("대신대납",J502)),ISNUMBER(SEARCH("대신 대납",J502)),ISNUMBER(SEARCH("대신착불",J502)),ISNUMBER(SEARCH("대신 착불",J502))), 0,_xlfn.IFNA(_xlfn.IFS(
    AND(N502/K502 &gt; 2, N502/K502 &lt;= 5), 500/(Summary!$B$23/100) * K502,
    AND(N502/K502 &gt; 5, N502/K502 &lt;= 10), 1000/(Summary!$B$23/100) * K502,
    AND(N502/K502 &gt; 10, N502/K502 &lt;= 20), 3000/(Summary!$B$23/100) * K502,
    AND(N502/K502 &gt; 20, N502/K502 &lt;= 25), 11000/(Summary!$B$23/100) * K502,
    AND(N502/K502 &gt; 25, N502/K502 &lt;= 999), 15000/(Summary!$B$23/100) * K502
),0))</f>
        <v>106.11993675251769</v>
      </c>
      <c r="X502" s="99" cm="1">
        <f t="array" ref="X502">_xlfn.IFNA(_xlfn.IFS(AND(P502&gt;=2000, P502&lt;3000), 10000, AND(P502&gt;=3000, P502&lt;4000), 15000, AND(P502&gt;=4000, P502&lt;5000), 20000, AND(P502&gt;=5000), 25000),0)</f>
        <v>0</v>
      </c>
      <c r="Y502" s="64" t="str">
        <f>_xlfn.IFNA(VLOOKUP(D502,OTC!$A:$H,8,0),"")</f>
        <v/>
      </c>
      <c r="Z502" s="102">
        <f t="shared" si="175"/>
        <v>106</v>
      </c>
      <c r="AA502" s="113">
        <f t="shared" si="176"/>
        <v>1830</v>
      </c>
      <c r="AB502" s="124">
        <f>IF(OR(ISNUMBER(SEARCH("적하삭제",J502)),ISNUMBER(SEARCH("적하 삭제",J502))),0,AA502*Summary!$B$23/100)</f>
        <v>17244.639000000003</v>
      </c>
      <c r="AC502" s="65"/>
      <c r="AD502" s="145">
        <v>45911</v>
      </c>
      <c r="AE502" s="139" t="s">
        <v>10</v>
      </c>
      <c r="AF502" s="139">
        <v>82020038104</v>
      </c>
      <c r="AG502" s="139" t="s">
        <v>1696</v>
      </c>
      <c r="AH502" s="139" t="s">
        <v>1697</v>
      </c>
      <c r="AI502" s="139">
        <v>1035098042</v>
      </c>
      <c r="AJ502" s="139">
        <v>42456</v>
      </c>
      <c r="AK502" s="139"/>
      <c r="AL502" s="140">
        <v>1</v>
      </c>
      <c r="AM502" s="141">
        <v>6.6</v>
      </c>
      <c r="AN502" s="141">
        <v>6.1</v>
      </c>
      <c r="AO502" s="141">
        <v>7</v>
      </c>
      <c r="AP502" s="139" t="s">
        <v>8</v>
      </c>
      <c r="AQ502" s="141">
        <v>23.62</v>
      </c>
      <c r="AR502" s="139" t="s">
        <v>81</v>
      </c>
      <c r="AS502" s="139" t="s">
        <v>81</v>
      </c>
      <c r="AT502" s="139" t="s">
        <v>81</v>
      </c>
      <c r="AU502" s="139" t="s">
        <v>81</v>
      </c>
      <c r="AV502" s="139" t="s">
        <v>81</v>
      </c>
      <c r="AW502" s="139">
        <v>2256355</v>
      </c>
      <c r="AX502" s="139" t="s">
        <v>121</v>
      </c>
      <c r="AY502" s="139" t="s">
        <v>82</v>
      </c>
      <c r="AZ502" s="139"/>
      <c r="BA502" s="139" t="s">
        <v>83</v>
      </c>
      <c r="BB502" s="157">
        <v>596421474614</v>
      </c>
      <c r="BC502" s="139"/>
      <c r="BD502" s="139" t="s">
        <v>1698</v>
      </c>
      <c r="BE502" s="139" t="s">
        <v>119</v>
      </c>
      <c r="BF502" s="139" t="s">
        <v>87</v>
      </c>
      <c r="BG502" s="139" t="s">
        <v>84</v>
      </c>
      <c r="BH502" s="139" t="s">
        <v>85</v>
      </c>
      <c r="BI502" s="139" t="s">
        <v>86</v>
      </c>
      <c r="BJ502" s="139"/>
      <c r="BK502" s="139" t="s">
        <v>116</v>
      </c>
    </row>
    <row r="503" spans="1:63" ht="13.2" customHeight="1" x14ac:dyDescent="0.2">
      <c r="A503" s="54">
        <f t="shared" si="155"/>
        <v>45911</v>
      </c>
      <c r="B503" s="54" t="str">
        <f t="shared" si="156"/>
        <v>NRT</v>
      </c>
      <c r="C503" s="53">
        <f t="shared" si="157"/>
        <v>82020038104</v>
      </c>
      <c r="D503" s="55" t="str">
        <f t="shared" si="158"/>
        <v>PJP250142908</v>
      </c>
      <c r="E503" s="53">
        <f t="shared" si="159"/>
        <v>596421475185</v>
      </c>
      <c r="F503" s="53">
        <f t="shared" si="160"/>
        <v>2256355</v>
      </c>
      <c r="G503" s="53" t="str">
        <f t="shared" si="161"/>
        <v>SWCORP (TEAMHT)</v>
      </c>
      <c r="H503" s="55" t="str">
        <f t="shared" si="162"/>
        <v>최수지</v>
      </c>
      <c r="I503" s="53">
        <f t="shared" si="163"/>
        <v>7375</v>
      </c>
      <c r="J503" s="72">
        <f t="shared" si="164"/>
        <v>0</v>
      </c>
      <c r="K503" s="114">
        <f t="shared" si="165"/>
        <v>1</v>
      </c>
      <c r="L503" s="115">
        <f t="shared" si="166"/>
        <v>2.5</v>
      </c>
      <c r="M503" s="115">
        <f t="shared" si="167"/>
        <v>3.7</v>
      </c>
      <c r="N503" s="56">
        <f t="shared" si="168"/>
        <v>3.7</v>
      </c>
      <c r="O503" s="53" t="str">
        <f t="shared" si="169"/>
        <v>일반(목록배제,Normal-Manifest Exception)</v>
      </c>
      <c r="P503" s="100">
        <f t="shared" si="170"/>
        <v>17.170000000000002</v>
      </c>
      <c r="Q503" s="63" t="str">
        <f t="shared" si="171"/>
        <v>RS702</v>
      </c>
      <c r="R503" s="63" t="str">
        <f t="shared" si="172"/>
        <v>AIR SEOUL</v>
      </c>
      <c r="S503" s="54">
        <f t="shared" si="173"/>
        <v>45911</v>
      </c>
      <c r="T503" s="94">
        <f t="shared" si="174"/>
        <v>1173</v>
      </c>
      <c r="U503" s="98" cm="1">
        <f t="array" ref="U503">IF(OR(ISNUMBER(SEARCH("대신대납",J503)),ISNUMBER(SEARCH("대신 대납",J503))),_xlfn.LET(
  _xlpm.s,J503,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3" s="98">
        <f>((K503-1)*2500)/(Summary!$B$23/100)</f>
        <v>0</v>
      </c>
      <c r="W503" s="107">
        <f>IF(OR(ISNUMBER(SEARCH("대신대납",J503)),ISNUMBER(SEARCH("대신 대납",J503)),ISNUMBER(SEARCH("대신착불",J503)),ISNUMBER(SEARCH("대신 착불",J503))), 0,_xlfn.IFNA(_xlfn.IFS(
    AND(N503/K503 &gt; 2, N503/K503 &lt;= 5), 500/(Summary!$B$23/100) * K503,
    AND(N503/K503 &gt; 5, N503/K503 &lt;= 10), 1000/(Summary!$B$23/100) * K503,
    AND(N503/K503 &gt; 10, N503/K503 &lt;= 20), 3000/(Summary!$B$23/100) * K503,
    AND(N503/K503 &gt; 20, N503/K503 &lt;= 25), 11000/(Summary!$B$23/100) * K503,
    AND(N503/K503 &gt; 25, N503/K503 &lt;= 999), 15000/(Summary!$B$23/100) * K503
),0))</f>
        <v>53.059968376258844</v>
      </c>
      <c r="X503" s="99" cm="1">
        <f t="array" ref="X503">_xlfn.IFNA(_xlfn.IFS(AND(P503&gt;=2000, P503&lt;3000), 10000, AND(P503&gt;=3000, P503&lt;4000), 15000, AND(P503&gt;=4000, P503&lt;5000), 20000, AND(P503&gt;=5000), 25000),0)</f>
        <v>0</v>
      </c>
      <c r="Y503" s="64" t="str">
        <f>_xlfn.IFNA(VLOOKUP(D503,OTC!$A:$H,8,0),"")</f>
        <v/>
      </c>
      <c r="Z503" s="102">
        <f t="shared" si="175"/>
        <v>53</v>
      </c>
      <c r="AA503" s="113">
        <f t="shared" si="176"/>
        <v>1226</v>
      </c>
      <c r="AB503" s="124">
        <f>IF(OR(ISNUMBER(SEARCH("적하삭제",J503)),ISNUMBER(SEARCH("적하 삭제",J503))),0,AA503*Summary!$B$23/100)</f>
        <v>11552.9658</v>
      </c>
      <c r="AC503" s="65"/>
      <c r="AD503" s="145">
        <v>45911</v>
      </c>
      <c r="AE503" s="139" t="s">
        <v>10</v>
      </c>
      <c r="AF503" s="139">
        <v>82020038104</v>
      </c>
      <c r="AG503" s="139" t="s">
        <v>1699</v>
      </c>
      <c r="AH503" s="139" t="s">
        <v>1700</v>
      </c>
      <c r="AI503" s="139">
        <v>1042030026</v>
      </c>
      <c r="AJ503" s="139">
        <v>7375</v>
      </c>
      <c r="AK503" s="139"/>
      <c r="AL503" s="140">
        <v>1</v>
      </c>
      <c r="AM503" s="141">
        <v>2.5</v>
      </c>
      <c r="AN503" s="141">
        <v>3.7</v>
      </c>
      <c r="AO503" s="141">
        <v>3.7</v>
      </c>
      <c r="AP503" s="139" t="s">
        <v>8</v>
      </c>
      <c r="AQ503" s="141">
        <v>17.170000000000002</v>
      </c>
      <c r="AR503" s="139" t="s">
        <v>81</v>
      </c>
      <c r="AS503" s="139" t="s">
        <v>81</v>
      </c>
      <c r="AT503" s="139" t="s">
        <v>81</v>
      </c>
      <c r="AU503" s="139" t="s">
        <v>81</v>
      </c>
      <c r="AV503" s="139" t="s">
        <v>81</v>
      </c>
      <c r="AW503" s="139">
        <v>2256355</v>
      </c>
      <c r="AX503" s="139" t="s">
        <v>121</v>
      </c>
      <c r="AY503" s="139" t="s">
        <v>82</v>
      </c>
      <c r="AZ503" s="139"/>
      <c r="BA503" s="139" t="s">
        <v>83</v>
      </c>
      <c r="BB503" s="157">
        <v>596421475185</v>
      </c>
      <c r="BC503" s="139"/>
      <c r="BD503" s="139" t="s">
        <v>1701</v>
      </c>
      <c r="BE503" s="139" t="s">
        <v>119</v>
      </c>
      <c r="BF503" s="139" t="s">
        <v>87</v>
      </c>
      <c r="BG503" s="139" t="s">
        <v>84</v>
      </c>
      <c r="BH503" s="139" t="s">
        <v>85</v>
      </c>
      <c r="BI503" s="139" t="s">
        <v>86</v>
      </c>
      <c r="BJ503" s="139"/>
      <c r="BK503" s="139" t="s">
        <v>116</v>
      </c>
    </row>
    <row r="504" spans="1:63" ht="13.2" customHeight="1" x14ac:dyDescent="0.2">
      <c r="A504" s="54">
        <f t="shared" si="155"/>
        <v>45911</v>
      </c>
      <c r="B504" s="54" t="str">
        <f t="shared" si="156"/>
        <v>NRT</v>
      </c>
      <c r="C504" s="53">
        <f t="shared" si="157"/>
        <v>82020038104</v>
      </c>
      <c r="D504" s="55" t="str">
        <f t="shared" si="158"/>
        <v>PJP250142910</v>
      </c>
      <c r="E504" s="53">
        <f t="shared" si="159"/>
        <v>596421475200</v>
      </c>
      <c r="F504" s="53">
        <f t="shared" si="160"/>
        <v>2256355</v>
      </c>
      <c r="G504" s="53" t="str">
        <f t="shared" si="161"/>
        <v>SWCORP (TEAMHT)</v>
      </c>
      <c r="H504" s="55" t="str">
        <f t="shared" si="162"/>
        <v>박민수</v>
      </c>
      <c r="I504" s="53">
        <f t="shared" si="163"/>
        <v>3074</v>
      </c>
      <c r="J504" s="72">
        <f t="shared" si="164"/>
        <v>0</v>
      </c>
      <c r="K504" s="114">
        <f t="shared" si="165"/>
        <v>1</v>
      </c>
      <c r="L504" s="115">
        <f t="shared" si="166"/>
        <v>0.6</v>
      </c>
      <c r="M504" s="115">
        <f t="shared" si="167"/>
        <v>2</v>
      </c>
      <c r="N504" s="56">
        <f t="shared" si="168"/>
        <v>2</v>
      </c>
      <c r="O504" s="53" t="str">
        <f t="shared" si="169"/>
        <v>일반(목록배제,Normal-Manifest Exception)</v>
      </c>
      <c r="P504" s="100">
        <f t="shared" si="170"/>
        <v>8.82</v>
      </c>
      <c r="Q504" s="63" t="str">
        <f t="shared" si="171"/>
        <v>RS702</v>
      </c>
      <c r="R504" s="63" t="str">
        <f t="shared" si="172"/>
        <v>AIR SEOUL</v>
      </c>
      <c r="S504" s="54">
        <f t="shared" si="173"/>
        <v>45911</v>
      </c>
      <c r="T504" s="94">
        <f t="shared" si="174"/>
        <v>850</v>
      </c>
      <c r="U504" s="98" cm="1">
        <f t="array" ref="U504">IF(OR(ISNUMBER(SEARCH("대신대납",J504)),ISNUMBER(SEARCH("대신 대납",J504))),_xlfn.LET(
  _xlpm.s,J504,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4" s="98">
        <f>((K504-1)*2500)/(Summary!$B$23/100)</f>
        <v>0</v>
      </c>
      <c r="W504" s="107">
        <f>IF(OR(ISNUMBER(SEARCH("대신대납",J504)),ISNUMBER(SEARCH("대신 대납",J504)),ISNUMBER(SEARCH("대신착불",J504)),ISNUMBER(SEARCH("대신 착불",J504))), 0,_xlfn.IFNA(_xlfn.IFS(
    AND(N504/K504 &gt; 2, N504/K504 &lt;= 5), 500/(Summary!$B$23/100) * K504,
    AND(N504/K504 &gt; 5, N504/K504 &lt;= 10), 1000/(Summary!$B$23/100) * K504,
    AND(N504/K504 &gt; 10, N504/K504 &lt;= 20), 3000/(Summary!$B$23/100) * K504,
    AND(N504/K504 &gt; 20, N504/K504 &lt;= 25), 11000/(Summary!$B$23/100) * K504,
    AND(N504/K504 &gt; 25, N504/K504 &lt;= 999), 15000/(Summary!$B$23/100) * K504
),0))</f>
        <v>0</v>
      </c>
      <c r="X504" s="99" cm="1">
        <f t="array" ref="X504">_xlfn.IFNA(_xlfn.IFS(AND(P504&gt;=2000, P504&lt;3000), 10000, AND(P504&gt;=3000, P504&lt;4000), 15000, AND(P504&gt;=4000, P504&lt;5000), 20000, AND(P504&gt;=5000), 25000),0)</f>
        <v>0</v>
      </c>
      <c r="Y504" s="64" t="str">
        <f>_xlfn.IFNA(VLOOKUP(D504,OTC!$A:$H,8,0),"")</f>
        <v/>
      </c>
      <c r="Z504" s="102">
        <f t="shared" si="175"/>
        <v>0</v>
      </c>
      <c r="AA504" s="113">
        <f t="shared" si="176"/>
        <v>850</v>
      </c>
      <c r="AB504" s="124">
        <f>IF(OR(ISNUMBER(SEARCH("적하삭제",J504)),ISNUMBER(SEARCH("적하 삭제",J504))),0,AA504*Summary!$B$23/100)</f>
        <v>8009.8050000000003</v>
      </c>
      <c r="AC504" s="65"/>
      <c r="AD504" s="145">
        <v>45911</v>
      </c>
      <c r="AE504" s="139" t="s">
        <v>10</v>
      </c>
      <c r="AF504" s="139">
        <v>82020038104</v>
      </c>
      <c r="AG504" s="139" t="s">
        <v>1702</v>
      </c>
      <c r="AH504" s="139" t="s">
        <v>1703</v>
      </c>
      <c r="AI504" s="139">
        <v>1044551750</v>
      </c>
      <c r="AJ504" s="139">
        <v>3074</v>
      </c>
      <c r="AK504" s="139"/>
      <c r="AL504" s="140">
        <v>1</v>
      </c>
      <c r="AM504" s="141">
        <v>0.6</v>
      </c>
      <c r="AN504" s="141">
        <v>2</v>
      </c>
      <c r="AO504" s="141">
        <v>2</v>
      </c>
      <c r="AP504" s="139" t="s">
        <v>8</v>
      </c>
      <c r="AQ504" s="141">
        <v>8.82</v>
      </c>
      <c r="AR504" s="139" t="s">
        <v>81</v>
      </c>
      <c r="AS504" s="139" t="s">
        <v>81</v>
      </c>
      <c r="AT504" s="139" t="s">
        <v>81</v>
      </c>
      <c r="AU504" s="139" t="s">
        <v>81</v>
      </c>
      <c r="AV504" s="139" t="s">
        <v>81</v>
      </c>
      <c r="AW504" s="139">
        <v>2256355</v>
      </c>
      <c r="AX504" s="139" t="s">
        <v>121</v>
      </c>
      <c r="AY504" s="139" t="s">
        <v>82</v>
      </c>
      <c r="AZ504" s="139"/>
      <c r="BA504" s="139" t="s">
        <v>83</v>
      </c>
      <c r="BB504" s="157">
        <v>596421475200</v>
      </c>
      <c r="BC504" s="139"/>
      <c r="BD504" s="139" t="s">
        <v>1704</v>
      </c>
      <c r="BE504" s="139" t="s">
        <v>119</v>
      </c>
      <c r="BF504" s="139" t="s">
        <v>87</v>
      </c>
      <c r="BG504" s="139" t="s">
        <v>84</v>
      </c>
      <c r="BH504" s="139" t="s">
        <v>85</v>
      </c>
      <c r="BI504" s="139" t="s">
        <v>86</v>
      </c>
      <c r="BJ504" s="139"/>
      <c r="BK504" s="139" t="s">
        <v>116</v>
      </c>
    </row>
    <row r="505" spans="1:63" ht="13.2" customHeight="1" x14ac:dyDescent="0.2">
      <c r="A505" s="54">
        <f t="shared" si="155"/>
        <v>45911</v>
      </c>
      <c r="B505" s="54" t="str">
        <f t="shared" si="156"/>
        <v>NRT</v>
      </c>
      <c r="C505" s="53">
        <f t="shared" si="157"/>
        <v>82020038104</v>
      </c>
      <c r="D505" s="55" t="str">
        <f t="shared" si="158"/>
        <v>PJP250142886</v>
      </c>
      <c r="E505" s="53">
        <f t="shared" si="159"/>
        <v>596421474706</v>
      </c>
      <c r="F505" s="53">
        <f t="shared" si="160"/>
        <v>2256355</v>
      </c>
      <c r="G505" s="53" t="str">
        <f t="shared" si="161"/>
        <v>SWCORP (TEAMHT)</v>
      </c>
      <c r="H505" s="55" t="str">
        <f t="shared" si="162"/>
        <v>홍충민</v>
      </c>
      <c r="I505" s="53">
        <f t="shared" si="163"/>
        <v>51658</v>
      </c>
      <c r="J505" s="72" t="str">
        <f t="shared" si="164"/>
        <v>[동물검역]/반입예정정보재전송</v>
      </c>
      <c r="K505" s="114">
        <f t="shared" si="165"/>
        <v>1</v>
      </c>
      <c r="L505" s="115">
        <f t="shared" si="166"/>
        <v>0.85</v>
      </c>
      <c r="M505" s="115">
        <f t="shared" si="167"/>
        <v>2.2000000000000002</v>
      </c>
      <c r="N505" s="56">
        <f t="shared" si="168"/>
        <v>2.2000000000000002</v>
      </c>
      <c r="O505" s="53" t="str">
        <f t="shared" si="169"/>
        <v>동물검역(Animal Inspection)</v>
      </c>
      <c r="P505" s="100">
        <f t="shared" si="170"/>
        <v>8.5500000000000007</v>
      </c>
      <c r="Q505" s="63" t="str">
        <f t="shared" si="171"/>
        <v>RS702</v>
      </c>
      <c r="R505" s="63" t="str">
        <f t="shared" si="172"/>
        <v>AIR SEOUL</v>
      </c>
      <c r="S505" s="54">
        <f t="shared" si="173"/>
        <v>45911</v>
      </c>
      <c r="T505" s="94">
        <f t="shared" si="174"/>
        <v>888</v>
      </c>
      <c r="U505" s="98" cm="1">
        <f t="array" ref="U505">IF(OR(ISNUMBER(SEARCH("대신대납",J505)),ISNUMBER(SEARCH("대신 대납",J505))),_xlfn.LET(
  _xlpm.s,J505,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5" s="98">
        <f>((K505-1)*2500)/(Summary!$B$23/100)</f>
        <v>0</v>
      </c>
      <c r="W505" s="107">
        <f>IF(OR(ISNUMBER(SEARCH("대신대납",J505)),ISNUMBER(SEARCH("대신 대납",J505)),ISNUMBER(SEARCH("대신착불",J505)),ISNUMBER(SEARCH("대신 착불",J505))), 0,_xlfn.IFNA(_xlfn.IFS(
    AND(N505/K505 &gt; 2, N505/K505 &lt;= 5), 500/(Summary!$B$23/100) * K505,
    AND(N505/K505 &gt; 5, N505/K505 &lt;= 10), 1000/(Summary!$B$23/100) * K505,
    AND(N505/K505 &gt; 10, N505/K505 &lt;= 20), 3000/(Summary!$B$23/100) * K505,
    AND(N505/K505 &gt; 20, N505/K505 &lt;= 25), 11000/(Summary!$B$23/100) * K505,
    AND(N505/K505 &gt; 25, N505/K505 &lt;= 999), 15000/(Summary!$B$23/100) * K505
),0))</f>
        <v>53.059968376258844</v>
      </c>
      <c r="X505" s="99" cm="1">
        <f t="array" ref="X505">_xlfn.IFNA(_xlfn.IFS(AND(P505&gt;=2000, P505&lt;3000), 10000, AND(P505&gt;=3000, P505&lt;4000), 15000, AND(P505&gt;=4000, P505&lt;5000), 20000, AND(P505&gt;=5000), 25000),0)</f>
        <v>0</v>
      </c>
      <c r="Y505" s="64" t="str">
        <f>_xlfn.IFNA(VLOOKUP(D505,OTC!$A:$H,8,0),"")</f>
        <v/>
      </c>
      <c r="Z505" s="102">
        <f t="shared" si="175"/>
        <v>53</v>
      </c>
      <c r="AA505" s="113">
        <f t="shared" si="176"/>
        <v>941</v>
      </c>
      <c r="AB505" s="124">
        <f>IF(OR(ISNUMBER(SEARCH("적하삭제",J505)),ISNUMBER(SEARCH("적하 삭제",J505))),0,AA505*Summary!$B$23/100)</f>
        <v>8867.3253000000004</v>
      </c>
      <c r="AC505" s="65"/>
      <c r="AD505" s="145">
        <v>45911</v>
      </c>
      <c r="AE505" s="139" t="s">
        <v>10</v>
      </c>
      <c r="AF505" s="139">
        <v>82020038104</v>
      </c>
      <c r="AG505" s="139" t="s">
        <v>1705</v>
      </c>
      <c r="AH505" s="139" t="s">
        <v>1706</v>
      </c>
      <c r="AI505" s="139">
        <v>1029702323</v>
      </c>
      <c r="AJ505" s="139">
        <v>51658</v>
      </c>
      <c r="AK505" s="139" t="s">
        <v>154</v>
      </c>
      <c r="AL505" s="140">
        <v>1</v>
      </c>
      <c r="AM505" s="141">
        <v>0.85</v>
      </c>
      <c r="AN505" s="141">
        <v>2.2000000000000002</v>
      </c>
      <c r="AO505" s="141">
        <v>2.2000000000000002</v>
      </c>
      <c r="AP505" s="139" t="s">
        <v>100</v>
      </c>
      <c r="AQ505" s="141">
        <v>8.5500000000000007</v>
      </c>
      <c r="AR505" s="139" t="s">
        <v>81</v>
      </c>
      <c r="AS505" s="139" t="s">
        <v>81</v>
      </c>
      <c r="AT505" s="139" t="s">
        <v>81</v>
      </c>
      <c r="AU505" s="139" t="s">
        <v>81</v>
      </c>
      <c r="AV505" s="139" t="s">
        <v>81</v>
      </c>
      <c r="AW505" s="139">
        <v>2256355</v>
      </c>
      <c r="AX505" s="139" t="s">
        <v>121</v>
      </c>
      <c r="AY505" s="139" t="s">
        <v>89</v>
      </c>
      <c r="AZ505" s="139"/>
      <c r="BA505" s="139" t="s">
        <v>83</v>
      </c>
      <c r="BB505" s="157">
        <v>596421474706</v>
      </c>
      <c r="BC505" s="139"/>
      <c r="BD505" s="139" t="s">
        <v>1707</v>
      </c>
      <c r="BE505" s="139" t="s">
        <v>119</v>
      </c>
      <c r="BF505" s="139" t="s">
        <v>87</v>
      </c>
      <c r="BG505" s="139" t="s">
        <v>84</v>
      </c>
      <c r="BH505" s="139" t="s">
        <v>85</v>
      </c>
      <c r="BI505" s="139" t="s">
        <v>86</v>
      </c>
      <c r="BJ505" s="139"/>
      <c r="BK505" s="139" t="s">
        <v>116</v>
      </c>
    </row>
    <row r="506" spans="1:63" ht="13.2" customHeight="1" x14ac:dyDescent="0.2">
      <c r="A506" s="54">
        <f t="shared" si="155"/>
        <v>45911</v>
      </c>
      <c r="B506" s="54" t="str">
        <f t="shared" si="156"/>
        <v>NRT</v>
      </c>
      <c r="C506" s="53">
        <f t="shared" si="157"/>
        <v>82020038104</v>
      </c>
      <c r="D506" s="55" t="str">
        <f t="shared" si="158"/>
        <v>PJP250143448</v>
      </c>
      <c r="E506" s="53">
        <f t="shared" si="159"/>
        <v>596421477495</v>
      </c>
      <c r="F506" s="53">
        <f t="shared" si="160"/>
        <v>2256355</v>
      </c>
      <c r="G506" s="53" t="str">
        <f t="shared" si="161"/>
        <v>SWCORP (TEAMHT)</v>
      </c>
      <c r="H506" s="55" t="str">
        <f t="shared" si="162"/>
        <v>권나경</v>
      </c>
      <c r="I506" s="53">
        <f t="shared" si="163"/>
        <v>12903</v>
      </c>
      <c r="J506" s="72">
        <f t="shared" si="164"/>
        <v>0</v>
      </c>
      <c r="K506" s="114">
        <f t="shared" si="165"/>
        <v>1</v>
      </c>
      <c r="L506" s="115">
        <f t="shared" si="166"/>
        <v>3.25</v>
      </c>
      <c r="M506" s="115">
        <f t="shared" si="167"/>
        <v>3.6</v>
      </c>
      <c r="N506" s="56">
        <f t="shared" si="168"/>
        <v>3.6</v>
      </c>
      <c r="O506" s="53" t="str">
        <f t="shared" si="169"/>
        <v>일반(목록배제,Normal-Manifest Exception)</v>
      </c>
      <c r="P506" s="100">
        <f t="shared" si="170"/>
        <v>10.29</v>
      </c>
      <c r="Q506" s="63" t="str">
        <f t="shared" si="171"/>
        <v>RS702</v>
      </c>
      <c r="R506" s="63" t="str">
        <f t="shared" si="172"/>
        <v>AIR SEOUL</v>
      </c>
      <c r="S506" s="54">
        <f t="shared" si="173"/>
        <v>45911</v>
      </c>
      <c r="T506" s="94">
        <f t="shared" si="174"/>
        <v>1154</v>
      </c>
      <c r="U506" s="98" cm="1">
        <f t="array" ref="U506">IF(OR(ISNUMBER(SEARCH("대신대납",J506)),ISNUMBER(SEARCH("대신 대납",J506))),_xlfn.LET(
  _xlpm.s,J506,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6" s="98">
        <f>((K506-1)*2500)/(Summary!$B$23/100)</f>
        <v>0</v>
      </c>
      <c r="W506" s="107">
        <f>IF(OR(ISNUMBER(SEARCH("대신대납",J506)),ISNUMBER(SEARCH("대신 대납",J506)),ISNUMBER(SEARCH("대신착불",J506)),ISNUMBER(SEARCH("대신 착불",J506))), 0,_xlfn.IFNA(_xlfn.IFS(
    AND(N506/K506 &gt; 2, N506/K506 &lt;= 5), 500/(Summary!$B$23/100) * K506,
    AND(N506/K506 &gt; 5, N506/K506 &lt;= 10), 1000/(Summary!$B$23/100) * K506,
    AND(N506/K506 &gt; 10, N506/K506 &lt;= 20), 3000/(Summary!$B$23/100) * K506,
    AND(N506/K506 &gt; 20, N506/K506 &lt;= 25), 11000/(Summary!$B$23/100) * K506,
    AND(N506/K506 &gt; 25, N506/K506 &lt;= 999), 15000/(Summary!$B$23/100) * K506
),0))</f>
        <v>53.059968376258844</v>
      </c>
      <c r="X506" s="99" cm="1">
        <f t="array" ref="X506">_xlfn.IFNA(_xlfn.IFS(AND(P506&gt;=2000, P506&lt;3000), 10000, AND(P506&gt;=3000, P506&lt;4000), 15000, AND(P506&gt;=4000, P506&lt;5000), 20000, AND(P506&gt;=5000), 25000),0)</f>
        <v>0</v>
      </c>
      <c r="Y506" s="64" t="str">
        <f>_xlfn.IFNA(VLOOKUP(D506,OTC!$A:$H,8,0),"")</f>
        <v/>
      </c>
      <c r="Z506" s="102">
        <f t="shared" si="175"/>
        <v>53</v>
      </c>
      <c r="AA506" s="113">
        <f t="shared" si="176"/>
        <v>1207</v>
      </c>
      <c r="AB506" s="124">
        <f>IF(OR(ISNUMBER(SEARCH("적하삭제",J506)),ISNUMBER(SEARCH("적하 삭제",J506))),0,AA506*Summary!$B$23/100)</f>
        <v>11373.9231</v>
      </c>
      <c r="AC506" s="65"/>
      <c r="AD506" s="145">
        <v>45911</v>
      </c>
      <c r="AE506" s="139" t="s">
        <v>10</v>
      </c>
      <c r="AF506" s="139">
        <v>82020038104</v>
      </c>
      <c r="AG506" s="139" t="s">
        <v>1708</v>
      </c>
      <c r="AH506" s="139" t="s">
        <v>1709</v>
      </c>
      <c r="AI506" s="139">
        <v>1050393282</v>
      </c>
      <c r="AJ506" s="139">
        <v>12903</v>
      </c>
      <c r="AK506" s="139"/>
      <c r="AL506" s="140">
        <v>1</v>
      </c>
      <c r="AM506" s="141">
        <v>3.25</v>
      </c>
      <c r="AN506" s="141">
        <v>3.6</v>
      </c>
      <c r="AO506" s="141">
        <v>3.6</v>
      </c>
      <c r="AP506" s="139" t="s">
        <v>8</v>
      </c>
      <c r="AQ506" s="141">
        <v>10.29</v>
      </c>
      <c r="AR506" s="139" t="s">
        <v>81</v>
      </c>
      <c r="AS506" s="139" t="s">
        <v>81</v>
      </c>
      <c r="AT506" s="139" t="s">
        <v>81</v>
      </c>
      <c r="AU506" s="139" t="s">
        <v>81</v>
      </c>
      <c r="AV506" s="139" t="s">
        <v>81</v>
      </c>
      <c r="AW506" s="139">
        <v>2256355</v>
      </c>
      <c r="AX506" s="139" t="s">
        <v>121</v>
      </c>
      <c r="AY506" s="139" t="s">
        <v>82</v>
      </c>
      <c r="AZ506" s="139"/>
      <c r="BA506" s="139" t="s">
        <v>83</v>
      </c>
      <c r="BB506" s="157">
        <v>596421477495</v>
      </c>
      <c r="BC506" s="139"/>
      <c r="BD506" s="139" t="s">
        <v>1710</v>
      </c>
      <c r="BE506" s="139" t="s">
        <v>119</v>
      </c>
      <c r="BF506" s="139" t="s">
        <v>87</v>
      </c>
      <c r="BG506" s="139" t="s">
        <v>84</v>
      </c>
      <c r="BH506" s="139" t="s">
        <v>85</v>
      </c>
      <c r="BI506" s="139" t="s">
        <v>86</v>
      </c>
      <c r="BJ506" s="139"/>
      <c r="BK506" s="139" t="s">
        <v>116</v>
      </c>
    </row>
    <row r="507" spans="1:63" ht="13.2" customHeight="1" x14ac:dyDescent="0.2">
      <c r="A507" s="54">
        <f t="shared" si="155"/>
        <v>45911</v>
      </c>
      <c r="B507" s="54" t="str">
        <f t="shared" si="156"/>
        <v>NRT</v>
      </c>
      <c r="C507" s="53">
        <f t="shared" si="157"/>
        <v>82020038104</v>
      </c>
      <c r="D507" s="55" t="str">
        <f t="shared" si="158"/>
        <v>PJP250143454</v>
      </c>
      <c r="E507" s="53">
        <f t="shared" si="159"/>
        <v>596421477554</v>
      </c>
      <c r="F507" s="53">
        <f t="shared" si="160"/>
        <v>2256355</v>
      </c>
      <c r="G507" s="53" t="str">
        <f t="shared" si="161"/>
        <v>SWCORP (TEAMHT)</v>
      </c>
      <c r="H507" s="55" t="str">
        <f t="shared" si="162"/>
        <v>강장호</v>
      </c>
      <c r="I507" s="53">
        <f t="shared" si="163"/>
        <v>21548</v>
      </c>
      <c r="J507" s="72">
        <f t="shared" si="164"/>
        <v>0</v>
      </c>
      <c r="K507" s="114">
        <f t="shared" si="165"/>
        <v>1</v>
      </c>
      <c r="L507" s="115">
        <f t="shared" si="166"/>
        <v>0.45</v>
      </c>
      <c r="M507" s="115">
        <f t="shared" si="167"/>
        <v>1.9</v>
      </c>
      <c r="N507" s="56">
        <f t="shared" si="168"/>
        <v>1.9000000000000001</v>
      </c>
      <c r="O507" s="53" t="str">
        <f t="shared" si="169"/>
        <v>일반(목록배제,Normal-Manifest Exception)</v>
      </c>
      <c r="P507" s="100">
        <f t="shared" si="170"/>
        <v>0.56000000000000005</v>
      </c>
      <c r="Q507" s="63" t="str">
        <f t="shared" si="171"/>
        <v>RS702</v>
      </c>
      <c r="R507" s="63" t="str">
        <f t="shared" si="172"/>
        <v>AIR SEOUL</v>
      </c>
      <c r="S507" s="54">
        <f t="shared" si="173"/>
        <v>45911</v>
      </c>
      <c r="T507" s="94">
        <f t="shared" si="174"/>
        <v>831</v>
      </c>
      <c r="U507" s="98" cm="1">
        <f t="array" ref="U507">IF(OR(ISNUMBER(SEARCH("대신대납",J507)),ISNUMBER(SEARCH("대신 대납",J507))),_xlfn.LET(
  _xlpm.s,J507,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7" s="98">
        <f>((K507-1)*2500)/(Summary!$B$23/100)</f>
        <v>0</v>
      </c>
      <c r="W507" s="107">
        <f>IF(OR(ISNUMBER(SEARCH("대신대납",J507)),ISNUMBER(SEARCH("대신 대납",J507)),ISNUMBER(SEARCH("대신착불",J507)),ISNUMBER(SEARCH("대신 착불",J507))), 0,_xlfn.IFNA(_xlfn.IFS(
    AND(N507/K507 &gt; 2, N507/K507 &lt;= 5), 500/(Summary!$B$23/100) * K507,
    AND(N507/K507 &gt; 5, N507/K507 &lt;= 10), 1000/(Summary!$B$23/100) * K507,
    AND(N507/K507 &gt; 10, N507/K507 &lt;= 20), 3000/(Summary!$B$23/100) * K507,
    AND(N507/K507 &gt; 20, N507/K507 &lt;= 25), 11000/(Summary!$B$23/100) * K507,
    AND(N507/K507 &gt; 25, N507/K507 &lt;= 999), 15000/(Summary!$B$23/100) * K507
),0))</f>
        <v>0</v>
      </c>
      <c r="X507" s="99" cm="1">
        <f t="array" ref="X507">_xlfn.IFNA(_xlfn.IFS(AND(P507&gt;=2000, P507&lt;3000), 10000, AND(P507&gt;=3000, P507&lt;4000), 15000, AND(P507&gt;=4000, P507&lt;5000), 20000, AND(P507&gt;=5000), 25000),0)</f>
        <v>0</v>
      </c>
      <c r="Y507" s="64" t="str">
        <f>_xlfn.IFNA(VLOOKUP(D507,OTC!$A:$H,8,0),"")</f>
        <v/>
      </c>
      <c r="Z507" s="102">
        <f t="shared" si="175"/>
        <v>0</v>
      </c>
      <c r="AA507" s="113">
        <f t="shared" si="176"/>
        <v>831</v>
      </c>
      <c r="AB507" s="124">
        <f>IF(OR(ISNUMBER(SEARCH("적하삭제",J507)),ISNUMBER(SEARCH("적하 삭제",J507))),0,AA507*Summary!$B$23/100)</f>
        <v>7830.7622999999994</v>
      </c>
      <c r="AC507" s="65"/>
      <c r="AD507" s="145">
        <v>45911</v>
      </c>
      <c r="AE507" s="139" t="s">
        <v>10</v>
      </c>
      <c r="AF507" s="139">
        <v>82020038104</v>
      </c>
      <c r="AG507" s="139" t="s">
        <v>1711</v>
      </c>
      <c r="AH507" s="139" t="s">
        <v>1712</v>
      </c>
      <c r="AI507" s="139">
        <v>1089193734</v>
      </c>
      <c r="AJ507" s="139">
        <v>21548</v>
      </c>
      <c r="AK507" s="139"/>
      <c r="AL507" s="140">
        <v>1</v>
      </c>
      <c r="AM507" s="141">
        <v>0.45</v>
      </c>
      <c r="AN507" s="141">
        <v>1.9</v>
      </c>
      <c r="AO507" s="141">
        <v>1.9</v>
      </c>
      <c r="AP507" s="139" t="s">
        <v>8</v>
      </c>
      <c r="AQ507" s="141">
        <v>0.56000000000000005</v>
      </c>
      <c r="AR507" s="139" t="s">
        <v>81</v>
      </c>
      <c r="AS507" s="139" t="s">
        <v>81</v>
      </c>
      <c r="AT507" s="139" t="s">
        <v>81</v>
      </c>
      <c r="AU507" s="139" t="s">
        <v>81</v>
      </c>
      <c r="AV507" s="139" t="s">
        <v>81</v>
      </c>
      <c r="AW507" s="139">
        <v>2256355</v>
      </c>
      <c r="AX507" s="139" t="s">
        <v>121</v>
      </c>
      <c r="AY507" s="139" t="s">
        <v>82</v>
      </c>
      <c r="AZ507" s="139"/>
      <c r="BA507" s="139" t="s">
        <v>83</v>
      </c>
      <c r="BB507" s="157">
        <v>596421477554</v>
      </c>
      <c r="BC507" s="139"/>
      <c r="BD507" s="139" t="s">
        <v>1713</v>
      </c>
      <c r="BE507" s="139" t="s">
        <v>119</v>
      </c>
      <c r="BF507" s="139" t="s">
        <v>87</v>
      </c>
      <c r="BG507" s="139" t="s">
        <v>84</v>
      </c>
      <c r="BH507" s="139" t="s">
        <v>85</v>
      </c>
      <c r="BI507" s="139" t="s">
        <v>86</v>
      </c>
      <c r="BJ507" s="139"/>
      <c r="BK507" s="139" t="s">
        <v>116</v>
      </c>
    </row>
    <row r="508" spans="1:63" ht="13.2" customHeight="1" x14ac:dyDescent="0.2">
      <c r="A508" s="54">
        <f t="shared" si="155"/>
        <v>45911</v>
      </c>
      <c r="B508" s="54" t="str">
        <f t="shared" si="156"/>
        <v>NRT</v>
      </c>
      <c r="C508" s="53">
        <f t="shared" si="157"/>
        <v>82020038104</v>
      </c>
      <c r="D508" s="55" t="str">
        <f t="shared" si="158"/>
        <v>PJP250142878</v>
      </c>
      <c r="E508" s="53">
        <f t="shared" si="159"/>
        <v>596421474625</v>
      </c>
      <c r="F508" s="53">
        <f t="shared" si="160"/>
        <v>2256355</v>
      </c>
      <c r="G508" s="53" t="str">
        <f t="shared" si="161"/>
        <v>SWCORP (TEAMHT)</v>
      </c>
      <c r="H508" s="55" t="str">
        <f t="shared" si="162"/>
        <v>최윤희</v>
      </c>
      <c r="I508" s="53">
        <f t="shared" si="163"/>
        <v>15014</v>
      </c>
      <c r="J508" s="72">
        <f t="shared" si="164"/>
        <v>0</v>
      </c>
      <c r="K508" s="114">
        <f t="shared" si="165"/>
        <v>1</v>
      </c>
      <c r="L508" s="115">
        <f t="shared" si="166"/>
        <v>1.1499999999999999</v>
      </c>
      <c r="M508" s="115">
        <f t="shared" si="167"/>
        <v>2</v>
      </c>
      <c r="N508" s="56">
        <f t="shared" si="168"/>
        <v>2</v>
      </c>
      <c r="O508" s="53" t="str">
        <f t="shared" si="169"/>
        <v>일반(목록배제,Normal-Manifest Exception)</v>
      </c>
      <c r="P508" s="100">
        <f t="shared" si="170"/>
        <v>3.74</v>
      </c>
      <c r="Q508" s="63" t="str">
        <f t="shared" si="171"/>
        <v>RS702</v>
      </c>
      <c r="R508" s="63" t="str">
        <f t="shared" si="172"/>
        <v>AIR SEOUL</v>
      </c>
      <c r="S508" s="54">
        <f t="shared" si="173"/>
        <v>45911</v>
      </c>
      <c r="T508" s="94">
        <f t="shared" si="174"/>
        <v>850</v>
      </c>
      <c r="U508" s="98" cm="1">
        <f t="array" ref="U508">IF(OR(ISNUMBER(SEARCH("대신대납",J508)),ISNUMBER(SEARCH("대신 대납",J508))),_xlfn.LET(
  _xlpm.s,J508,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8" s="98">
        <f>((K508-1)*2500)/(Summary!$B$23/100)</f>
        <v>0</v>
      </c>
      <c r="W508" s="107">
        <f>IF(OR(ISNUMBER(SEARCH("대신대납",J508)),ISNUMBER(SEARCH("대신 대납",J508)),ISNUMBER(SEARCH("대신착불",J508)),ISNUMBER(SEARCH("대신 착불",J508))), 0,_xlfn.IFNA(_xlfn.IFS(
    AND(N508/K508 &gt; 2, N508/K508 &lt;= 5), 500/(Summary!$B$23/100) * K508,
    AND(N508/K508 &gt; 5, N508/K508 &lt;= 10), 1000/(Summary!$B$23/100) * K508,
    AND(N508/K508 &gt; 10, N508/K508 &lt;= 20), 3000/(Summary!$B$23/100) * K508,
    AND(N508/K508 &gt; 20, N508/K508 &lt;= 25), 11000/(Summary!$B$23/100) * K508,
    AND(N508/K508 &gt; 25, N508/K508 &lt;= 999), 15000/(Summary!$B$23/100) * K508
),0))</f>
        <v>0</v>
      </c>
      <c r="X508" s="99" cm="1">
        <f t="array" ref="X508">_xlfn.IFNA(_xlfn.IFS(AND(P508&gt;=2000, P508&lt;3000), 10000, AND(P508&gt;=3000, P508&lt;4000), 15000, AND(P508&gt;=4000, P508&lt;5000), 20000, AND(P508&gt;=5000), 25000),0)</f>
        <v>0</v>
      </c>
      <c r="Y508" s="64" t="str">
        <f>_xlfn.IFNA(VLOOKUP(D508,OTC!$A:$H,8,0),"")</f>
        <v/>
      </c>
      <c r="Z508" s="102">
        <f t="shared" si="175"/>
        <v>0</v>
      </c>
      <c r="AA508" s="113">
        <f t="shared" si="176"/>
        <v>850</v>
      </c>
      <c r="AB508" s="124">
        <f>IF(OR(ISNUMBER(SEARCH("적하삭제",J508)),ISNUMBER(SEARCH("적하 삭제",J508))),0,AA508*Summary!$B$23/100)</f>
        <v>8009.8050000000003</v>
      </c>
      <c r="AC508" s="65"/>
      <c r="AD508" s="145">
        <v>45911</v>
      </c>
      <c r="AE508" s="139" t="s">
        <v>10</v>
      </c>
      <c r="AF508" s="139">
        <v>82020038104</v>
      </c>
      <c r="AG508" s="139" t="s">
        <v>1714</v>
      </c>
      <c r="AH508" s="139" t="s">
        <v>1715</v>
      </c>
      <c r="AI508" s="139">
        <v>1052651668</v>
      </c>
      <c r="AJ508" s="139">
        <v>15014</v>
      </c>
      <c r="AK508" s="139"/>
      <c r="AL508" s="140">
        <v>1</v>
      </c>
      <c r="AM508" s="141">
        <v>1.1499999999999999</v>
      </c>
      <c r="AN508" s="141">
        <v>2</v>
      </c>
      <c r="AO508" s="141">
        <v>2</v>
      </c>
      <c r="AP508" s="139" t="s">
        <v>8</v>
      </c>
      <c r="AQ508" s="141">
        <v>3.74</v>
      </c>
      <c r="AR508" s="139" t="s">
        <v>81</v>
      </c>
      <c r="AS508" s="139" t="s">
        <v>81</v>
      </c>
      <c r="AT508" s="139" t="s">
        <v>81</v>
      </c>
      <c r="AU508" s="139" t="s">
        <v>81</v>
      </c>
      <c r="AV508" s="139" t="s">
        <v>81</v>
      </c>
      <c r="AW508" s="139">
        <v>2256355</v>
      </c>
      <c r="AX508" s="139" t="s">
        <v>121</v>
      </c>
      <c r="AY508" s="139" t="s">
        <v>82</v>
      </c>
      <c r="AZ508" s="139"/>
      <c r="BA508" s="139" t="s">
        <v>83</v>
      </c>
      <c r="BB508" s="157">
        <v>596421474625</v>
      </c>
      <c r="BC508" s="139"/>
      <c r="BD508" s="139" t="s">
        <v>1716</v>
      </c>
      <c r="BE508" s="139" t="s">
        <v>119</v>
      </c>
      <c r="BF508" s="139" t="s">
        <v>87</v>
      </c>
      <c r="BG508" s="139" t="s">
        <v>84</v>
      </c>
      <c r="BH508" s="139" t="s">
        <v>85</v>
      </c>
      <c r="BI508" s="139" t="s">
        <v>86</v>
      </c>
      <c r="BJ508" s="139"/>
      <c r="BK508" s="139" t="s">
        <v>116</v>
      </c>
    </row>
    <row r="509" spans="1:63" ht="13.2" customHeight="1" x14ac:dyDescent="0.2">
      <c r="A509" s="54">
        <f t="shared" si="155"/>
        <v>45911</v>
      </c>
      <c r="B509" s="54" t="str">
        <f t="shared" si="156"/>
        <v>NRT</v>
      </c>
      <c r="C509" s="53">
        <f t="shared" si="157"/>
        <v>82020038104</v>
      </c>
      <c r="D509" s="55" t="str">
        <f t="shared" si="158"/>
        <v>PJP250142841</v>
      </c>
      <c r="E509" s="53">
        <f t="shared" si="159"/>
        <v>596421474253</v>
      </c>
      <c r="F509" s="53">
        <f t="shared" si="160"/>
        <v>2256355</v>
      </c>
      <c r="G509" s="53" t="str">
        <f t="shared" si="161"/>
        <v>SWCORP (TEAMHT)</v>
      </c>
      <c r="H509" s="55" t="str">
        <f t="shared" si="162"/>
        <v>손영옥</v>
      </c>
      <c r="I509" s="53">
        <f t="shared" si="163"/>
        <v>17358</v>
      </c>
      <c r="J509" s="72">
        <f t="shared" si="164"/>
        <v>0</v>
      </c>
      <c r="K509" s="114">
        <f t="shared" si="165"/>
        <v>1</v>
      </c>
      <c r="L509" s="115">
        <f t="shared" si="166"/>
        <v>1</v>
      </c>
      <c r="M509" s="115">
        <f t="shared" si="167"/>
        <v>2</v>
      </c>
      <c r="N509" s="56">
        <f t="shared" si="168"/>
        <v>2</v>
      </c>
      <c r="O509" s="53" t="str">
        <f t="shared" si="169"/>
        <v>일반(목록배제,Normal-Manifest Exception)</v>
      </c>
      <c r="P509" s="100">
        <f t="shared" si="170"/>
        <v>20.7</v>
      </c>
      <c r="Q509" s="63" t="str">
        <f t="shared" si="171"/>
        <v>RS702</v>
      </c>
      <c r="R509" s="63" t="str">
        <f t="shared" si="172"/>
        <v>AIR SEOUL</v>
      </c>
      <c r="S509" s="54">
        <f t="shared" si="173"/>
        <v>45911</v>
      </c>
      <c r="T509" s="94">
        <f t="shared" si="174"/>
        <v>850</v>
      </c>
      <c r="U509" s="98" cm="1">
        <f t="array" ref="U509">IF(OR(ISNUMBER(SEARCH("대신대납",J509)),ISNUMBER(SEARCH("대신 대납",J509))),_xlfn.LET(
  _xlpm.s,J509,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9" s="98">
        <f>((K509-1)*2500)/(Summary!$B$23/100)</f>
        <v>0</v>
      </c>
      <c r="W509" s="107">
        <f>IF(OR(ISNUMBER(SEARCH("대신대납",J509)),ISNUMBER(SEARCH("대신 대납",J509)),ISNUMBER(SEARCH("대신착불",J509)),ISNUMBER(SEARCH("대신 착불",J509))), 0,_xlfn.IFNA(_xlfn.IFS(
    AND(N509/K509 &gt; 2, N509/K509 &lt;= 5), 500/(Summary!$B$23/100) * K509,
    AND(N509/K509 &gt; 5, N509/K509 &lt;= 10), 1000/(Summary!$B$23/100) * K509,
    AND(N509/K509 &gt; 10, N509/K509 &lt;= 20), 3000/(Summary!$B$23/100) * K509,
    AND(N509/K509 &gt; 20, N509/K509 &lt;= 25), 11000/(Summary!$B$23/100) * K509,
    AND(N509/K509 &gt; 25, N509/K509 &lt;= 999), 15000/(Summary!$B$23/100) * K509
),0))</f>
        <v>0</v>
      </c>
      <c r="X509" s="99" cm="1">
        <f t="array" ref="X509">_xlfn.IFNA(_xlfn.IFS(AND(P509&gt;=2000, P509&lt;3000), 10000, AND(P509&gt;=3000, P509&lt;4000), 15000, AND(P509&gt;=4000, P509&lt;5000), 20000, AND(P509&gt;=5000), 25000),0)</f>
        <v>0</v>
      </c>
      <c r="Y509" s="64" t="str">
        <f>_xlfn.IFNA(VLOOKUP(D509,OTC!$A:$H,8,0),"")</f>
        <v/>
      </c>
      <c r="Z509" s="102">
        <f t="shared" si="175"/>
        <v>0</v>
      </c>
      <c r="AA509" s="113">
        <f t="shared" si="176"/>
        <v>850</v>
      </c>
      <c r="AB509" s="124">
        <f>IF(OR(ISNUMBER(SEARCH("적하삭제",J509)),ISNUMBER(SEARCH("적하 삭제",J509))),0,AA509*Summary!$B$23/100)</f>
        <v>8009.8050000000003</v>
      </c>
      <c r="AC509" s="65"/>
      <c r="AD509" s="145">
        <v>45911</v>
      </c>
      <c r="AE509" s="139" t="s">
        <v>10</v>
      </c>
      <c r="AF509" s="139">
        <v>82020038104</v>
      </c>
      <c r="AG509" s="139" t="s">
        <v>1717</v>
      </c>
      <c r="AH509" s="139" t="s">
        <v>1718</v>
      </c>
      <c r="AI509" s="139">
        <v>1082250827</v>
      </c>
      <c r="AJ509" s="139">
        <v>17358</v>
      </c>
      <c r="AK509" s="139"/>
      <c r="AL509" s="140">
        <v>1</v>
      </c>
      <c r="AM509" s="141">
        <v>1</v>
      </c>
      <c r="AN509" s="141">
        <v>2</v>
      </c>
      <c r="AO509" s="141">
        <v>2</v>
      </c>
      <c r="AP509" s="139" t="s">
        <v>8</v>
      </c>
      <c r="AQ509" s="141">
        <v>20.7</v>
      </c>
      <c r="AR509" s="139" t="s">
        <v>81</v>
      </c>
      <c r="AS509" s="139" t="s">
        <v>81</v>
      </c>
      <c r="AT509" s="139" t="s">
        <v>81</v>
      </c>
      <c r="AU509" s="139" t="s">
        <v>81</v>
      </c>
      <c r="AV509" s="139" t="s">
        <v>81</v>
      </c>
      <c r="AW509" s="139">
        <v>2256355</v>
      </c>
      <c r="AX509" s="139" t="s">
        <v>121</v>
      </c>
      <c r="AY509" s="139" t="s">
        <v>82</v>
      </c>
      <c r="AZ509" s="139"/>
      <c r="BA509" s="139" t="s">
        <v>83</v>
      </c>
      <c r="BB509" s="157">
        <v>596421474253</v>
      </c>
      <c r="BC509" s="139"/>
      <c r="BD509" s="139" t="s">
        <v>1719</v>
      </c>
      <c r="BE509" s="139" t="s">
        <v>119</v>
      </c>
      <c r="BF509" s="139" t="s">
        <v>87</v>
      </c>
      <c r="BG509" s="139" t="s">
        <v>84</v>
      </c>
      <c r="BH509" s="139" t="s">
        <v>85</v>
      </c>
      <c r="BI509" s="139" t="s">
        <v>86</v>
      </c>
      <c r="BJ509" s="139"/>
      <c r="BK509" s="139" t="s">
        <v>116</v>
      </c>
    </row>
    <row r="510" spans="1:63" ht="13.2" customHeight="1" x14ac:dyDescent="0.2">
      <c r="A510" s="54">
        <f t="shared" si="155"/>
        <v>45911</v>
      </c>
      <c r="B510" s="54" t="str">
        <f t="shared" si="156"/>
        <v>NRT</v>
      </c>
      <c r="C510" s="53">
        <f t="shared" si="157"/>
        <v>82020038104</v>
      </c>
      <c r="D510" s="55" t="str">
        <f t="shared" si="158"/>
        <v>PJP250142861</v>
      </c>
      <c r="E510" s="53">
        <f t="shared" si="159"/>
        <v>596421474452</v>
      </c>
      <c r="F510" s="53">
        <f t="shared" si="160"/>
        <v>2256355</v>
      </c>
      <c r="G510" s="53" t="str">
        <f t="shared" si="161"/>
        <v>SWCORP (TEAMHT)</v>
      </c>
      <c r="H510" s="55" t="str">
        <f t="shared" si="162"/>
        <v>김다혜</v>
      </c>
      <c r="I510" s="53">
        <f t="shared" si="163"/>
        <v>21081</v>
      </c>
      <c r="J510" s="72">
        <f t="shared" si="164"/>
        <v>0</v>
      </c>
      <c r="K510" s="114">
        <f t="shared" si="165"/>
        <v>1</v>
      </c>
      <c r="L510" s="115">
        <f t="shared" si="166"/>
        <v>1.55</v>
      </c>
      <c r="M510" s="115">
        <f t="shared" si="167"/>
        <v>2.2000000000000002</v>
      </c>
      <c r="N510" s="56">
        <f t="shared" si="168"/>
        <v>2.2000000000000002</v>
      </c>
      <c r="O510" s="53" t="str">
        <f t="shared" si="169"/>
        <v>일반(목록배제,Normal-Manifest Exception)</v>
      </c>
      <c r="P510" s="100">
        <f t="shared" si="170"/>
        <v>7.03</v>
      </c>
      <c r="Q510" s="63" t="str">
        <f t="shared" si="171"/>
        <v>RS702</v>
      </c>
      <c r="R510" s="63" t="str">
        <f t="shared" si="172"/>
        <v>AIR SEOUL</v>
      </c>
      <c r="S510" s="54">
        <f t="shared" si="173"/>
        <v>45911</v>
      </c>
      <c r="T510" s="94">
        <f t="shared" si="174"/>
        <v>888</v>
      </c>
      <c r="U510" s="98" cm="1">
        <f t="array" ref="U510">IF(OR(ISNUMBER(SEARCH("대신대납",J510)),ISNUMBER(SEARCH("대신 대납",J510))),_xlfn.LET(
  _xlpm.s,J510,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0" s="98">
        <f>((K510-1)*2500)/(Summary!$B$23/100)</f>
        <v>0</v>
      </c>
      <c r="W510" s="107">
        <f>IF(OR(ISNUMBER(SEARCH("대신대납",J510)),ISNUMBER(SEARCH("대신 대납",J510)),ISNUMBER(SEARCH("대신착불",J510)),ISNUMBER(SEARCH("대신 착불",J510))), 0,_xlfn.IFNA(_xlfn.IFS(
    AND(N510/K510 &gt; 2, N510/K510 &lt;= 5), 500/(Summary!$B$23/100) * K510,
    AND(N510/K510 &gt; 5, N510/K510 &lt;= 10), 1000/(Summary!$B$23/100) * K510,
    AND(N510/K510 &gt; 10, N510/K510 &lt;= 20), 3000/(Summary!$B$23/100) * K510,
    AND(N510/K510 &gt; 20, N510/K510 &lt;= 25), 11000/(Summary!$B$23/100) * K510,
    AND(N510/K510 &gt; 25, N510/K510 &lt;= 999), 15000/(Summary!$B$23/100) * K510
),0))</f>
        <v>53.059968376258844</v>
      </c>
      <c r="X510" s="99" cm="1">
        <f t="array" ref="X510">_xlfn.IFNA(_xlfn.IFS(AND(P510&gt;=2000, P510&lt;3000), 10000, AND(P510&gt;=3000, P510&lt;4000), 15000, AND(P510&gt;=4000, P510&lt;5000), 20000, AND(P510&gt;=5000), 25000),0)</f>
        <v>0</v>
      </c>
      <c r="Y510" s="64" t="str">
        <f>_xlfn.IFNA(VLOOKUP(D510,OTC!$A:$H,8,0),"")</f>
        <v/>
      </c>
      <c r="Z510" s="102">
        <f t="shared" si="175"/>
        <v>53</v>
      </c>
      <c r="AA510" s="113">
        <f t="shared" si="176"/>
        <v>941</v>
      </c>
      <c r="AB510" s="124">
        <f>IF(OR(ISNUMBER(SEARCH("적하삭제",J510)),ISNUMBER(SEARCH("적하 삭제",J510))),0,AA510*Summary!$B$23/100)</f>
        <v>8867.3253000000004</v>
      </c>
      <c r="AC510" s="65"/>
      <c r="AD510" s="145">
        <v>45911</v>
      </c>
      <c r="AE510" s="139" t="s">
        <v>10</v>
      </c>
      <c r="AF510" s="139">
        <v>82020038104</v>
      </c>
      <c r="AG510" s="139" t="s">
        <v>1720</v>
      </c>
      <c r="AH510" s="139" t="s">
        <v>413</v>
      </c>
      <c r="AI510" s="139">
        <v>1031911643</v>
      </c>
      <c r="AJ510" s="139">
        <v>21081</v>
      </c>
      <c r="AK510" s="139"/>
      <c r="AL510" s="140">
        <v>1</v>
      </c>
      <c r="AM510" s="141">
        <v>1.55</v>
      </c>
      <c r="AN510" s="141">
        <v>2.2000000000000002</v>
      </c>
      <c r="AO510" s="141">
        <v>2.2000000000000002</v>
      </c>
      <c r="AP510" s="139" t="s">
        <v>8</v>
      </c>
      <c r="AQ510" s="141">
        <v>7.03</v>
      </c>
      <c r="AR510" s="139" t="s">
        <v>81</v>
      </c>
      <c r="AS510" s="139" t="s">
        <v>81</v>
      </c>
      <c r="AT510" s="139" t="s">
        <v>81</v>
      </c>
      <c r="AU510" s="139" t="s">
        <v>81</v>
      </c>
      <c r="AV510" s="139" t="s">
        <v>81</v>
      </c>
      <c r="AW510" s="139">
        <v>2256355</v>
      </c>
      <c r="AX510" s="139" t="s">
        <v>121</v>
      </c>
      <c r="AY510" s="139" t="s">
        <v>82</v>
      </c>
      <c r="AZ510" s="139"/>
      <c r="BA510" s="139" t="s">
        <v>83</v>
      </c>
      <c r="BB510" s="157">
        <v>596421474452</v>
      </c>
      <c r="BC510" s="139"/>
      <c r="BD510" s="139" t="s">
        <v>1721</v>
      </c>
      <c r="BE510" s="139" t="s">
        <v>119</v>
      </c>
      <c r="BF510" s="139" t="s">
        <v>87</v>
      </c>
      <c r="BG510" s="139" t="s">
        <v>84</v>
      </c>
      <c r="BH510" s="139" t="s">
        <v>85</v>
      </c>
      <c r="BI510" s="139" t="s">
        <v>86</v>
      </c>
      <c r="BJ510" s="139"/>
      <c r="BK510" s="139" t="s">
        <v>116</v>
      </c>
    </row>
    <row r="511" spans="1:63" ht="13.2" customHeight="1" x14ac:dyDescent="0.2">
      <c r="A511" s="54">
        <f t="shared" si="155"/>
        <v>45911</v>
      </c>
      <c r="B511" s="54" t="str">
        <f t="shared" si="156"/>
        <v>NRT</v>
      </c>
      <c r="C511" s="53">
        <f t="shared" si="157"/>
        <v>82020038104</v>
      </c>
      <c r="D511" s="55" t="str">
        <f t="shared" si="158"/>
        <v>PJP250142881</v>
      </c>
      <c r="E511" s="53">
        <f t="shared" si="159"/>
        <v>596421474651</v>
      </c>
      <c r="F511" s="53">
        <f t="shared" si="160"/>
        <v>2256355</v>
      </c>
      <c r="G511" s="53" t="str">
        <f t="shared" si="161"/>
        <v>SWCORP (TEAMHT)</v>
      </c>
      <c r="H511" s="55" t="str">
        <f t="shared" si="162"/>
        <v>용현정</v>
      </c>
      <c r="I511" s="53">
        <f t="shared" si="163"/>
        <v>31115</v>
      </c>
      <c r="J511" s="72">
        <f t="shared" si="164"/>
        <v>0</v>
      </c>
      <c r="K511" s="114">
        <f t="shared" si="165"/>
        <v>1</v>
      </c>
      <c r="L511" s="115">
        <f t="shared" si="166"/>
        <v>1.75</v>
      </c>
      <c r="M511" s="115">
        <f t="shared" si="167"/>
        <v>4</v>
      </c>
      <c r="N511" s="56">
        <f t="shared" si="168"/>
        <v>4</v>
      </c>
      <c r="O511" s="53" t="str">
        <f t="shared" si="169"/>
        <v>일반(목록배제,Normal-Manifest Exception)</v>
      </c>
      <c r="P511" s="100">
        <f t="shared" si="170"/>
        <v>10.33</v>
      </c>
      <c r="Q511" s="63" t="str">
        <f t="shared" si="171"/>
        <v>RS702</v>
      </c>
      <c r="R511" s="63" t="str">
        <f t="shared" si="172"/>
        <v>AIR SEOUL</v>
      </c>
      <c r="S511" s="54">
        <f t="shared" si="173"/>
        <v>45911</v>
      </c>
      <c r="T511" s="94">
        <f t="shared" si="174"/>
        <v>1230</v>
      </c>
      <c r="U511" s="98" cm="1">
        <f t="array" ref="U511">IF(OR(ISNUMBER(SEARCH("대신대납",J511)),ISNUMBER(SEARCH("대신 대납",J511))),_xlfn.LET(
  _xlpm.s,J511,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1" s="98">
        <f>((K511-1)*2500)/(Summary!$B$23/100)</f>
        <v>0</v>
      </c>
      <c r="W511" s="107">
        <f>IF(OR(ISNUMBER(SEARCH("대신대납",J511)),ISNUMBER(SEARCH("대신 대납",J511)),ISNUMBER(SEARCH("대신착불",J511)),ISNUMBER(SEARCH("대신 착불",J511))), 0,_xlfn.IFNA(_xlfn.IFS(
    AND(N511/K511 &gt; 2, N511/K511 &lt;= 5), 500/(Summary!$B$23/100) * K511,
    AND(N511/K511 &gt; 5, N511/K511 &lt;= 10), 1000/(Summary!$B$23/100) * K511,
    AND(N511/K511 &gt; 10, N511/K511 &lt;= 20), 3000/(Summary!$B$23/100) * K511,
    AND(N511/K511 &gt; 20, N511/K511 &lt;= 25), 11000/(Summary!$B$23/100) * K511,
    AND(N511/K511 &gt; 25, N511/K511 &lt;= 999), 15000/(Summary!$B$23/100) * K511
),0))</f>
        <v>53.059968376258844</v>
      </c>
      <c r="X511" s="99" cm="1">
        <f t="array" ref="X511">_xlfn.IFNA(_xlfn.IFS(AND(P511&gt;=2000, P511&lt;3000), 10000, AND(P511&gt;=3000, P511&lt;4000), 15000, AND(P511&gt;=4000, P511&lt;5000), 20000, AND(P511&gt;=5000), 25000),0)</f>
        <v>0</v>
      </c>
      <c r="Y511" s="64" t="str">
        <f>_xlfn.IFNA(VLOOKUP(D511,OTC!$A:$H,8,0),"")</f>
        <v/>
      </c>
      <c r="Z511" s="102">
        <f t="shared" si="175"/>
        <v>53</v>
      </c>
      <c r="AA511" s="113">
        <f t="shared" si="176"/>
        <v>1283</v>
      </c>
      <c r="AB511" s="124">
        <f>IF(OR(ISNUMBER(SEARCH("적하삭제",J511)),ISNUMBER(SEARCH("적하 삭제",J511))),0,AA511*Summary!$B$23/100)</f>
        <v>12090.093900000002</v>
      </c>
      <c r="AC511" s="65"/>
      <c r="AD511" s="145">
        <v>45911</v>
      </c>
      <c r="AE511" s="139" t="s">
        <v>10</v>
      </c>
      <c r="AF511" s="139">
        <v>82020038104</v>
      </c>
      <c r="AG511" s="139" t="s">
        <v>1722</v>
      </c>
      <c r="AH511" s="139" t="s">
        <v>1723</v>
      </c>
      <c r="AI511" s="139">
        <v>1095680227</v>
      </c>
      <c r="AJ511" s="139">
        <v>31115</v>
      </c>
      <c r="AK511" s="139"/>
      <c r="AL511" s="140">
        <v>1</v>
      </c>
      <c r="AM511" s="141">
        <v>1.75</v>
      </c>
      <c r="AN511" s="141">
        <v>4</v>
      </c>
      <c r="AO511" s="141">
        <v>4</v>
      </c>
      <c r="AP511" s="139" t="s">
        <v>8</v>
      </c>
      <c r="AQ511" s="141">
        <v>10.33</v>
      </c>
      <c r="AR511" s="139" t="s">
        <v>81</v>
      </c>
      <c r="AS511" s="139" t="s">
        <v>81</v>
      </c>
      <c r="AT511" s="139" t="s">
        <v>81</v>
      </c>
      <c r="AU511" s="139" t="s">
        <v>81</v>
      </c>
      <c r="AV511" s="139" t="s">
        <v>81</v>
      </c>
      <c r="AW511" s="139">
        <v>2256355</v>
      </c>
      <c r="AX511" s="139" t="s">
        <v>121</v>
      </c>
      <c r="AY511" s="139" t="s">
        <v>82</v>
      </c>
      <c r="AZ511" s="139"/>
      <c r="BA511" s="139" t="s">
        <v>83</v>
      </c>
      <c r="BB511" s="157">
        <v>596421474651</v>
      </c>
      <c r="BC511" s="139"/>
      <c r="BD511" s="139" t="s">
        <v>1724</v>
      </c>
      <c r="BE511" s="139" t="s">
        <v>119</v>
      </c>
      <c r="BF511" s="139" t="s">
        <v>87</v>
      </c>
      <c r="BG511" s="139" t="s">
        <v>84</v>
      </c>
      <c r="BH511" s="139" t="s">
        <v>85</v>
      </c>
      <c r="BI511" s="139" t="s">
        <v>86</v>
      </c>
      <c r="BJ511" s="139"/>
      <c r="BK511" s="139" t="s">
        <v>116</v>
      </c>
    </row>
    <row r="512" spans="1:63" ht="13.2" customHeight="1" x14ac:dyDescent="0.2">
      <c r="A512" s="54">
        <f t="shared" si="155"/>
        <v>45911</v>
      </c>
      <c r="B512" s="54" t="str">
        <f t="shared" si="156"/>
        <v>NRT</v>
      </c>
      <c r="C512" s="53">
        <f t="shared" si="157"/>
        <v>82020038104</v>
      </c>
      <c r="D512" s="55" t="str">
        <f t="shared" si="158"/>
        <v>PJP250142842</v>
      </c>
      <c r="E512" s="53">
        <f t="shared" si="159"/>
        <v>596421474264</v>
      </c>
      <c r="F512" s="53">
        <f t="shared" si="160"/>
        <v>2256355</v>
      </c>
      <c r="G512" s="53" t="str">
        <f t="shared" si="161"/>
        <v>SWCORP (TEAMHT)</v>
      </c>
      <c r="H512" s="55" t="str">
        <f t="shared" si="162"/>
        <v>한은진</v>
      </c>
      <c r="I512" s="53">
        <f t="shared" si="163"/>
        <v>16294</v>
      </c>
      <c r="J512" s="72">
        <f t="shared" si="164"/>
        <v>0</v>
      </c>
      <c r="K512" s="114">
        <f t="shared" si="165"/>
        <v>1</v>
      </c>
      <c r="L512" s="115">
        <f t="shared" si="166"/>
        <v>1.45</v>
      </c>
      <c r="M512" s="115">
        <f t="shared" si="167"/>
        <v>3.4</v>
      </c>
      <c r="N512" s="56">
        <f t="shared" si="168"/>
        <v>3.4000000000000004</v>
      </c>
      <c r="O512" s="53" t="str">
        <f t="shared" si="169"/>
        <v>일반(목록배제,Normal-Manifest Exception)</v>
      </c>
      <c r="P512" s="100">
        <f t="shared" si="170"/>
        <v>45.55</v>
      </c>
      <c r="Q512" s="63" t="str">
        <f t="shared" si="171"/>
        <v>RS702</v>
      </c>
      <c r="R512" s="63" t="str">
        <f t="shared" si="172"/>
        <v>AIR SEOUL</v>
      </c>
      <c r="S512" s="54">
        <f t="shared" si="173"/>
        <v>45911</v>
      </c>
      <c r="T512" s="94">
        <f t="shared" si="174"/>
        <v>1116</v>
      </c>
      <c r="U512" s="98" cm="1">
        <f t="array" ref="U512">IF(OR(ISNUMBER(SEARCH("대신대납",J512)),ISNUMBER(SEARCH("대신 대납",J512))),_xlfn.LET(
  _xlpm.s,J512,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2" s="98">
        <f>((K512-1)*2500)/(Summary!$B$23/100)</f>
        <v>0</v>
      </c>
      <c r="W512" s="107">
        <f>IF(OR(ISNUMBER(SEARCH("대신대납",J512)),ISNUMBER(SEARCH("대신 대납",J512)),ISNUMBER(SEARCH("대신착불",J512)),ISNUMBER(SEARCH("대신 착불",J512))), 0,_xlfn.IFNA(_xlfn.IFS(
    AND(N512/K512 &gt; 2, N512/K512 &lt;= 5), 500/(Summary!$B$23/100) * K512,
    AND(N512/K512 &gt; 5, N512/K512 &lt;= 10), 1000/(Summary!$B$23/100) * K512,
    AND(N512/K512 &gt; 10, N512/K512 &lt;= 20), 3000/(Summary!$B$23/100) * K512,
    AND(N512/K512 &gt; 20, N512/K512 &lt;= 25), 11000/(Summary!$B$23/100) * K512,
    AND(N512/K512 &gt; 25, N512/K512 &lt;= 999), 15000/(Summary!$B$23/100) * K512
),0))</f>
        <v>53.059968376258844</v>
      </c>
      <c r="X512" s="99" cm="1">
        <f t="array" ref="X512">_xlfn.IFNA(_xlfn.IFS(AND(P512&gt;=2000, P512&lt;3000), 10000, AND(P512&gt;=3000, P512&lt;4000), 15000, AND(P512&gt;=4000, P512&lt;5000), 20000, AND(P512&gt;=5000), 25000),0)</f>
        <v>0</v>
      </c>
      <c r="Y512" s="64" t="str">
        <f>_xlfn.IFNA(VLOOKUP(D512,OTC!$A:$H,8,0),"")</f>
        <v/>
      </c>
      <c r="Z512" s="102">
        <f t="shared" si="175"/>
        <v>53</v>
      </c>
      <c r="AA512" s="113">
        <f t="shared" si="176"/>
        <v>1169</v>
      </c>
      <c r="AB512" s="124">
        <f>IF(OR(ISNUMBER(SEARCH("적하삭제",J512)),ISNUMBER(SEARCH("적하 삭제",J512))),0,AA512*Summary!$B$23/100)</f>
        <v>11015.8377</v>
      </c>
      <c r="AC512" s="65"/>
      <c r="AD512" s="145">
        <v>45911</v>
      </c>
      <c r="AE512" s="139" t="s">
        <v>10</v>
      </c>
      <c r="AF512" s="139">
        <v>82020038104</v>
      </c>
      <c r="AG512" s="139" t="s">
        <v>1725</v>
      </c>
      <c r="AH512" s="139" t="s">
        <v>1726</v>
      </c>
      <c r="AI512" s="139">
        <v>1045227336</v>
      </c>
      <c r="AJ512" s="139">
        <v>16294</v>
      </c>
      <c r="AK512" s="139"/>
      <c r="AL512" s="140">
        <v>1</v>
      </c>
      <c r="AM512" s="141">
        <v>1.45</v>
      </c>
      <c r="AN512" s="141">
        <v>3.4</v>
      </c>
      <c r="AO512" s="141">
        <v>3.4</v>
      </c>
      <c r="AP512" s="139" t="s">
        <v>8</v>
      </c>
      <c r="AQ512" s="141">
        <v>45.55</v>
      </c>
      <c r="AR512" s="139" t="s">
        <v>81</v>
      </c>
      <c r="AS512" s="139" t="s">
        <v>81</v>
      </c>
      <c r="AT512" s="139" t="s">
        <v>81</v>
      </c>
      <c r="AU512" s="139" t="s">
        <v>81</v>
      </c>
      <c r="AV512" s="139" t="s">
        <v>81</v>
      </c>
      <c r="AW512" s="139">
        <v>2256355</v>
      </c>
      <c r="AX512" s="139" t="s">
        <v>121</v>
      </c>
      <c r="AY512" s="139" t="s">
        <v>82</v>
      </c>
      <c r="AZ512" s="139"/>
      <c r="BA512" s="139" t="s">
        <v>83</v>
      </c>
      <c r="BB512" s="157">
        <v>596421474264</v>
      </c>
      <c r="BC512" s="139"/>
      <c r="BD512" s="139" t="s">
        <v>1727</v>
      </c>
      <c r="BE512" s="139" t="s">
        <v>119</v>
      </c>
      <c r="BF512" s="139" t="s">
        <v>87</v>
      </c>
      <c r="BG512" s="139" t="s">
        <v>84</v>
      </c>
      <c r="BH512" s="139" t="s">
        <v>85</v>
      </c>
      <c r="BI512" s="139" t="s">
        <v>86</v>
      </c>
      <c r="BJ512" s="139"/>
      <c r="BK512" s="139" t="s">
        <v>116</v>
      </c>
    </row>
    <row r="513" spans="1:63" ht="13.2" customHeight="1" x14ac:dyDescent="0.2">
      <c r="A513" s="54">
        <f t="shared" si="155"/>
        <v>45911</v>
      </c>
      <c r="B513" s="54" t="str">
        <f t="shared" si="156"/>
        <v>NRT</v>
      </c>
      <c r="C513" s="53">
        <f t="shared" si="157"/>
        <v>82020038104</v>
      </c>
      <c r="D513" s="55" t="str">
        <f t="shared" si="158"/>
        <v>PJP250142871</v>
      </c>
      <c r="E513" s="53">
        <f t="shared" si="159"/>
        <v>596421474555</v>
      </c>
      <c r="F513" s="53">
        <f t="shared" si="160"/>
        <v>2256355</v>
      </c>
      <c r="G513" s="53" t="str">
        <f t="shared" si="161"/>
        <v>SWCORP (TEAMHT)</v>
      </c>
      <c r="H513" s="55" t="str">
        <f t="shared" si="162"/>
        <v>박남혁</v>
      </c>
      <c r="I513" s="53">
        <f t="shared" si="163"/>
        <v>4378</v>
      </c>
      <c r="J513" s="72">
        <f t="shared" si="164"/>
        <v>0</v>
      </c>
      <c r="K513" s="114">
        <f t="shared" si="165"/>
        <v>1</v>
      </c>
      <c r="L513" s="115">
        <f t="shared" si="166"/>
        <v>1.7</v>
      </c>
      <c r="M513" s="115">
        <f t="shared" si="167"/>
        <v>3.6</v>
      </c>
      <c r="N513" s="56">
        <f t="shared" si="168"/>
        <v>3.6</v>
      </c>
      <c r="O513" s="53" t="str">
        <f t="shared" si="169"/>
        <v>일반(목록배제,Normal-Manifest Exception)</v>
      </c>
      <c r="P513" s="100">
        <f t="shared" si="170"/>
        <v>71.11</v>
      </c>
      <c r="Q513" s="63" t="str">
        <f t="shared" si="171"/>
        <v>RS702</v>
      </c>
      <c r="R513" s="63" t="str">
        <f t="shared" si="172"/>
        <v>AIR SEOUL</v>
      </c>
      <c r="S513" s="54">
        <f t="shared" si="173"/>
        <v>45911</v>
      </c>
      <c r="T513" s="94">
        <f t="shared" si="174"/>
        <v>1154</v>
      </c>
      <c r="U513" s="98" cm="1">
        <f t="array" ref="U513">IF(OR(ISNUMBER(SEARCH("대신대납",J513)),ISNUMBER(SEARCH("대신 대납",J513))),_xlfn.LET(
  _xlpm.s,J513,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3" s="98">
        <f>((K513-1)*2500)/(Summary!$B$23/100)</f>
        <v>0</v>
      </c>
      <c r="W513" s="107">
        <f>IF(OR(ISNUMBER(SEARCH("대신대납",J513)),ISNUMBER(SEARCH("대신 대납",J513)),ISNUMBER(SEARCH("대신착불",J513)),ISNUMBER(SEARCH("대신 착불",J513))), 0,_xlfn.IFNA(_xlfn.IFS(
    AND(N513/K513 &gt; 2, N513/K513 &lt;= 5), 500/(Summary!$B$23/100) * K513,
    AND(N513/K513 &gt; 5, N513/K513 &lt;= 10), 1000/(Summary!$B$23/100) * K513,
    AND(N513/K513 &gt; 10, N513/K513 &lt;= 20), 3000/(Summary!$B$23/100) * K513,
    AND(N513/K513 &gt; 20, N513/K513 &lt;= 25), 11000/(Summary!$B$23/100) * K513,
    AND(N513/K513 &gt; 25, N513/K513 &lt;= 999), 15000/(Summary!$B$23/100) * K513
),0))</f>
        <v>53.059968376258844</v>
      </c>
      <c r="X513" s="99" cm="1">
        <f t="array" ref="X513">_xlfn.IFNA(_xlfn.IFS(AND(P513&gt;=2000, P513&lt;3000), 10000, AND(P513&gt;=3000, P513&lt;4000), 15000, AND(P513&gt;=4000, P513&lt;5000), 20000, AND(P513&gt;=5000), 25000),0)</f>
        <v>0</v>
      </c>
      <c r="Y513" s="64" t="str">
        <f>_xlfn.IFNA(VLOOKUP(D513,OTC!$A:$H,8,0),"")</f>
        <v/>
      </c>
      <c r="Z513" s="102">
        <f t="shared" si="175"/>
        <v>53</v>
      </c>
      <c r="AA513" s="113">
        <f t="shared" si="176"/>
        <v>1207</v>
      </c>
      <c r="AB513" s="124">
        <f>IF(OR(ISNUMBER(SEARCH("적하삭제",J513)),ISNUMBER(SEARCH("적하 삭제",J513))),0,AA513*Summary!$B$23/100)</f>
        <v>11373.9231</v>
      </c>
      <c r="AC513" s="65"/>
      <c r="AD513" s="145">
        <v>45911</v>
      </c>
      <c r="AE513" s="139" t="s">
        <v>10</v>
      </c>
      <c r="AF513" s="139">
        <v>82020038104</v>
      </c>
      <c r="AG513" s="139" t="s">
        <v>1728</v>
      </c>
      <c r="AH513" s="139" t="s">
        <v>1729</v>
      </c>
      <c r="AI513" s="139">
        <v>1045696685</v>
      </c>
      <c r="AJ513" s="139">
        <v>4378</v>
      </c>
      <c r="AK513" s="139"/>
      <c r="AL513" s="140">
        <v>1</v>
      </c>
      <c r="AM513" s="141">
        <v>1.7</v>
      </c>
      <c r="AN513" s="141">
        <v>3.6</v>
      </c>
      <c r="AO513" s="141">
        <v>3.6</v>
      </c>
      <c r="AP513" s="139" t="s">
        <v>8</v>
      </c>
      <c r="AQ513" s="141">
        <v>71.11</v>
      </c>
      <c r="AR513" s="139" t="s">
        <v>81</v>
      </c>
      <c r="AS513" s="139" t="s">
        <v>81</v>
      </c>
      <c r="AT513" s="139" t="s">
        <v>81</v>
      </c>
      <c r="AU513" s="139" t="s">
        <v>81</v>
      </c>
      <c r="AV513" s="139" t="s">
        <v>81</v>
      </c>
      <c r="AW513" s="139">
        <v>2256355</v>
      </c>
      <c r="AX513" s="139" t="s">
        <v>121</v>
      </c>
      <c r="AY513" s="139" t="s">
        <v>82</v>
      </c>
      <c r="AZ513" s="139"/>
      <c r="BA513" s="139" t="s">
        <v>83</v>
      </c>
      <c r="BB513" s="157">
        <v>596421474555</v>
      </c>
      <c r="BC513" s="139"/>
      <c r="BD513" s="139" t="s">
        <v>1730</v>
      </c>
      <c r="BE513" s="139" t="s">
        <v>119</v>
      </c>
      <c r="BF513" s="139" t="s">
        <v>87</v>
      </c>
      <c r="BG513" s="139" t="s">
        <v>84</v>
      </c>
      <c r="BH513" s="139" t="s">
        <v>85</v>
      </c>
      <c r="BI513" s="139" t="s">
        <v>86</v>
      </c>
      <c r="BJ513" s="139"/>
      <c r="BK513" s="139" t="s">
        <v>116</v>
      </c>
    </row>
    <row r="514" spans="1:63" ht="13.2" customHeight="1" x14ac:dyDescent="0.2">
      <c r="A514" s="54">
        <f t="shared" si="155"/>
        <v>45911</v>
      </c>
      <c r="B514" s="54" t="str">
        <f t="shared" si="156"/>
        <v>NRT</v>
      </c>
      <c r="C514" s="53">
        <f t="shared" si="157"/>
        <v>82020038104</v>
      </c>
      <c r="D514" s="55" t="str">
        <f t="shared" si="158"/>
        <v>PJP250142883</v>
      </c>
      <c r="E514" s="53">
        <f t="shared" si="159"/>
        <v>596421474673</v>
      </c>
      <c r="F514" s="53">
        <f t="shared" si="160"/>
        <v>2256355</v>
      </c>
      <c r="G514" s="53" t="str">
        <f t="shared" si="161"/>
        <v>SWCORP (TEAMHT)</v>
      </c>
      <c r="H514" s="55" t="str">
        <f t="shared" si="162"/>
        <v>이보람</v>
      </c>
      <c r="I514" s="53">
        <f t="shared" si="163"/>
        <v>18115</v>
      </c>
      <c r="J514" s="72">
        <f t="shared" si="164"/>
        <v>0</v>
      </c>
      <c r="K514" s="114">
        <f t="shared" si="165"/>
        <v>1</v>
      </c>
      <c r="L514" s="115">
        <f t="shared" si="166"/>
        <v>1.45</v>
      </c>
      <c r="M514" s="115">
        <f t="shared" si="167"/>
        <v>3.6</v>
      </c>
      <c r="N514" s="56">
        <f t="shared" si="168"/>
        <v>3.6</v>
      </c>
      <c r="O514" s="53" t="str">
        <f t="shared" si="169"/>
        <v>일반(목록배제,Normal-Manifest Exception)</v>
      </c>
      <c r="P514" s="100">
        <f t="shared" si="170"/>
        <v>7.97</v>
      </c>
      <c r="Q514" s="63" t="str">
        <f t="shared" si="171"/>
        <v>RS702</v>
      </c>
      <c r="R514" s="63" t="str">
        <f t="shared" si="172"/>
        <v>AIR SEOUL</v>
      </c>
      <c r="S514" s="54">
        <f t="shared" si="173"/>
        <v>45911</v>
      </c>
      <c r="T514" s="94">
        <f t="shared" si="174"/>
        <v>1154</v>
      </c>
      <c r="U514" s="98" cm="1">
        <f t="array" ref="U514">IF(OR(ISNUMBER(SEARCH("대신대납",J514)),ISNUMBER(SEARCH("대신 대납",J514))),_xlfn.LET(
  _xlpm.s,J514,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4" s="98">
        <f>((K514-1)*2500)/(Summary!$B$23/100)</f>
        <v>0</v>
      </c>
      <c r="W514" s="107">
        <f>IF(OR(ISNUMBER(SEARCH("대신대납",J514)),ISNUMBER(SEARCH("대신 대납",J514)),ISNUMBER(SEARCH("대신착불",J514)),ISNUMBER(SEARCH("대신 착불",J514))), 0,_xlfn.IFNA(_xlfn.IFS(
    AND(N514/K514 &gt; 2, N514/K514 &lt;= 5), 500/(Summary!$B$23/100) * K514,
    AND(N514/K514 &gt; 5, N514/K514 &lt;= 10), 1000/(Summary!$B$23/100) * K514,
    AND(N514/K514 &gt; 10, N514/K514 &lt;= 20), 3000/(Summary!$B$23/100) * K514,
    AND(N514/K514 &gt; 20, N514/K514 &lt;= 25), 11000/(Summary!$B$23/100) * K514,
    AND(N514/K514 &gt; 25, N514/K514 &lt;= 999), 15000/(Summary!$B$23/100) * K514
),0))</f>
        <v>53.059968376258844</v>
      </c>
      <c r="X514" s="99" cm="1">
        <f t="array" ref="X514">_xlfn.IFNA(_xlfn.IFS(AND(P514&gt;=2000, P514&lt;3000), 10000, AND(P514&gt;=3000, P514&lt;4000), 15000, AND(P514&gt;=4000, P514&lt;5000), 20000, AND(P514&gt;=5000), 25000),0)</f>
        <v>0</v>
      </c>
      <c r="Y514" s="64" t="str">
        <f>_xlfn.IFNA(VLOOKUP(D514,OTC!$A:$H,8,0),"")</f>
        <v/>
      </c>
      <c r="Z514" s="102">
        <f t="shared" si="175"/>
        <v>53</v>
      </c>
      <c r="AA514" s="113">
        <f t="shared" si="176"/>
        <v>1207</v>
      </c>
      <c r="AB514" s="124">
        <f>IF(OR(ISNUMBER(SEARCH("적하삭제",J514)),ISNUMBER(SEARCH("적하 삭제",J514))),0,AA514*Summary!$B$23/100)</f>
        <v>11373.9231</v>
      </c>
      <c r="AC514" s="65"/>
      <c r="AD514" s="145">
        <v>45911</v>
      </c>
      <c r="AE514" s="139" t="s">
        <v>10</v>
      </c>
      <c r="AF514" s="139">
        <v>82020038104</v>
      </c>
      <c r="AG514" s="139" t="s">
        <v>1731</v>
      </c>
      <c r="AH514" s="139" t="s">
        <v>183</v>
      </c>
      <c r="AI514" s="139">
        <v>1055227248</v>
      </c>
      <c r="AJ514" s="139">
        <v>18115</v>
      </c>
      <c r="AK514" s="139"/>
      <c r="AL514" s="140">
        <v>1</v>
      </c>
      <c r="AM514" s="141">
        <v>1.45</v>
      </c>
      <c r="AN514" s="141">
        <v>3.6</v>
      </c>
      <c r="AO514" s="141">
        <v>3.6</v>
      </c>
      <c r="AP514" s="139" t="s">
        <v>8</v>
      </c>
      <c r="AQ514" s="141">
        <v>7.97</v>
      </c>
      <c r="AR514" s="139" t="s">
        <v>81</v>
      </c>
      <c r="AS514" s="139" t="s">
        <v>81</v>
      </c>
      <c r="AT514" s="139" t="s">
        <v>81</v>
      </c>
      <c r="AU514" s="139" t="s">
        <v>81</v>
      </c>
      <c r="AV514" s="139" t="s">
        <v>81</v>
      </c>
      <c r="AW514" s="139">
        <v>2256355</v>
      </c>
      <c r="AX514" s="139" t="s">
        <v>121</v>
      </c>
      <c r="AY514" s="139" t="s">
        <v>82</v>
      </c>
      <c r="AZ514" s="139"/>
      <c r="BA514" s="139" t="s">
        <v>83</v>
      </c>
      <c r="BB514" s="157">
        <v>596421474673</v>
      </c>
      <c r="BC514" s="139"/>
      <c r="BD514" s="139" t="s">
        <v>1732</v>
      </c>
      <c r="BE514" s="139" t="s">
        <v>119</v>
      </c>
      <c r="BF514" s="139" t="s">
        <v>87</v>
      </c>
      <c r="BG514" s="139" t="s">
        <v>84</v>
      </c>
      <c r="BH514" s="139" t="s">
        <v>85</v>
      </c>
      <c r="BI514" s="139" t="s">
        <v>86</v>
      </c>
      <c r="BJ514" s="139"/>
      <c r="BK514" s="139" t="s">
        <v>116</v>
      </c>
    </row>
    <row r="515" spans="1:63" ht="13.2" customHeight="1" x14ac:dyDescent="0.2">
      <c r="A515" s="54">
        <f t="shared" si="155"/>
        <v>45911</v>
      </c>
      <c r="B515" s="54" t="str">
        <f t="shared" si="156"/>
        <v>NRT</v>
      </c>
      <c r="C515" s="53">
        <f t="shared" si="157"/>
        <v>82020038104</v>
      </c>
      <c r="D515" s="55" t="str">
        <f t="shared" si="158"/>
        <v>PJP250142849</v>
      </c>
      <c r="E515" s="53">
        <f t="shared" si="159"/>
        <v>596421474334</v>
      </c>
      <c r="F515" s="53">
        <f t="shared" si="160"/>
        <v>2256355</v>
      </c>
      <c r="G515" s="53" t="str">
        <f t="shared" si="161"/>
        <v>SWCORP (TEAMHT)</v>
      </c>
      <c r="H515" s="55" t="str">
        <f t="shared" si="162"/>
        <v>강민지</v>
      </c>
      <c r="I515" s="53">
        <f t="shared" si="163"/>
        <v>30097</v>
      </c>
      <c r="J515" s="72">
        <f t="shared" si="164"/>
        <v>0</v>
      </c>
      <c r="K515" s="114">
        <f t="shared" si="165"/>
        <v>1</v>
      </c>
      <c r="L515" s="115">
        <f t="shared" si="166"/>
        <v>1.35</v>
      </c>
      <c r="M515" s="115">
        <f t="shared" si="167"/>
        <v>1.9</v>
      </c>
      <c r="N515" s="56">
        <f t="shared" si="168"/>
        <v>1.9000000000000001</v>
      </c>
      <c r="O515" s="53" t="str">
        <f t="shared" si="169"/>
        <v>일반(목록배제,Normal-Manifest Exception)</v>
      </c>
      <c r="P515" s="100">
        <f t="shared" si="170"/>
        <v>7.19</v>
      </c>
      <c r="Q515" s="63" t="str">
        <f t="shared" si="171"/>
        <v>RS702</v>
      </c>
      <c r="R515" s="63" t="str">
        <f t="shared" si="172"/>
        <v>AIR SEOUL</v>
      </c>
      <c r="S515" s="54">
        <f t="shared" si="173"/>
        <v>45911</v>
      </c>
      <c r="T515" s="94">
        <f t="shared" si="174"/>
        <v>831</v>
      </c>
      <c r="U515" s="98" cm="1">
        <f t="array" ref="U515">IF(OR(ISNUMBER(SEARCH("대신대납",J515)),ISNUMBER(SEARCH("대신 대납",J515))),_xlfn.LET(
  _xlpm.s,J515,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5" s="98">
        <f>((K515-1)*2500)/(Summary!$B$23/100)</f>
        <v>0</v>
      </c>
      <c r="W515" s="107">
        <f>IF(OR(ISNUMBER(SEARCH("대신대납",J515)),ISNUMBER(SEARCH("대신 대납",J515)),ISNUMBER(SEARCH("대신착불",J515)),ISNUMBER(SEARCH("대신 착불",J515))), 0,_xlfn.IFNA(_xlfn.IFS(
    AND(N515/K515 &gt; 2, N515/K515 &lt;= 5), 500/(Summary!$B$23/100) * K515,
    AND(N515/K515 &gt; 5, N515/K515 &lt;= 10), 1000/(Summary!$B$23/100) * K515,
    AND(N515/K515 &gt; 10, N515/K515 &lt;= 20), 3000/(Summary!$B$23/100) * K515,
    AND(N515/K515 &gt; 20, N515/K515 &lt;= 25), 11000/(Summary!$B$23/100) * K515,
    AND(N515/K515 &gt; 25, N515/K515 &lt;= 999), 15000/(Summary!$B$23/100) * K515
),0))</f>
        <v>0</v>
      </c>
      <c r="X515" s="99" cm="1">
        <f t="array" ref="X515">_xlfn.IFNA(_xlfn.IFS(AND(P515&gt;=2000, P515&lt;3000), 10000, AND(P515&gt;=3000, P515&lt;4000), 15000, AND(P515&gt;=4000, P515&lt;5000), 20000, AND(P515&gt;=5000), 25000),0)</f>
        <v>0</v>
      </c>
      <c r="Y515" s="64" t="str">
        <f>_xlfn.IFNA(VLOOKUP(D515,OTC!$A:$H,8,0),"")</f>
        <v/>
      </c>
      <c r="Z515" s="102">
        <f t="shared" si="175"/>
        <v>0</v>
      </c>
      <c r="AA515" s="113">
        <f t="shared" si="176"/>
        <v>831</v>
      </c>
      <c r="AB515" s="124">
        <f>IF(OR(ISNUMBER(SEARCH("적하삭제",J515)),ISNUMBER(SEARCH("적하 삭제",J515))),0,AA515*Summary!$B$23/100)</f>
        <v>7830.7622999999994</v>
      </c>
      <c r="AC515" s="65"/>
      <c r="AD515" s="145">
        <v>45911</v>
      </c>
      <c r="AE515" s="139" t="s">
        <v>10</v>
      </c>
      <c r="AF515" s="139">
        <v>82020038104</v>
      </c>
      <c r="AG515" s="139" t="s">
        <v>1733</v>
      </c>
      <c r="AH515" s="139" t="s">
        <v>1734</v>
      </c>
      <c r="AI515" s="139">
        <v>1024820808</v>
      </c>
      <c r="AJ515" s="139">
        <v>30097</v>
      </c>
      <c r="AK515" s="139"/>
      <c r="AL515" s="140">
        <v>1</v>
      </c>
      <c r="AM515" s="141">
        <v>1.35</v>
      </c>
      <c r="AN515" s="141">
        <v>1.9</v>
      </c>
      <c r="AO515" s="141">
        <v>1.9</v>
      </c>
      <c r="AP515" s="139" t="s">
        <v>8</v>
      </c>
      <c r="AQ515" s="141">
        <v>7.19</v>
      </c>
      <c r="AR515" s="139" t="s">
        <v>81</v>
      </c>
      <c r="AS515" s="139" t="s">
        <v>81</v>
      </c>
      <c r="AT515" s="139" t="s">
        <v>81</v>
      </c>
      <c r="AU515" s="139" t="s">
        <v>81</v>
      </c>
      <c r="AV515" s="139" t="s">
        <v>81</v>
      </c>
      <c r="AW515" s="139">
        <v>2256355</v>
      </c>
      <c r="AX515" s="139" t="s">
        <v>121</v>
      </c>
      <c r="AY515" s="139" t="s">
        <v>82</v>
      </c>
      <c r="AZ515" s="139"/>
      <c r="BA515" s="139" t="s">
        <v>83</v>
      </c>
      <c r="BB515" s="157">
        <v>596421474334</v>
      </c>
      <c r="BC515" s="139"/>
      <c r="BD515" s="139" t="s">
        <v>1735</v>
      </c>
      <c r="BE515" s="139" t="s">
        <v>119</v>
      </c>
      <c r="BF515" s="139" t="s">
        <v>87</v>
      </c>
      <c r="BG515" s="139" t="s">
        <v>84</v>
      </c>
      <c r="BH515" s="139" t="s">
        <v>85</v>
      </c>
      <c r="BI515" s="139" t="s">
        <v>86</v>
      </c>
      <c r="BJ515" s="139"/>
      <c r="BK515" s="139" t="s">
        <v>116</v>
      </c>
    </row>
    <row r="516" spans="1:63" ht="13.2" customHeight="1" x14ac:dyDescent="0.2">
      <c r="A516" s="54">
        <f t="shared" si="155"/>
        <v>45911</v>
      </c>
      <c r="B516" s="54" t="str">
        <f t="shared" si="156"/>
        <v>NRT</v>
      </c>
      <c r="C516" s="53">
        <f t="shared" si="157"/>
        <v>82020038104</v>
      </c>
      <c r="D516" s="55" t="str">
        <f t="shared" si="158"/>
        <v>PJP250143138</v>
      </c>
      <c r="E516" s="53">
        <f t="shared" si="159"/>
        <v>596421475815</v>
      </c>
      <c r="F516" s="53">
        <f t="shared" si="160"/>
        <v>2256355</v>
      </c>
      <c r="G516" s="53" t="str">
        <f t="shared" si="161"/>
        <v>SWCORP (TEAMHT)</v>
      </c>
      <c r="H516" s="55" t="str">
        <f t="shared" si="162"/>
        <v>유초롱</v>
      </c>
      <c r="I516" s="53">
        <f t="shared" si="163"/>
        <v>14536</v>
      </c>
      <c r="J516" s="72" t="str">
        <f t="shared" si="164"/>
        <v>[동물검역]/반입예정정보재전송</v>
      </c>
      <c r="K516" s="114">
        <f t="shared" si="165"/>
        <v>1</v>
      </c>
      <c r="L516" s="115">
        <f t="shared" si="166"/>
        <v>12.2</v>
      </c>
      <c r="M516" s="115">
        <f t="shared" si="167"/>
        <v>8.1999999999999993</v>
      </c>
      <c r="N516" s="56">
        <f t="shared" si="168"/>
        <v>12.200000000000001</v>
      </c>
      <c r="O516" s="53" t="str">
        <f t="shared" si="169"/>
        <v>동물검역(Animal Inspection)</v>
      </c>
      <c r="P516" s="100">
        <f t="shared" si="170"/>
        <v>66.84</v>
      </c>
      <c r="Q516" s="63" t="str">
        <f t="shared" si="171"/>
        <v>RS702</v>
      </c>
      <c r="R516" s="63" t="str">
        <f t="shared" si="172"/>
        <v>AIR SEOUL</v>
      </c>
      <c r="S516" s="54">
        <f t="shared" si="173"/>
        <v>45911</v>
      </c>
      <c r="T516" s="94">
        <f t="shared" si="174"/>
        <v>2788</v>
      </c>
      <c r="U516" s="98" cm="1">
        <f t="array" ref="U516">IF(OR(ISNUMBER(SEARCH("대신대납",J516)),ISNUMBER(SEARCH("대신 대납",J516))),_xlfn.LET(
  _xlpm.s,J516,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6" s="98">
        <f>((K516-1)*2500)/(Summary!$B$23/100)</f>
        <v>0</v>
      </c>
      <c r="W516" s="107">
        <f>IF(OR(ISNUMBER(SEARCH("대신대납",J516)),ISNUMBER(SEARCH("대신 대납",J516)),ISNUMBER(SEARCH("대신착불",J516)),ISNUMBER(SEARCH("대신 착불",J516))), 0,_xlfn.IFNA(_xlfn.IFS(
    AND(N516/K516 &gt; 2, N516/K516 &lt;= 5), 500/(Summary!$B$23/100) * K516,
    AND(N516/K516 &gt; 5, N516/K516 &lt;= 10), 1000/(Summary!$B$23/100) * K516,
    AND(N516/K516 &gt; 10, N516/K516 &lt;= 20), 3000/(Summary!$B$23/100) * K516,
    AND(N516/K516 &gt; 20, N516/K516 &lt;= 25), 11000/(Summary!$B$23/100) * K516,
    AND(N516/K516 &gt; 25, N516/K516 &lt;= 999), 15000/(Summary!$B$23/100) * K516
),0))</f>
        <v>318.35981025755302</v>
      </c>
      <c r="X516" s="99" cm="1">
        <f t="array" ref="X516">_xlfn.IFNA(_xlfn.IFS(AND(P516&gt;=2000, P516&lt;3000), 10000, AND(P516&gt;=3000, P516&lt;4000), 15000, AND(P516&gt;=4000, P516&lt;5000), 20000, AND(P516&gt;=5000), 25000),0)</f>
        <v>0</v>
      </c>
      <c r="Y516" s="64" t="str">
        <f>_xlfn.IFNA(VLOOKUP(D516,OTC!$A:$H,8,0),"")</f>
        <v/>
      </c>
      <c r="Z516" s="102">
        <f t="shared" si="175"/>
        <v>318</v>
      </c>
      <c r="AA516" s="113">
        <f t="shared" si="176"/>
        <v>3106</v>
      </c>
      <c r="AB516" s="124">
        <f>IF(OR(ISNUMBER(SEARCH("적하삭제",J516)),ISNUMBER(SEARCH("적하 삭제",J516))),0,AA516*Summary!$B$23/100)</f>
        <v>29268.769799999998</v>
      </c>
      <c r="AC516" s="65"/>
      <c r="AD516" s="145">
        <v>45911</v>
      </c>
      <c r="AE516" s="139" t="s">
        <v>10</v>
      </c>
      <c r="AF516" s="139">
        <v>82020038104</v>
      </c>
      <c r="AG516" s="139" t="s">
        <v>1736</v>
      </c>
      <c r="AH516" s="139" t="s">
        <v>1737</v>
      </c>
      <c r="AI516" s="139">
        <v>1076667925</v>
      </c>
      <c r="AJ516" s="139">
        <v>14536</v>
      </c>
      <c r="AK516" s="139" t="s">
        <v>154</v>
      </c>
      <c r="AL516" s="140">
        <v>1</v>
      </c>
      <c r="AM516" s="141">
        <v>12.2</v>
      </c>
      <c r="AN516" s="141">
        <v>8.1999999999999993</v>
      </c>
      <c r="AO516" s="141">
        <v>12.5</v>
      </c>
      <c r="AP516" s="139" t="s">
        <v>100</v>
      </c>
      <c r="AQ516" s="141">
        <v>66.84</v>
      </c>
      <c r="AR516" s="139" t="s">
        <v>81</v>
      </c>
      <c r="AS516" s="139" t="s">
        <v>81</v>
      </c>
      <c r="AT516" s="139" t="s">
        <v>81</v>
      </c>
      <c r="AU516" s="139" t="s">
        <v>81</v>
      </c>
      <c r="AV516" s="139" t="s">
        <v>81</v>
      </c>
      <c r="AW516" s="139">
        <v>2256355</v>
      </c>
      <c r="AX516" s="139" t="s">
        <v>121</v>
      </c>
      <c r="AY516" s="139" t="s">
        <v>82</v>
      </c>
      <c r="AZ516" s="139"/>
      <c r="BA516" s="139" t="s">
        <v>83</v>
      </c>
      <c r="BB516" s="157">
        <v>596421475815</v>
      </c>
      <c r="BC516" s="139"/>
      <c r="BD516" s="139" t="s">
        <v>1738</v>
      </c>
      <c r="BE516" s="139" t="s">
        <v>119</v>
      </c>
      <c r="BF516" s="139" t="s">
        <v>87</v>
      </c>
      <c r="BG516" s="139" t="s">
        <v>84</v>
      </c>
      <c r="BH516" s="139" t="s">
        <v>85</v>
      </c>
      <c r="BI516" s="139" t="s">
        <v>86</v>
      </c>
      <c r="BJ516" s="139"/>
      <c r="BK516" s="139" t="s">
        <v>116</v>
      </c>
    </row>
    <row r="517" spans="1:63" ht="13.2" customHeight="1" x14ac:dyDescent="0.2">
      <c r="A517" s="54">
        <f t="shared" si="155"/>
        <v>45911</v>
      </c>
      <c r="B517" s="54" t="str">
        <f t="shared" si="156"/>
        <v>NRT</v>
      </c>
      <c r="C517" s="53">
        <f t="shared" si="157"/>
        <v>82020038104</v>
      </c>
      <c r="D517" s="55" t="str">
        <f t="shared" si="158"/>
        <v>PJP250142848</v>
      </c>
      <c r="E517" s="53">
        <f t="shared" si="159"/>
        <v>596421474323</v>
      </c>
      <c r="F517" s="53">
        <f t="shared" si="160"/>
        <v>2256355</v>
      </c>
      <c r="G517" s="53" t="str">
        <f t="shared" si="161"/>
        <v>SWCORP (TEAMHT)</v>
      </c>
      <c r="H517" s="55" t="str">
        <f t="shared" si="162"/>
        <v>이솔아</v>
      </c>
      <c r="I517" s="53">
        <f t="shared" si="163"/>
        <v>12997</v>
      </c>
      <c r="J517" s="72">
        <f t="shared" si="164"/>
        <v>0</v>
      </c>
      <c r="K517" s="114">
        <f t="shared" si="165"/>
        <v>1</v>
      </c>
      <c r="L517" s="115">
        <f t="shared" si="166"/>
        <v>5.0999999999999996</v>
      </c>
      <c r="M517" s="115">
        <f t="shared" si="167"/>
        <v>4.0999999999999996</v>
      </c>
      <c r="N517" s="56">
        <f t="shared" si="168"/>
        <v>5.1000000000000005</v>
      </c>
      <c r="O517" s="53" t="str">
        <f t="shared" si="169"/>
        <v>일반(목록배제,Normal-Manifest Exception)</v>
      </c>
      <c r="P517" s="100">
        <f t="shared" si="170"/>
        <v>26.18</v>
      </c>
      <c r="Q517" s="63" t="str">
        <f t="shared" si="171"/>
        <v>RS702</v>
      </c>
      <c r="R517" s="63" t="str">
        <f t="shared" si="172"/>
        <v>AIR SEOUL</v>
      </c>
      <c r="S517" s="54">
        <f t="shared" si="173"/>
        <v>45911</v>
      </c>
      <c r="T517" s="94">
        <f t="shared" si="174"/>
        <v>1439</v>
      </c>
      <c r="U517" s="98" cm="1">
        <f t="array" ref="U517">IF(OR(ISNUMBER(SEARCH("대신대납",J517)),ISNUMBER(SEARCH("대신 대납",J517))),_xlfn.LET(
  _xlpm.s,J517,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7" s="98">
        <f>((K517-1)*2500)/(Summary!$B$23/100)</f>
        <v>0</v>
      </c>
      <c r="W517" s="107">
        <f>IF(OR(ISNUMBER(SEARCH("대신대납",J517)),ISNUMBER(SEARCH("대신 대납",J517)),ISNUMBER(SEARCH("대신착불",J517)),ISNUMBER(SEARCH("대신 착불",J517))), 0,_xlfn.IFNA(_xlfn.IFS(
    AND(N517/K517 &gt; 2, N517/K517 &lt;= 5), 500/(Summary!$B$23/100) * K517,
    AND(N517/K517 &gt; 5, N517/K517 &lt;= 10), 1000/(Summary!$B$23/100) * K517,
    AND(N517/K517 &gt; 10, N517/K517 &lt;= 20), 3000/(Summary!$B$23/100) * K517,
    AND(N517/K517 &gt; 20, N517/K517 &lt;= 25), 11000/(Summary!$B$23/100) * K517,
    AND(N517/K517 &gt; 25, N517/K517 &lt;= 999), 15000/(Summary!$B$23/100) * K517
),0))</f>
        <v>106.11993675251769</v>
      </c>
      <c r="X517" s="99" cm="1">
        <f t="array" ref="X517">_xlfn.IFNA(_xlfn.IFS(AND(P517&gt;=2000, P517&lt;3000), 10000, AND(P517&gt;=3000, P517&lt;4000), 15000, AND(P517&gt;=4000, P517&lt;5000), 20000, AND(P517&gt;=5000), 25000),0)</f>
        <v>0</v>
      </c>
      <c r="Y517" s="64" t="str">
        <f>_xlfn.IFNA(VLOOKUP(D517,OTC!$A:$H,8,0),"")</f>
        <v/>
      </c>
      <c r="Z517" s="102">
        <f t="shared" si="175"/>
        <v>106</v>
      </c>
      <c r="AA517" s="113">
        <f t="shared" si="176"/>
        <v>1545</v>
      </c>
      <c r="AB517" s="124">
        <f>IF(OR(ISNUMBER(SEARCH("적하삭제",J517)),ISNUMBER(SEARCH("적하 삭제",J517))),0,AA517*Summary!$B$23/100)</f>
        <v>14558.998500000002</v>
      </c>
      <c r="AC517" s="65"/>
      <c r="AD517" s="145">
        <v>45911</v>
      </c>
      <c r="AE517" s="139" t="s">
        <v>10</v>
      </c>
      <c r="AF517" s="139">
        <v>82020038104</v>
      </c>
      <c r="AG517" s="139" t="s">
        <v>1739</v>
      </c>
      <c r="AH517" s="139" t="s">
        <v>1740</v>
      </c>
      <c r="AI517" s="139">
        <v>1051658825</v>
      </c>
      <c r="AJ517" s="139">
        <v>12997</v>
      </c>
      <c r="AK517" s="139"/>
      <c r="AL517" s="140">
        <v>1</v>
      </c>
      <c r="AM517" s="141">
        <v>5.0999999999999996</v>
      </c>
      <c r="AN517" s="141">
        <v>4.0999999999999996</v>
      </c>
      <c r="AO517" s="141">
        <v>5.5</v>
      </c>
      <c r="AP517" s="139" t="s">
        <v>8</v>
      </c>
      <c r="AQ517" s="141">
        <v>26.18</v>
      </c>
      <c r="AR517" s="139" t="s">
        <v>81</v>
      </c>
      <c r="AS517" s="139" t="s">
        <v>81</v>
      </c>
      <c r="AT517" s="139" t="s">
        <v>81</v>
      </c>
      <c r="AU517" s="139" t="s">
        <v>81</v>
      </c>
      <c r="AV517" s="139" t="s">
        <v>81</v>
      </c>
      <c r="AW517" s="139">
        <v>2256355</v>
      </c>
      <c r="AX517" s="139" t="s">
        <v>121</v>
      </c>
      <c r="AY517" s="139" t="s">
        <v>82</v>
      </c>
      <c r="AZ517" s="139"/>
      <c r="BA517" s="139" t="s">
        <v>83</v>
      </c>
      <c r="BB517" s="157">
        <v>596421474323</v>
      </c>
      <c r="BC517" s="139"/>
      <c r="BD517" s="139" t="s">
        <v>1741</v>
      </c>
      <c r="BE517" s="139" t="s">
        <v>119</v>
      </c>
      <c r="BF517" s="139" t="s">
        <v>87</v>
      </c>
      <c r="BG517" s="139" t="s">
        <v>84</v>
      </c>
      <c r="BH517" s="139" t="s">
        <v>85</v>
      </c>
      <c r="BI517" s="139" t="s">
        <v>86</v>
      </c>
      <c r="BJ517" s="139"/>
      <c r="BK517" s="139" t="s">
        <v>116</v>
      </c>
    </row>
    <row r="518" spans="1:63" ht="13.2" customHeight="1" x14ac:dyDescent="0.2">
      <c r="A518" s="54">
        <f t="shared" si="155"/>
        <v>45911</v>
      </c>
      <c r="B518" s="54" t="str">
        <f t="shared" si="156"/>
        <v>NRT</v>
      </c>
      <c r="C518" s="53">
        <f t="shared" si="157"/>
        <v>82020038104</v>
      </c>
      <c r="D518" s="55" t="str">
        <f t="shared" si="158"/>
        <v>PJP250142859</v>
      </c>
      <c r="E518" s="53">
        <f t="shared" si="159"/>
        <v>596421474430</v>
      </c>
      <c r="F518" s="53">
        <f t="shared" si="160"/>
        <v>2256355</v>
      </c>
      <c r="G518" s="53" t="str">
        <f t="shared" si="161"/>
        <v>SWCORP (TEAMHT)</v>
      </c>
      <c r="H518" s="55" t="str">
        <f t="shared" si="162"/>
        <v>양서빈</v>
      </c>
      <c r="I518" s="53">
        <f t="shared" si="163"/>
        <v>14279</v>
      </c>
      <c r="J518" s="72">
        <f t="shared" si="164"/>
        <v>0</v>
      </c>
      <c r="K518" s="114">
        <f t="shared" si="165"/>
        <v>1</v>
      </c>
      <c r="L518" s="115">
        <f t="shared" si="166"/>
        <v>1.8</v>
      </c>
      <c r="M518" s="115">
        <f t="shared" si="167"/>
        <v>5.9</v>
      </c>
      <c r="N518" s="56">
        <f t="shared" si="168"/>
        <v>5.9</v>
      </c>
      <c r="O518" s="53" t="str">
        <f t="shared" si="169"/>
        <v>일반(목록배제,Normal-Manifest Exception)</v>
      </c>
      <c r="P518" s="100">
        <f t="shared" si="170"/>
        <v>13.4</v>
      </c>
      <c r="Q518" s="63" t="str">
        <f t="shared" si="171"/>
        <v>RS702</v>
      </c>
      <c r="R518" s="63" t="str">
        <f t="shared" si="172"/>
        <v>AIR SEOUL</v>
      </c>
      <c r="S518" s="54">
        <f t="shared" si="173"/>
        <v>45911</v>
      </c>
      <c r="T518" s="94">
        <f t="shared" si="174"/>
        <v>1591</v>
      </c>
      <c r="U518" s="98" cm="1">
        <f t="array" ref="U518">IF(OR(ISNUMBER(SEARCH("대신대납",J518)),ISNUMBER(SEARCH("대신 대납",J518))),_xlfn.LET(
  _xlpm.s,J518,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8" s="98">
        <f>((K518-1)*2500)/(Summary!$B$23/100)</f>
        <v>0</v>
      </c>
      <c r="W518" s="107">
        <f>IF(OR(ISNUMBER(SEARCH("대신대납",J518)),ISNUMBER(SEARCH("대신 대납",J518)),ISNUMBER(SEARCH("대신착불",J518)),ISNUMBER(SEARCH("대신 착불",J518))), 0,_xlfn.IFNA(_xlfn.IFS(
    AND(N518/K518 &gt; 2, N518/K518 &lt;= 5), 500/(Summary!$B$23/100) * K518,
    AND(N518/K518 &gt; 5, N518/K518 &lt;= 10), 1000/(Summary!$B$23/100) * K518,
    AND(N518/K518 &gt; 10, N518/K518 &lt;= 20), 3000/(Summary!$B$23/100) * K518,
    AND(N518/K518 &gt; 20, N518/K518 &lt;= 25), 11000/(Summary!$B$23/100) * K518,
    AND(N518/K518 &gt; 25, N518/K518 &lt;= 999), 15000/(Summary!$B$23/100) * K518
),0))</f>
        <v>106.11993675251769</v>
      </c>
      <c r="X518" s="99" cm="1">
        <f t="array" ref="X518">_xlfn.IFNA(_xlfn.IFS(AND(P518&gt;=2000, P518&lt;3000), 10000, AND(P518&gt;=3000, P518&lt;4000), 15000, AND(P518&gt;=4000, P518&lt;5000), 20000, AND(P518&gt;=5000), 25000),0)</f>
        <v>0</v>
      </c>
      <c r="Y518" s="64" t="str">
        <f>_xlfn.IFNA(VLOOKUP(D518,OTC!$A:$H,8,0),"")</f>
        <v/>
      </c>
      <c r="Z518" s="102">
        <f t="shared" si="175"/>
        <v>106</v>
      </c>
      <c r="AA518" s="113">
        <f t="shared" si="176"/>
        <v>1697</v>
      </c>
      <c r="AB518" s="124">
        <f>IF(OR(ISNUMBER(SEARCH("적하삭제",J518)),ISNUMBER(SEARCH("적하 삭제",J518))),0,AA518*Summary!$B$23/100)</f>
        <v>15991.340099999999</v>
      </c>
      <c r="AC518" s="65"/>
      <c r="AD518" s="145">
        <v>45911</v>
      </c>
      <c r="AE518" s="139" t="s">
        <v>10</v>
      </c>
      <c r="AF518" s="139">
        <v>82020038104</v>
      </c>
      <c r="AG518" s="139" t="s">
        <v>1742</v>
      </c>
      <c r="AH518" s="139" t="s">
        <v>1743</v>
      </c>
      <c r="AI518" s="139">
        <v>1044975903</v>
      </c>
      <c r="AJ518" s="139">
        <v>14279</v>
      </c>
      <c r="AK518" s="139"/>
      <c r="AL518" s="140">
        <v>1</v>
      </c>
      <c r="AM518" s="141">
        <v>1.8</v>
      </c>
      <c r="AN518" s="141">
        <v>5.9</v>
      </c>
      <c r="AO518" s="141">
        <v>6</v>
      </c>
      <c r="AP518" s="139" t="s">
        <v>8</v>
      </c>
      <c r="AQ518" s="141">
        <v>13.4</v>
      </c>
      <c r="AR518" s="139" t="s">
        <v>81</v>
      </c>
      <c r="AS518" s="139" t="s">
        <v>81</v>
      </c>
      <c r="AT518" s="139" t="s">
        <v>81</v>
      </c>
      <c r="AU518" s="139" t="s">
        <v>81</v>
      </c>
      <c r="AV518" s="139" t="s">
        <v>81</v>
      </c>
      <c r="AW518" s="139">
        <v>2256355</v>
      </c>
      <c r="AX518" s="139" t="s">
        <v>121</v>
      </c>
      <c r="AY518" s="139" t="s">
        <v>82</v>
      </c>
      <c r="AZ518" s="139"/>
      <c r="BA518" s="139" t="s">
        <v>83</v>
      </c>
      <c r="BB518" s="157">
        <v>596421474430</v>
      </c>
      <c r="BC518" s="139"/>
      <c r="BD518" s="139" t="s">
        <v>1744</v>
      </c>
      <c r="BE518" s="139" t="s">
        <v>119</v>
      </c>
      <c r="BF518" s="139" t="s">
        <v>87</v>
      </c>
      <c r="BG518" s="139" t="s">
        <v>84</v>
      </c>
      <c r="BH518" s="139" t="s">
        <v>85</v>
      </c>
      <c r="BI518" s="139" t="s">
        <v>86</v>
      </c>
      <c r="BJ518" s="139"/>
      <c r="BK518" s="139" t="s">
        <v>116</v>
      </c>
    </row>
    <row r="519" spans="1:63" ht="13.2" customHeight="1" x14ac:dyDescent="0.2">
      <c r="A519" s="54">
        <f t="shared" ref="A519:A582" si="177">AD519</f>
        <v>45911</v>
      </c>
      <c r="B519" s="54" t="str">
        <f t="shared" ref="B519:B582" si="178">AE519</f>
        <v>NRT</v>
      </c>
      <c r="C519" s="53">
        <f t="shared" ref="C519:C582" si="179">AF519</f>
        <v>82020038104</v>
      </c>
      <c r="D519" s="55" t="str">
        <f t="shared" ref="D519:D582" si="180">AG519</f>
        <v>PJP250142856</v>
      </c>
      <c r="E519" s="53">
        <f t="shared" ref="E519:E582" si="181">BB519</f>
        <v>596421474404</v>
      </c>
      <c r="F519" s="53">
        <f t="shared" ref="F519:F582" si="182">AW519</f>
        <v>2256355</v>
      </c>
      <c r="G519" s="53" t="str">
        <f t="shared" ref="G519:G582" si="183">AX519</f>
        <v>SWCORP (TEAMHT)</v>
      </c>
      <c r="H519" s="55" t="str">
        <f t="shared" ref="H519:H582" si="184">AH519</f>
        <v>정규리</v>
      </c>
      <c r="I519" s="53">
        <f t="shared" ref="I519:I582" si="185">AJ519</f>
        <v>22397</v>
      </c>
      <c r="J519" s="72">
        <f t="shared" ref="J519:J582" si="186">AK519</f>
        <v>0</v>
      </c>
      <c r="K519" s="114">
        <f t="shared" ref="K519:K582" si="187">AL519</f>
        <v>1</v>
      </c>
      <c r="L519" s="115">
        <f t="shared" ref="L519:L582" si="188">AM519</f>
        <v>1.9</v>
      </c>
      <c r="M519" s="115">
        <f t="shared" ref="M519:M582" si="189">AN519</f>
        <v>3.5</v>
      </c>
      <c r="N519" s="56">
        <f t="shared" ref="N519:N582" si="190">CEILING(IF(L519&gt;M519,L519,M519),$D$2)</f>
        <v>3.5</v>
      </c>
      <c r="O519" s="53" t="str">
        <f t="shared" ref="O519:O582" si="191">AP519</f>
        <v>일반(목록배제,Normal-Manifest Exception)</v>
      </c>
      <c r="P519" s="100">
        <f t="shared" ref="P519:P582" si="192">AQ519</f>
        <v>19.59</v>
      </c>
      <c r="Q519" s="63" t="str">
        <f t="shared" ref="Q519:Q582" si="193">BE519</f>
        <v>RS702</v>
      </c>
      <c r="R519" s="63" t="str">
        <f t="shared" ref="R519:R582" si="194">BF519</f>
        <v>AIR SEOUL</v>
      </c>
      <c r="S519" s="54">
        <f t="shared" ref="S519:S582" si="195">DATE(YEAR(A519),MONTH(A519),DAY(A519))</f>
        <v>45911</v>
      </c>
      <c r="T519" s="94">
        <f t="shared" ref="T519:T582" si="196">IF(N519&gt;0.5,CEILING($B$2+(N519-0.5)*$C$2,1),$B$2)-30</f>
        <v>1135</v>
      </c>
      <c r="U519" s="98" cm="1">
        <f t="array" ref="U519">IF(OR(ISNUMBER(SEARCH("대신대납",J519)),ISNUMBER(SEARCH("대신 대납",J519))),_xlfn.LET(
  _xlpm.s,J519,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9" s="98">
        <f>((K519-1)*2500)/(Summary!$B$23/100)</f>
        <v>0</v>
      </c>
      <c r="W519" s="107">
        <f>IF(OR(ISNUMBER(SEARCH("대신대납",J519)),ISNUMBER(SEARCH("대신 대납",J519)),ISNUMBER(SEARCH("대신착불",J519)),ISNUMBER(SEARCH("대신 착불",J519))), 0,_xlfn.IFNA(_xlfn.IFS(
    AND(N519/K519 &gt; 2, N519/K519 &lt;= 5), 500/(Summary!$B$23/100) * K519,
    AND(N519/K519 &gt; 5, N519/K519 &lt;= 10), 1000/(Summary!$B$23/100) * K519,
    AND(N519/K519 &gt; 10, N519/K519 &lt;= 20), 3000/(Summary!$B$23/100) * K519,
    AND(N519/K519 &gt; 20, N519/K519 &lt;= 25), 11000/(Summary!$B$23/100) * K519,
    AND(N519/K519 &gt; 25, N519/K519 &lt;= 999), 15000/(Summary!$B$23/100) * K519
),0))</f>
        <v>53.059968376258844</v>
      </c>
      <c r="X519" s="99" cm="1">
        <f t="array" ref="X519">_xlfn.IFNA(_xlfn.IFS(AND(P519&gt;=2000, P519&lt;3000), 10000, AND(P519&gt;=3000, P519&lt;4000), 15000, AND(P519&gt;=4000, P519&lt;5000), 20000, AND(P519&gt;=5000), 25000),0)</f>
        <v>0</v>
      </c>
      <c r="Y519" s="64" t="str">
        <f>_xlfn.IFNA(VLOOKUP(D519,OTC!$A:$H,8,0),"")</f>
        <v/>
      </c>
      <c r="Z519" s="102">
        <f t="shared" ref="Z519:Z582" si="197">ROUND(SUM(U519:Y519),0)</f>
        <v>53</v>
      </c>
      <c r="AA519" s="113">
        <f t="shared" ref="AA519:AA582" si="198">SUM(Z519,T519)</f>
        <v>1188</v>
      </c>
      <c r="AB519" s="124">
        <f>IF(OR(ISNUMBER(SEARCH("적하삭제",J519)),ISNUMBER(SEARCH("적하 삭제",J519))),0,AA519*Summary!$B$23/100)</f>
        <v>11194.8804</v>
      </c>
      <c r="AC519" s="65"/>
      <c r="AD519" s="145">
        <v>45911</v>
      </c>
      <c r="AE519" s="139" t="s">
        <v>10</v>
      </c>
      <c r="AF519" s="139">
        <v>82020038104</v>
      </c>
      <c r="AG519" s="139" t="s">
        <v>1745</v>
      </c>
      <c r="AH519" s="139" t="s">
        <v>1746</v>
      </c>
      <c r="AI519" s="139">
        <v>1021236325</v>
      </c>
      <c r="AJ519" s="139">
        <v>22397</v>
      </c>
      <c r="AK519" s="139"/>
      <c r="AL519" s="140">
        <v>1</v>
      </c>
      <c r="AM519" s="141">
        <v>1.9</v>
      </c>
      <c r="AN519" s="141">
        <v>3.5</v>
      </c>
      <c r="AO519" s="141">
        <v>3.5</v>
      </c>
      <c r="AP519" s="139" t="s">
        <v>8</v>
      </c>
      <c r="AQ519" s="141">
        <v>19.59</v>
      </c>
      <c r="AR519" s="139" t="s">
        <v>81</v>
      </c>
      <c r="AS519" s="139" t="s">
        <v>81</v>
      </c>
      <c r="AT519" s="139" t="s">
        <v>81</v>
      </c>
      <c r="AU519" s="139" t="s">
        <v>81</v>
      </c>
      <c r="AV519" s="139" t="s">
        <v>81</v>
      </c>
      <c r="AW519" s="139">
        <v>2256355</v>
      </c>
      <c r="AX519" s="139" t="s">
        <v>121</v>
      </c>
      <c r="AY519" s="139" t="s">
        <v>82</v>
      </c>
      <c r="AZ519" s="139"/>
      <c r="BA519" s="139" t="s">
        <v>83</v>
      </c>
      <c r="BB519" s="157">
        <v>596421474404</v>
      </c>
      <c r="BC519" s="139"/>
      <c r="BD519" s="139" t="s">
        <v>1747</v>
      </c>
      <c r="BE519" s="139" t="s">
        <v>119</v>
      </c>
      <c r="BF519" s="139" t="s">
        <v>87</v>
      </c>
      <c r="BG519" s="139" t="s">
        <v>84</v>
      </c>
      <c r="BH519" s="139" t="s">
        <v>85</v>
      </c>
      <c r="BI519" s="139" t="s">
        <v>86</v>
      </c>
      <c r="BJ519" s="139"/>
      <c r="BK519" s="139" t="s">
        <v>116</v>
      </c>
    </row>
    <row r="520" spans="1:63" ht="13.2" customHeight="1" x14ac:dyDescent="0.2">
      <c r="A520" s="54">
        <f t="shared" si="177"/>
        <v>45911</v>
      </c>
      <c r="B520" s="54" t="str">
        <f t="shared" si="178"/>
        <v>NRT</v>
      </c>
      <c r="C520" s="53">
        <f t="shared" si="179"/>
        <v>82020038104</v>
      </c>
      <c r="D520" s="55" t="str">
        <f t="shared" si="180"/>
        <v>PJP250142862</v>
      </c>
      <c r="E520" s="53">
        <f t="shared" si="181"/>
        <v>596421474463</v>
      </c>
      <c r="F520" s="53">
        <f t="shared" si="182"/>
        <v>2256355</v>
      </c>
      <c r="G520" s="53" t="str">
        <f t="shared" si="183"/>
        <v>SWCORP (TEAMHT)</v>
      </c>
      <c r="H520" s="55" t="str">
        <f t="shared" si="184"/>
        <v>박세라</v>
      </c>
      <c r="I520" s="53">
        <f t="shared" si="185"/>
        <v>24062</v>
      </c>
      <c r="J520" s="72">
        <f t="shared" si="186"/>
        <v>0</v>
      </c>
      <c r="K520" s="114">
        <f t="shared" si="187"/>
        <v>1</v>
      </c>
      <c r="L520" s="115">
        <f t="shared" si="188"/>
        <v>0.5</v>
      </c>
      <c r="M520" s="115">
        <f t="shared" si="189"/>
        <v>1.9</v>
      </c>
      <c r="N520" s="56">
        <f t="shared" si="190"/>
        <v>1.9000000000000001</v>
      </c>
      <c r="O520" s="53" t="str">
        <f t="shared" si="191"/>
        <v>일반(목록배제,Normal-Manifest Exception)</v>
      </c>
      <c r="P520" s="100">
        <f t="shared" si="192"/>
        <v>9.11</v>
      </c>
      <c r="Q520" s="63" t="str">
        <f t="shared" si="193"/>
        <v>RS702</v>
      </c>
      <c r="R520" s="63" t="str">
        <f t="shared" si="194"/>
        <v>AIR SEOUL</v>
      </c>
      <c r="S520" s="54">
        <f t="shared" si="195"/>
        <v>45911</v>
      </c>
      <c r="T520" s="94">
        <f t="shared" si="196"/>
        <v>831</v>
      </c>
      <c r="U520" s="98" cm="1">
        <f t="array" ref="U520">IF(OR(ISNUMBER(SEARCH("대신대납",J520)),ISNUMBER(SEARCH("대신 대납",J520))),_xlfn.LET(
  _xlpm.s,J520,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0" s="98">
        <f>((K520-1)*2500)/(Summary!$B$23/100)</f>
        <v>0</v>
      </c>
      <c r="W520" s="107">
        <f>IF(OR(ISNUMBER(SEARCH("대신대납",J520)),ISNUMBER(SEARCH("대신 대납",J520)),ISNUMBER(SEARCH("대신착불",J520)),ISNUMBER(SEARCH("대신 착불",J520))), 0,_xlfn.IFNA(_xlfn.IFS(
    AND(N520/K520 &gt; 2, N520/K520 &lt;= 5), 500/(Summary!$B$23/100) * K520,
    AND(N520/K520 &gt; 5, N520/K520 &lt;= 10), 1000/(Summary!$B$23/100) * K520,
    AND(N520/K520 &gt; 10, N520/K520 &lt;= 20), 3000/(Summary!$B$23/100) * K520,
    AND(N520/K520 &gt; 20, N520/K520 &lt;= 25), 11000/(Summary!$B$23/100) * K520,
    AND(N520/K520 &gt; 25, N520/K520 &lt;= 999), 15000/(Summary!$B$23/100) * K520
),0))</f>
        <v>0</v>
      </c>
      <c r="X520" s="99" cm="1">
        <f t="array" ref="X520">_xlfn.IFNA(_xlfn.IFS(AND(P520&gt;=2000, P520&lt;3000), 10000, AND(P520&gt;=3000, P520&lt;4000), 15000, AND(P520&gt;=4000, P520&lt;5000), 20000, AND(P520&gt;=5000), 25000),0)</f>
        <v>0</v>
      </c>
      <c r="Y520" s="64" t="str">
        <f>_xlfn.IFNA(VLOOKUP(D520,OTC!$A:$H,8,0),"")</f>
        <v/>
      </c>
      <c r="Z520" s="102">
        <f t="shared" si="197"/>
        <v>0</v>
      </c>
      <c r="AA520" s="113">
        <f t="shared" si="198"/>
        <v>831</v>
      </c>
      <c r="AB520" s="124">
        <f>IF(OR(ISNUMBER(SEARCH("적하삭제",J520)),ISNUMBER(SEARCH("적하 삭제",J520))),0,AA520*Summary!$B$23/100)</f>
        <v>7830.7622999999994</v>
      </c>
      <c r="AC520" s="65"/>
      <c r="AD520" s="145">
        <v>45911</v>
      </c>
      <c r="AE520" s="139" t="s">
        <v>10</v>
      </c>
      <c r="AF520" s="139">
        <v>82020038104</v>
      </c>
      <c r="AG520" s="139" t="s">
        <v>1748</v>
      </c>
      <c r="AH520" s="139" t="s">
        <v>173</v>
      </c>
      <c r="AI520" s="139">
        <v>1029792627</v>
      </c>
      <c r="AJ520" s="139">
        <v>24062</v>
      </c>
      <c r="AK520" s="139"/>
      <c r="AL520" s="140">
        <v>1</v>
      </c>
      <c r="AM520" s="141">
        <v>0.5</v>
      </c>
      <c r="AN520" s="141">
        <v>1.9</v>
      </c>
      <c r="AO520" s="141">
        <v>1.9</v>
      </c>
      <c r="AP520" s="139" t="s">
        <v>8</v>
      </c>
      <c r="AQ520" s="141">
        <v>9.11</v>
      </c>
      <c r="AR520" s="139" t="s">
        <v>81</v>
      </c>
      <c r="AS520" s="139" t="s">
        <v>81</v>
      </c>
      <c r="AT520" s="139" t="s">
        <v>81</v>
      </c>
      <c r="AU520" s="139" t="s">
        <v>81</v>
      </c>
      <c r="AV520" s="139" t="s">
        <v>81</v>
      </c>
      <c r="AW520" s="139">
        <v>2256355</v>
      </c>
      <c r="AX520" s="139" t="s">
        <v>121</v>
      </c>
      <c r="AY520" s="139" t="s">
        <v>82</v>
      </c>
      <c r="AZ520" s="139"/>
      <c r="BA520" s="139" t="s">
        <v>83</v>
      </c>
      <c r="BB520" s="157">
        <v>596421474463</v>
      </c>
      <c r="BC520" s="139"/>
      <c r="BD520" s="139" t="s">
        <v>1749</v>
      </c>
      <c r="BE520" s="139" t="s">
        <v>119</v>
      </c>
      <c r="BF520" s="139" t="s">
        <v>87</v>
      </c>
      <c r="BG520" s="139" t="s">
        <v>84</v>
      </c>
      <c r="BH520" s="139" t="s">
        <v>85</v>
      </c>
      <c r="BI520" s="139" t="s">
        <v>86</v>
      </c>
      <c r="BJ520" s="139"/>
      <c r="BK520" s="139" t="s">
        <v>116</v>
      </c>
    </row>
    <row r="521" spans="1:63" ht="13.2" customHeight="1" x14ac:dyDescent="0.2">
      <c r="A521" s="54">
        <f t="shared" si="177"/>
        <v>45911</v>
      </c>
      <c r="B521" s="54" t="str">
        <f t="shared" si="178"/>
        <v>NRT</v>
      </c>
      <c r="C521" s="53">
        <f t="shared" si="179"/>
        <v>82020038104</v>
      </c>
      <c r="D521" s="55" t="str">
        <f t="shared" si="180"/>
        <v>PJP250142879</v>
      </c>
      <c r="E521" s="53">
        <f t="shared" si="181"/>
        <v>596421474636</v>
      </c>
      <c r="F521" s="53">
        <f t="shared" si="182"/>
        <v>2256355</v>
      </c>
      <c r="G521" s="53" t="str">
        <f t="shared" si="183"/>
        <v>SWCORP (TEAMHT)</v>
      </c>
      <c r="H521" s="55" t="str">
        <f t="shared" si="184"/>
        <v>강경숙</v>
      </c>
      <c r="I521" s="53">
        <f t="shared" si="185"/>
        <v>25369</v>
      </c>
      <c r="J521" s="72">
        <f t="shared" si="186"/>
        <v>0</v>
      </c>
      <c r="K521" s="114">
        <f t="shared" si="187"/>
        <v>1</v>
      </c>
      <c r="L521" s="115">
        <f t="shared" si="188"/>
        <v>1.4</v>
      </c>
      <c r="M521" s="115">
        <f t="shared" si="189"/>
        <v>2.2000000000000002</v>
      </c>
      <c r="N521" s="56">
        <f t="shared" si="190"/>
        <v>2.2000000000000002</v>
      </c>
      <c r="O521" s="53" t="str">
        <f t="shared" si="191"/>
        <v>일반(목록배제,Normal-Manifest Exception)</v>
      </c>
      <c r="P521" s="100">
        <f t="shared" si="192"/>
        <v>17.14</v>
      </c>
      <c r="Q521" s="63" t="str">
        <f t="shared" si="193"/>
        <v>RS702</v>
      </c>
      <c r="R521" s="63" t="str">
        <f t="shared" si="194"/>
        <v>AIR SEOUL</v>
      </c>
      <c r="S521" s="54">
        <f t="shared" si="195"/>
        <v>45911</v>
      </c>
      <c r="T521" s="94">
        <f t="shared" si="196"/>
        <v>888</v>
      </c>
      <c r="U521" s="98" cm="1">
        <f t="array" ref="U521">IF(OR(ISNUMBER(SEARCH("대신대납",J521)),ISNUMBER(SEARCH("대신 대납",J521))),_xlfn.LET(
  _xlpm.s,J521,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1" s="98">
        <f>((K521-1)*2500)/(Summary!$B$23/100)</f>
        <v>0</v>
      </c>
      <c r="W521" s="107">
        <f>IF(OR(ISNUMBER(SEARCH("대신대납",J521)),ISNUMBER(SEARCH("대신 대납",J521)),ISNUMBER(SEARCH("대신착불",J521)),ISNUMBER(SEARCH("대신 착불",J521))), 0,_xlfn.IFNA(_xlfn.IFS(
    AND(N521/K521 &gt; 2, N521/K521 &lt;= 5), 500/(Summary!$B$23/100) * K521,
    AND(N521/K521 &gt; 5, N521/K521 &lt;= 10), 1000/(Summary!$B$23/100) * K521,
    AND(N521/K521 &gt; 10, N521/K521 &lt;= 20), 3000/(Summary!$B$23/100) * K521,
    AND(N521/K521 &gt; 20, N521/K521 &lt;= 25), 11000/(Summary!$B$23/100) * K521,
    AND(N521/K521 &gt; 25, N521/K521 &lt;= 999), 15000/(Summary!$B$23/100) * K521
),0))</f>
        <v>53.059968376258844</v>
      </c>
      <c r="X521" s="99" cm="1">
        <f t="array" ref="X521">_xlfn.IFNA(_xlfn.IFS(AND(P521&gt;=2000, P521&lt;3000), 10000, AND(P521&gt;=3000, P521&lt;4000), 15000, AND(P521&gt;=4000, P521&lt;5000), 20000, AND(P521&gt;=5000), 25000),0)</f>
        <v>0</v>
      </c>
      <c r="Y521" s="64" t="str">
        <f>_xlfn.IFNA(VLOOKUP(D521,OTC!$A:$H,8,0),"")</f>
        <v/>
      </c>
      <c r="Z521" s="102">
        <f t="shared" si="197"/>
        <v>53</v>
      </c>
      <c r="AA521" s="113">
        <f t="shared" si="198"/>
        <v>941</v>
      </c>
      <c r="AB521" s="124">
        <f>IF(OR(ISNUMBER(SEARCH("적하삭제",J521)),ISNUMBER(SEARCH("적하 삭제",J521))),0,AA521*Summary!$B$23/100)</f>
        <v>8867.3253000000004</v>
      </c>
      <c r="AC521" s="65"/>
      <c r="AD521" s="145">
        <v>45911</v>
      </c>
      <c r="AE521" s="139" t="s">
        <v>10</v>
      </c>
      <c r="AF521" s="139">
        <v>82020038104</v>
      </c>
      <c r="AG521" s="139" t="s">
        <v>1750</v>
      </c>
      <c r="AH521" s="139" t="s">
        <v>1751</v>
      </c>
      <c r="AI521" s="139">
        <v>1092526943</v>
      </c>
      <c r="AJ521" s="139">
        <v>25369</v>
      </c>
      <c r="AK521" s="139"/>
      <c r="AL521" s="140">
        <v>1</v>
      </c>
      <c r="AM521" s="141">
        <v>1.4</v>
      </c>
      <c r="AN521" s="141">
        <v>2.2000000000000002</v>
      </c>
      <c r="AO521" s="141">
        <v>2.2000000000000002</v>
      </c>
      <c r="AP521" s="139" t="s">
        <v>8</v>
      </c>
      <c r="AQ521" s="141">
        <v>17.14</v>
      </c>
      <c r="AR521" s="139" t="s">
        <v>81</v>
      </c>
      <c r="AS521" s="139" t="s">
        <v>81</v>
      </c>
      <c r="AT521" s="139" t="s">
        <v>81</v>
      </c>
      <c r="AU521" s="139" t="s">
        <v>81</v>
      </c>
      <c r="AV521" s="139" t="s">
        <v>81</v>
      </c>
      <c r="AW521" s="139">
        <v>2256355</v>
      </c>
      <c r="AX521" s="139" t="s">
        <v>121</v>
      </c>
      <c r="AY521" s="139" t="s">
        <v>82</v>
      </c>
      <c r="AZ521" s="139"/>
      <c r="BA521" s="139" t="s">
        <v>83</v>
      </c>
      <c r="BB521" s="157">
        <v>596421474636</v>
      </c>
      <c r="BC521" s="139"/>
      <c r="BD521" s="139" t="s">
        <v>1752</v>
      </c>
      <c r="BE521" s="139" t="s">
        <v>119</v>
      </c>
      <c r="BF521" s="139" t="s">
        <v>87</v>
      </c>
      <c r="BG521" s="139" t="s">
        <v>84</v>
      </c>
      <c r="BH521" s="139" t="s">
        <v>85</v>
      </c>
      <c r="BI521" s="139" t="s">
        <v>86</v>
      </c>
      <c r="BJ521" s="139"/>
      <c r="BK521" s="139" t="s">
        <v>116</v>
      </c>
    </row>
    <row r="522" spans="1:63" ht="13.2" customHeight="1" x14ac:dyDescent="0.2">
      <c r="A522" s="54">
        <f t="shared" si="177"/>
        <v>45911</v>
      </c>
      <c r="B522" s="54" t="str">
        <f t="shared" si="178"/>
        <v>NRT</v>
      </c>
      <c r="C522" s="53">
        <f t="shared" si="179"/>
        <v>82020038104</v>
      </c>
      <c r="D522" s="55" t="str">
        <f t="shared" si="180"/>
        <v>PJP250143438</v>
      </c>
      <c r="E522" s="53">
        <f t="shared" si="181"/>
        <v>596421477392</v>
      </c>
      <c r="F522" s="53">
        <f t="shared" si="182"/>
        <v>2256355</v>
      </c>
      <c r="G522" s="53" t="str">
        <f t="shared" si="183"/>
        <v>SWCORP (TEAMHT)</v>
      </c>
      <c r="H522" s="55" t="str">
        <f t="shared" si="184"/>
        <v>임성빈</v>
      </c>
      <c r="I522" s="53">
        <f t="shared" si="185"/>
        <v>15521</v>
      </c>
      <c r="J522" s="72">
        <f t="shared" si="186"/>
        <v>0</v>
      </c>
      <c r="K522" s="114">
        <f t="shared" si="187"/>
        <v>1</v>
      </c>
      <c r="L522" s="115">
        <f t="shared" si="188"/>
        <v>4.9000000000000004</v>
      </c>
      <c r="M522" s="115">
        <f t="shared" si="189"/>
        <v>4.4000000000000004</v>
      </c>
      <c r="N522" s="56">
        <f t="shared" si="190"/>
        <v>4.9000000000000004</v>
      </c>
      <c r="O522" s="53" t="str">
        <f t="shared" si="191"/>
        <v>일반(목록배제,Normal-Manifest Exception)</v>
      </c>
      <c r="P522" s="100">
        <f t="shared" si="192"/>
        <v>10.64</v>
      </c>
      <c r="Q522" s="63" t="str">
        <f t="shared" si="193"/>
        <v>RS702</v>
      </c>
      <c r="R522" s="63" t="str">
        <f t="shared" si="194"/>
        <v>AIR SEOUL</v>
      </c>
      <c r="S522" s="54">
        <f t="shared" si="195"/>
        <v>45911</v>
      </c>
      <c r="T522" s="94">
        <f t="shared" si="196"/>
        <v>1401</v>
      </c>
      <c r="U522" s="98" cm="1">
        <f t="array" ref="U522">IF(OR(ISNUMBER(SEARCH("대신대납",J522)),ISNUMBER(SEARCH("대신 대납",J522))),_xlfn.LET(
  _xlpm.s,J522,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2" s="98">
        <f>((K522-1)*2500)/(Summary!$B$23/100)</f>
        <v>0</v>
      </c>
      <c r="W522" s="107">
        <f>IF(OR(ISNUMBER(SEARCH("대신대납",J522)),ISNUMBER(SEARCH("대신 대납",J522)),ISNUMBER(SEARCH("대신착불",J522)),ISNUMBER(SEARCH("대신 착불",J522))), 0,_xlfn.IFNA(_xlfn.IFS(
    AND(N522/K522 &gt; 2, N522/K522 &lt;= 5), 500/(Summary!$B$23/100) * K522,
    AND(N522/K522 &gt; 5, N522/K522 &lt;= 10), 1000/(Summary!$B$23/100) * K522,
    AND(N522/K522 &gt; 10, N522/K522 &lt;= 20), 3000/(Summary!$B$23/100) * K522,
    AND(N522/K522 &gt; 20, N522/K522 &lt;= 25), 11000/(Summary!$B$23/100) * K522,
    AND(N522/K522 &gt; 25, N522/K522 &lt;= 999), 15000/(Summary!$B$23/100) * K522
),0))</f>
        <v>53.059968376258844</v>
      </c>
      <c r="X522" s="99" cm="1">
        <f t="array" ref="X522">_xlfn.IFNA(_xlfn.IFS(AND(P522&gt;=2000, P522&lt;3000), 10000, AND(P522&gt;=3000, P522&lt;4000), 15000, AND(P522&gt;=4000, P522&lt;5000), 20000, AND(P522&gt;=5000), 25000),0)</f>
        <v>0</v>
      </c>
      <c r="Y522" s="64" t="str">
        <f>_xlfn.IFNA(VLOOKUP(D522,OTC!$A:$H,8,0),"")</f>
        <v/>
      </c>
      <c r="Z522" s="102">
        <f t="shared" si="197"/>
        <v>53</v>
      </c>
      <c r="AA522" s="113">
        <f t="shared" si="198"/>
        <v>1454</v>
      </c>
      <c r="AB522" s="124">
        <f>IF(OR(ISNUMBER(SEARCH("적하삭제",J522)),ISNUMBER(SEARCH("적하 삭제",J522))),0,AA522*Summary!$B$23/100)</f>
        <v>13701.478200000001</v>
      </c>
      <c r="AC522" s="65"/>
      <c r="AD522" s="145">
        <v>45911</v>
      </c>
      <c r="AE522" s="139" t="s">
        <v>10</v>
      </c>
      <c r="AF522" s="139">
        <v>82020038104</v>
      </c>
      <c r="AG522" s="139" t="s">
        <v>1753</v>
      </c>
      <c r="AH522" s="139" t="s">
        <v>1754</v>
      </c>
      <c r="AI522" s="139">
        <v>1039947126</v>
      </c>
      <c r="AJ522" s="139">
        <v>15521</v>
      </c>
      <c r="AK522" s="139"/>
      <c r="AL522" s="140">
        <v>1</v>
      </c>
      <c r="AM522" s="141">
        <v>4.9000000000000004</v>
      </c>
      <c r="AN522" s="141">
        <v>4.4000000000000004</v>
      </c>
      <c r="AO522" s="141">
        <v>4.9000000000000004</v>
      </c>
      <c r="AP522" s="139" t="s">
        <v>8</v>
      </c>
      <c r="AQ522" s="141">
        <v>10.64</v>
      </c>
      <c r="AR522" s="139" t="s">
        <v>81</v>
      </c>
      <c r="AS522" s="139" t="s">
        <v>81</v>
      </c>
      <c r="AT522" s="139" t="s">
        <v>81</v>
      </c>
      <c r="AU522" s="139" t="s">
        <v>81</v>
      </c>
      <c r="AV522" s="139" t="s">
        <v>81</v>
      </c>
      <c r="AW522" s="139">
        <v>2256355</v>
      </c>
      <c r="AX522" s="139" t="s">
        <v>121</v>
      </c>
      <c r="AY522" s="139" t="s">
        <v>82</v>
      </c>
      <c r="AZ522" s="139"/>
      <c r="BA522" s="139" t="s">
        <v>83</v>
      </c>
      <c r="BB522" s="157">
        <v>596421477392</v>
      </c>
      <c r="BC522" s="139"/>
      <c r="BD522" s="139" t="s">
        <v>1755</v>
      </c>
      <c r="BE522" s="139" t="s">
        <v>119</v>
      </c>
      <c r="BF522" s="139" t="s">
        <v>87</v>
      </c>
      <c r="BG522" s="139" t="s">
        <v>84</v>
      </c>
      <c r="BH522" s="139" t="s">
        <v>85</v>
      </c>
      <c r="BI522" s="139" t="s">
        <v>86</v>
      </c>
      <c r="BJ522" s="139"/>
      <c r="BK522" s="139" t="s">
        <v>116</v>
      </c>
    </row>
    <row r="523" spans="1:63" ht="13.2" customHeight="1" x14ac:dyDescent="0.2">
      <c r="A523" s="54">
        <f t="shared" si="177"/>
        <v>45911</v>
      </c>
      <c r="B523" s="54" t="str">
        <f t="shared" si="178"/>
        <v>NRT</v>
      </c>
      <c r="C523" s="53">
        <f t="shared" si="179"/>
        <v>82020038104</v>
      </c>
      <c r="D523" s="55" t="str">
        <f t="shared" si="180"/>
        <v>PJP250142855</v>
      </c>
      <c r="E523" s="53">
        <f t="shared" si="181"/>
        <v>596421474393</v>
      </c>
      <c r="F523" s="53">
        <f t="shared" si="182"/>
        <v>2256355</v>
      </c>
      <c r="G523" s="53" t="str">
        <f t="shared" si="183"/>
        <v>SWCORP (TEAMHT)</v>
      </c>
      <c r="H523" s="55" t="str">
        <f t="shared" si="184"/>
        <v>이하늘</v>
      </c>
      <c r="I523" s="53">
        <f t="shared" si="185"/>
        <v>61977</v>
      </c>
      <c r="J523" s="72">
        <f t="shared" si="186"/>
        <v>0</v>
      </c>
      <c r="K523" s="114">
        <f t="shared" si="187"/>
        <v>1</v>
      </c>
      <c r="L523" s="115">
        <f t="shared" si="188"/>
        <v>2.4500000000000002</v>
      </c>
      <c r="M523" s="115">
        <f t="shared" si="189"/>
        <v>1.9</v>
      </c>
      <c r="N523" s="56">
        <f t="shared" si="190"/>
        <v>2.5</v>
      </c>
      <c r="O523" s="53" t="str">
        <f t="shared" si="191"/>
        <v>일반(목록배제,Normal-Manifest Exception)</v>
      </c>
      <c r="P523" s="100">
        <f t="shared" si="192"/>
        <v>9.56</v>
      </c>
      <c r="Q523" s="63" t="str">
        <f t="shared" si="193"/>
        <v>RS702</v>
      </c>
      <c r="R523" s="63" t="str">
        <f t="shared" si="194"/>
        <v>AIR SEOUL</v>
      </c>
      <c r="S523" s="54">
        <f t="shared" si="195"/>
        <v>45911</v>
      </c>
      <c r="T523" s="94">
        <f t="shared" si="196"/>
        <v>945</v>
      </c>
      <c r="U523" s="98" cm="1">
        <f t="array" ref="U523">IF(OR(ISNUMBER(SEARCH("대신대납",J523)),ISNUMBER(SEARCH("대신 대납",J523))),_xlfn.LET(
  _xlpm.s,J523,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3" s="98">
        <f>((K523-1)*2500)/(Summary!$B$23/100)</f>
        <v>0</v>
      </c>
      <c r="W523" s="107">
        <f>IF(OR(ISNUMBER(SEARCH("대신대납",J523)),ISNUMBER(SEARCH("대신 대납",J523)),ISNUMBER(SEARCH("대신착불",J523)),ISNUMBER(SEARCH("대신 착불",J523))), 0,_xlfn.IFNA(_xlfn.IFS(
    AND(N523/K523 &gt; 2, N523/K523 &lt;= 5), 500/(Summary!$B$23/100) * K523,
    AND(N523/K523 &gt; 5, N523/K523 &lt;= 10), 1000/(Summary!$B$23/100) * K523,
    AND(N523/K523 &gt; 10, N523/K523 &lt;= 20), 3000/(Summary!$B$23/100) * K523,
    AND(N523/K523 &gt; 20, N523/K523 &lt;= 25), 11000/(Summary!$B$23/100) * K523,
    AND(N523/K523 &gt; 25, N523/K523 &lt;= 999), 15000/(Summary!$B$23/100) * K523
),0))</f>
        <v>53.059968376258844</v>
      </c>
      <c r="X523" s="99" cm="1">
        <f t="array" ref="X523">_xlfn.IFNA(_xlfn.IFS(AND(P523&gt;=2000, P523&lt;3000), 10000, AND(P523&gt;=3000, P523&lt;4000), 15000, AND(P523&gt;=4000, P523&lt;5000), 20000, AND(P523&gt;=5000), 25000),0)</f>
        <v>0</v>
      </c>
      <c r="Y523" s="64" t="str">
        <f>_xlfn.IFNA(VLOOKUP(D523,OTC!$A:$H,8,0),"")</f>
        <v/>
      </c>
      <c r="Z523" s="102">
        <f t="shared" si="197"/>
        <v>53</v>
      </c>
      <c r="AA523" s="113">
        <f t="shared" si="198"/>
        <v>998</v>
      </c>
      <c r="AB523" s="124">
        <f>IF(OR(ISNUMBER(SEARCH("적하삭제",J523)),ISNUMBER(SEARCH("적하 삭제",J523))),0,AA523*Summary!$B$23/100)</f>
        <v>9404.4534000000003</v>
      </c>
      <c r="AC523" s="65"/>
      <c r="AD523" s="145">
        <v>45911</v>
      </c>
      <c r="AE523" s="139" t="s">
        <v>10</v>
      </c>
      <c r="AF523" s="139">
        <v>82020038104</v>
      </c>
      <c r="AG523" s="139" t="s">
        <v>1756</v>
      </c>
      <c r="AH523" s="139" t="s">
        <v>1757</v>
      </c>
      <c r="AI523" s="139">
        <v>1067684685</v>
      </c>
      <c r="AJ523" s="139">
        <v>61977</v>
      </c>
      <c r="AK523" s="139"/>
      <c r="AL523" s="140">
        <v>1</v>
      </c>
      <c r="AM523" s="141">
        <v>2.4500000000000002</v>
      </c>
      <c r="AN523" s="141">
        <v>1.9</v>
      </c>
      <c r="AO523" s="141">
        <v>2.5</v>
      </c>
      <c r="AP523" s="139" t="s">
        <v>8</v>
      </c>
      <c r="AQ523" s="141">
        <v>9.56</v>
      </c>
      <c r="AR523" s="139" t="s">
        <v>81</v>
      </c>
      <c r="AS523" s="139" t="s">
        <v>81</v>
      </c>
      <c r="AT523" s="139" t="s">
        <v>81</v>
      </c>
      <c r="AU523" s="139" t="s">
        <v>81</v>
      </c>
      <c r="AV523" s="139" t="s">
        <v>81</v>
      </c>
      <c r="AW523" s="139">
        <v>2256355</v>
      </c>
      <c r="AX523" s="139" t="s">
        <v>121</v>
      </c>
      <c r="AY523" s="139" t="s">
        <v>82</v>
      </c>
      <c r="AZ523" s="139"/>
      <c r="BA523" s="139" t="s">
        <v>83</v>
      </c>
      <c r="BB523" s="157">
        <v>596421474393</v>
      </c>
      <c r="BC523" s="139"/>
      <c r="BD523" s="139" t="s">
        <v>1758</v>
      </c>
      <c r="BE523" s="139" t="s">
        <v>119</v>
      </c>
      <c r="BF523" s="139" t="s">
        <v>87</v>
      </c>
      <c r="BG523" s="139" t="s">
        <v>84</v>
      </c>
      <c r="BH523" s="139" t="s">
        <v>85</v>
      </c>
      <c r="BI523" s="139" t="s">
        <v>86</v>
      </c>
      <c r="BJ523" s="139"/>
      <c r="BK523" s="139" t="s">
        <v>116</v>
      </c>
    </row>
    <row r="524" spans="1:63" ht="13.2" customHeight="1" x14ac:dyDescent="0.2">
      <c r="A524" s="54">
        <f t="shared" si="177"/>
        <v>45911</v>
      </c>
      <c r="B524" s="54" t="str">
        <f t="shared" si="178"/>
        <v>NRT</v>
      </c>
      <c r="C524" s="53">
        <f t="shared" si="179"/>
        <v>82020038104</v>
      </c>
      <c r="D524" s="55" t="str">
        <f t="shared" si="180"/>
        <v>PJP250142885</v>
      </c>
      <c r="E524" s="53">
        <f t="shared" si="181"/>
        <v>596421474695</v>
      </c>
      <c r="F524" s="53">
        <f t="shared" si="182"/>
        <v>2256355</v>
      </c>
      <c r="G524" s="53" t="str">
        <f t="shared" si="183"/>
        <v>SWCORP (TEAMHT)</v>
      </c>
      <c r="H524" s="55" t="str">
        <f t="shared" si="184"/>
        <v>이진희</v>
      </c>
      <c r="I524" s="53">
        <f t="shared" si="185"/>
        <v>17990</v>
      </c>
      <c r="J524" s="72">
        <f t="shared" si="186"/>
        <v>0</v>
      </c>
      <c r="K524" s="114">
        <f t="shared" si="187"/>
        <v>1</v>
      </c>
      <c r="L524" s="115">
        <f t="shared" si="188"/>
        <v>2.1</v>
      </c>
      <c r="M524" s="115">
        <f t="shared" si="189"/>
        <v>1.9</v>
      </c>
      <c r="N524" s="56">
        <f t="shared" si="190"/>
        <v>2.1</v>
      </c>
      <c r="O524" s="53" t="str">
        <f t="shared" si="191"/>
        <v>일반(목록배제,Normal-Manifest Exception)</v>
      </c>
      <c r="P524" s="100">
        <f t="shared" si="192"/>
        <v>7.33</v>
      </c>
      <c r="Q524" s="63" t="str">
        <f t="shared" si="193"/>
        <v>RS702</v>
      </c>
      <c r="R524" s="63" t="str">
        <f t="shared" si="194"/>
        <v>AIR SEOUL</v>
      </c>
      <c r="S524" s="54">
        <f t="shared" si="195"/>
        <v>45911</v>
      </c>
      <c r="T524" s="94">
        <f t="shared" si="196"/>
        <v>869</v>
      </c>
      <c r="U524" s="98" cm="1">
        <f t="array" ref="U524">IF(OR(ISNUMBER(SEARCH("대신대납",J524)),ISNUMBER(SEARCH("대신 대납",J524))),_xlfn.LET(
  _xlpm.s,J524,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4" s="98">
        <f>((K524-1)*2500)/(Summary!$B$23/100)</f>
        <v>0</v>
      </c>
      <c r="W524" s="107">
        <f>IF(OR(ISNUMBER(SEARCH("대신대납",J524)),ISNUMBER(SEARCH("대신 대납",J524)),ISNUMBER(SEARCH("대신착불",J524)),ISNUMBER(SEARCH("대신 착불",J524))), 0,_xlfn.IFNA(_xlfn.IFS(
    AND(N524/K524 &gt; 2, N524/K524 &lt;= 5), 500/(Summary!$B$23/100) * K524,
    AND(N524/K524 &gt; 5, N524/K524 &lt;= 10), 1000/(Summary!$B$23/100) * K524,
    AND(N524/K524 &gt; 10, N524/K524 &lt;= 20), 3000/(Summary!$B$23/100) * K524,
    AND(N524/K524 &gt; 20, N524/K524 &lt;= 25), 11000/(Summary!$B$23/100) * K524,
    AND(N524/K524 &gt; 25, N524/K524 &lt;= 999), 15000/(Summary!$B$23/100) * K524
),0))</f>
        <v>53.059968376258844</v>
      </c>
      <c r="X524" s="99" cm="1">
        <f t="array" ref="X524">_xlfn.IFNA(_xlfn.IFS(AND(P524&gt;=2000, P524&lt;3000), 10000, AND(P524&gt;=3000, P524&lt;4000), 15000, AND(P524&gt;=4000, P524&lt;5000), 20000, AND(P524&gt;=5000), 25000),0)</f>
        <v>0</v>
      </c>
      <c r="Y524" s="64" t="str">
        <f>_xlfn.IFNA(VLOOKUP(D524,OTC!$A:$H,8,0),"")</f>
        <v/>
      </c>
      <c r="Z524" s="102">
        <f t="shared" si="197"/>
        <v>53</v>
      </c>
      <c r="AA524" s="113">
        <f t="shared" si="198"/>
        <v>922</v>
      </c>
      <c r="AB524" s="124">
        <f>IF(OR(ISNUMBER(SEARCH("적하삭제",J524)),ISNUMBER(SEARCH("적하 삭제",J524))),0,AA524*Summary!$B$23/100)</f>
        <v>8688.2826000000005</v>
      </c>
      <c r="AC524" s="65"/>
      <c r="AD524" s="145">
        <v>45911</v>
      </c>
      <c r="AE524" s="139" t="s">
        <v>10</v>
      </c>
      <c r="AF524" s="139">
        <v>82020038104</v>
      </c>
      <c r="AG524" s="139" t="s">
        <v>1759</v>
      </c>
      <c r="AH524" s="139" t="s">
        <v>141</v>
      </c>
      <c r="AI524" s="139">
        <v>1056123615</v>
      </c>
      <c r="AJ524" s="139">
        <v>17990</v>
      </c>
      <c r="AK524" s="139"/>
      <c r="AL524" s="140">
        <v>1</v>
      </c>
      <c r="AM524" s="141">
        <v>2.1</v>
      </c>
      <c r="AN524" s="141">
        <v>1.9</v>
      </c>
      <c r="AO524" s="141">
        <v>2.1</v>
      </c>
      <c r="AP524" s="139" t="s">
        <v>8</v>
      </c>
      <c r="AQ524" s="141">
        <v>7.33</v>
      </c>
      <c r="AR524" s="139" t="s">
        <v>81</v>
      </c>
      <c r="AS524" s="139" t="s">
        <v>81</v>
      </c>
      <c r="AT524" s="139" t="s">
        <v>81</v>
      </c>
      <c r="AU524" s="139" t="s">
        <v>81</v>
      </c>
      <c r="AV524" s="139" t="s">
        <v>81</v>
      </c>
      <c r="AW524" s="139">
        <v>2256355</v>
      </c>
      <c r="AX524" s="139" t="s">
        <v>121</v>
      </c>
      <c r="AY524" s="139" t="s">
        <v>82</v>
      </c>
      <c r="AZ524" s="139"/>
      <c r="BA524" s="139" t="s">
        <v>83</v>
      </c>
      <c r="BB524" s="157">
        <v>596421474695</v>
      </c>
      <c r="BC524" s="139"/>
      <c r="BD524" s="139" t="s">
        <v>1760</v>
      </c>
      <c r="BE524" s="139" t="s">
        <v>119</v>
      </c>
      <c r="BF524" s="139" t="s">
        <v>87</v>
      </c>
      <c r="BG524" s="139" t="s">
        <v>84</v>
      </c>
      <c r="BH524" s="139" t="s">
        <v>85</v>
      </c>
      <c r="BI524" s="139" t="s">
        <v>86</v>
      </c>
      <c r="BJ524" s="139"/>
      <c r="BK524" s="139" t="s">
        <v>116</v>
      </c>
    </row>
    <row r="525" spans="1:63" ht="13.2" customHeight="1" x14ac:dyDescent="0.2">
      <c r="A525" s="54">
        <f t="shared" si="177"/>
        <v>45911</v>
      </c>
      <c r="B525" s="54" t="str">
        <f t="shared" si="178"/>
        <v>NRT</v>
      </c>
      <c r="C525" s="53">
        <f t="shared" si="179"/>
        <v>82020038104</v>
      </c>
      <c r="D525" s="55" t="str">
        <f t="shared" si="180"/>
        <v>PJP250143428</v>
      </c>
      <c r="E525" s="53">
        <f t="shared" si="181"/>
        <v>596421477296</v>
      </c>
      <c r="F525" s="53">
        <f t="shared" si="182"/>
        <v>2256355</v>
      </c>
      <c r="G525" s="53" t="str">
        <f t="shared" si="183"/>
        <v>SWCORP (TEAMHT)</v>
      </c>
      <c r="H525" s="55" t="str">
        <f t="shared" si="184"/>
        <v>이시혁</v>
      </c>
      <c r="I525" s="53">
        <f t="shared" si="185"/>
        <v>15596</v>
      </c>
      <c r="J525" s="72">
        <f t="shared" si="186"/>
        <v>0</v>
      </c>
      <c r="K525" s="114">
        <f t="shared" si="187"/>
        <v>1</v>
      </c>
      <c r="L525" s="115">
        <f t="shared" si="188"/>
        <v>0.5</v>
      </c>
      <c r="M525" s="115">
        <f t="shared" si="189"/>
        <v>2.1</v>
      </c>
      <c r="N525" s="56">
        <f t="shared" si="190"/>
        <v>2.1</v>
      </c>
      <c r="O525" s="53" t="str">
        <f t="shared" si="191"/>
        <v>일반(목록배제,Normal-Manifest Exception)</v>
      </c>
      <c r="P525" s="100">
        <f t="shared" si="192"/>
        <v>13.06</v>
      </c>
      <c r="Q525" s="63" t="str">
        <f t="shared" si="193"/>
        <v>RS702</v>
      </c>
      <c r="R525" s="63" t="str">
        <f t="shared" si="194"/>
        <v>AIR SEOUL</v>
      </c>
      <c r="S525" s="54">
        <f t="shared" si="195"/>
        <v>45911</v>
      </c>
      <c r="T525" s="94">
        <f t="shared" si="196"/>
        <v>869</v>
      </c>
      <c r="U525" s="98" cm="1">
        <f t="array" ref="U525">IF(OR(ISNUMBER(SEARCH("대신대납",J525)),ISNUMBER(SEARCH("대신 대납",J525))),_xlfn.LET(
  _xlpm.s,J525,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5" s="98">
        <f>((K525-1)*2500)/(Summary!$B$23/100)</f>
        <v>0</v>
      </c>
      <c r="W525" s="107">
        <f>IF(OR(ISNUMBER(SEARCH("대신대납",J525)),ISNUMBER(SEARCH("대신 대납",J525)),ISNUMBER(SEARCH("대신착불",J525)),ISNUMBER(SEARCH("대신 착불",J525))), 0,_xlfn.IFNA(_xlfn.IFS(
    AND(N525/K525 &gt; 2, N525/K525 &lt;= 5), 500/(Summary!$B$23/100) * K525,
    AND(N525/K525 &gt; 5, N525/K525 &lt;= 10), 1000/(Summary!$B$23/100) * K525,
    AND(N525/K525 &gt; 10, N525/K525 &lt;= 20), 3000/(Summary!$B$23/100) * K525,
    AND(N525/K525 &gt; 20, N525/K525 &lt;= 25), 11000/(Summary!$B$23/100) * K525,
    AND(N525/K525 &gt; 25, N525/K525 &lt;= 999), 15000/(Summary!$B$23/100) * K525
),0))</f>
        <v>53.059968376258844</v>
      </c>
      <c r="X525" s="99" cm="1">
        <f t="array" ref="X525">_xlfn.IFNA(_xlfn.IFS(AND(P525&gt;=2000, P525&lt;3000), 10000, AND(P525&gt;=3000, P525&lt;4000), 15000, AND(P525&gt;=4000, P525&lt;5000), 20000, AND(P525&gt;=5000), 25000),0)</f>
        <v>0</v>
      </c>
      <c r="Y525" s="64" t="str">
        <f>_xlfn.IFNA(VLOOKUP(D525,OTC!$A:$H,8,0),"")</f>
        <v/>
      </c>
      <c r="Z525" s="102">
        <f t="shared" si="197"/>
        <v>53</v>
      </c>
      <c r="AA525" s="113">
        <f t="shared" si="198"/>
        <v>922</v>
      </c>
      <c r="AB525" s="124">
        <f>IF(OR(ISNUMBER(SEARCH("적하삭제",J525)),ISNUMBER(SEARCH("적하 삭제",J525))),0,AA525*Summary!$B$23/100)</f>
        <v>8688.2826000000005</v>
      </c>
      <c r="AC525" s="65"/>
      <c r="AD525" s="145">
        <v>45911</v>
      </c>
      <c r="AE525" s="139" t="s">
        <v>10</v>
      </c>
      <c r="AF525" s="139">
        <v>82020038104</v>
      </c>
      <c r="AG525" s="139" t="s">
        <v>1761</v>
      </c>
      <c r="AH525" s="139" t="s">
        <v>1762</v>
      </c>
      <c r="AI525" s="139">
        <v>1077449829</v>
      </c>
      <c r="AJ525" s="139">
        <v>15596</v>
      </c>
      <c r="AK525" s="139"/>
      <c r="AL525" s="140">
        <v>1</v>
      </c>
      <c r="AM525" s="141">
        <v>0.5</v>
      </c>
      <c r="AN525" s="141">
        <v>2.1</v>
      </c>
      <c r="AO525" s="141">
        <v>2.1</v>
      </c>
      <c r="AP525" s="139" t="s">
        <v>8</v>
      </c>
      <c r="AQ525" s="141">
        <v>13.06</v>
      </c>
      <c r="AR525" s="139" t="s">
        <v>81</v>
      </c>
      <c r="AS525" s="139" t="s">
        <v>81</v>
      </c>
      <c r="AT525" s="139" t="s">
        <v>81</v>
      </c>
      <c r="AU525" s="139" t="s">
        <v>81</v>
      </c>
      <c r="AV525" s="139" t="s">
        <v>81</v>
      </c>
      <c r="AW525" s="139">
        <v>2256355</v>
      </c>
      <c r="AX525" s="139" t="s">
        <v>121</v>
      </c>
      <c r="AY525" s="139" t="s">
        <v>82</v>
      </c>
      <c r="AZ525" s="139"/>
      <c r="BA525" s="139" t="s">
        <v>83</v>
      </c>
      <c r="BB525" s="157">
        <v>596421477296</v>
      </c>
      <c r="BC525" s="139"/>
      <c r="BD525" s="139" t="s">
        <v>1763</v>
      </c>
      <c r="BE525" s="139" t="s">
        <v>119</v>
      </c>
      <c r="BF525" s="139" t="s">
        <v>87</v>
      </c>
      <c r="BG525" s="139" t="s">
        <v>84</v>
      </c>
      <c r="BH525" s="139" t="s">
        <v>85</v>
      </c>
      <c r="BI525" s="139" t="s">
        <v>86</v>
      </c>
      <c r="BJ525" s="139"/>
      <c r="BK525" s="139" t="s">
        <v>116</v>
      </c>
    </row>
    <row r="526" spans="1:63" ht="13.2" customHeight="1" x14ac:dyDescent="0.2">
      <c r="A526" s="54">
        <f t="shared" si="177"/>
        <v>45911</v>
      </c>
      <c r="B526" s="54" t="str">
        <f t="shared" si="178"/>
        <v>NRT</v>
      </c>
      <c r="C526" s="53">
        <f t="shared" si="179"/>
        <v>82020038104</v>
      </c>
      <c r="D526" s="55" t="str">
        <f t="shared" si="180"/>
        <v>PJP250142992</v>
      </c>
      <c r="E526" s="53">
        <f t="shared" si="181"/>
        <v>596421475535</v>
      </c>
      <c r="F526" s="53">
        <f t="shared" si="182"/>
        <v>2256355</v>
      </c>
      <c r="G526" s="53" t="str">
        <f t="shared" si="183"/>
        <v>SWCORP (TEAMHT)</v>
      </c>
      <c r="H526" s="55" t="str">
        <f t="shared" si="184"/>
        <v>신지원</v>
      </c>
      <c r="I526" s="53">
        <f t="shared" si="185"/>
        <v>10102</v>
      </c>
      <c r="J526" s="72">
        <f t="shared" si="186"/>
        <v>0</v>
      </c>
      <c r="K526" s="114">
        <f t="shared" si="187"/>
        <v>1</v>
      </c>
      <c r="L526" s="115">
        <f t="shared" si="188"/>
        <v>1.95</v>
      </c>
      <c r="M526" s="115">
        <f t="shared" si="189"/>
        <v>4</v>
      </c>
      <c r="N526" s="56">
        <f t="shared" si="190"/>
        <v>4</v>
      </c>
      <c r="O526" s="53" t="str">
        <f t="shared" si="191"/>
        <v>일반(목록배제,Normal-Manifest Exception)</v>
      </c>
      <c r="P526" s="100">
        <f t="shared" si="192"/>
        <v>20.69</v>
      </c>
      <c r="Q526" s="63" t="str">
        <f t="shared" si="193"/>
        <v>RS702</v>
      </c>
      <c r="R526" s="63" t="str">
        <f t="shared" si="194"/>
        <v>AIR SEOUL</v>
      </c>
      <c r="S526" s="54">
        <f t="shared" si="195"/>
        <v>45911</v>
      </c>
      <c r="T526" s="94">
        <f t="shared" si="196"/>
        <v>1230</v>
      </c>
      <c r="U526" s="98" cm="1">
        <f t="array" ref="U526">IF(OR(ISNUMBER(SEARCH("대신대납",J526)),ISNUMBER(SEARCH("대신 대납",J526))),_xlfn.LET(
  _xlpm.s,J526,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6" s="98">
        <f>((K526-1)*2500)/(Summary!$B$23/100)</f>
        <v>0</v>
      </c>
      <c r="W526" s="107">
        <f>IF(OR(ISNUMBER(SEARCH("대신대납",J526)),ISNUMBER(SEARCH("대신 대납",J526)),ISNUMBER(SEARCH("대신착불",J526)),ISNUMBER(SEARCH("대신 착불",J526))), 0,_xlfn.IFNA(_xlfn.IFS(
    AND(N526/K526 &gt; 2, N526/K526 &lt;= 5), 500/(Summary!$B$23/100) * K526,
    AND(N526/K526 &gt; 5, N526/K526 &lt;= 10), 1000/(Summary!$B$23/100) * K526,
    AND(N526/K526 &gt; 10, N526/K526 &lt;= 20), 3000/(Summary!$B$23/100) * K526,
    AND(N526/K526 &gt; 20, N526/K526 &lt;= 25), 11000/(Summary!$B$23/100) * K526,
    AND(N526/K526 &gt; 25, N526/K526 &lt;= 999), 15000/(Summary!$B$23/100) * K526
),0))</f>
        <v>53.059968376258844</v>
      </c>
      <c r="X526" s="99" cm="1">
        <f t="array" ref="X526">_xlfn.IFNA(_xlfn.IFS(AND(P526&gt;=2000, P526&lt;3000), 10000, AND(P526&gt;=3000, P526&lt;4000), 15000, AND(P526&gt;=4000, P526&lt;5000), 20000, AND(P526&gt;=5000), 25000),0)</f>
        <v>0</v>
      </c>
      <c r="Y526" s="64" t="str">
        <f>_xlfn.IFNA(VLOOKUP(D526,OTC!$A:$H,8,0),"")</f>
        <v/>
      </c>
      <c r="Z526" s="102">
        <f t="shared" si="197"/>
        <v>53</v>
      </c>
      <c r="AA526" s="113">
        <f t="shared" si="198"/>
        <v>1283</v>
      </c>
      <c r="AB526" s="124">
        <f>IF(OR(ISNUMBER(SEARCH("적하삭제",J526)),ISNUMBER(SEARCH("적하 삭제",J526))),0,AA526*Summary!$B$23/100)</f>
        <v>12090.093900000002</v>
      </c>
      <c r="AC526" s="65"/>
      <c r="AD526" s="145">
        <v>45911</v>
      </c>
      <c r="AE526" s="139" t="s">
        <v>10</v>
      </c>
      <c r="AF526" s="139">
        <v>82020038104</v>
      </c>
      <c r="AG526" s="139" t="s">
        <v>1764</v>
      </c>
      <c r="AH526" s="139" t="s">
        <v>1765</v>
      </c>
      <c r="AI526" s="139">
        <v>1050201656</v>
      </c>
      <c r="AJ526" s="139">
        <v>10102</v>
      </c>
      <c r="AK526" s="139"/>
      <c r="AL526" s="140">
        <v>1</v>
      </c>
      <c r="AM526" s="141">
        <v>1.95</v>
      </c>
      <c r="AN526" s="141">
        <v>4</v>
      </c>
      <c r="AO526" s="141">
        <v>4</v>
      </c>
      <c r="AP526" s="139" t="s">
        <v>8</v>
      </c>
      <c r="AQ526" s="141">
        <v>20.69</v>
      </c>
      <c r="AR526" s="139" t="s">
        <v>81</v>
      </c>
      <c r="AS526" s="139" t="s">
        <v>81</v>
      </c>
      <c r="AT526" s="139" t="s">
        <v>81</v>
      </c>
      <c r="AU526" s="139" t="s">
        <v>81</v>
      </c>
      <c r="AV526" s="139" t="s">
        <v>81</v>
      </c>
      <c r="AW526" s="139">
        <v>2256355</v>
      </c>
      <c r="AX526" s="139" t="s">
        <v>121</v>
      </c>
      <c r="AY526" s="139" t="s">
        <v>82</v>
      </c>
      <c r="AZ526" s="139"/>
      <c r="BA526" s="139" t="s">
        <v>83</v>
      </c>
      <c r="BB526" s="157">
        <v>596421475535</v>
      </c>
      <c r="BC526" s="139"/>
      <c r="BD526" s="139" t="s">
        <v>1766</v>
      </c>
      <c r="BE526" s="139" t="s">
        <v>119</v>
      </c>
      <c r="BF526" s="139" t="s">
        <v>87</v>
      </c>
      <c r="BG526" s="139" t="s">
        <v>84</v>
      </c>
      <c r="BH526" s="139" t="s">
        <v>85</v>
      </c>
      <c r="BI526" s="139" t="s">
        <v>86</v>
      </c>
      <c r="BJ526" s="139"/>
      <c r="BK526" s="139" t="s">
        <v>116</v>
      </c>
    </row>
    <row r="527" spans="1:63" ht="13.2" customHeight="1" x14ac:dyDescent="0.2">
      <c r="A527" s="54">
        <f t="shared" si="177"/>
        <v>45911</v>
      </c>
      <c r="B527" s="54" t="str">
        <f t="shared" si="178"/>
        <v>NRT</v>
      </c>
      <c r="C527" s="53">
        <f t="shared" si="179"/>
        <v>82020038104</v>
      </c>
      <c r="D527" s="55" t="str">
        <f t="shared" si="180"/>
        <v>PJP250143444</v>
      </c>
      <c r="E527" s="53">
        <f t="shared" si="181"/>
        <v>596421477451</v>
      </c>
      <c r="F527" s="53">
        <f t="shared" si="182"/>
        <v>2256355</v>
      </c>
      <c r="G527" s="53" t="str">
        <f t="shared" si="183"/>
        <v>SWCORP (TEAMHT)</v>
      </c>
      <c r="H527" s="55" t="str">
        <f t="shared" si="184"/>
        <v>조은지</v>
      </c>
      <c r="I527" s="53">
        <f t="shared" si="185"/>
        <v>30097</v>
      </c>
      <c r="J527" s="72">
        <f t="shared" si="186"/>
        <v>0</v>
      </c>
      <c r="K527" s="114">
        <f t="shared" si="187"/>
        <v>1</v>
      </c>
      <c r="L527" s="115">
        <f t="shared" si="188"/>
        <v>1.35</v>
      </c>
      <c r="M527" s="115">
        <f t="shared" si="189"/>
        <v>3.4</v>
      </c>
      <c r="N527" s="56">
        <f t="shared" si="190"/>
        <v>3.4000000000000004</v>
      </c>
      <c r="O527" s="53" t="str">
        <f t="shared" si="191"/>
        <v>일반(목록배제,Normal-Manifest Exception)</v>
      </c>
      <c r="P527" s="100">
        <f t="shared" si="192"/>
        <v>27.34</v>
      </c>
      <c r="Q527" s="63" t="str">
        <f t="shared" si="193"/>
        <v>RS702</v>
      </c>
      <c r="R527" s="63" t="str">
        <f t="shared" si="194"/>
        <v>AIR SEOUL</v>
      </c>
      <c r="S527" s="54">
        <f t="shared" si="195"/>
        <v>45911</v>
      </c>
      <c r="T527" s="94">
        <f t="shared" si="196"/>
        <v>1116</v>
      </c>
      <c r="U527" s="98" cm="1">
        <f t="array" ref="U527">IF(OR(ISNUMBER(SEARCH("대신대납",J527)),ISNUMBER(SEARCH("대신 대납",J527))),_xlfn.LET(
  _xlpm.s,J527,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7" s="98">
        <f>((K527-1)*2500)/(Summary!$B$23/100)</f>
        <v>0</v>
      </c>
      <c r="W527" s="107">
        <f>IF(OR(ISNUMBER(SEARCH("대신대납",J527)),ISNUMBER(SEARCH("대신 대납",J527)),ISNUMBER(SEARCH("대신착불",J527)),ISNUMBER(SEARCH("대신 착불",J527))), 0,_xlfn.IFNA(_xlfn.IFS(
    AND(N527/K527 &gt; 2, N527/K527 &lt;= 5), 500/(Summary!$B$23/100) * K527,
    AND(N527/K527 &gt; 5, N527/K527 &lt;= 10), 1000/(Summary!$B$23/100) * K527,
    AND(N527/K527 &gt; 10, N527/K527 &lt;= 20), 3000/(Summary!$B$23/100) * K527,
    AND(N527/K527 &gt; 20, N527/K527 &lt;= 25), 11000/(Summary!$B$23/100) * K527,
    AND(N527/K527 &gt; 25, N527/K527 &lt;= 999), 15000/(Summary!$B$23/100) * K527
),0))</f>
        <v>53.059968376258844</v>
      </c>
      <c r="X527" s="99" cm="1">
        <f t="array" ref="X527">_xlfn.IFNA(_xlfn.IFS(AND(P527&gt;=2000, P527&lt;3000), 10000, AND(P527&gt;=3000, P527&lt;4000), 15000, AND(P527&gt;=4000, P527&lt;5000), 20000, AND(P527&gt;=5000), 25000),0)</f>
        <v>0</v>
      </c>
      <c r="Y527" s="64" t="str">
        <f>_xlfn.IFNA(VLOOKUP(D527,OTC!$A:$H,8,0),"")</f>
        <v/>
      </c>
      <c r="Z527" s="102">
        <f t="shared" si="197"/>
        <v>53</v>
      </c>
      <c r="AA527" s="113">
        <f t="shared" si="198"/>
        <v>1169</v>
      </c>
      <c r="AB527" s="124">
        <f>IF(OR(ISNUMBER(SEARCH("적하삭제",J527)),ISNUMBER(SEARCH("적하 삭제",J527))),0,AA527*Summary!$B$23/100)</f>
        <v>11015.8377</v>
      </c>
      <c r="AC527" s="65"/>
      <c r="AD527" s="145">
        <v>45911</v>
      </c>
      <c r="AE527" s="139" t="s">
        <v>10</v>
      </c>
      <c r="AF527" s="139">
        <v>82020038104</v>
      </c>
      <c r="AG527" s="139" t="s">
        <v>1767</v>
      </c>
      <c r="AH527" s="139" t="s">
        <v>263</v>
      </c>
      <c r="AI527" s="139">
        <v>1065225443</v>
      </c>
      <c r="AJ527" s="139">
        <v>30097</v>
      </c>
      <c r="AK527" s="139"/>
      <c r="AL527" s="140">
        <v>1</v>
      </c>
      <c r="AM527" s="141">
        <v>1.35</v>
      </c>
      <c r="AN527" s="141">
        <v>3.4</v>
      </c>
      <c r="AO527" s="141">
        <v>3.4</v>
      </c>
      <c r="AP527" s="139" t="s">
        <v>8</v>
      </c>
      <c r="AQ527" s="141">
        <v>27.34</v>
      </c>
      <c r="AR527" s="139" t="s">
        <v>81</v>
      </c>
      <c r="AS527" s="139" t="s">
        <v>81</v>
      </c>
      <c r="AT527" s="139" t="s">
        <v>81</v>
      </c>
      <c r="AU527" s="139" t="s">
        <v>81</v>
      </c>
      <c r="AV527" s="139" t="s">
        <v>81</v>
      </c>
      <c r="AW527" s="139">
        <v>2256355</v>
      </c>
      <c r="AX527" s="139" t="s">
        <v>121</v>
      </c>
      <c r="AY527" s="139" t="s">
        <v>82</v>
      </c>
      <c r="AZ527" s="139"/>
      <c r="BA527" s="139" t="s">
        <v>83</v>
      </c>
      <c r="BB527" s="157">
        <v>596421477451</v>
      </c>
      <c r="BC527" s="139"/>
      <c r="BD527" s="139" t="s">
        <v>1768</v>
      </c>
      <c r="BE527" s="139" t="s">
        <v>119</v>
      </c>
      <c r="BF527" s="139" t="s">
        <v>87</v>
      </c>
      <c r="BG527" s="139" t="s">
        <v>84</v>
      </c>
      <c r="BH527" s="139" t="s">
        <v>85</v>
      </c>
      <c r="BI527" s="139" t="s">
        <v>86</v>
      </c>
      <c r="BJ527" s="139"/>
      <c r="BK527" s="139" t="s">
        <v>116</v>
      </c>
    </row>
    <row r="528" spans="1:63" ht="13.2" customHeight="1" x14ac:dyDescent="0.2">
      <c r="A528" s="54">
        <f t="shared" si="177"/>
        <v>45911</v>
      </c>
      <c r="B528" s="54" t="str">
        <f t="shared" si="178"/>
        <v>NRT</v>
      </c>
      <c r="C528" s="53">
        <f t="shared" si="179"/>
        <v>82020038104</v>
      </c>
      <c r="D528" s="55" t="str">
        <f t="shared" si="180"/>
        <v>PJP250143460</v>
      </c>
      <c r="E528" s="53">
        <f t="shared" si="181"/>
        <v>596421477635</v>
      </c>
      <c r="F528" s="53">
        <f t="shared" si="182"/>
        <v>2256355</v>
      </c>
      <c r="G528" s="53" t="str">
        <f t="shared" si="183"/>
        <v>SWCORP (TEAMHT)</v>
      </c>
      <c r="H528" s="55" t="str">
        <f t="shared" si="184"/>
        <v>윤태영</v>
      </c>
      <c r="I528" s="53">
        <f t="shared" si="185"/>
        <v>58107</v>
      </c>
      <c r="J528" s="72">
        <f t="shared" si="186"/>
        <v>0</v>
      </c>
      <c r="K528" s="114">
        <f t="shared" si="187"/>
        <v>1</v>
      </c>
      <c r="L528" s="115">
        <f t="shared" si="188"/>
        <v>0.35</v>
      </c>
      <c r="M528" s="115">
        <f t="shared" si="189"/>
        <v>1.9</v>
      </c>
      <c r="N528" s="56">
        <f t="shared" si="190"/>
        <v>1.9000000000000001</v>
      </c>
      <c r="O528" s="53" t="str">
        <f t="shared" si="191"/>
        <v>일반(목록배제,Normal-Manifest Exception)</v>
      </c>
      <c r="P528" s="100">
        <f t="shared" si="192"/>
        <v>4.47</v>
      </c>
      <c r="Q528" s="63" t="str">
        <f t="shared" si="193"/>
        <v>RS702</v>
      </c>
      <c r="R528" s="63" t="str">
        <f t="shared" si="194"/>
        <v>AIR SEOUL</v>
      </c>
      <c r="S528" s="54">
        <f t="shared" si="195"/>
        <v>45911</v>
      </c>
      <c r="T528" s="94">
        <f t="shared" si="196"/>
        <v>831</v>
      </c>
      <c r="U528" s="98" cm="1">
        <f t="array" ref="U528">IF(OR(ISNUMBER(SEARCH("대신대납",J528)),ISNUMBER(SEARCH("대신 대납",J528))),_xlfn.LET(
  _xlpm.s,J528,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8" s="98">
        <f>((K528-1)*2500)/(Summary!$B$23/100)</f>
        <v>0</v>
      </c>
      <c r="W528" s="107">
        <f>IF(OR(ISNUMBER(SEARCH("대신대납",J528)),ISNUMBER(SEARCH("대신 대납",J528)),ISNUMBER(SEARCH("대신착불",J528)),ISNUMBER(SEARCH("대신 착불",J528))), 0,_xlfn.IFNA(_xlfn.IFS(
    AND(N528/K528 &gt; 2, N528/K528 &lt;= 5), 500/(Summary!$B$23/100) * K528,
    AND(N528/K528 &gt; 5, N528/K528 &lt;= 10), 1000/(Summary!$B$23/100) * K528,
    AND(N528/K528 &gt; 10, N528/K528 &lt;= 20), 3000/(Summary!$B$23/100) * K528,
    AND(N528/K528 &gt; 20, N528/K528 &lt;= 25), 11000/(Summary!$B$23/100) * K528,
    AND(N528/K528 &gt; 25, N528/K528 &lt;= 999), 15000/(Summary!$B$23/100) * K528
),0))</f>
        <v>0</v>
      </c>
      <c r="X528" s="99" cm="1">
        <f t="array" ref="X528">_xlfn.IFNA(_xlfn.IFS(AND(P528&gt;=2000, P528&lt;3000), 10000, AND(P528&gt;=3000, P528&lt;4000), 15000, AND(P528&gt;=4000, P528&lt;5000), 20000, AND(P528&gt;=5000), 25000),0)</f>
        <v>0</v>
      </c>
      <c r="Y528" s="64" t="str">
        <f>_xlfn.IFNA(VLOOKUP(D528,OTC!$A:$H,8,0),"")</f>
        <v/>
      </c>
      <c r="Z528" s="102">
        <f t="shared" si="197"/>
        <v>0</v>
      </c>
      <c r="AA528" s="113">
        <f t="shared" si="198"/>
        <v>831</v>
      </c>
      <c r="AB528" s="124">
        <f>IF(OR(ISNUMBER(SEARCH("적하삭제",J528)),ISNUMBER(SEARCH("적하 삭제",J528))),0,AA528*Summary!$B$23/100)</f>
        <v>7830.7622999999994</v>
      </c>
      <c r="AC528" s="65"/>
      <c r="AD528" s="145">
        <v>45911</v>
      </c>
      <c r="AE528" s="139" t="s">
        <v>10</v>
      </c>
      <c r="AF528" s="139">
        <v>82020038104</v>
      </c>
      <c r="AG528" s="139" t="s">
        <v>1769</v>
      </c>
      <c r="AH528" s="139" t="s">
        <v>1440</v>
      </c>
      <c r="AI528" s="139">
        <v>1062848287</v>
      </c>
      <c r="AJ528" s="139">
        <v>58107</v>
      </c>
      <c r="AK528" s="139"/>
      <c r="AL528" s="140">
        <v>1</v>
      </c>
      <c r="AM528" s="141">
        <v>0.35</v>
      </c>
      <c r="AN528" s="141">
        <v>1.9</v>
      </c>
      <c r="AO528" s="141">
        <v>1.9</v>
      </c>
      <c r="AP528" s="139" t="s">
        <v>8</v>
      </c>
      <c r="AQ528" s="141">
        <v>4.47</v>
      </c>
      <c r="AR528" s="139" t="s">
        <v>81</v>
      </c>
      <c r="AS528" s="139" t="s">
        <v>81</v>
      </c>
      <c r="AT528" s="139" t="s">
        <v>81</v>
      </c>
      <c r="AU528" s="139" t="s">
        <v>81</v>
      </c>
      <c r="AV528" s="139" t="s">
        <v>81</v>
      </c>
      <c r="AW528" s="139">
        <v>2256355</v>
      </c>
      <c r="AX528" s="139" t="s">
        <v>121</v>
      </c>
      <c r="AY528" s="139" t="s">
        <v>82</v>
      </c>
      <c r="AZ528" s="139"/>
      <c r="BA528" s="139" t="s">
        <v>83</v>
      </c>
      <c r="BB528" s="157">
        <v>596421477635</v>
      </c>
      <c r="BC528" s="139"/>
      <c r="BD528" s="139" t="s">
        <v>1770</v>
      </c>
      <c r="BE528" s="139" t="s">
        <v>119</v>
      </c>
      <c r="BF528" s="139" t="s">
        <v>87</v>
      </c>
      <c r="BG528" s="139" t="s">
        <v>84</v>
      </c>
      <c r="BH528" s="139" t="s">
        <v>85</v>
      </c>
      <c r="BI528" s="139" t="s">
        <v>86</v>
      </c>
      <c r="BJ528" s="139"/>
      <c r="BK528" s="139" t="s">
        <v>116</v>
      </c>
    </row>
    <row r="529" spans="1:63" ht="13.2" customHeight="1" x14ac:dyDescent="0.2">
      <c r="A529" s="54">
        <f t="shared" si="177"/>
        <v>45911</v>
      </c>
      <c r="B529" s="54" t="str">
        <f t="shared" si="178"/>
        <v>NRT</v>
      </c>
      <c r="C529" s="53">
        <f t="shared" si="179"/>
        <v>82020038104</v>
      </c>
      <c r="D529" s="55" t="str">
        <f t="shared" si="180"/>
        <v>PJP250142850</v>
      </c>
      <c r="E529" s="53">
        <f t="shared" si="181"/>
        <v>596421474345</v>
      </c>
      <c r="F529" s="53">
        <f t="shared" si="182"/>
        <v>2256355</v>
      </c>
      <c r="G529" s="53" t="str">
        <f t="shared" si="183"/>
        <v>SWCORP (TEAMHT)</v>
      </c>
      <c r="H529" s="55" t="str">
        <f t="shared" si="184"/>
        <v>류하은</v>
      </c>
      <c r="I529" s="53">
        <f t="shared" si="185"/>
        <v>54616</v>
      </c>
      <c r="J529" s="72">
        <f t="shared" si="186"/>
        <v>0</v>
      </c>
      <c r="K529" s="114">
        <f t="shared" si="187"/>
        <v>1</v>
      </c>
      <c r="L529" s="115">
        <f t="shared" si="188"/>
        <v>6.7</v>
      </c>
      <c r="M529" s="115">
        <f t="shared" si="189"/>
        <v>6</v>
      </c>
      <c r="N529" s="56">
        <f t="shared" si="190"/>
        <v>6.7</v>
      </c>
      <c r="O529" s="53" t="str">
        <f t="shared" si="191"/>
        <v>일반(목록배제,Normal-Manifest Exception)</v>
      </c>
      <c r="P529" s="100">
        <f t="shared" si="192"/>
        <v>25.88</v>
      </c>
      <c r="Q529" s="63" t="str">
        <f t="shared" si="193"/>
        <v>RS702</v>
      </c>
      <c r="R529" s="63" t="str">
        <f t="shared" si="194"/>
        <v>AIR SEOUL</v>
      </c>
      <c r="S529" s="54">
        <f t="shared" si="195"/>
        <v>45911</v>
      </c>
      <c r="T529" s="94">
        <f t="shared" si="196"/>
        <v>1743</v>
      </c>
      <c r="U529" s="98" cm="1">
        <f t="array" ref="U529">IF(OR(ISNUMBER(SEARCH("대신대납",J529)),ISNUMBER(SEARCH("대신 대납",J529))),_xlfn.LET(
  _xlpm.s,J529,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9" s="98">
        <f>((K529-1)*2500)/(Summary!$B$23/100)</f>
        <v>0</v>
      </c>
      <c r="W529" s="107">
        <f>IF(OR(ISNUMBER(SEARCH("대신대납",J529)),ISNUMBER(SEARCH("대신 대납",J529)),ISNUMBER(SEARCH("대신착불",J529)),ISNUMBER(SEARCH("대신 착불",J529))), 0,_xlfn.IFNA(_xlfn.IFS(
    AND(N529/K529 &gt; 2, N529/K529 &lt;= 5), 500/(Summary!$B$23/100) * K529,
    AND(N529/K529 &gt; 5, N529/K529 &lt;= 10), 1000/(Summary!$B$23/100) * K529,
    AND(N529/K529 &gt; 10, N529/K529 &lt;= 20), 3000/(Summary!$B$23/100) * K529,
    AND(N529/K529 &gt; 20, N529/K529 &lt;= 25), 11000/(Summary!$B$23/100) * K529,
    AND(N529/K529 &gt; 25, N529/K529 &lt;= 999), 15000/(Summary!$B$23/100) * K529
),0))</f>
        <v>106.11993675251769</v>
      </c>
      <c r="X529" s="99" cm="1">
        <f t="array" ref="X529">_xlfn.IFNA(_xlfn.IFS(AND(P529&gt;=2000, P529&lt;3000), 10000, AND(P529&gt;=3000, P529&lt;4000), 15000, AND(P529&gt;=4000, P529&lt;5000), 20000, AND(P529&gt;=5000), 25000),0)</f>
        <v>0</v>
      </c>
      <c r="Y529" s="64" t="str">
        <f>_xlfn.IFNA(VLOOKUP(D529,OTC!$A:$H,8,0),"")</f>
        <v/>
      </c>
      <c r="Z529" s="102">
        <f t="shared" si="197"/>
        <v>106</v>
      </c>
      <c r="AA529" s="113">
        <f t="shared" si="198"/>
        <v>1849</v>
      </c>
      <c r="AB529" s="124">
        <f>IF(OR(ISNUMBER(SEARCH("적하삭제",J529)),ISNUMBER(SEARCH("적하 삭제",J529))),0,AA529*Summary!$B$23/100)</f>
        <v>17423.681700000001</v>
      </c>
      <c r="AC529" s="65"/>
      <c r="AD529" s="145">
        <v>45911</v>
      </c>
      <c r="AE529" s="139" t="s">
        <v>10</v>
      </c>
      <c r="AF529" s="139">
        <v>82020038104</v>
      </c>
      <c r="AG529" s="139" t="s">
        <v>1771</v>
      </c>
      <c r="AH529" s="139" t="s">
        <v>223</v>
      </c>
      <c r="AI529" s="139">
        <v>1045104726</v>
      </c>
      <c r="AJ529" s="139">
        <v>54616</v>
      </c>
      <c r="AK529" s="139"/>
      <c r="AL529" s="140">
        <v>1</v>
      </c>
      <c r="AM529" s="141">
        <v>6.7</v>
      </c>
      <c r="AN529" s="141">
        <v>6</v>
      </c>
      <c r="AO529" s="141">
        <v>7</v>
      </c>
      <c r="AP529" s="139" t="s">
        <v>8</v>
      </c>
      <c r="AQ529" s="141">
        <v>25.88</v>
      </c>
      <c r="AR529" s="139" t="s">
        <v>81</v>
      </c>
      <c r="AS529" s="139" t="s">
        <v>81</v>
      </c>
      <c r="AT529" s="139" t="s">
        <v>81</v>
      </c>
      <c r="AU529" s="139" t="s">
        <v>81</v>
      </c>
      <c r="AV529" s="139" t="s">
        <v>81</v>
      </c>
      <c r="AW529" s="139">
        <v>2256355</v>
      </c>
      <c r="AX529" s="139" t="s">
        <v>121</v>
      </c>
      <c r="AY529" s="139" t="s">
        <v>82</v>
      </c>
      <c r="AZ529" s="139"/>
      <c r="BA529" s="139" t="s">
        <v>83</v>
      </c>
      <c r="BB529" s="157">
        <v>596421474345</v>
      </c>
      <c r="BC529" s="139"/>
      <c r="BD529" s="139" t="s">
        <v>1772</v>
      </c>
      <c r="BE529" s="139" t="s">
        <v>119</v>
      </c>
      <c r="BF529" s="139" t="s">
        <v>87</v>
      </c>
      <c r="BG529" s="139" t="s">
        <v>84</v>
      </c>
      <c r="BH529" s="139" t="s">
        <v>85</v>
      </c>
      <c r="BI529" s="139" t="s">
        <v>86</v>
      </c>
      <c r="BJ529" s="139"/>
      <c r="BK529" s="139" t="s">
        <v>116</v>
      </c>
    </row>
    <row r="530" spans="1:63" ht="13.2" customHeight="1" x14ac:dyDescent="0.2">
      <c r="A530" s="54">
        <f t="shared" si="177"/>
        <v>45911</v>
      </c>
      <c r="B530" s="54" t="str">
        <f t="shared" si="178"/>
        <v>NRT</v>
      </c>
      <c r="C530" s="53">
        <f t="shared" si="179"/>
        <v>82020038104</v>
      </c>
      <c r="D530" s="55" t="str">
        <f t="shared" si="180"/>
        <v>PJP250142857</v>
      </c>
      <c r="E530" s="53">
        <f t="shared" si="181"/>
        <v>596421474415</v>
      </c>
      <c r="F530" s="53">
        <f t="shared" si="182"/>
        <v>2256355</v>
      </c>
      <c r="G530" s="53" t="str">
        <f t="shared" si="183"/>
        <v>SWCORP (TEAMHT)</v>
      </c>
      <c r="H530" s="55" t="str">
        <f t="shared" si="184"/>
        <v>안세빈</v>
      </c>
      <c r="I530" s="53">
        <f t="shared" si="185"/>
        <v>18524</v>
      </c>
      <c r="J530" s="72">
        <f t="shared" si="186"/>
        <v>0</v>
      </c>
      <c r="K530" s="114">
        <f t="shared" si="187"/>
        <v>1</v>
      </c>
      <c r="L530" s="115">
        <f t="shared" si="188"/>
        <v>2.2999999999999998</v>
      </c>
      <c r="M530" s="115">
        <f t="shared" si="189"/>
        <v>2.1</v>
      </c>
      <c r="N530" s="56">
        <f t="shared" si="190"/>
        <v>2.3000000000000003</v>
      </c>
      <c r="O530" s="53" t="str">
        <f t="shared" si="191"/>
        <v>일반(목록배제,Normal-Manifest Exception)</v>
      </c>
      <c r="P530" s="100">
        <f t="shared" si="192"/>
        <v>22.8</v>
      </c>
      <c r="Q530" s="63" t="str">
        <f t="shared" si="193"/>
        <v>RS702</v>
      </c>
      <c r="R530" s="63" t="str">
        <f t="shared" si="194"/>
        <v>AIR SEOUL</v>
      </c>
      <c r="S530" s="54">
        <f t="shared" si="195"/>
        <v>45911</v>
      </c>
      <c r="T530" s="94">
        <f t="shared" si="196"/>
        <v>907</v>
      </c>
      <c r="U530" s="98" cm="1">
        <f t="array" ref="U530">IF(OR(ISNUMBER(SEARCH("대신대납",J530)),ISNUMBER(SEARCH("대신 대납",J530))),_xlfn.LET(
  _xlpm.s,J530,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0" s="98">
        <f>((K530-1)*2500)/(Summary!$B$23/100)</f>
        <v>0</v>
      </c>
      <c r="W530" s="107">
        <f>IF(OR(ISNUMBER(SEARCH("대신대납",J530)),ISNUMBER(SEARCH("대신 대납",J530)),ISNUMBER(SEARCH("대신착불",J530)),ISNUMBER(SEARCH("대신 착불",J530))), 0,_xlfn.IFNA(_xlfn.IFS(
    AND(N530/K530 &gt; 2, N530/K530 &lt;= 5), 500/(Summary!$B$23/100) * K530,
    AND(N530/K530 &gt; 5, N530/K530 &lt;= 10), 1000/(Summary!$B$23/100) * K530,
    AND(N530/K530 &gt; 10, N530/K530 &lt;= 20), 3000/(Summary!$B$23/100) * K530,
    AND(N530/K530 &gt; 20, N530/K530 &lt;= 25), 11000/(Summary!$B$23/100) * K530,
    AND(N530/K530 &gt; 25, N530/K530 &lt;= 999), 15000/(Summary!$B$23/100) * K530
),0))</f>
        <v>53.059968376258844</v>
      </c>
      <c r="X530" s="99" cm="1">
        <f t="array" ref="X530">_xlfn.IFNA(_xlfn.IFS(AND(P530&gt;=2000, P530&lt;3000), 10000, AND(P530&gt;=3000, P530&lt;4000), 15000, AND(P530&gt;=4000, P530&lt;5000), 20000, AND(P530&gt;=5000), 25000),0)</f>
        <v>0</v>
      </c>
      <c r="Y530" s="64" t="str">
        <f>_xlfn.IFNA(VLOOKUP(D530,OTC!$A:$H,8,0),"")</f>
        <v/>
      </c>
      <c r="Z530" s="102">
        <f t="shared" si="197"/>
        <v>53</v>
      </c>
      <c r="AA530" s="113">
        <f t="shared" si="198"/>
        <v>960</v>
      </c>
      <c r="AB530" s="124">
        <f>IF(OR(ISNUMBER(SEARCH("적하삭제",J530)),ISNUMBER(SEARCH("적하 삭제",J530))),0,AA530*Summary!$B$23/100)</f>
        <v>9046.3680000000004</v>
      </c>
      <c r="AC530" s="65"/>
      <c r="AD530" s="145">
        <v>45911</v>
      </c>
      <c r="AE530" s="139" t="s">
        <v>10</v>
      </c>
      <c r="AF530" s="139">
        <v>82020038104</v>
      </c>
      <c r="AG530" s="139" t="s">
        <v>1773</v>
      </c>
      <c r="AH530" s="139" t="s">
        <v>1774</v>
      </c>
      <c r="AI530" s="139">
        <v>1047736911</v>
      </c>
      <c r="AJ530" s="139">
        <v>18524</v>
      </c>
      <c r="AK530" s="139"/>
      <c r="AL530" s="140">
        <v>1</v>
      </c>
      <c r="AM530" s="141">
        <v>2.2999999999999998</v>
      </c>
      <c r="AN530" s="141">
        <v>2.1</v>
      </c>
      <c r="AO530" s="141">
        <v>2.2999999999999998</v>
      </c>
      <c r="AP530" s="139" t="s">
        <v>8</v>
      </c>
      <c r="AQ530" s="141">
        <v>22.8</v>
      </c>
      <c r="AR530" s="139" t="s">
        <v>81</v>
      </c>
      <c r="AS530" s="139" t="s">
        <v>81</v>
      </c>
      <c r="AT530" s="139" t="s">
        <v>81</v>
      </c>
      <c r="AU530" s="139" t="s">
        <v>81</v>
      </c>
      <c r="AV530" s="139" t="s">
        <v>81</v>
      </c>
      <c r="AW530" s="139">
        <v>2256355</v>
      </c>
      <c r="AX530" s="139" t="s">
        <v>121</v>
      </c>
      <c r="AY530" s="139" t="s">
        <v>82</v>
      </c>
      <c r="AZ530" s="139"/>
      <c r="BA530" s="139" t="s">
        <v>83</v>
      </c>
      <c r="BB530" s="157">
        <v>596421474415</v>
      </c>
      <c r="BC530" s="139"/>
      <c r="BD530" s="139" t="s">
        <v>1775</v>
      </c>
      <c r="BE530" s="139" t="s">
        <v>119</v>
      </c>
      <c r="BF530" s="139" t="s">
        <v>87</v>
      </c>
      <c r="BG530" s="139" t="s">
        <v>84</v>
      </c>
      <c r="BH530" s="139" t="s">
        <v>85</v>
      </c>
      <c r="BI530" s="139" t="s">
        <v>86</v>
      </c>
      <c r="BJ530" s="139"/>
      <c r="BK530" s="139" t="s">
        <v>116</v>
      </c>
    </row>
    <row r="531" spans="1:63" ht="13.2" customHeight="1" x14ac:dyDescent="0.2">
      <c r="A531" s="54">
        <f t="shared" si="177"/>
        <v>45911</v>
      </c>
      <c r="B531" s="54" t="str">
        <f t="shared" si="178"/>
        <v>NRT</v>
      </c>
      <c r="C531" s="53">
        <f t="shared" si="179"/>
        <v>82020038104</v>
      </c>
      <c r="D531" s="55" t="str">
        <f t="shared" si="180"/>
        <v>PJP250142858</v>
      </c>
      <c r="E531" s="53">
        <f t="shared" si="181"/>
        <v>596421474426</v>
      </c>
      <c r="F531" s="53">
        <f t="shared" si="182"/>
        <v>2256355</v>
      </c>
      <c r="G531" s="53" t="str">
        <f t="shared" si="183"/>
        <v>SWCORP (TEAMHT)</v>
      </c>
      <c r="H531" s="55" t="str">
        <f t="shared" si="184"/>
        <v>박다슬</v>
      </c>
      <c r="I531" s="53">
        <f t="shared" si="185"/>
        <v>12136</v>
      </c>
      <c r="J531" s="72">
        <f t="shared" si="186"/>
        <v>0</v>
      </c>
      <c r="K531" s="114">
        <f t="shared" si="187"/>
        <v>1</v>
      </c>
      <c r="L531" s="115">
        <f t="shared" si="188"/>
        <v>0.65</v>
      </c>
      <c r="M531" s="115">
        <f t="shared" si="189"/>
        <v>1.9</v>
      </c>
      <c r="N531" s="56">
        <f t="shared" si="190"/>
        <v>1.9000000000000001</v>
      </c>
      <c r="O531" s="53" t="str">
        <f t="shared" si="191"/>
        <v>일반(목록배제,Normal-Manifest Exception)</v>
      </c>
      <c r="P531" s="100">
        <f t="shared" si="192"/>
        <v>22.91</v>
      </c>
      <c r="Q531" s="63" t="str">
        <f t="shared" si="193"/>
        <v>RS702</v>
      </c>
      <c r="R531" s="63" t="str">
        <f t="shared" si="194"/>
        <v>AIR SEOUL</v>
      </c>
      <c r="S531" s="54">
        <f t="shared" si="195"/>
        <v>45911</v>
      </c>
      <c r="T531" s="94">
        <f t="shared" si="196"/>
        <v>831</v>
      </c>
      <c r="U531" s="98" cm="1">
        <f t="array" ref="U531">IF(OR(ISNUMBER(SEARCH("대신대납",J531)),ISNUMBER(SEARCH("대신 대납",J531))),_xlfn.LET(
  _xlpm.s,J531,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1" s="98">
        <f>((K531-1)*2500)/(Summary!$B$23/100)</f>
        <v>0</v>
      </c>
      <c r="W531" s="107">
        <f>IF(OR(ISNUMBER(SEARCH("대신대납",J531)),ISNUMBER(SEARCH("대신 대납",J531)),ISNUMBER(SEARCH("대신착불",J531)),ISNUMBER(SEARCH("대신 착불",J531))), 0,_xlfn.IFNA(_xlfn.IFS(
    AND(N531/K531 &gt; 2, N531/K531 &lt;= 5), 500/(Summary!$B$23/100) * K531,
    AND(N531/K531 &gt; 5, N531/K531 &lt;= 10), 1000/(Summary!$B$23/100) * K531,
    AND(N531/K531 &gt; 10, N531/K531 &lt;= 20), 3000/(Summary!$B$23/100) * K531,
    AND(N531/K531 &gt; 20, N531/K531 &lt;= 25), 11000/(Summary!$B$23/100) * K531,
    AND(N531/K531 &gt; 25, N531/K531 &lt;= 999), 15000/(Summary!$B$23/100) * K531
),0))</f>
        <v>0</v>
      </c>
      <c r="X531" s="99" cm="1">
        <f t="array" ref="X531">_xlfn.IFNA(_xlfn.IFS(AND(P531&gt;=2000, P531&lt;3000), 10000, AND(P531&gt;=3000, P531&lt;4000), 15000, AND(P531&gt;=4000, P531&lt;5000), 20000, AND(P531&gt;=5000), 25000),0)</f>
        <v>0</v>
      </c>
      <c r="Y531" s="64" t="str">
        <f>_xlfn.IFNA(VLOOKUP(D531,OTC!$A:$H,8,0),"")</f>
        <v/>
      </c>
      <c r="Z531" s="102">
        <f t="shared" si="197"/>
        <v>0</v>
      </c>
      <c r="AA531" s="113">
        <f t="shared" si="198"/>
        <v>831</v>
      </c>
      <c r="AB531" s="124">
        <f>IF(OR(ISNUMBER(SEARCH("적하삭제",J531)),ISNUMBER(SEARCH("적하 삭제",J531))),0,AA531*Summary!$B$23/100)</f>
        <v>7830.7622999999994</v>
      </c>
      <c r="AC531" s="65"/>
      <c r="AD531" s="145">
        <v>45911</v>
      </c>
      <c r="AE531" s="139" t="s">
        <v>10</v>
      </c>
      <c r="AF531" s="139">
        <v>82020038104</v>
      </c>
      <c r="AG531" s="139" t="s">
        <v>1776</v>
      </c>
      <c r="AH531" s="139" t="s">
        <v>1777</v>
      </c>
      <c r="AI531" s="139">
        <v>1080818649</v>
      </c>
      <c r="AJ531" s="139">
        <v>12136</v>
      </c>
      <c r="AK531" s="139"/>
      <c r="AL531" s="140">
        <v>1</v>
      </c>
      <c r="AM531" s="141">
        <v>0.65</v>
      </c>
      <c r="AN531" s="141">
        <v>1.9</v>
      </c>
      <c r="AO531" s="141">
        <v>1.9</v>
      </c>
      <c r="AP531" s="139" t="s">
        <v>8</v>
      </c>
      <c r="AQ531" s="141">
        <v>22.91</v>
      </c>
      <c r="AR531" s="139" t="s">
        <v>81</v>
      </c>
      <c r="AS531" s="139" t="s">
        <v>81</v>
      </c>
      <c r="AT531" s="139" t="s">
        <v>81</v>
      </c>
      <c r="AU531" s="139" t="s">
        <v>81</v>
      </c>
      <c r="AV531" s="139" t="s">
        <v>81</v>
      </c>
      <c r="AW531" s="139">
        <v>2256355</v>
      </c>
      <c r="AX531" s="139" t="s">
        <v>121</v>
      </c>
      <c r="AY531" s="139" t="s">
        <v>82</v>
      </c>
      <c r="AZ531" s="139"/>
      <c r="BA531" s="139" t="s">
        <v>83</v>
      </c>
      <c r="BB531" s="157">
        <v>596421474426</v>
      </c>
      <c r="BC531" s="139"/>
      <c r="BD531" s="139" t="s">
        <v>1778</v>
      </c>
      <c r="BE531" s="139" t="s">
        <v>119</v>
      </c>
      <c r="BF531" s="139" t="s">
        <v>87</v>
      </c>
      <c r="BG531" s="139" t="s">
        <v>84</v>
      </c>
      <c r="BH531" s="139" t="s">
        <v>85</v>
      </c>
      <c r="BI531" s="139" t="s">
        <v>86</v>
      </c>
      <c r="BJ531" s="139"/>
      <c r="BK531" s="139" t="s">
        <v>116</v>
      </c>
    </row>
    <row r="532" spans="1:63" ht="13.2" customHeight="1" x14ac:dyDescent="0.2">
      <c r="A532" s="54">
        <f t="shared" si="177"/>
        <v>45911</v>
      </c>
      <c r="B532" s="54" t="str">
        <f t="shared" si="178"/>
        <v>NRT</v>
      </c>
      <c r="C532" s="53">
        <f t="shared" si="179"/>
        <v>82020038104</v>
      </c>
      <c r="D532" s="55" t="str">
        <f t="shared" si="180"/>
        <v>PJP250142854</v>
      </c>
      <c r="E532" s="53">
        <f t="shared" si="181"/>
        <v>596421474382</v>
      </c>
      <c r="F532" s="53">
        <f t="shared" si="182"/>
        <v>2256355</v>
      </c>
      <c r="G532" s="53" t="str">
        <f t="shared" si="183"/>
        <v>SWCORP (TEAMHT)</v>
      </c>
      <c r="H532" s="55" t="str">
        <f t="shared" si="184"/>
        <v>정문성</v>
      </c>
      <c r="I532" s="53">
        <f t="shared" si="185"/>
        <v>8254</v>
      </c>
      <c r="J532" s="72">
        <f t="shared" si="186"/>
        <v>0</v>
      </c>
      <c r="K532" s="114">
        <f t="shared" si="187"/>
        <v>1</v>
      </c>
      <c r="L532" s="115">
        <f t="shared" si="188"/>
        <v>1.3</v>
      </c>
      <c r="M532" s="115">
        <f t="shared" si="189"/>
        <v>3.6</v>
      </c>
      <c r="N532" s="56">
        <f t="shared" si="190"/>
        <v>3.6</v>
      </c>
      <c r="O532" s="53" t="str">
        <f t="shared" si="191"/>
        <v>일반(목록배제,Normal-Manifest Exception)</v>
      </c>
      <c r="P532" s="100">
        <f t="shared" si="192"/>
        <v>8.24</v>
      </c>
      <c r="Q532" s="63" t="str">
        <f t="shared" si="193"/>
        <v>RS702</v>
      </c>
      <c r="R532" s="63" t="str">
        <f t="shared" si="194"/>
        <v>AIR SEOUL</v>
      </c>
      <c r="S532" s="54">
        <f t="shared" si="195"/>
        <v>45911</v>
      </c>
      <c r="T532" s="94">
        <f t="shared" si="196"/>
        <v>1154</v>
      </c>
      <c r="U532" s="98" cm="1">
        <f t="array" ref="U532">IF(OR(ISNUMBER(SEARCH("대신대납",J532)),ISNUMBER(SEARCH("대신 대납",J532))),_xlfn.LET(
  _xlpm.s,J532,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2" s="98">
        <f>((K532-1)*2500)/(Summary!$B$23/100)</f>
        <v>0</v>
      </c>
      <c r="W532" s="107">
        <f>IF(OR(ISNUMBER(SEARCH("대신대납",J532)),ISNUMBER(SEARCH("대신 대납",J532)),ISNUMBER(SEARCH("대신착불",J532)),ISNUMBER(SEARCH("대신 착불",J532))), 0,_xlfn.IFNA(_xlfn.IFS(
    AND(N532/K532 &gt; 2, N532/K532 &lt;= 5), 500/(Summary!$B$23/100) * K532,
    AND(N532/K532 &gt; 5, N532/K532 &lt;= 10), 1000/(Summary!$B$23/100) * K532,
    AND(N532/K532 &gt; 10, N532/K532 &lt;= 20), 3000/(Summary!$B$23/100) * K532,
    AND(N532/K532 &gt; 20, N532/K532 &lt;= 25), 11000/(Summary!$B$23/100) * K532,
    AND(N532/K532 &gt; 25, N532/K532 &lt;= 999), 15000/(Summary!$B$23/100) * K532
),0))</f>
        <v>53.059968376258844</v>
      </c>
      <c r="X532" s="99" cm="1">
        <f t="array" ref="X532">_xlfn.IFNA(_xlfn.IFS(AND(P532&gt;=2000, P532&lt;3000), 10000, AND(P532&gt;=3000, P532&lt;4000), 15000, AND(P532&gt;=4000, P532&lt;5000), 20000, AND(P532&gt;=5000), 25000),0)</f>
        <v>0</v>
      </c>
      <c r="Y532" s="64" t="str">
        <f>_xlfn.IFNA(VLOOKUP(D532,OTC!$A:$H,8,0),"")</f>
        <v/>
      </c>
      <c r="Z532" s="102">
        <f t="shared" si="197"/>
        <v>53</v>
      </c>
      <c r="AA532" s="113">
        <f t="shared" si="198"/>
        <v>1207</v>
      </c>
      <c r="AB532" s="124">
        <f>IF(OR(ISNUMBER(SEARCH("적하삭제",J532)),ISNUMBER(SEARCH("적하 삭제",J532))),0,AA532*Summary!$B$23/100)</f>
        <v>11373.9231</v>
      </c>
      <c r="AC532" s="65"/>
      <c r="AD532" s="145">
        <v>45911</v>
      </c>
      <c r="AE532" s="139" t="s">
        <v>10</v>
      </c>
      <c r="AF532" s="139">
        <v>82020038104</v>
      </c>
      <c r="AG532" s="139" t="s">
        <v>1779</v>
      </c>
      <c r="AH532" s="139" t="s">
        <v>1780</v>
      </c>
      <c r="AI532" s="139">
        <v>1020009132</v>
      </c>
      <c r="AJ532" s="139">
        <v>8254</v>
      </c>
      <c r="AK532" s="139"/>
      <c r="AL532" s="140">
        <v>1</v>
      </c>
      <c r="AM532" s="141">
        <v>1.3</v>
      </c>
      <c r="AN532" s="141">
        <v>3.6</v>
      </c>
      <c r="AO532" s="141">
        <v>3.6</v>
      </c>
      <c r="AP532" s="139" t="s">
        <v>8</v>
      </c>
      <c r="AQ532" s="141">
        <v>8.24</v>
      </c>
      <c r="AR532" s="139" t="s">
        <v>81</v>
      </c>
      <c r="AS532" s="139" t="s">
        <v>81</v>
      </c>
      <c r="AT532" s="139" t="s">
        <v>81</v>
      </c>
      <c r="AU532" s="139" t="s">
        <v>81</v>
      </c>
      <c r="AV532" s="139" t="s">
        <v>81</v>
      </c>
      <c r="AW532" s="139">
        <v>2256355</v>
      </c>
      <c r="AX532" s="139" t="s">
        <v>121</v>
      </c>
      <c r="AY532" s="139" t="s">
        <v>82</v>
      </c>
      <c r="AZ532" s="139"/>
      <c r="BA532" s="139" t="s">
        <v>83</v>
      </c>
      <c r="BB532" s="157">
        <v>596421474382</v>
      </c>
      <c r="BC532" s="139"/>
      <c r="BD532" s="139" t="s">
        <v>1781</v>
      </c>
      <c r="BE532" s="139" t="s">
        <v>119</v>
      </c>
      <c r="BF532" s="139" t="s">
        <v>87</v>
      </c>
      <c r="BG532" s="139" t="s">
        <v>84</v>
      </c>
      <c r="BH532" s="139" t="s">
        <v>85</v>
      </c>
      <c r="BI532" s="139" t="s">
        <v>86</v>
      </c>
      <c r="BJ532" s="139"/>
      <c r="BK532" s="139" t="s">
        <v>116</v>
      </c>
    </row>
    <row r="533" spans="1:63" ht="13.2" customHeight="1" x14ac:dyDescent="0.2">
      <c r="A533" s="54">
        <f t="shared" si="177"/>
        <v>45911</v>
      </c>
      <c r="B533" s="54" t="str">
        <f t="shared" si="178"/>
        <v>NRT</v>
      </c>
      <c r="C533" s="53">
        <f t="shared" si="179"/>
        <v>82020038104</v>
      </c>
      <c r="D533" s="55" t="str">
        <f t="shared" si="180"/>
        <v>PJP250142851</v>
      </c>
      <c r="E533" s="53">
        <f t="shared" si="181"/>
        <v>596421474356</v>
      </c>
      <c r="F533" s="53">
        <f t="shared" si="182"/>
        <v>2256355</v>
      </c>
      <c r="G533" s="53" t="str">
        <f t="shared" si="183"/>
        <v>SWCORP (TEAMHT)</v>
      </c>
      <c r="H533" s="55" t="str">
        <f t="shared" si="184"/>
        <v>김성빈</v>
      </c>
      <c r="I533" s="53">
        <f t="shared" si="185"/>
        <v>34177</v>
      </c>
      <c r="J533" s="72">
        <f t="shared" si="186"/>
        <v>0</v>
      </c>
      <c r="K533" s="114">
        <f t="shared" si="187"/>
        <v>1</v>
      </c>
      <c r="L533" s="115">
        <f t="shared" si="188"/>
        <v>1.85</v>
      </c>
      <c r="M533" s="115">
        <f t="shared" si="189"/>
        <v>5.9</v>
      </c>
      <c r="N533" s="56">
        <f t="shared" si="190"/>
        <v>5.9</v>
      </c>
      <c r="O533" s="53" t="str">
        <f t="shared" si="191"/>
        <v>일반(목록배제,Normal-Manifest Exception)</v>
      </c>
      <c r="P533" s="100">
        <f t="shared" si="192"/>
        <v>11.57</v>
      </c>
      <c r="Q533" s="63" t="str">
        <f t="shared" si="193"/>
        <v>RS702</v>
      </c>
      <c r="R533" s="63" t="str">
        <f t="shared" si="194"/>
        <v>AIR SEOUL</v>
      </c>
      <c r="S533" s="54">
        <f t="shared" si="195"/>
        <v>45911</v>
      </c>
      <c r="T533" s="94">
        <f t="shared" si="196"/>
        <v>1591</v>
      </c>
      <c r="U533" s="98" cm="1">
        <f t="array" ref="U533">IF(OR(ISNUMBER(SEARCH("대신대납",J533)),ISNUMBER(SEARCH("대신 대납",J533))),_xlfn.LET(
  _xlpm.s,J533,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3" s="98">
        <f>((K533-1)*2500)/(Summary!$B$23/100)</f>
        <v>0</v>
      </c>
      <c r="W533" s="107">
        <f>IF(OR(ISNUMBER(SEARCH("대신대납",J533)),ISNUMBER(SEARCH("대신 대납",J533)),ISNUMBER(SEARCH("대신착불",J533)),ISNUMBER(SEARCH("대신 착불",J533))), 0,_xlfn.IFNA(_xlfn.IFS(
    AND(N533/K533 &gt; 2, N533/K533 &lt;= 5), 500/(Summary!$B$23/100) * K533,
    AND(N533/K533 &gt; 5, N533/K533 &lt;= 10), 1000/(Summary!$B$23/100) * K533,
    AND(N533/K533 &gt; 10, N533/K533 &lt;= 20), 3000/(Summary!$B$23/100) * K533,
    AND(N533/K533 &gt; 20, N533/K533 &lt;= 25), 11000/(Summary!$B$23/100) * K533,
    AND(N533/K533 &gt; 25, N533/K533 &lt;= 999), 15000/(Summary!$B$23/100) * K533
),0))</f>
        <v>106.11993675251769</v>
      </c>
      <c r="X533" s="99" cm="1">
        <f t="array" ref="X533">_xlfn.IFNA(_xlfn.IFS(AND(P533&gt;=2000, P533&lt;3000), 10000, AND(P533&gt;=3000, P533&lt;4000), 15000, AND(P533&gt;=4000, P533&lt;5000), 20000, AND(P533&gt;=5000), 25000),0)</f>
        <v>0</v>
      </c>
      <c r="Y533" s="64" t="str">
        <f>_xlfn.IFNA(VLOOKUP(D533,OTC!$A:$H,8,0),"")</f>
        <v/>
      </c>
      <c r="Z533" s="102">
        <f t="shared" si="197"/>
        <v>106</v>
      </c>
      <c r="AA533" s="113">
        <f t="shared" si="198"/>
        <v>1697</v>
      </c>
      <c r="AB533" s="124">
        <f>IF(OR(ISNUMBER(SEARCH("적하삭제",J533)),ISNUMBER(SEARCH("적하 삭제",J533))),0,AA533*Summary!$B$23/100)</f>
        <v>15991.340099999999</v>
      </c>
      <c r="AC533" s="65"/>
      <c r="AD533" s="145">
        <v>45911</v>
      </c>
      <c r="AE533" s="139" t="s">
        <v>10</v>
      </c>
      <c r="AF533" s="139">
        <v>82020038104</v>
      </c>
      <c r="AG533" s="139" t="s">
        <v>1782</v>
      </c>
      <c r="AH533" s="139" t="s">
        <v>1783</v>
      </c>
      <c r="AI533" s="139">
        <v>1062198216</v>
      </c>
      <c r="AJ533" s="139">
        <v>34177</v>
      </c>
      <c r="AK533" s="139"/>
      <c r="AL533" s="140">
        <v>1</v>
      </c>
      <c r="AM533" s="141">
        <v>1.85</v>
      </c>
      <c r="AN533" s="141">
        <v>5.9</v>
      </c>
      <c r="AO533" s="141">
        <v>6</v>
      </c>
      <c r="AP533" s="139" t="s">
        <v>8</v>
      </c>
      <c r="AQ533" s="141">
        <v>11.57</v>
      </c>
      <c r="AR533" s="139" t="s">
        <v>81</v>
      </c>
      <c r="AS533" s="139" t="s">
        <v>81</v>
      </c>
      <c r="AT533" s="139" t="s">
        <v>81</v>
      </c>
      <c r="AU533" s="139" t="s">
        <v>81</v>
      </c>
      <c r="AV533" s="139" t="s">
        <v>81</v>
      </c>
      <c r="AW533" s="139">
        <v>2256355</v>
      </c>
      <c r="AX533" s="139" t="s">
        <v>121</v>
      </c>
      <c r="AY533" s="139" t="s">
        <v>82</v>
      </c>
      <c r="AZ533" s="139"/>
      <c r="BA533" s="139" t="s">
        <v>83</v>
      </c>
      <c r="BB533" s="157">
        <v>596421474356</v>
      </c>
      <c r="BC533" s="139"/>
      <c r="BD533" s="139" t="s">
        <v>1784</v>
      </c>
      <c r="BE533" s="139" t="s">
        <v>119</v>
      </c>
      <c r="BF533" s="139" t="s">
        <v>87</v>
      </c>
      <c r="BG533" s="139" t="s">
        <v>84</v>
      </c>
      <c r="BH533" s="139" t="s">
        <v>85</v>
      </c>
      <c r="BI533" s="139" t="s">
        <v>86</v>
      </c>
      <c r="BJ533" s="139"/>
      <c r="BK533" s="139" t="s">
        <v>116</v>
      </c>
    </row>
    <row r="534" spans="1:63" ht="13.2" customHeight="1" x14ac:dyDescent="0.2">
      <c r="A534" s="54">
        <f t="shared" si="177"/>
        <v>45911</v>
      </c>
      <c r="B534" s="54" t="str">
        <f t="shared" si="178"/>
        <v>NRT</v>
      </c>
      <c r="C534" s="53">
        <f t="shared" si="179"/>
        <v>82020038104</v>
      </c>
      <c r="D534" s="55" t="str">
        <f t="shared" si="180"/>
        <v>PJP250142860</v>
      </c>
      <c r="E534" s="53">
        <f t="shared" si="181"/>
        <v>596421474441</v>
      </c>
      <c r="F534" s="53">
        <f t="shared" si="182"/>
        <v>2256355</v>
      </c>
      <c r="G534" s="53" t="str">
        <f t="shared" si="183"/>
        <v>SWCORP (TEAMHT)</v>
      </c>
      <c r="H534" s="55" t="str">
        <f t="shared" si="184"/>
        <v>김수진</v>
      </c>
      <c r="I534" s="53">
        <f t="shared" si="185"/>
        <v>10086</v>
      </c>
      <c r="J534" s="72">
        <f t="shared" si="186"/>
        <v>0</v>
      </c>
      <c r="K534" s="114">
        <f t="shared" si="187"/>
        <v>1</v>
      </c>
      <c r="L534" s="115">
        <f t="shared" si="188"/>
        <v>2.8</v>
      </c>
      <c r="M534" s="115">
        <f t="shared" si="189"/>
        <v>6.2</v>
      </c>
      <c r="N534" s="56">
        <f t="shared" si="190"/>
        <v>6.2</v>
      </c>
      <c r="O534" s="53" t="str">
        <f t="shared" si="191"/>
        <v>일반(목록배제,Normal-Manifest Exception)</v>
      </c>
      <c r="P534" s="100">
        <f t="shared" si="192"/>
        <v>21.77</v>
      </c>
      <c r="Q534" s="63" t="str">
        <f t="shared" si="193"/>
        <v>RS702</v>
      </c>
      <c r="R534" s="63" t="str">
        <f t="shared" si="194"/>
        <v>AIR SEOUL</v>
      </c>
      <c r="S534" s="54">
        <f t="shared" si="195"/>
        <v>45911</v>
      </c>
      <c r="T534" s="94">
        <f t="shared" si="196"/>
        <v>1648</v>
      </c>
      <c r="U534" s="98" cm="1">
        <f t="array" ref="U534">IF(OR(ISNUMBER(SEARCH("대신대납",J534)),ISNUMBER(SEARCH("대신 대납",J534))),_xlfn.LET(
  _xlpm.s,J534,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4" s="98">
        <f>((K534-1)*2500)/(Summary!$B$23/100)</f>
        <v>0</v>
      </c>
      <c r="W534" s="107">
        <f>IF(OR(ISNUMBER(SEARCH("대신대납",J534)),ISNUMBER(SEARCH("대신 대납",J534)),ISNUMBER(SEARCH("대신착불",J534)),ISNUMBER(SEARCH("대신 착불",J534))), 0,_xlfn.IFNA(_xlfn.IFS(
    AND(N534/K534 &gt; 2, N534/K534 &lt;= 5), 500/(Summary!$B$23/100) * K534,
    AND(N534/K534 &gt; 5, N534/K534 &lt;= 10), 1000/(Summary!$B$23/100) * K534,
    AND(N534/K534 &gt; 10, N534/K534 &lt;= 20), 3000/(Summary!$B$23/100) * K534,
    AND(N534/K534 &gt; 20, N534/K534 &lt;= 25), 11000/(Summary!$B$23/100) * K534,
    AND(N534/K534 &gt; 25, N534/K534 &lt;= 999), 15000/(Summary!$B$23/100) * K534
),0))</f>
        <v>106.11993675251769</v>
      </c>
      <c r="X534" s="99" cm="1">
        <f t="array" ref="X534">_xlfn.IFNA(_xlfn.IFS(AND(P534&gt;=2000, P534&lt;3000), 10000, AND(P534&gt;=3000, P534&lt;4000), 15000, AND(P534&gt;=4000, P534&lt;5000), 20000, AND(P534&gt;=5000), 25000),0)</f>
        <v>0</v>
      </c>
      <c r="Y534" s="64" t="str">
        <f>_xlfn.IFNA(VLOOKUP(D534,OTC!$A:$H,8,0),"")</f>
        <v/>
      </c>
      <c r="Z534" s="102">
        <f t="shared" si="197"/>
        <v>106</v>
      </c>
      <c r="AA534" s="113">
        <f t="shared" si="198"/>
        <v>1754</v>
      </c>
      <c r="AB534" s="124">
        <f>IF(OR(ISNUMBER(SEARCH("적하삭제",J534)),ISNUMBER(SEARCH("적하 삭제",J534))),0,AA534*Summary!$B$23/100)</f>
        <v>16528.468199999999</v>
      </c>
      <c r="AC534" s="65"/>
      <c r="AD534" s="145">
        <v>45911</v>
      </c>
      <c r="AE534" s="139" t="s">
        <v>10</v>
      </c>
      <c r="AF534" s="139">
        <v>82020038104</v>
      </c>
      <c r="AG534" s="139" t="s">
        <v>1785</v>
      </c>
      <c r="AH534" s="139" t="s">
        <v>238</v>
      </c>
      <c r="AI534" s="139">
        <v>1085337653</v>
      </c>
      <c r="AJ534" s="139">
        <v>10086</v>
      </c>
      <c r="AK534" s="139"/>
      <c r="AL534" s="140">
        <v>1</v>
      </c>
      <c r="AM534" s="141">
        <v>2.8</v>
      </c>
      <c r="AN534" s="141">
        <v>6.2</v>
      </c>
      <c r="AO534" s="141">
        <v>6.5</v>
      </c>
      <c r="AP534" s="139" t="s">
        <v>8</v>
      </c>
      <c r="AQ534" s="141">
        <v>21.77</v>
      </c>
      <c r="AR534" s="139" t="s">
        <v>81</v>
      </c>
      <c r="AS534" s="139" t="s">
        <v>81</v>
      </c>
      <c r="AT534" s="139" t="s">
        <v>81</v>
      </c>
      <c r="AU534" s="139" t="s">
        <v>81</v>
      </c>
      <c r="AV534" s="139" t="s">
        <v>81</v>
      </c>
      <c r="AW534" s="139">
        <v>2256355</v>
      </c>
      <c r="AX534" s="139" t="s">
        <v>121</v>
      </c>
      <c r="AY534" s="139" t="s">
        <v>82</v>
      </c>
      <c r="AZ534" s="139"/>
      <c r="BA534" s="139" t="s">
        <v>83</v>
      </c>
      <c r="BB534" s="157">
        <v>596421474441</v>
      </c>
      <c r="BC534" s="139"/>
      <c r="BD534" s="139" t="s">
        <v>1786</v>
      </c>
      <c r="BE534" s="139" t="s">
        <v>119</v>
      </c>
      <c r="BF534" s="139" t="s">
        <v>87</v>
      </c>
      <c r="BG534" s="139" t="s">
        <v>84</v>
      </c>
      <c r="BH534" s="139" t="s">
        <v>85</v>
      </c>
      <c r="BI534" s="139" t="s">
        <v>86</v>
      </c>
      <c r="BJ534" s="139"/>
      <c r="BK534" s="139" t="s">
        <v>116</v>
      </c>
    </row>
    <row r="535" spans="1:63" ht="13.2" customHeight="1" x14ac:dyDescent="0.2">
      <c r="A535" s="54">
        <f t="shared" si="177"/>
        <v>45911</v>
      </c>
      <c r="B535" s="54" t="str">
        <f t="shared" si="178"/>
        <v>NRT</v>
      </c>
      <c r="C535" s="53">
        <f t="shared" si="179"/>
        <v>82020038104</v>
      </c>
      <c r="D535" s="55" t="str">
        <f t="shared" si="180"/>
        <v>PJP250142865</v>
      </c>
      <c r="E535" s="53">
        <f t="shared" si="181"/>
        <v>596421474496</v>
      </c>
      <c r="F535" s="53">
        <f t="shared" si="182"/>
        <v>2256355</v>
      </c>
      <c r="G535" s="53" t="str">
        <f t="shared" si="183"/>
        <v>SWCORP (TEAMHT)</v>
      </c>
      <c r="H535" s="55" t="str">
        <f t="shared" si="184"/>
        <v>김지효</v>
      </c>
      <c r="I535" s="53">
        <f t="shared" si="185"/>
        <v>22887</v>
      </c>
      <c r="J535" s="72">
        <f t="shared" si="186"/>
        <v>0</v>
      </c>
      <c r="K535" s="114">
        <f t="shared" si="187"/>
        <v>1</v>
      </c>
      <c r="L535" s="115">
        <f t="shared" si="188"/>
        <v>0.35</v>
      </c>
      <c r="M535" s="115">
        <f t="shared" si="189"/>
        <v>2</v>
      </c>
      <c r="N535" s="56">
        <f t="shared" si="190"/>
        <v>2</v>
      </c>
      <c r="O535" s="53" t="str">
        <f t="shared" si="191"/>
        <v>일반(목록배제,Normal-Manifest Exception)</v>
      </c>
      <c r="P535" s="100">
        <f t="shared" si="192"/>
        <v>2.96</v>
      </c>
      <c r="Q535" s="63" t="str">
        <f t="shared" si="193"/>
        <v>RS702</v>
      </c>
      <c r="R535" s="63" t="str">
        <f t="shared" si="194"/>
        <v>AIR SEOUL</v>
      </c>
      <c r="S535" s="54">
        <f t="shared" si="195"/>
        <v>45911</v>
      </c>
      <c r="T535" s="94">
        <f t="shared" si="196"/>
        <v>850</v>
      </c>
      <c r="U535" s="98" cm="1">
        <f t="array" ref="U535">IF(OR(ISNUMBER(SEARCH("대신대납",J535)),ISNUMBER(SEARCH("대신 대납",J535))),_xlfn.LET(
  _xlpm.s,J535,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5" s="98">
        <f>((K535-1)*2500)/(Summary!$B$23/100)</f>
        <v>0</v>
      </c>
      <c r="W535" s="107">
        <f>IF(OR(ISNUMBER(SEARCH("대신대납",J535)),ISNUMBER(SEARCH("대신 대납",J535)),ISNUMBER(SEARCH("대신착불",J535)),ISNUMBER(SEARCH("대신 착불",J535))), 0,_xlfn.IFNA(_xlfn.IFS(
    AND(N535/K535 &gt; 2, N535/K535 &lt;= 5), 500/(Summary!$B$23/100) * K535,
    AND(N535/K535 &gt; 5, N535/K535 &lt;= 10), 1000/(Summary!$B$23/100) * K535,
    AND(N535/K535 &gt; 10, N535/K535 &lt;= 20), 3000/(Summary!$B$23/100) * K535,
    AND(N535/K535 &gt; 20, N535/K535 &lt;= 25), 11000/(Summary!$B$23/100) * K535,
    AND(N535/K535 &gt; 25, N535/K535 &lt;= 999), 15000/(Summary!$B$23/100) * K535
),0))</f>
        <v>0</v>
      </c>
      <c r="X535" s="99" cm="1">
        <f t="array" ref="X535">_xlfn.IFNA(_xlfn.IFS(AND(P535&gt;=2000, P535&lt;3000), 10000, AND(P535&gt;=3000, P535&lt;4000), 15000, AND(P535&gt;=4000, P535&lt;5000), 20000, AND(P535&gt;=5000), 25000),0)</f>
        <v>0</v>
      </c>
      <c r="Y535" s="64" t="str">
        <f>_xlfn.IFNA(VLOOKUP(D535,OTC!$A:$H,8,0),"")</f>
        <v/>
      </c>
      <c r="Z535" s="102">
        <f t="shared" si="197"/>
        <v>0</v>
      </c>
      <c r="AA535" s="113">
        <f t="shared" si="198"/>
        <v>850</v>
      </c>
      <c r="AB535" s="124">
        <f>IF(OR(ISNUMBER(SEARCH("적하삭제",J535)),ISNUMBER(SEARCH("적하 삭제",J535))),0,AA535*Summary!$B$23/100)</f>
        <v>8009.8050000000003</v>
      </c>
      <c r="AC535" s="65"/>
      <c r="AD535" s="145">
        <v>45911</v>
      </c>
      <c r="AE535" s="139" t="s">
        <v>10</v>
      </c>
      <c r="AF535" s="139">
        <v>82020038104</v>
      </c>
      <c r="AG535" s="139" t="s">
        <v>1787</v>
      </c>
      <c r="AH535" s="139" t="s">
        <v>1788</v>
      </c>
      <c r="AI535" s="139">
        <v>1020427850</v>
      </c>
      <c r="AJ535" s="139">
        <v>22887</v>
      </c>
      <c r="AK535" s="139"/>
      <c r="AL535" s="140">
        <v>1</v>
      </c>
      <c r="AM535" s="141">
        <v>0.35</v>
      </c>
      <c r="AN535" s="141">
        <v>2</v>
      </c>
      <c r="AO535" s="141">
        <v>2</v>
      </c>
      <c r="AP535" s="139" t="s">
        <v>8</v>
      </c>
      <c r="AQ535" s="141">
        <v>2.96</v>
      </c>
      <c r="AR535" s="139" t="s">
        <v>81</v>
      </c>
      <c r="AS535" s="139" t="s">
        <v>81</v>
      </c>
      <c r="AT535" s="139" t="s">
        <v>81</v>
      </c>
      <c r="AU535" s="139" t="s">
        <v>81</v>
      </c>
      <c r="AV535" s="139" t="s">
        <v>81</v>
      </c>
      <c r="AW535" s="139">
        <v>2256355</v>
      </c>
      <c r="AX535" s="139" t="s">
        <v>121</v>
      </c>
      <c r="AY535" s="139" t="s">
        <v>82</v>
      </c>
      <c r="AZ535" s="139"/>
      <c r="BA535" s="139" t="s">
        <v>83</v>
      </c>
      <c r="BB535" s="157">
        <v>596421474496</v>
      </c>
      <c r="BC535" s="139"/>
      <c r="BD535" s="139" t="s">
        <v>1789</v>
      </c>
      <c r="BE535" s="139" t="s">
        <v>119</v>
      </c>
      <c r="BF535" s="139" t="s">
        <v>87</v>
      </c>
      <c r="BG535" s="139" t="s">
        <v>84</v>
      </c>
      <c r="BH535" s="139" t="s">
        <v>85</v>
      </c>
      <c r="BI535" s="139" t="s">
        <v>86</v>
      </c>
      <c r="BJ535" s="139"/>
      <c r="BK535" s="139" t="s">
        <v>116</v>
      </c>
    </row>
    <row r="536" spans="1:63" ht="13.2" customHeight="1" x14ac:dyDescent="0.2">
      <c r="A536" s="54">
        <f t="shared" si="177"/>
        <v>45911</v>
      </c>
      <c r="B536" s="54" t="str">
        <f t="shared" si="178"/>
        <v>NRT</v>
      </c>
      <c r="C536" s="53">
        <f t="shared" si="179"/>
        <v>82020038104</v>
      </c>
      <c r="D536" s="55" t="str">
        <f t="shared" si="180"/>
        <v>PJP250142867</v>
      </c>
      <c r="E536" s="53">
        <f t="shared" si="181"/>
        <v>596421474511</v>
      </c>
      <c r="F536" s="53">
        <f t="shared" si="182"/>
        <v>2256355</v>
      </c>
      <c r="G536" s="53" t="str">
        <f t="shared" si="183"/>
        <v>SWCORP (TEAMHT)</v>
      </c>
      <c r="H536" s="55" t="str">
        <f t="shared" si="184"/>
        <v>전효승</v>
      </c>
      <c r="I536" s="53">
        <f t="shared" si="185"/>
        <v>3982</v>
      </c>
      <c r="J536" s="72">
        <f t="shared" si="186"/>
        <v>0</v>
      </c>
      <c r="K536" s="114">
        <f t="shared" si="187"/>
        <v>1</v>
      </c>
      <c r="L536" s="115">
        <f t="shared" si="188"/>
        <v>5.5</v>
      </c>
      <c r="M536" s="115">
        <f t="shared" si="189"/>
        <v>3.5</v>
      </c>
      <c r="N536" s="56">
        <f t="shared" si="190"/>
        <v>5.5</v>
      </c>
      <c r="O536" s="53" t="str">
        <f t="shared" si="191"/>
        <v>일반(목록배제,Normal-Manifest Exception)</v>
      </c>
      <c r="P536" s="100">
        <f t="shared" si="192"/>
        <v>32.450000000000003</v>
      </c>
      <c r="Q536" s="63" t="str">
        <f t="shared" si="193"/>
        <v>RS702</v>
      </c>
      <c r="R536" s="63" t="str">
        <f t="shared" si="194"/>
        <v>AIR SEOUL</v>
      </c>
      <c r="S536" s="54">
        <f t="shared" si="195"/>
        <v>45911</v>
      </c>
      <c r="T536" s="94">
        <f t="shared" si="196"/>
        <v>1515</v>
      </c>
      <c r="U536" s="98" cm="1">
        <f t="array" ref="U536">IF(OR(ISNUMBER(SEARCH("대신대납",J536)),ISNUMBER(SEARCH("대신 대납",J536))),_xlfn.LET(
  _xlpm.s,J536,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6" s="98">
        <f>((K536-1)*2500)/(Summary!$B$23/100)</f>
        <v>0</v>
      </c>
      <c r="W536" s="107">
        <f>IF(OR(ISNUMBER(SEARCH("대신대납",J536)),ISNUMBER(SEARCH("대신 대납",J536)),ISNUMBER(SEARCH("대신착불",J536)),ISNUMBER(SEARCH("대신 착불",J536))), 0,_xlfn.IFNA(_xlfn.IFS(
    AND(N536/K536 &gt; 2, N536/K536 &lt;= 5), 500/(Summary!$B$23/100) * K536,
    AND(N536/K536 &gt; 5, N536/K536 &lt;= 10), 1000/(Summary!$B$23/100) * K536,
    AND(N536/K536 &gt; 10, N536/K536 &lt;= 20), 3000/(Summary!$B$23/100) * K536,
    AND(N536/K536 &gt; 20, N536/K536 &lt;= 25), 11000/(Summary!$B$23/100) * K536,
    AND(N536/K536 &gt; 25, N536/K536 &lt;= 999), 15000/(Summary!$B$23/100) * K536
),0))</f>
        <v>106.11993675251769</v>
      </c>
      <c r="X536" s="99" cm="1">
        <f t="array" ref="X536">_xlfn.IFNA(_xlfn.IFS(AND(P536&gt;=2000, P536&lt;3000), 10000, AND(P536&gt;=3000, P536&lt;4000), 15000, AND(P536&gt;=4000, P536&lt;5000), 20000, AND(P536&gt;=5000), 25000),0)</f>
        <v>0</v>
      </c>
      <c r="Y536" s="64" t="str">
        <f>_xlfn.IFNA(VLOOKUP(D536,OTC!$A:$H,8,0),"")</f>
        <v/>
      </c>
      <c r="Z536" s="102">
        <f t="shared" si="197"/>
        <v>106</v>
      </c>
      <c r="AA536" s="113">
        <f t="shared" si="198"/>
        <v>1621</v>
      </c>
      <c r="AB536" s="124">
        <f>IF(OR(ISNUMBER(SEARCH("적하삭제",J536)),ISNUMBER(SEARCH("적하 삭제",J536))),0,AA536*Summary!$B$23/100)</f>
        <v>15275.169300000001</v>
      </c>
      <c r="AC536" s="65"/>
      <c r="AD536" s="145">
        <v>45911</v>
      </c>
      <c r="AE536" s="139" t="s">
        <v>10</v>
      </c>
      <c r="AF536" s="139">
        <v>82020038104</v>
      </c>
      <c r="AG536" s="139" t="s">
        <v>1790</v>
      </c>
      <c r="AH536" s="139" t="s">
        <v>1791</v>
      </c>
      <c r="AI536" s="139">
        <v>1029871497</v>
      </c>
      <c r="AJ536" s="139">
        <v>3982</v>
      </c>
      <c r="AK536" s="139"/>
      <c r="AL536" s="140">
        <v>1</v>
      </c>
      <c r="AM536" s="141">
        <v>5.5</v>
      </c>
      <c r="AN536" s="141">
        <v>3.5</v>
      </c>
      <c r="AO536" s="141">
        <v>5.5</v>
      </c>
      <c r="AP536" s="139" t="s">
        <v>8</v>
      </c>
      <c r="AQ536" s="141">
        <v>32.450000000000003</v>
      </c>
      <c r="AR536" s="139" t="s">
        <v>81</v>
      </c>
      <c r="AS536" s="139" t="s">
        <v>81</v>
      </c>
      <c r="AT536" s="139" t="s">
        <v>81</v>
      </c>
      <c r="AU536" s="139" t="s">
        <v>81</v>
      </c>
      <c r="AV536" s="139" t="s">
        <v>81</v>
      </c>
      <c r="AW536" s="139">
        <v>2256355</v>
      </c>
      <c r="AX536" s="139" t="s">
        <v>121</v>
      </c>
      <c r="AY536" s="139" t="s">
        <v>82</v>
      </c>
      <c r="AZ536" s="139"/>
      <c r="BA536" s="139" t="s">
        <v>83</v>
      </c>
      <c r="BB536" s="157">
        <v>596421474511</v>
      </c>
      <c r="BC536" s="139"/>
      <c r="BD536" s="139" t="s">
        <v>1792</v>
      </c>
      <c r="BE536" s="139" t="s">
        <v>119</v>
      </c>
      <c r="BF536" s="139" t="s">
        <v>87</v>
      </c>
      <c r="BG536" s="139" t="s">
        <v>84</v>
      </c>
      <c r="BH536" s="139" t="s">
        <v>85</v>
      </c>
      <c r="BI536" s="139" t="s">
        <v>86</v>
      </c>
      <c r="BJ536" s="139"/>
      <c r="BK536" s="139" t="s">
        <v>116</v>
      </c>
    </row>
    <row r="537" spans="1:63" ht="13.2" customHeight="1" x14ac:dyDescent="0.2">
      <c r="A537" s="54">
        <f t="shared" si="177"/>
        <v>45911</v>
      </c>
      <c r="B537" s="54" t="str">
        <f t="shared" si="178"/>
        <v>NRT</v>
      </c>
      <c r="C537" s="53">
        <f t="shared" si="179"/>
        <v>82020038104</v>
      </c>
      <c r="D537" s="55" t="str">
        <f t="shared" si="180"/>
        <v>PJP250142843</v>
      </c>
      <c r="E537" s="53">
        <f t="shared" si="181"/>
        <v>596421474275</v>
      </c>
      <c r="F537" s="53">
        <f t="shared" si="182"/>
        <v>2256355</v>
      </c>
      <c r="G537" s="53" t="str">
        <f t="shared" si="183"/>
        <v>SWCORP (TEAMHT)</v>
      </c>
      <c r="H537" s="55" t="str">
        <f t="shared" si="184"/>
        <v>김관수</v>
      </c>
      <c r="I537" s="53">
        <f t="shared" si="185"/>
        <v>51139</v>
      </c>
      <c r="J537" s="72">
        <f t="shared" si="186"/>
        <v>0</v>
      </c>
      <c r="K537" s="114">
        <f t="shared" si="187"/>
        <v>1</v>
      </c>
      <c r="L537" s="115">
        <f t="shared" si="188"/>
        <v>1.05</v>
      </c>
      <c r="M537" s="115">
        <f t="shared" si="189"/>
        <v>2.1</v>
      </c>
      <c r="N537" s="56">
        <f t="shared" si="190"/>
        <v>2.1</v>
      </c>
      <c r="O537" s="53" t="str">
        <f t="shared" si="191"/>
        <v>일반(목록배제,Normal-Manifest Exception)</v>
      </c>
      <c r="P537" s="100">
        <f t="shared" si="192"/>
        <v>14.75</v>
      </c>
      <c r="Q537" s="63" t="str">
        <f t="shared" si="193"/>
        <v>RS702</v>
      </c>
      <c r="R537" s="63" t="str">
        <f t="shared" si="194"/>
        <v>AIR SEOUL</v>
      </c>
      <c r="S537" s="54">
        <f t="shared" si="195"/>
        <v>45911</v>
      </c>
      <c r="T537" s="94">
        <f t="shared" si="196"/>
        <v>869</v>
      </c>
      <c r="U537" s="98" cm="1">
        <f t="array" ref="U537">IF(OR(ISNUMBER(SEARCH("대신대납",J537)),ISNUMBER(SEARCH("대신 대납",J537))),_xlfn.LET(
  _xlpm.s,J537,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7" s="98">
        <f>((K537-1)*2500)/(Summary!$B$23/100)</f>
        <v>0</v>
      </c>
      <c r="W537" s="107">
        <f>IF(OR(ISNUMBER(SEARCH("대신대납",J537)),ISNUMBER(SEARCH("대신 대납",J537)),ISNUMBER(SEARCH("대신착불",J537)),ISNUMBER(SEARCH("대신 착불",J537))), 0,_xlfn.IFNA(_xlfn.IFS(
    AND(N537/K537 &gt; 2, N537/K537 &lt;= 5), 500/(Summary!$B$23/100) * K537,
    AND(N537/K537 &gt; 5, N537/K537 &lt;= 10), 1000/(Summary!$B$23/100) * K537,
    AND(N537/K537 &gt; 10, N537/K537 &lt;= 20), 3000/(Summary!$B$23/100) * K537,
    AND(N537/K537 &gt; 20, N537/K537 &lt;= 25), 11000/(Summary!$B$23/100) * K537,
    AND(N537/K537 &gt; 25, N537/K537 &lt;= 999), 15000/(Summary!$B$23/100) * K537
),0))</f>
        <v>53.059968376258844</v>
      </c>
      <c r="X537" s="99" cm="1">
        <f t="array" ref="X537">_xlfn.IFNA(_xlfn.IFS(AND(P537&gt;=2000, P537&lt;3000), 10000, AND(P537&gt;=3000, P537&lt;4000), 15000, AND(P537&gt;=4000, P537&lt;5000), 20000, AND(P537&gt;=5000), 25000),0)</f>
        <v>0</v>
      </c>
      <c r="Y537" s="64" t="str">
        <f>_xlfn.IFNA(VLOOKUP(D537,OTC!$A:$H,8,0),"")</f>
        <v/>
      </c>
      <c r="Z537" s="102">
        <f t="shared" si="197"/>
        <v>53</v>
      </c>
      <c r="AA537" s="113">
        <f t="shared" si="198"/>
        <v>922</v>
      </c>
      <c r="AB537" s="124">
        <f>IF(OR(ISNUMBER(SEARCH("적하삭제",J537)),ISNUMBER(SEARCH("적하 삭제",J537))),0,AA537*Summary!$B$23/100)</f>
        <v>8688.2826000000005</v>
      </c>
      <c r="AC537" s="65"/>
      <c r="AD537" s="145">
        <v>45911</v>
      </c>
      <c r="AE537" s="139" t="s">
        <v>10</v>
      </c>
      <c r="AF537" s="139">
        <v>82020038104</v>
      </c>
      <c r="AG537" s="139" t="s">
        <v>1793</v>
      </c>
      <c r="AH537" s="139" t="s">
        <v>1794</v>
      </c>
      <c r="AI537" s="139">
        <v>1099571720</v>
      </c>
      <c r="AJ537" s="139">
        <v>51139</v>
      </c>
      <c r="AK537" s="139"/>
      <c r="AL537" s="140">
        <v>1</v>
      </c>
      <c r="AM537" s="141">
        <v>1.05</v>
      </c>
      <c r="AN537" s="141">
        <v>2.1</v>
      </c>
      <c r="AO537" s="141">
        <v>2.1</v>
      </c>
      <c r="AP537" s="139" t="s">
        <v>8</v>
      </c>
      <c r="AQ537" s="141">
        <v>14.75</v>
      </c>
      <c r="AR537" s="139" t="s">
        <v>81</v>
      </c>
      <c r="AS537" s="139" t="s">
        <v>81</v>
      </c>
      <c r="AT537" s="139" t="s">
        <v>81</v>
      </c>
      <c r="AU537" s="139" t="s">
        <v>81</v>
      </c>
      <c r="AV537" s="139" t="s">
        <v>81</v>
      </c>
      <c r="AW537" s="139">
        <v>2256355</v>
      </c>
      <c r="AX537" s="139" t="s">
        <v>121</v>
      </c>
      <c r="AY537" s="139" t="s">
        <v>82</v>
      </c>
      <c r="AZ537" s="139"/>
      <c r="BA537" s="139" t="s">
        <v>83</v>
      </c>
      <c r="BB537" s="157">
        <v>596421474275</v>
      </c>
      <c r="BC537" s="139"/>
      <c r="BD537" s="139" t="s">
        <v>1795</v>
      </c>
      <c r="BE537" s="139" t="s">
        <v>119</v>
      </c>
      <c r="BF537" s="139" t="s">
        <v>87</v>
      </c>
      <c r="BG537" s="139" t="s">
        <v>84</v>
      </c>
      <c r="BH537" s="139" t="s">
        <v>85</v>
      </c>
      <c r="BI537" s="139" t="s">
        <v>86</v>
      </c>
      <c r="BJ537" s="139"/>
      <c r="BK537" s="139" t="s">
        <v>116</v>
      </c>
    </row>
    <row r="538" spans="1:63" ht="13.2" customHeight="1" x14ac:dyDescent="0.2">
      <c r="A538" s="54">
        <f t="shared" si="177"/>
        <v>45911</v>
      </c>
      <c r="B538" s="54" t="str">
        <f t="shared" si="178"/>
        <v>NRT</v>
      </c>
      <c r="C538" s="53">
        <f t="shared" si="179"/>
        <v>82020038104</v>
      </c>
      <c r="D538" s="55" t="str">
        <f t="shared" si="180"/>
        <v>PJP250142844</v>
      </c>
      <c r="E538" s="53">
        <f t="shared" si="181"/>
        <v>596421474286</v>
      </c>
      <c r="F538" s="53">
        <f t="shared" si="182"/>
        <v>2256355</v>
      </c>
      <c r="G538" s="53" t="str">
        <f t="shared" si="183"/>
        <v>SWCORP (TEAMHT)</v>
      </c>
      <c r="H538" s="55" t="str">
        <f t="shared" si="184"/>
        <v>정윤아</v>
      </c>
      <c r="I538" s="53">
        <f t="shared" si="185"/>
        <v>57723</v>
      </c>
      <c r="J538" s="72">
        <f t="shared" si="186"/>
        <v>0</v>
      </c>
      <c r="K538" s="114">
        <f t="shared" si="187"/>
        <v>1</v>
      </c>
      <c r="L538" s="115">
        <f t="shared" si="188"/>
        <v>0.55000000000000004</v>
      </c>
      <c r="M538" s="115">
        <f t="shared" si="189"/>
        <v>2</v>
      </c>
      <c r="N538" s="56">
        <f t="shared" si="190"/>
        <v>2</v>
      </c>
      <c r="O538" s="53" t="str">
        <f t="shared" si="191"/>
        <v>일반(목록배제,Normal-Manifest Exception)</v>
      </c>
      <c r="P538" s="100">
        <f t="shared" si="192"/>
        <v>2.16</v>
      </c>
      <c r="Q538" s="63" t="str">
        <f t="shared" si="193"/>
        <v>RS702</v>
      </c>
      <c r="R538" s="63" t="str">
        <f t="shared" si="194"/>
        <v>AIR SEOUL</v>
      </c>
      <c r="S538" s="54">
        <f t="shared" si="195"/>
        <v>45911</v>
      </c>
      <c r="T538" s="94">
        <f t="shared" si="196"/>
        <v>850</v>
      </c>
      <c r="U538" s="98" cm="1">
        <f t="array" ref="U538">IF(OR(ISNUMBER(SEARCH("대신대납",J538)),ISNUMBER(SEARCH("대신 대납",J538))),_xlfn.LET(
  _xlpm.s,J538,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8" s="98">
        <f>((K538-1)*2500)/(Summary!$B$23/100)</f>
        <v>0</v>
      </c>
      <c r="W538" s="107">
        <f>IF(OR(ISNUMBER(SEARCH("대신대납",J538)),ISNUMBER(SEARCH("대신 대납",J538)),ISNUMBER(SEARCH("대신착불",J538)),ISNUMBER(SEARCH("대신 착불",J538))), 0,_xlfn.IFNA(_xlfn.IFS(
    AND(N538/K538 &gt; 2, N538/K538 &lt;= 5), 500/(Summary!$B$23/100) * K538,
    AND(N538/K538 &gt; 5, N538/K538 &lt;= 10), 1000/(Summary!$B$23/100) * K538,
    AND(N538/K538 &gt; 10, N538/K538 &lt;= 20), 3000/(Summary!$B$23/100) * K538,
    AND(N538/K538 &gt; 20, N538/K538 &lt;= 25), 11000/(Summary!$B$23/100) * K538,
    AND(N538/K538 &gt; 25, N538/K538 &lt;= 999), 15000/(Summary!$B$23/100) * K538
),0))</f>
        <v>0</v>
      </c>
      <c r="X538" s="99" cm="1">
        <f t="array" ref="X538">_xlfn.IFNA(_xlfn.IFS(AND(P538&gt;=2000, P538&lt;3000), 10000, AND(P538&gt;=3000, P538&lt;4000), 15000, AND(P538&gt;=4000, P538&lt;5000), 20000, AND(P538&gt;=5000), 25000),0)</f>
        <v>0</v>
      </c>
      <c r="Y538" s="64" t="str">
        <f>_xlfn.IFNA(VLOOKUP(D538,OTC!$A:$H,8,0),"")</f>
        <v/>
      </c>
      <c r="Z538" s="102">
        <f t="shared" si="197"/>
        <v>0</v>
      </c>
      <c r="AA538" s="113">
        <f t="shared" si="198"/>
        <v>850</v>
      </c>
      <c r="AB538" s="124">
        <f>IF(OR(ISNUMBER(SEARCH("적하삭제",J538)),ISNUMBER(SEARCH("적하 삭제",J538))),0,AA538*Summary!$B$23/100)</f>
        <v>8009.8050000000003</v>
      </c>
      <c r="AC538" s="65"/>
      <c r="AD538" s="145">
        <v>45911</v>
      </c>
      <c r="AE538" s="139" t="s">
        <v>10</v>
      </c>
      <c r="AF538" s="139">
        <v>82020038104</v>
      </c>
      <c r="AG538" s="139" t="s">
        <v>1796</v>
      </c>
      <c r="AH538" s="139" t="s">
        <v>1797</v>
      </c>
      <c r="AI538" s="139">
        <v>1049923490</v>
      </c>
      <c r="AJ538" s="139">
        <v>57723</v>
      </c>
      <c r="AK538" s="139"/>
      <c r="AL538" s="140">
        <v>1</v>
      </c>
      <c r="AM538" s="141">
        <v>0.55000000000000004</v>
      </c>
      <c r="AN538" s="141">
        <v>2</v>
      </c>
      <c r="AO538" s="141">
        <v>2</v>
      </c>
      <c r="AP538" s="139" t="s">
        <v>8</v>
      </c>
      <c r="AQ538" s="141">
        <v>2.16</v>
      </c>
      <c r="AR538" s="139" t="s">
        <v>81</v>
      </c>
      <c r="AS538" s="139" t="s">
        <v>81</v>
      </c>
      <c r="AT538" s="139" t="s">
        <v>81</v>
      </c>
      <c r="AU538" s="139" t="s">
        <v>81</v>
      </c>
      <c r="AV538" s="139" t="s">
        <v>81</v>
      </c>
      <c r="AW538" s="139">
        <v>2256355</v>
      </c>
      <c r="AX538" s="139" t="s">
        <v>121</v>
      </c>
      <c r="AY538" s="139" t="s">
        <v>82</v>
      </c>
      <c r="AZ538" s="139"/>
      <c r="BA538" s="139" t="s">
        <v>83</v>
      </c>
      <c r="BB538" s="157">
        <v>596421474286</v>
      </c>
      <c r="BC538" s="139"/>
      <c r="BD538" s="139" t="s">
        <v>1798</v>
      </c>
      <c r="BE538" s="139" t="s">
        <v>119</v>
      </c>
      <c r="BF538" s="139" t="s">
        <v>87</v>
      </c>
      <c r="BG538" s="139" t="s">
        <v>84</v>
      </c>
      <c r="BH538" s="139" t="s">
        <v>85</v>
      </c>
      <c r="BI538" s="139" t="s">
        <v>86</v>
      </c>
      <c r="BJ538" s="139"/>
      <c r="BK538" s="139" t="s">
        <v>116</v>
      </c>
    </row>
    <row r="539" spans="1:63" ht="13.2" customHeight="1" x14ac:dyDescent="0.2">
      <c r="A539" s="54">
        <f t="shared" si="177"/>
        <v>45911</v>
      </c>
      <c r="B539" s="54" t="str">
        <f t="shared" si="178"/>
        <v>NRT</v>
      </c>
      <c r="C539" s="53">
        <f t="shared" si="179"/>
        <v>82020038104</v>
      </c>
      <c r="D539" s="55" t="str">
        <f t="shared" si="180"/>
        <v>PJP250142873</v>
      </c>
      <c r="E539" s="53">
        <f t="shared" si="181"/>
        <v>596421474570</v>
      </c>
      <c r="F539" s="53">
        <f t="shared" si="182"/>
        <v>2256355</v>
      </c>
      <c r="G539" s="53" t="str">
        <f t="shared" si="183"/>
        <v>SWCORP (TEAMHT)</v>
      </c>
      <c r="H539" s="55" t="str">
        <f t="shared" si="184"/>
        <v>이준기</v>
      </c>
      <c r="I539" s="53">
        <f t="shared" si="185"/>
        <v>18614</v>
      </c>
      <c r="J539" s="72">
        <f t="shared" si="186"/>
        <v>0</v>
      </c>
      <c r="K539" s="114">
        <f t="shared" si="187"/>
        <v>1</v>
      </c>
      <c r="L539" s="115">
        <f t="shared" si="188"/>
        <v>1.3</v>
      </c>
      <c r="M539" s="115">
        <f t="shared" si="189"/>
        <v>3.4</v>
      </c>
      <c r="N539" s="56">
        <f t="shared" si="190"/>
        <v>3.4000000000000004</v>
      </c>
      <c r="O539" s="53" t="str">
        <f t="shared" si="191"/>
        <v>일반(목록배제,Normal-Manifest Exception)</v>
      </c>
      <c r="P539" s="100">
        <f t="shared" si="192"/>
        <v>19.57</v>
      </c>
      <c r="Q539" s="63" t="str">
        <f t="shared" si="193"/>
        <v>RS702</v>
      </c>
      <c r="R539" s="63" t="str">
        <f t="shared" si="194"/>
        <v>AIR SEOUL</v>
      </c>
      <c r="S539" s="54">
        <f t="shared" si="195"/>
        <v>45911</v>
      </c>
      <c r="T539" s="94">
        <f t="shared" si="196"/>
        <v>1116</v>
      </c>
      <c r="U539" s="98" cm="1">
        <f t="array" ref="U539">IF(OR(ISNUMBER(SEARCH("대신대납",J539)),ISNUMBER(SEARCH("대신 대납",J539))),_xlfn.LET(
  _xlpm.s,J539,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9" s="98">
        <f>((K539-1)*2500)/(Summary!$B$23/100)</f>
        <v>0</v>
      </c>
      <c r="W539" s="107">
        <f>IF(OR(ISNUMBER(SEARCH("대신대납",J539)),ISNUMBER(SEARCH("대신 대납",J539)),ISNUMBER(SEARCH("대신착불",J539)),ISNUMBER(SEARCH("대신 착불",J539))), 0,_xlfn.IFNA(_xlfn.IFS(
    AND(N539/K539 &gt; 2, N539/K539 &lt;= 5), 500/(Summary!$B$23/100) * K539,
    AND(N539/K539 &gt; 5, N539/K539 &lt;= 10), 1000/(Summary!$B$23/100) * K539,
    AND(N539/K539 &gt; 10, N539/K539 &lt;= 20), 3000/(Summary!$B$23/100) * K539,
    AND(N539/K539 &gt; 20, N539/K539 &lt;= 25), 11000/(Summary!$B$23/100) * K539,
    AND(N539/K539 &gt; 25, N539/K539 &lt;= 999), 15000/(Summary!$B$23/100) * K539
),0))</f>
        <v>53.059968376258844</v>
      </c>
      <c r="X539" s="99" cm="1">
        <f t="array" ref="X539">_xlfn.IFNA(_xlfn.IFS(AND(P539&gt;=2000, P539&lt;3000), 10000, AND(P539&gt;=3000, P539&lt;4000), 15000, AND(P539&gt;=4000, P539&lt;5000), 20000, AND(P539&gt;=5000), 25000),0)</f>
        <v>0</v>
      </c>
      <c r="Y539" s="64" t="str">
        <f>_xlfn.IFNA(VLOOKUP(D539,OTC!$A:$H,8,0),"")</f>
        <v/>
      </c>
      <c r="Z539" s="102">
        <f t="shared" si="197"/>
        <v>53</v>
      </c>
      <c r="AA539" s="113">
        <f t="shared" si="198"/>
        <v>1169</v>
      </c>
      <c r="AB539" s="124">
        <f>IF(OR(ISNUMBER(SEARCH("적하삭제",J539)),ISNUMBER(SEARCH("적하 삭제",J539))),0,AA539*Summary!$B$23/100)</f>
        <v>11015.8377</v>
      </c>
      <c r="AC539" s="65"/>
      <c r="AD539" s="145">
        <v>45911</v>
      </c>
      <c r="AE539" s="139" t="s">
        <v>10</v>
      </c>
      <c r="AF539" s="139">
        <v>82020038104</v>
      </c>
      <c r="AG539" s="139" t="s">
        <v>1799</v>
      </c>
      <c r="AH539" s="139" t="s">
        <v>1800</v>
      </c>
      <c r="AI539" s="139">
        <v>1050421325</v>
      </c>
      <c r="AJ539" s="139">
        <v>18614</v>
      </c>
      <c r="AK539" s="139"/>
      <c r="AL539" s="140">
        <v>1</v>
      </c>
      <c r="AM539" s="141">
        <v>1.3</v>
      </c>
      <c r="AN539" s="141">
        <v>3.4</v>
      </c>
      <c r="AO539" s="141">
        <v>3.4</v>
      </c>
      <c r="AP539" s="139" t="s">
        <v>8</v>
      </c>
      <c r="AQ539" s="141">
        <v>19.57</v>
      </c>
      <c r="AR539" s="139" t="s">
        <v>81</v>
      </c>
      <c r="AS539" s="139" t="s">
        <v>81</v>
      </c>
      <c r="AT539" s="139" t="s">
        <v>81</v>
      </c>
      <c r="AU539" s="139" t="s">
        <v>81</v>
      </c>
      <c r="AV539" s="139" t="s">
        <v>81</v>
      </c>
      <c r="AW539" s="139">
        <v>2256355</v>
      </c>
      <c r="AX539" s="139" t="s">
        <v>121</v>
      </c>
      <c r="AY539" s="139" t="s">
        <v>82</v>
      </c>
      <c r="AZ539" s="139"/>
      <c r="BA539" s="139" t="s">
        <v>83</v>
      </c>
      <c r="BB539" s="157">
        <v>596421474570</v>
      </c>
      <c r="BC539" s="139"/>
      <c r="BD539" s="139" t="s">
        <v>1801</v>
      </c>
      <c r="BE539" s="139" t="s">
        <v>119</v>
      </c>
      <c r="BF539" s="139" t="s">
        <v>87</v>
      </c>
      <c r="BG539" s="139" t="s">
        <v>84</v>
      </c>
      <c r="BH539" s="139" t="s">
        <v>85</v>
      </c>
      <c r="BI539" s="139" t="s">
        <v>86</v>
      </c>
      <c r="BJ539" s="139"/>
      <c r="BK539" s="139" t="s">
        <v>116</v>
      </c>
    </row>
    <row r="540" spans="1:63" ht="13.2" customHeight="1" x14ac:dyDescent="0.2">
      <c r="A540" s="54">
        <f t="shared" si="177"/>
        <v>45911</v>
      </c>
      <c r="B540" s="54" t="str">
        <f t="shared" si="178"/>
        <v>NRT</v>
      </c>
      <c r="C540" s="53">
        <f t="shared" si="179"/>
        <v>82020038104</v>
      </c>
      <c r="D540" s="55" t="str">
        <f t="shared" si="180"/>
        <v>PJP250142876</v>
      </c>
      <c r="E540" s="53">
        <f t="shared" si="181"/>
        <v>596421474603</v>
      </c>
      <c r="F540" s="53">
        <f t="shared" si="182"/>
        <v>2256355</v>
      </c>
      <c r="G540" s="53" t="str">
        <f t="shared" si="183"/>
        <v>SWCORP (TEAMHT)</v>
      </c>
      <c r="H540" s="55" t="str">
        <f t="shared" si="184"/>
        <v>김현주</v>
      </c>
      <c r="I540" s="53">
        <f t="shared" si="185"/>
        <v>31568</v>
      </c>
      <c r="J540" s="72">
        <f t="shared" si="186"/>
        <v>0</v>
      </c>
      <c r="K540" s="114">
        <f t="shared" si="187"/>
        <v>1</v>
      </c>
      <c r="L540" s="115">
        <f t="shared" si="188"/>
        <v>4.0999999999999996</v>
      </c>
      <c r="M540" s="115">
        <f t="shared" si="189"/>
        <v>3.5</v>
      </c>
      <c r="N540" s="56">
        <f t="shared" si="190"/>
        <v>4.1000000000000005</v>
      </c>
      <c r="O540" s="53" t="str">
        <f t="shared" si="191"/>
        <v>일반(목록배제,Normal-Manifest Exception)</v>
      </c>
      <c r="P540" s="100">
        <f t="shared" si="192"/>
        <v>8.19</v>
      </c>
      <c r="Q540" s="63" t="str">
        <f t="shared" si="193"/>
        <v>RS702</v>
      </c>
      <c r="R540" s="63" t="str">
        <f t="shared" si="194"/>
        <v>AIR SEOUL</v>
      </c>
      <c r="S540" s="54">
        <f t="shared" si="195"/>
        <v>45911</v>
      </c>
      <c r="T540" s="94">
        <f t="shared" si="196"/>
        <v>1249</v>
      </c>
      <c r="U540" s="98" cm="1">
        <f t="array" ref="U540">IF(OR(ISNUMBER(SEARCH("대신대납",J540)),ISNUMBER(SEARCH("대신 대납",J540))),_xlfn.LET(
  _xlpm.s,J540,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0" s="98">
        <f>((K540-1)*2500)/(Summary!$B$23/100)</f>
        <v>0</v>
      </c>
      <c r="W540" s="107">
        <f>IF(OR(ISNUMBER(SEARCH("대신대납",J540)),ISNUMBER(SEARCH("대신 대납",J540)),ISNUMBER(SEARCH("대신착불",J540)),ISNUMBER(SEARCH("대신 착불",J540))), 0,_xlfn.IFNA(_xlfn.IFS(
    AND(N540/K540 &gt; 2, N540/K540 &lt;= 5), 500/(Summary!$B$23/100) * K540,
    AND(N540/K540 &gt; 5, N540/K540 &lt;= 10), 1000/(Summary!$B$23/100) * K540,
    AND(N540/K540 &gt; 10, N540/K540 &lt;= 20), 3000/(Summary!$B$23/100) * K540,
    AND(N540/K540 &gt; 20, N540/K540 &lt;= 25), 11000/(Summary!$B$23/100) * K540,
    AND(N540/K540 &gt; 25, N540/K540 &lt;= 999), 15000/(Summary!$B$23/100) * K540
),0))</f>
        <v>53.059968376258844</v>
      </c>
      <c r="X540" s="99" cm="1">
        <f t="array" ref="X540">_xlfn.IFNA(_xlfn.IFS(AND(P540&gt;=2000, P540&lt;3000), 10000, AND(P540&gt;=3000, P540&lt;4000), 15000, AND(P540&gt;=4000, P540&lt;5000), 20000, AND(P540&gt;=5000), 25000),0)</f>
        <v>0</v>
      </c>
      <c r="Y540" s="64" t="str">
        <f>_xlfn.IFNA(VLOOKUP(D540,OTC!$A:$H,8,0),"")</f>
        <v/>
      </c>
      <c r="Z540" s="102">
        <f t="shared" si="197"/>
        <v>53</v>
      </c>
      <c r="AA540" s="113">
        <f t="shared" si="198"/>
        <v>1302</v>
      </c>
      <c r="AB540" s="124">
        <f>IF(OR(ISNUMBER(SEARCH("적하삭제",J540)),ISNUMBER(SEARCH("적하 삭제",J540))),0,AA540*Summary!$B$23/100)</f>
        <v>12269.136600000002</v>
      </c>
      <c r="AC540" s="65"/>
      <c r="AD540" s="145">
        <v>45911</v>
      </c>
      <c r="AE540" s="139" t="s">
        <v>10</v>
      </c>
      <c r="AF540" s="139">
        <v>82020038104</v>
      </c>
      <c r="AG540" s="139" t="s">
        <v>1802</v>
      </c>
      <c r="AH540" s="139" t="s">
        <v>93</v>
      </c>
      <c r="AI540" s="139">
        <v>1055527058</v>
      </c>
      <c r="AJ540" s="139">
        <v>31568</v>
      </c>
      <c r="AK540" s="139"/>
      <c r="AL540" s="140">
        <v>1</v>
      </c>
      <c r="AM540" s="141">
        <v>4.0999999999999996</v>
      </c>
      <c r="AN540" s="141">
        <v>3.5</v>
      </c>
      <c r="AO540" s="141">
        <v>4.0999999999999996</v>
      </c>
      <c r="AP540" s="139" t="s">
        <v>8</v>
      </c>
      <c r="AQ540" s="141">
        <v>8.19</v>
      </c>
      <c r="AR540" s="139" t="s">
        <v>81</v>
      </c>
      <c r="AS540" s="139" t="s">
        <v>81</v>
      </c>
      <c r="AT540" s="139" t="s">
        <v>81</v>
      </c>
      <c r="AU540" s="139" t="s">
        <v>81</v>
      </c>
      <c r="AV540" s="139" t="s">
        <v>81</v>
      </c>
      <c r="AW540" s="139">
        <v>2256355</v>
      </c>
      <c r="AX540" s="139" t="s">
        <v>121</v>
      </c>
      <c r="AY540" s="139" t="s">
        <v>82</v>
      </c>
      <c r="AZ540" s="139"/>
      <c r="BA540" s="139" t="s">
        <v>83</v>
      </c>
      <c r="BB540" s="157">
        <v>596421474603</v>
      </c>
      <c r="BC540" s="139"/>
      <c r="BD540" s="139" t="s">
        <v>1803</v>
      </c>
      <c r="BE540" s="139" t="s">
        <v>119</v>
      </c>
      <c r="BF540" s="139" t="s">
        <v>87</v>
      </c>
      <c r="BG540" s="139" t="s">
        <v>84</v>
      </c>
      <c r="BH540" s="139" t="s">
        <v>85</v>
      </c>
      <c r="BI540" s="139" t="s">
        <v>86</v>
      </c>
      <c r="BJ540" s="139"/>
      <c r="BK540" s="139" t="s">
        <v>116</v>
      </c>
    </row>
    <row r="541" spans="1:63" ht="13.2" customHeight="1" x14ac:dyDescent="0.2">
      <c r="A541" s="54">
        <f t="shared" si="177"/>
        <v>45911</v>
      </c>
      <c r="B541" s="54" t="str">
        <f t="shared" si="178"/>
        <v>NRT</v>
      </c>
      <c r="C541" s="53">
        <f t="shared" si="179"/>
        <v>82020038104</v>
      </c>
      <c r="D541" s="55" t="str">
        <f t="shared" si="180"/>
        <v>PJP250142875</v>
      </c>
      <c r="E541" s="53">
        <f t="shared" si="181"/>
        <v>596421474592</v>
      </c>
      <c r="F541" s="53">
        <f t="shared" si="182"/>
        <v>2256355</v>
      </c>
      <c r="G541" s="53" t="str">
        <f t="shared" si="183"/>
        <v>SWCORP (TEAMHT)</v>
      </c>
      <c r="H541" s="55" t="str">
        <f t="shared" si="184"/>
        <v>박원희</v>
      </c>
      <c r="I541" s="53">
        <f t="shared" si="185"/>
        <v>8702</v>
      </c>
      <c r="J541" s="72">
        <f t="shared" si="186"/>
        <v>0</v>
      </c>
      <c r="K541" s="114">
        <f t="shared" si="187"/>
        <v>1</v>
      </c>
      <c r="L541" s="115">
        <f t="shared" si="188"/>
        <v>0.6</v>
      </c>
      <c r="M541" s="115">
        <f t="shared" si="189"/>
        <v>2</v>
      </c>
      <c r="N541" s="56">
        <f t="shared" si="190"/>
        <v>2</v>
      </c>
      <c r="O541" s="53" t="str">
        <f t="shared" si="191"/>
        <v>목록(Manifest)</v>
      </c>
      <c r="P541" s="100">
        <f t="shared" si="192"/>
        <v>3</v>
      </c>
      <c r="Q541" s="63" t="str">
        <f t="shared" si="193"/>
        <v>RS702</v>
      </c>
      <c r="R541" s="63" t="str">
        <f t="shared" si="194"/>
        <v>AIR SEOUL</v>
      </c>
      <c r="S541" s="54">
        <f t="shared" si="195"/>
        <v>45911</v>
      </c>
      <c r="T541" s="94">
        <f t="shared" si="196"/>
        <v>850</v>
      </c>
      <c r="U541" s="98" cm="1">
        <f t="array" ref="U541">IF(OR(ISNUMBER(SEARCH("대신대납",J541)),ISNUMBER(SEARCH("대신 대납",J541))),_xlfn.LET(
  _xlpm.s,J541,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1" s="98">
        <f>((K541-1)*2500)/(Summary!$B$23/100)</f>
        <v>0</v>
      </c>
      <c r="W541" s="107">
        <f>IF(OR(ISNUMBER(SEARCH("대신대납",J541)),ISNUMBER(SEARCH("대신 대납",J541)),ISNUMBER(SEARCH("대신착불",J541)),ISNUMBER(SEARCH("대신 착불",J541))), 0,_xlfn.IFNA(_xlfn.IFS(
    AND(N541/K541 &gt; 2, N541/K541 &lt;= 5), 500/(Summary!$B$23/100) * K541,
    AND(N541/K541 &gt; 5, N541/K541 &lt;= 10), 1000/(Summary!$B$23/100) * K541,
    AND(N541/K541 &gt; 10, N541/K541 &lt;= 20), 3000/(Summary!$B$23/100) * K541,
    AND(N541/K541 &gt; 20, N541/K541 &lt;= 25), 11000/(Summary!$B$23/100) * K541,
    AND(N541/K541 &gt; 25, N541/K541 &lt;= 999), 15000/(Summary!$B$23/100) * K541
),0))</f>
        <v>0</v>
      </c>
      <c r="X541" s="99" cm="1">
        <f t="array" ref="X541">_xlfn.IFNA(_xlfn.IFS(AND(P541&gt;=2000, P541&lt;3000), 10000, AND(P541&gt;=3000, P541&lt;4000), 15000, AND(P541&gt;=4000, P541&lt;5000), 20000, AND(P541&gt;=5000), 25000),0)</f>
        <v>0</v>
      </c>
      <c r="Y541" s="64" t="str">
        <f>_xlfn.IFNA(VLOOKUP(D541,OTC!$A:$H,8,0),"")</f>
        <v/>
      </c>
      <c r="Z541" s="102">
        <f t="shared" si="197"/>
        <v>0</v>
      </c>
      <c r="AA541" s="113">
        <f t="shared" si="198"/>
        <v>850</v>
      </c>
      <c r="AB541" s="124">
        <f>IF(OR(ISNUMBER(SEARCH("적하삭제",J541)),ISNUMBER(SEARCH("적하 삭제",J541))),0,AA541*Summary!$B$23/100)</f>
        <v>8009.8050000000003</v>
      </c>
      <c r="AC541" s="65"/>
      <c r="AD541" s="145">
        <v>45911</v>
      </c>
      <c r="AE541" s="139" t="s">
        <v>10</v>
      </c>
      <c r="AF541" s="139">
        <v>82020038104</v>
      </c>
      <c r="AG541" s="139" t="s">
        <v>1804</v>
      </c>
      <c r="AH541" s="139" t="s">
        <v>260</v>
      </c>
      <c r="AI541" s="139">
        <v>1071845466</v>
      </c>
      <c r="AJ541" s="139">
        <v>8702</v>
      </c>
      <c r="AK541" s="139"/>
      <c r="AL541" s="140">
        <v>1</v>
      </c>
      <c r="AM541" s="141">
        <v>0.6</v>
      </c>
      <c r="AN541" s="141">
        <v>2</v>
      </c>
      <c r="AO541" s="141">
        <v>2</v>
      </c>
      <c r="AP541" s="139" t="s">
        <v>7</v>
      </c>
      <c r="AQ541" s="141">
        <v>3</v>
      </c>
      <c r="AR541" s="139" t="s">
        <v>81</v>
      </c>
      <c r="AS541" s="139" t="s">
        <v>81</v>
      </c>
      <c r="AT541" s="139" t="s">
        <v>81</v>
      </c>
      <c r="AU541" s="139" t="s">
        <v>81</v>
      </c>
      <c r="AV541" s="139" t="s">
        <v>81</v>
      </c>
      <c r="AW541" s="139">
        <v>2256355</v>
      </c>
      <c r="AX541" s="139" t="s">
        <v>121</v>
      </c>
      <c r="AY541" s="139" t="s">
        <v>82</v>
      </c>
      <c r="AZ541" s="139"/>
      <c r="BA541" s="139" t="s">
        <v>83</v>
      </c>
      <c r="BB541" s="157">
        <v>596421474592</v>
      </c>
      <c r="BC541" s="139"/>
      <c r="BD541" s="139" t="s">
        <v>1805</v>
      </c>
      <c r="BE541" s="139" t="s">
        <v>119</v>
      </c>
      <c r="BF541" s="139" t="s">
        <v>87</v>
      </c>
      <c r="BG541" s="139" t="s">
        <v>84</v>
      </c>
      <c r="BH541" s="139" t="s">
        <v>85</v>
      </c>
      <c r="BI541" s="139" t="s">
        <v>86</v>
      </c>
      <c r="BJ541" s="139"/>
      <c r="BK541" s="139" t="s">
        <v>116</v>
      </c>
    </row>
    <row r="542" spans="1:63" ht="13.2" customHeight="1" x14ac:dyDescent="0.2">
      <c r="A542" s="54">
        <f t="shared" si="177"/>
        <v>45911</v>
      </c>
      <c r="B542" s="54" t="str">
        <f t="shared" si="178"/>
        <v>NRT</v>
      </c>
      <c r="C542" s="53">
        <f t="shared" si="179"/>
        <v>82020038104</v>
      </c>
      <c r="D542" s="55" t="str">
        <f t="shared" si="180"/>
        <v>PJP250143598</v>
      </c>
      <c r="E542" s="53">
        <f t="shared" si="181"/>
        <v>596421478372</v>
      </c>
      <c r="F542" s="53">
        <f t="shared" si="182"/>
        <v>2256355</v>
      </c>
      <c r="G542" s="53" t="str">
        <f t="shared" si="183"/>
        <v>SWCORP (TEAMHT)</v>
      </c>
      <c r="H542" s="55" t="str">
        <f t="shared" si="184"/>
        <v>이지윤</v>
      </c>
      <c r="I542" s="53">
        <f t="shared" si="185"/>
        <v>5807</v>
      </c>
      <c r="J542" s="72">
        <f t="shared" si="186"/>
        <v>0</v>
      </c>
      <c r="K542" s="114">
        <f t="shared" si="187"/>
        <v>1</v>
      </c>
      <c r="L542" s="115">
        <f t="shared" si="188"/>
        <v>1.85</v>
      </c>
      <c r="M542" s="115">
        <f t="shared" si="189"/>
        <v>2.2000000000000002</v>
      </c>
      <c r="N542" s="56">
        <f t="shared" si="190"/>
        <v>2.2000000000000002</v>
      </c>
      <c r="O542" s="53" t="str">
        <f t="shared" si="191"/>
        <v>일반(목록배제,Normal-Manifest Exception)</v>
      </c>
      <c r="P542" s="100">
        <f t="shared" si="192"/>
        <v>11.86</v>
      </c>
      <c r="Q542" s="63" t="str">
        <f t="shared" si="193"/>
        <v>RS702</v>
      </c>
      <c r="R542" s="63" t="str">
        <f t="shared" si="194"/>
        <v>AIR SEOUL</v>
      </c>
      <c r="S542" s="54">
        <f t="shared" si="195"/>
        <v>45911</v>
      </c>
      <c r="T542" s="94">
        <f t="shared" si="196"/>
        <v>888</v>
      </c>
      <c r="U542" s="98" cm="1">
        <f t="array" ref="U542">IF(OR(ISNUMBER(SEARCH("대신대납",J542)),ISNUMBER(SEARCH("대신 대납",J542))),_xlfn.LET(
  _xlpm.s,J542,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2" s="98">
        <f>((K542-1)*2500)/(Summary!$B$23/100)</f>
        <v>0</v>
      </c>
      <c r="W542" s="107">
        <f>IF(OR(ISNUMBER(SEARCH("대신대납",J542)),ISNUMBER(SEARCH("대신 대납",J542)),ISNUMBER(SEARCH("대신착불",J542)),ISNUMBER(SEARCH("대신 착불",J542))), 0,_xlfn.IFNA(_xlfn.IFS(
    AND(N542/K542 &gt; 2, N542/K542 &lt;= 5), 500/(Summary!$B$23/100) * K542,
    AND(N542/K542 &gt; 5, N542/K542 &lt;= 10), 1000/(Summary!$B$23/100) * K542,
    AND(N542/K542 &gt; 10, N542/K542 &lt;= 20), 3000/(Summary!$B$23/100) * K542,
    AND(N542/K542 &gt; 20, N542/K542 &lt;= 25), 11000/(Summary!$B$23/100) * K542,
    AND(N542/K542 &gt; 25, N542/K542 &lt;= 999), 15000/(Summary!$B$23/100) * K542
),0))</f>
        <v>53.059968376258844</v>
      </c>
      <c r="X542" s="99" cm="1">
        <f t="array" ref="X542">_xlfn.IFNA(_xlfn.IFS(AND(P542&gt;=2000, P542&lt;3000), 10000, AND(P542&gt;=3000, P542&lt;4000), 15000, AND(P542&gt;=4000, P542&lt;5000), 20000, AND(P542&gt;=5000), 25000),0)</f>
        <v>0</v>
      </c>
      <c r="Y542" s="64" t="str">
        <f>_xlfn.IFNA(VLOOKUP(D542,OTC!$A:$H,8,0),"")</f>
        <v/>
      </c>
      <c r="Z542" s="102">
        <f t="shared" si="197"/>
        <v>53</v>
      </c>
      <c r="AA542" s="113">
        <f t="shared" si="198"/>
        <v>941</v>
      </c>
      <c r="AB542" s="124">
        <f>IF(OR(ISNUMBER(SEARCH("적하삭제",J542)),ISNUMBER(SEARCH("적하 삭제",J542))),0,AA542*Summary!$B$23/100)</f>
        <v>8867.3253000000004</v>
      </c>
      <c r="AC542" s="65"/>
      <c r="AD542" s="145">
        <v>45911</v>
      </c>
      <c r="AE542" s="139" t="s">
        <v>10</v>
      </c>
      <c r="AF542" s="139">
        <v>82020038104</v>
      </c>
      <c r="AG542" s="139" t="s">
        <v>1806</v>
      </c>
      <c r="AH542" s="139" t="s">
        <v>1807</v>
      </c>
      <c r="AI542" s="139">
        <v>1099252634</v>
      </c>
      <c r="AJ542" s="139">
        <v>5807</v>
      </c>
      <c r="AK542" s="139"/>
      <c r="AL542" s="140">
        <v>1</v>
      </c>
      <c r="AM542" s="141">
        <v>1.85</v>
      </c>
      <c r="AN542" s="141">
        <v>2.2000000000000002</v>
      </c>
      <c r="AO542" s="141">
        <v>2.2000000000000002</v>
      </c>
      <c r="AP542" s="139" t="s">
        <v>8</v>
      </c>
      <c r="AQ542" s="141">
        <v>11.86</v>
      </c>
      <c r="AR542" s="139" t="s">
        <v>81</v>
      </c>
      <c r="AS542" s="139" t="s">
        <v>81</v>
      </c>
      <c r="AT542" s="139" t="s">
        <v>81</v>
      </c>
      <c r="AU542" s="139" t="s">
        <v>81</v>
      </c>
      <c r="AV542" s="139" t="s">
        <v>81</v>
      </c>
      <c r="AW542" s="139">
        <v>2256355</v>
      </c>
      <c r="AX542" s="139" t="s">
        <v>121</v>
      </c>
      <c r="AY542" s="139" t="s">
        <v>82</v>
      </c>
      <c r="AZ542" s="139"/>
      <c r="BA542" s="139" t="s">
        <v>83</v>
      </c>
      <c r="BB542" s="157">
        <v>596421478372</v>
      </c>
      <c r="BC542" s="139"/>
      <c r="BD542" s="139" t="s">
        <v>1808</v>
      </c>
      <c r="BE542" s="139" t="s">
        <v>119</v>
      </c>
      <c r="BF542" s="139" t="s">
        <v>87</v>
      </c>
      <c r="BG542" s="139" t="s">
        <v>84</v>
      </c>
      <c r="BH542" s="139" t="s">
        <v>85</v>
      </c>
      <c r="BI542" s="139" t="s">
        <v>86</v>
      </c>
      <c r="BJ542" s="139"/>
      <c r="BK542" s="139" t="s">
        <v>116</v>
      </c>
    </row>
    <row r="543" spans="1:63" ht="13.2" customHeight="1" x14ac:dyDescent="0.2">
      <c r="A543" s="54">
        <f t="shared" si="177"/>
        <v>45911</v>
      </c>
      <c r="B543" s="54" t="str">
        <f t="shared" si="178"/>
        <v>NRT</v>
      </c>
      <c r="C543" s="53">
        <f t="shared" si="179"/>
        <v>82020038104</v>
      </c>
      <c r="D543" s="55" t="str">
        <f t="shared" si="180"/>
        <v>PJP250143597</v>
      </c>
      <c r="E543" s="53">
        <f t="shared" si="181"/>
        <v>596421478361</v>
      </c>
      <c r="F543" s="53">
        <f t="shared" si="182"/>
        <v>2256355</v>
      </c>
      <c r="G543" s="53" t="str">
        <f t="shared" si="183"/>
        <v>SWCORP (TEAMHT)</v>
      </c>
      <c r="H543" s="55" t="str">
        <f t="shared" si="184"/>
        <v>서정욱</v>
      </c>
      <c r="I543" s="53">
        <f t="shared" si="185"/>
        <v>2423</v>
      </c>
      <c r="J543" s="72">
        <f t="shared" si="186"/>
        <v>0</v>
      </c>
      <c r="K543" s="114">
        <f t="shared" si="187"/>
        <v>1</v>
      </c>
      <c r="L543" s="115">
        <f t="shared" si="188"/>
        <v>1.1499999999999999</v>
      </c>
      <c r="M543" s="115">
        <f t="shared" si="189"/>
        <v>2.2000000000000002</v>
      </c>
      <c r="N543" s="56">
        <f t="shared" si="190"/>
        <v>2.2000000000000002</v>
      </c>
      <c r="O543" s="53" t="str">
        <f t="shared" si="191"/>
        <v>일반(목록배제,Normal-Manifest Exception)</v>
      </c>
      <c r="P543" s="100">
        <f t="shared" si="192"/>
        <v>6.03</v>
      </c>
      <c r="Q543" s="63" t="str">
        <f t="shared" si="193"/>
        <v>RS702</v>
      </c>
      <c r="R543" s="63" t="str">
        <f t="shared" si="194"/>
        <v>AIR SEOUL</v>
      </c>
      <c r="S543" s="54">
        <f t="shared" si="195"/>
        <v>45911</v>
      </c>
      <c r="T543" s="94">
        <f t="shared" si="196"/>
        <v>888</v>
      </c>
      <c r="U543" s="98" cm="1">
        <f t="array" ref="U543">IF(OR(ISNUMBER(SEARCH("대신대납",J543)),ISNUMBER(SEARCH("대신 대납",J543))),_xlfn.LET(
  _xlpm.s,J543,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3" s="98">
        <f>((K543-1)*2500)/(Summary!$B$23/100)</f>
        <v>0</v>
      </c>
      <c r="W543" s="107">
        <f>IF(OR(ISNUMBER(SEARCH("대신대납",J543)),ISNUMBER(SEARCH("대신 대납",J543)),ISNUMBER(SEARCH("대신착불",J543)),ISNUMBER(SEARCH("대신 착불",J543))), 0,_xlfn.IFNA(_xlfn.IFS(
    AND(N543/K543 &gt; 2, N543/K543 &lt;= 5), 500/(Summary!$B$23/100) * K543,
    AND(N543/K543 &gt; 5, N543/K543 &lt;= 10), 1000/(Summary!$B$23/100) * K543,
    AND(N543/K543 &gt; 10, N543/K543 &lt;= 20), 3000/(Summary!$B$23/100) * K543,
    AND(N543/K543 &gt; 20, N543/K543 &lt;= 25), 11000/(Summary!$B$23/100) * K543,
    AND(N543/K543 &gt; 25, N543/K543 &lt;= 999), 15000/(Summary!$B$23/100) * K543
),0))</f>
        <v>53.059968376258844</v>
      </c>
      <c r="X543" s="99" cm="1">
        <f t="array" ref="X543">_xlfn.IFNA(_xlfn.IFS(AND(P543&gt;=2000, P543&lt;3000), 10000, AND(P543&gt;=3000, P543&lt;4000), 15000, AND(P543&gt;=4000, P543&lt;5000), 20000, AND(P543&gt;=5000), 25000),0)</f>
        <v>0</v>
      </c>
      <c r="Y543" s="64" t="str">
        <f>_xlfn.IFNA(VLOOKUP(D543,OTC!$A:$H,8,0),"")</f>
        <v/>
      </c>
      <c r="Z543" s="102">
        <f t="shared" si="197"/>
        <v>53</v>
      </c>
      <c r="AA543" s="113">
        <f t="shared" si="198"/>
        <v>941</v>
      </c>
      <c r="AB543" s="124">
        <f>IF(OR(ISNUMBER(SEARCH("적하삭제",J543)),ISNUMBER(SEARCH("적하 삭제",J543))),0,AA543*Summary!$B$23/100)</f>
        <v>8867.3253000000004</v>
      </c>
      <c r="AC543" s="65"/>
      <c r="AD543" s="145">
        <v>45911</v>
      </c>
      <c r="AE543" s="139" t="s">
        <v>10</v>
      </c>
      <c r="AF543" s="139">
        <v>82020038104</v>
      </c>
      <c r="AG543" s="139" t="s">
        <v>1809</v>
      </c>
      <c r="AH543" s="139" t="s">
        <v>1810</v>
      </c>
      <c r="AI543" s="139">
        <v>1063456531</v>
      </c>
      <c r="AJ543" s="139">
        <v>2423</v>
      </c>
      <c r="AK543" s="139"/>
      <c r="AL543" s="140">
        <v>1</v>
      </c>
      <c r="AM543" s="141">
        <v>1.1499999999999999</v>
      </c>
      <c r="AN543" s="141">
        <v>2.2000000000000002</v>
      </c>
      <c r="AO543" s="141">
        <v>2.2000000000000002</v>
      </c>
      <c r="AP543" s="139" t="s">
        <v>8</v>
      </c>
      <c r="AQ543" s="141">
        <v>6.03</v>
      </c>
      <c r="AR543" s="139" t="s">
        <v>81</v>
      </c>
      <c r="AS543" s="139" t="s">
        <v>81</v>
      </c>
      <c r="AT543" s="139" t="s">
        <v>81</v>
      </c>
      <c r="AU543" s="139" t="s">
        <v>81</v>
      </c>
      <c r="AV543" s="139" t="s">
        <v>81</v>
      </c>
      <c r="AW543" s="139">
        <v>2256355</v>
      </c>
      <c r="AX543" s="139" t="s">
        <v>121</v>
      </c>
      <c r="AY543" s="139" t="s">
        <v>82</v>
      </c>
      <c r="AZ543" s="139"/>
      <c r="BA543" s="139" t="s">
        <v>83</v>
      </c>
      <c r="BB543" s="157">
        <v>596421478361</v>
      </c>
      <c r="BC543" s="139"/>
      <c r="BD543" s="139" t="s">
        <v>1811</v>
      </c>
      <c r="BE543" s="139" t="s">
        <v>119</v>
      </c>
      <c r="BF543" s="139" t="s">
        <v>87</v>
      </c>
      <c r="BG543" s="139" t="s">
        <v>84</v>
      </c>
      <c r="BH543" s="139" t="s">
        <v>85</v>
      </c>
      <c r="BI543" s="139" t="s">
        <v>86</v>
      </c>
      <c r="BJ543" s="139"/>
      <c r="BK543" s="139" t="s">
        <v>116</v>
      </c>
    </row>
    <row r="544" spans="1:63" ht="13.2" customHeight="1" x14ac:dyDescent="0.2">
      <c r="A544" s="54">
        <f t="shared" si="177"/>
        <v>45912</v>
      </c>
      <c r="B544" s="54" t="str">
        <f t="shared" si="178"/>
        <v>NRT</v>
      </c>
      <c r="C544" s="53">
        <f t="shared" si="179"/>
        <v>82020038115</v>
      </c>
      <c r="D544" s="55" t="str">
        <f t="shared" si="180"/>
        <v>PJP250144042</v>
      </c>
      <c r="E544" s="53">
        <f t="shared" si="181"/>
        <v>596421479606</v>
      </c>
      <c r="F544" s="53">
        <f t="shared" si="182"/>
        <v>2256355</v>
      </c>
      <c r="G544" s="53" t="str">
        <f t="shared" si="183"/>
        <v>SWCORP (TEAMHT)</v>
      </c>
      <c r="H544" s="55" t="str">
        <f t="shared" si="184"/>
        <v>최정인</v>
      </c>
      <c r="I544" s="53">
        <f t="shared" si="185"/>
        <v>46245</v>
      </c>
      <c r="J544" s="72">
        <f t="shared" si="186"/>
        <v>0</v>
      </c>
      <c r="K544" s="114">
        <f t="shared" si="187"/>
        <v>1</v>
      </c>
      <c r="L544" s="115">
        <f t="shared" si="188"/>
        <v>0.85</v>
      </c>
      <c r="M544" s="115">
        <f t="shared" si="189"/>
        <v>3.6</v>
      </c>
      <c r="N544" s="56">
        <f t="shared" si="190"/>
        <v>3.6</v>
      </c>
      <c r="O544" s="53" t="str">
        <f t="shared" si="191"/>
        <v>일반(목록배제,Normal-Manifest Exception)</v>
      </c>
      <c r="P544" s="100">
        <f t="shared" si="192"/>
        <v>3.76</v>
      </c>
      <c r="Q544" s="63" t="str">
        <f t="shared" si="193"/>
        <v>RS702</v>
      </c>
      <c r="R544" s="63" t="str">
        <f t="shared" si="194"/>
        <v>AIR SEOUL</v>
      </c>
      <c r="S544" s="54">
        <f t="shared" si="195"/>
        <v>45912</v>
      </c>
      <c r="T544" s="94">
        <f t="shared" si="196"/>
        <v>1154</v>
      </c>
      <c r="U544" s="98" cm="1">
        <f t="array" ref="U544">IF(OR(ISNUMBER(SEARCH("대신대납",J544)),ISNUMBER(SEARCH("대신 대납",J544))),_xlfn.LET(
  _xlpm.s,J544,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4" s="98">
        <f>((K544-1)*2500)/(Summary!$B$23/100)</f>
        <v>0</v>
      </c>
      <c r="W544" s="107">
        <f>IF(OR(ISNUMBER(SEARCH("대신대납",J544)),ISNUMBER(SEARCH("대신 대납",J544)),ISNUMBER(SEARCH("대신착불",J544)),ISNUMBER(SEARCH("대신 착불",J544))), 0,_xlfn.IFNA(_xlfn.IFS(
    AND(N544/K544 &gt; 2, N544/K544 &lt;= 5), 500/(Summary!$B$23/100) * K544,
    AND(N544/K544 &gt; 5, N544/K544 &lt;= 10), 1000/(Summary!$B$23/100) * K544,
    AND(N544/K544 &gt; 10, N544/K544 &lt;= 20), 3000/(Summary!$B$23/100) * K544,
    AND(N544/K544 &gt; 20, N544/K544 &lt;= 25), 11000/(Summary!$B$23/100) * K544,
    AND(N544/K544 &gt; 25, N544/K544 &lt;= 999), 15000/(Summary!$B$23/100) * K544
),0))</f>
        <v>53.059968376258844</v>
      </c>
      <c r="X544" s="99" cm="1">
        <f t="array" ref="X544">_xlfn.IFNA(_xlfn.IFS(AND(P544&gt;=2000, P544&lt;3000), 10000, AND(P544&gt;=3000, P544&lt;4000), 15000, AND(P544&gt;=4000, P544&lt;5000), 20000, AND(P544&gt;=5000), 25000),0)</f>
        <v>0</v>
      </c>
      <c r="Y544" s="64" t="str">
        <f>_xlfn.IFNA(VLOOKUP(D544,OTC!$A:$H,8,0),"")</f>
        <v/>
      </c>
      <c r="Z544" s="102">
        <f t="shared" si="197"/>
        <v>53</v>
      </c>
      <c r="AA544" s="113">
        <f t="shared" si="198"/>
        <v>1207</v>
      </c>
      <c r="AB544" s="124">
        <f>IF(OR(ISNUMBER(SEARCH("적하삭제",J544)),ISNUMBER(SEARCH("적하 삭제",J544))),0,AA544*Summary!$B$23/100)</f>
        <v>11373.9231</v>
      </c>
      <c r="AC544" s="65"/>
      <c r="AD544" s="145">
        <v>45912</v>
      </c>
      <c r="AE544" s="139" t="s">
        <v>10</v>
      </c>
      <c r="AF544" s="139">
        <v>82020038115</v>
      </c>
      <c r="AG544" s="139" t="s">
        <v>1812</v>
      </c>
      <c r="AH544" s="139" t="s">
        <v>1813</v>
      </c>
      <c r="AI544" s="139">
        <v>1062737899</v>
      </c>
      <c r="AJ544" s="139">
        <v>46245</v>
      </c>
      <c r="AK544" s="139"/>
      <c r="AL544" s="140">
        <v>1</v>
      </c>
      <c r="AM544" s="141">
        <v>0.85</v>
      </c>
      <c r="AN544" s="141">
        <v>3.6</v>
      </c>
      <c r="AO544" s="141">
        <v>3.6</v>
      </c>
      <c r="AP544" s="139" t="s">
        <v>8</v>
      </c>
      <c r="AQ544" s="141">
        <v>3.76</v>
      </c>
      <c r="AR544" s="139" t="s">
        <v>81</v>
      </c>
      <c r="AS544" s="139" t="s">
        <v>81</v>
      </c>
      <c r="AT544" s="139" t="s">
        <v>81</v>
      </c>
      <c r="AU544" s="139" t="s">
        <v>81</v>
      </c>
      <c r="AV544" s="139" t="s">
        <v>81</v>
      </c>
      <c r="AW544" s="139">
        <v>2256355</v>
      </c>
      <c r="AX544" s="139" t="s">
        <v>121</v>
      </c>
      <c r="AY544" s="139" t="s">
        <v>82</v>
      </c>
      <c r="AZ544" s="139"/>
      <c r="BA544" s="139" t="s">
        <v>83</v>
      </c>
      <c r="BB544" s="157">
        <v>596421479606</v>
      </c>
      <c r="BC544" s="139"/>
      <c r="BD544" s="139" t="s">
        <v>1814</v>
      </c>
      <c r="BE544" s="139" t="s">
        <v>119</v>
      </c>
      <c r="BF544" s="139" t="s">
        <v>87</v>
      </c>
      <c r="BG544" s="139" t="s">
        <v>84</v>
      </c>
      <c r="BH544" s="139" t="s">
        <v>85</v>
      </c>
      <c r="BI544" s="139" t="s">
        <v>86</v>
      </c>
      <c r="BJ544" s="139"/>
      <c r="BK544" s="139" t="s">
        <v>116</v>
      </c>
    </row>
    <row r="545" spans="1:63" ht="13.2" customHeight="1" x14ac:dyDescent="0.2">
      <c r="A545" s="54">
        <f t="shared" si="177"/>
        <v>45912</v>
      </c>
      <c r="B545" s="54" t="str">
        <f t="shared" si="178"/>
        <v>NRT</v>
      </c>
      <c r="C545" s="53">
        <f t="shared" si="179"/>
        <v>82020038115</v>
      </c>
      <c r="D545" s="55" t="str">
        <f t="shared" si="180"/>
        <v>PJP250144046</v>
      </c>
      <c r="E545" s="53">
        <f t="shared" si="181"/>
        <v>596421479643</v>
      </c>
      <c r="F545" s="53">
        <f t="shared" si="182"/>
        <v>2256355</v>
      </c>
      <c r="G545" s="53" t="str">
        <f t="shared" si="183"/>
        <v>SWCORP (TEAMHT)</v>
      </c>
      <c r="H545" s="55" t="str">
        <f t="shared" si="184"/>
        <v>김주안</v>
      </c>
      <c r="I545" s="53">
        <f t="shared" si="185"/>
        <v>44521</v>
      </c>
      <c r="J545" s="72">
        <f t="shared" si="186"/>
        <v>0</v>
      </c>
      <c r="K545" s="114">
        <f t="shared" si="187"/>
        <v>1</v>
      </c>
      <c r="L545" s="115">
        <f t="shared" si="188"/>
        <v>0.9</v>
      </c>
      <c r="M545" s="115">
        <f t="shared" si="189"/>
        <v>2</v>
      </c>
      <c r="N545" s="56">
        <f t="shared" si="190"/>
        <v>2</v>
      </c>
      <c r="O545" s="53" t="str">
        <f t="shared" si="191"/>
        <v>일반(목록배제,Normal-Manifest Exception)</v>
      </c>
      <c r="P545" s="100">
        <f t="shared" si="192"/>
        <v>6.53</v>
      </c>
      <c r="Q545" s="63" t="str">
        <f t="shared" si="193"/>
        <v>RS702</v>
      </c>
      <c r="R545" s="63" t="str">
        <f t="shared" si="194"/>
        <v>AIR SEOUL</v>
      </c>
      <c r="S545" s="54">
        <f t="shared" si="195"/>
        <v>45912</v>
      </c>
      <c r="T545" s="94">
        <f t="shared" si="196"/>
        <v>850</v>
      </c>
      <c r="U545" s="98" cm="1">
        <f t="array" ref="U545">IF(OR(ISNUMBER(SEARCH("대신대납",J545)),ISNUMBER(SEARCH("대신 대납",J545))),_xlfn.LET(
  _xlpm.s,J545,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5" s="98">
        <f>((K545-1)*2500)/(Summary!$B$23/100)</f>
        <v>0</v>
      </c>
      <c r="W545" s="107">
        <f>IF(OR(ISNUMBER(SEARCH("대신대납",J545)),ISNUMBER(SEARCH("대신 대납",J545)),ISNUMBER(SEARCH("대신착불",J545)),ISNUMBER(SEARCH("대신 착불",J545))), 0,_xlfn.IFNA(_xlfn.IFS(
    AND(N545/K545 &gt; 2, N545/K545 &lt;= 5), 500/(Summary!$B$23/100) * K545,
    AND(N545/K545 &gt; 5, N545/K545 &lt;= 10), 1000/(Summary!$B$23/100) * K545,
    AND(N545/K545 &gt; 10, N545/K545 &lt;= 20), 3000/(Summary!$B$23/100) * K545,
    AND(N545/K545 &gt; 20, N545/K545 &lt;= 25), 11000/(Summary!$B$23/100) * K545,
    AND(N545/K545 &gt; 25, N545/K545 &lt;= 999), 15000/(Summary!$B$23/100) * K545
),0))</f>
        <v>0</v>
      </c>
      <c r="X545" s="99" cm="1">
        <f t="array" ref="X545">_xlfn.IFNA(_xlfn.IFS(AND(P545&gt;=2000, P545&lt;3000), 10000, AND(P545&gt;=3000, P545&lt;4000), 15000, AND(P545&gt;=4000, P545&lt;5000), 20000, AND(P545&gt;=5000), 25000),0)</f>
        <v>0</v>
      </c>
      <c r="Y545" s="64" t="str">
        <f>_xlfn.IFNA(VLOOKUP(D545,OTC!$A:$H,8,0),"")</f>
        <v/>
      </c>
      <c r="Z545" s="102">
        <f t="shared" si="197"/>
        <v>0</v>
      </c>
      <c r="AA545" s="113">
        <f t="shared" si="198"/>
        <v>850</v>
      </c>
      <c r="AB545" s="124">
        <f>IF(OR(ISNUMBER(SEARCH("적하삭제",J545)),ISNUMBER(SEARCH("적하 삭제",J545))),0,AA545*Summary!$B$23/100)</f>
        <v>8009.8050000000003</v>
      </c>
      <c r="AC545" s="65"/>
      <c r="AD545" s="145">
        <v>45912</v>
      </c>
      <c r="AE545" s="139" t="s">
        <v>10</v>
      </c>
      <c r="AF545" s="139">
        <v>82020038115</v>
      </c>
      <c r="AG545" s="139" t="s">
        <v>1815</v>
      </c>
      <c r="AH545" s="139" t="s">
        <v>1816</v>
      </c>
      <c r="AI545" s="139">
        <v>1027922328</v>
      </c>
      <c r="AJ545" s="139">
        <v>44521</v>
      </c>
      <c r="AK545" s="139"/>
      <c r="AL545" s="140">
        <v>1</v>
      </c>
      <c r="AM545" s="141">
        <v>0.9</v>
      </c>
      <c r="AN545" s="141">
        <v>2</v>
      </c>
      <c r="AO545" s="141">
        <v>2</v>
      </c>
      <c r="AP545" s="139" t="s">
        <v>8</v>
      </c>
      <c r="AQ545" s="141">
        <v>6.53</v>
      </c>
      <c r="AR545" s="139" t="s">
        <v>81</v>
      </c>
      <c r="AS545" s="139" t="s">
        <v>81</v>
      </c>
      <c r="AT545" s="139" t="s">
        <v>81</v>
      </c>
      <c r="AU545" s="139" t="s">
        <v>81</v>
      </c>
      <c r="AV545" s="139" t="s">
        <v>81</v>
      </c>
      <c r="AW545" s="139">
        <v>2256355</v>
      </c>
      <c r="AX545" s="139" t="s">
        <v>121</v>
      </c>
      <c r="AY545" s="139" t="s">
        <v>82</v>
      </c>
      <c r="AZ545" s="139"/>
      <c r="BA545" s="139" t="s">
        <v>83</v>
      </c>
      <c r="BB545" s="157">
        <v>596421479643</v>
      </c>
      <c r="BC545" s="139"/>
      <c r="BD545" s="139" t="s">
        <v>1817</v>
      </c>
      <c r="BE545" s="139" t="s">
        <v>119</v>
      </c>
      <c r="BF545" s="139" t="s">
        <v>87</v>
      </c>
      <c r="BG545" s="139" t="s">
        <v>84</v>
      </c>
      <c r="BH545" s="139" t="s">
        <v>85</v>
      </c>
      <c r="BI545" s="139" t="s">
        <v>86</v>
      </c>
      <c r="BJ545" s="139"/>
      <c r="BK545" s="139" t="s">
        <v>116</v>
      </c>
    </row>
    <row r="546" spans="1:63" ht="13.2" customHeight="1" x14ac:dyDescent="0.2">
      <c r="A546" s="54">
        <f t="shared" si="177"/>
        <v>45912</v>
      </c>
      <c r="B546" s="54" t="str">
        <f t="shared" si="178"/>
        <v>NRT</v>
      </c>
      <c r="C546" s="53">
        <f t="shared" si="179"/>
        <v>82020038115</v>
      </c>
      <c r="D546" s="55" t="str">
        <f t="shared" si="180"/>
        <v>PJP250144054</v>
      </c>
      <c r="E546" s="53">
        <f t="shared" si="181"/>
        <v>596421479724</v>
      </c>
      <c r="F546" s="53">
        <f t="shared" si="182"/>
        <v>2256355</v>
      </c>
      <c r="G546" s="53" t="str">
        <f t="shared" si="183"/>
        <v>SWCORP (TEAMHT)</v>
      </c>
      <c r="H546" s="55" t="str">
        <f t="shared" si="184"/>
        <v>최지연</v>
      </c>
      <c r="I546" s="53">
        <f t="shared" si="185"/>
        <v>4587</v>
      </c>
      <c r="J546" s="72">
        <f t="shared" si="186"/>
        <v>0</v>
      </c>
      <c r="K546" s="114">
        <f t="shared" si="187"/>
        <v>1</v>
      </c>
      <c r="L546" s="115">
        <f t="shared" si="188"/>
        <v>1.45</v>
      </c>
      <c r="M546" s="115">
        <f t="shared" si="189"/>
        <v>2</v>
      </c>
      <c r="N546" s="56">
        <f t="shared" si="190"/>
        <v>2</v>
      </c>
      <c r="O546" s="53" t="str">
        <f t="shared" si="191"/>
        <v>일반(목록배제,Normal-Manifest Exception)</v>
      </c>
      <c r="P546" s="100">
        <f t="shared" si="192"/>
        <v>22.45</v>
      </c>
      <c r="Q546" s="63" t="str">
        <f t="shared" si="193"/>
        <v>RS702</v>
      </c>
      <c r="R546" s="63" t="str">
        <f t="shared" si="194"/>
        <v>AIR SEOUL</v>
      </c>
      <c r="S546" s="54">
        <f t="shared" si="195"/>
        <v>45912</v>
      </c>
      <c r="T546" s="94">
        <f t="shared" si="196"/>
        <v>850</v>
      </c>
      <c r="U546" s="98" cm="1">
        <f t="array" ref="U546">IF(OR(ISNUMBER(SEARCH("대신대납",J546)),ISNUMBER(SEARCH("대신 대납",J546))),_xlfn.LET(
  _xlpm.s,J546,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6" s="98">
        <f>((K546-1)*2500)/(Summary!$B$23/100)</f>
        <v>0</v>
      </c>
      <c r="W546" s="107">
        <f>IF(OR(ISNUMBER(SEARCH("대신대납",J546)),ISNUMBER(SEARCH("대신 대납",J546)),ISNUMBER(SEARCH("대신착불",J546)),ISNUMBER(SEARCH("대신 착불",J546))), 0,_xlfn.IFNA(_xlfn.IFS(
    AND(N546/K546 &gt; 2, N546/K546 &lt;= 5), 500/(Summary!$B$23/100) * K546,
    AND(N546/K546 &gt; 5, N546/K546 &lt;= 10), 1000/(Summary!$B$23/100) * K546,
    AND(N546/K546 &gt; 10, N546/K546 &lt;= 20), 3000/(Summary!$B$23/100) * K546,
    AND(N546/K546 &gt; 20, N546/K546 &lt;= 25), 11000/(Summary!$B$23/100) * K546,
    AND(N546/K546 &gt; 25, N546/K546 &lt;= 999), 15000/(Summary!$B$23/100) * K546
),0))</f>
        <v>0</v>
      </c>
      <c r="X546" s="99" cm="1">
        <f t="array" ref="X546">_xlfn.IFNA(_xlfn.IFS(AND(P546&gt;=2000, P546&lt;3000), 10000, AND(P546&gt;=3000, P546&lt;4000), 15000, AND(P546&gt;=4000, P546&lt;5000), 20000, AND(P546&gt;=5000), 25000),0)</f>
        <v>0</v>
      </c>
      <c r="Y546" s="64" t="str">
        <f>_xlfn.IFNA(VLOOKUP(D546,OTC!$A:$H,8,0),"")</f>
        <v/>
      </c>
      <c r="Z546" s="102">
        <f t="shared" si="197"/>
        <v>0</v>
      </c>
      <c r="AA546" s="113">
        <f t="shared" si="198"/>
        <v>850</v>
      </c>
      <c r="AB546" s="124">
        <f>IF(OR(ISNUMBER(SEARCH("적하삭제",J546)),ISNUMBER(SEARCH("적하 삭제",J546))),0,AA546*Summary!$B$23/100)</f>
        <v>8009.8050000000003</v>
      </c>
      <c r="AC546" s="65"/>
      <c r="AD546" s="145">
        <v>45912</v>
      </c>
      <c r="AE546" s="139" t="s">
        <v>10</v>
      </c>
      <c r="AF546" s="139">
        <v>82020038115</v>
      </c>
      <c r="AG546" s="139" t="s">
        <v>1818</v>
      </c>
      <c r="AH546" s="139" t="s">
        <v>1819</v>
      </c>
      <c r="AI546" s="139">
        <v>1088937825</v>
      </c>
      <c r="AJ546" s="139">
        <v>4587</v>
      </c>
      <c r="AK546" s="139"/>
      <c r="AL546" s="140">
        <v>1</v>
      </c>
      <c r="AM546" s="141">
        <v>1.45</v>
      </c>
      <c r="AN546" s="141">
        <v>2</v>
      </c>
      <c r="AO546" s="141">
        <v>2</v>
      </c>
      <c r="AP546" s="139" t="s">
        <v>8</v>
      </c>
      <c r="AQ546" s="141">
        <v>22.45</v>
      </c>
      <c r="AR546" s="139" t="s">
        <v>81</v>
      </c>
      <c r="AS546" s="139" t="s">
        <v>81</v>
      </c>
      <c r="AT546" s="139" t="s">
        <v>81</v>
      </c>
      <c r="AU546" s="139" t="s">
        <v>81</v>
      </c>
      <c r="AV546" s="139" t="s">
        <v>81</v>
      </c>
      <c r="AW546" s="139">
        <v>2256355</v>
      </c>
      <c r="AX546" s="139" t="s">
        <v>121</v>
      </c>
      <c r="AY546" s="139" t="s">
        <v>82</v>
      </c>
      <c r="AZ546" s="139"/>
      <c r="BA546" s="139" t="s">
        <v>83</v>
      </c>
      <c r="BB546" s="157">
        <v>596421479724</v>
      </c>
      <c r="BC546" s="139"/>
      <c r="BD546" s="139" t="s">
        <v>1820</v>
      </c>
      <c r="BE546" s="139" t="s">
        <v>119</v>
      </c>
      <c r="BF546" s="139" t="s">
        <v>87</v>
      </c>
      <c r="BG546" s="139" t="s">
        <v>84</v>
      </c>
      <c r="BH546" s="139" t="s">
        <v>85</v>
      </c>
      <c r="BI546" s="139" t="s">
        <v>86</v>
      </c>
      <c r="BJ546" s="139"/>
      <c r="BK546" s="139" t="s">
        <v>116</v>
      </c>
    </row>
    <row r="547" spans="1:63" ht="13.2" customHeight="1" x14ac:dyDescent="0.2">
      <c r="A547" s="54">
        <f t="shared" si="177"/>
        <v>45912</v>
      </c>
      <c r="B547" s="54" t="str">
        <f t="shared" si="178"/>
        <v>NRT</v>
      </c>
      <c r="C547" s="53">
        <f t="shared" si="179"/>
        <v>82020038115</v>
      </c>
      <c r="D547" s="55" t="str">
        <f t="shared" si="180"/>
        <v>PJP250144067</v>
      </c>
      <c r="E547" s="53">
        <f t="shared" si="181"/>
        <v>596421479853</v>
      </c>
      <c r="F547" s="53">
        <f t="shared" si="182"/>
        <v>2256355</v>
      </c>
      <c r="G547" s="53" t="str">
        <f t="shared" si="183"/>
        <v>SWCORP (TEAMHT)</v>
      </c>
      <c r="H547" s="55" t="str">
        <f t="shared" si="184"/>
        <v>박병호</v>
      </c>
      <c r="I547" s="53">
        <f t="shared" si="185"/>
        <v>51531</v>
      </c>
      <c r="J547" s="72">
        <f t="shared" si="186"/>
        <v>0</v>
      </c>
      <c r="K547" s="114">
        <f t="shared" si="187"/>
        <v>1</v>
      </c>
      <c r="L547" s="115">
        <f t="shared" si="188"/>
        <v>1.7</v>
      </c>
      <c r="M547" s="115">
        <f t="shared" si="189"/>
        <v>4.7</v>
      </c>
      <c r="N547" s="56">
        <f t="shared" si="190"/>
        <v>4.7</v>
      </c>
      <c r="O547" s="53" t="str">
        <f t="shared" si="191"/>
        <v>일반(목록배제,Normal-Manifest Exception)</v>
      </c>
      <c r="P547" s="100">
        <f t="shared" si="192"/>
        <v>11.05</v>
      </c>
      <c r="Q547" s="63" t="str">
        <f t="shared" si="193"/>
        <v>RS702</v>
      </c>
      <c r="R547" s="63" t="str">
        <f t="shared" si="194"/>
        <v>AIR SEOUL</v>
      </c>
      <c r="S547" s="54">
        <f t="shared" si="195"/>
        <v>45912</v>
      </c>
      <c r="T547" s="94">
        <f t="shared" si="196"/>
        <v>1363</v>
      </c>
      <c r="U547" s="98" cm="1">
        <f t="array" ref="U547">IF(OR(ISNUMBER(SEARCH("대신대납",J547)),ISNUMBER(SEARCH("대신 대납",J547))),_xlfn.LET(
  _xlpm.s,J547,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7" s="98">
        <f>((K547-1)*2500)/(Summary!$B$23/100)</f>
        <v>0</v>
      </c>
      <c r="W547" s="107">
        <f>IF(OR(ISNUMBER(SEARCH("대신대납",J547)),ISNUMBER(SEARCH("대신 대납",J547)),ISNUMBER(SEARCH("대신착불",J547)),ISNUMBER(SEARCH("대신 착불",J547))), 0,_xlfn.IFNA(_xlfn.IFS(
    AND(N547/K547 &gt; 2, N547/K547 &lt;= 5), 500/(Summary!$B$23/100) * K547,
    AND(N547/K547 &gt; 5, N547/K547 &lt;= 10), 1000/(Summary!$B$23/100) * K547,
    AND(N547/K547 &gt; 10, N547/K547 &lt;= 20), 3000/(Summary!$B$23/100) * K547,
    AND(N547/K547 &gt; 20, N547/K547 &lt;= 25), 11000/(Summary!$B$23/100) * K547,
    AND(N547/K547 &gt; 25, N547/K547 &lt;= 999), 15000/(Summary!$B$23/100) * K547
),0))</f>
        <v>53.059968376258844</v>
      </c>
      <c r="X547" s="99" cm="1">
        <f t="array" ref="X547">_xlfn.IFNA(_xlfn.IFS(AND(P547&gt;=2000, P547&lt;3000), 10000, AND(P547&gt;=3000, P547&lt;4000), 15000, AND(P547&gt;=4000, P547&lt;5000), 20000, AND(P547&gt;=5000), 25000),0)</f>
        <v>0</v>
      </c>
      <c r="Y547" s="64" t="str">
        <f>_xlfn.IFNA(VLOOKUP(D547,OTC!$A:$H,8,0),"")</f>
        <v/>
      </c>
      <c r="Z547" s="102">
        <f t="shared" si="197"/>
        <v>53</v>
      </c>
      <c r="AA547" s="113">
        <f t="shared" si="198"/>
        <v>1416</v>
      </c>
      <c r="AB547" s="124">
        <f>IF(OR(ISNUMBER(SEARCH("적하삭제",J547)),ISNUMBER(SEARCH("적하 삭제",J547))),0,AA547*Summary!$B$23/100)</f>
        <v>13343.3928</v>
      </c>
      <c r="AC547" s="65"/>
      <c r="AD547" s="145">
        <v>45912</v>
      </c>
      <c r="AE547" s="139" t="s">
        <v>10</v>
      </c>
      <c r="AF547" s="139">
        <v>82020038115</v>
      </c>
      <c r="AG547" s="139" t="s">
        <v>1821</v>
      </c>
      <c r="AH547" s="139" t="s">
        <v>1822</v>
      </c>
      <c r="AI547" s="139">
        <v>1026324027</v>
      </c>
      <c r="AJ547" s="139">
        <v>51531</v>
      </c>
      <c r="AK547" s="139"/>
      <c r="AL547" s="140">
        <v>1</v>
      </c>
      <c r="AM547" s="141">
        <v>1.7</v>
      </c>
      <c r="AN547" s="141">
        <v>4.7</v>
      </c>
      <c r="AO547" s="141">
        <v>4.7</v>
      </c>
      <c r="AP547" s="139" t="s">
        <v>8</v>
      </c>
      <c r="AQ547" s="141">
        <v>11.05</v>
      </c>
      <c r="AR547" s="139" t="s">
        <v>81</v>
      </c>
      <c r="AS547" s="139" t="s">
        <v>81</v>
      </c>
      <c r="AT547" s="139" t="s">
        <v>81</v>
      </c>
      <c r="AU547" s="139" t="s">
        <v>81</v>
      </c>
      <c r="AV547" s="139" t="s">
        <v>81</v>
      </c>
      <c r="AW547" s="139">
        <v>2256355</v>
      </c>
      <c r="AX547" s="139" t="s">
        <v>121</v>
      </c>
      <c r="AY547" s="139" t="s">
        <v>82</v>
      </c>
      <c r="AZ547" s="139"/>
      <c r="BA547" s="139" t="s">
        <v>83</v>
      </c>
      <c r="BB547" s="157">
        <v>596421479853</v>
      </c>
      <c r="BC547" s="139"/>
      <c r="BD547" s="139" t="s">
        <v>1823</v>
      </c>
      <c r="BE547" s="139" t="s">
        <v>119</v>
      </c>
      <c r="BF547" s="139" t="s">
        <v>87</v>
      </c>
      <c r="BG547" s="139" t="s">
        <v>84</v>
      </c>
      <c r="BH547" s="139" t="s">
        <v>85</v>
      </c>
      <c r="BI547" s="139" t="s">
        <v>86</v>
      </c>
      <c r="BJ547" s="139"/>
      <c r="BK547" s="139" t="s">
        <v>116</v>
      </c>
    </row>
    <row r="548" spans="1:63" ht="13.2" customHeight="1" x14ac:dyDescent="0.2">
      <c r="A548" s="54">
        <f t="shared" si="177"/>
        <v>45912</v>
      </c>
      <c r="B548" s="54" t="str">
        <f t="shared" si="178"/>
        <v>NRT</v>
      </c>
      <c r="C548" s="53">
        <f t="shared" si="179"/>
        <v>82020038115</v>
      </c>
      <c r="D548" s="55" t="str">
        <f t="shared" si="180"/>
        <v>PJP250144069</v>
      </c>
      <c r="E548" s="53">
        <f t="shared" si="181"/>
        <v>596421479875</v>
      </c>
      <c r="F548" s="53">
        <f t="shared" si="182"/>
        <v>2256355</v>
      </c>
      <c r="G548" s="53" t="str">
        <f t="shared" si="183"/>
        <v>SWCORP (TEAMHT)</v>
      </c>
      <c r="H548" s="55" t="str">
        <f t="shared" si="184"/>
        <v>신다연</v>
      </c>
      <c r="I548" s="53">
        <f t="shared" si="185"/>
        <v>50930</v>
      </c>
      <c r="J548" s="72">
        <f t="shared" si="186"/>
        <v>0</v>
      </c>
      <c r="K548" s="114">
        <f t="shared" si="187"/>
        <v>1</v>
      </c>
      <c r="L548" s="115">
        <f t="shared" si="188"/>
        <v>2.4500000000000002</v>
      </c>
      <c r="M548" s="115">
        <f t="shared" si="189"/>
        <v>6.1</v>
      </c>
      <c r="N548" s="56">
        <f t="shared" si="190"/>
        <v>6.1000000000000005</v>
      </c>
      <c r="O548" s="53" t="str">
        <f t="shared" si="191"/>
        <v>일반(목록배제,Normal-Manifest Exception)</v>
      </c>
      <c r="P548" s="100">
        <f t="shared" si="192"/>
        <v>24.42</v>
      </c>
      <c r="Q548" s="63" t="str">
        <f t="shared" si="193"/>
        <v>RS702</v>
      </c>
      <c r="R548" s="63" t="str">
        <f t="shared" si="194"/>
        <v>AIR SEOUL</v>
      </c>
      <c r="S548" s="54">
        <f t="shared" si="195"/>
        <v>45912</v>
      </c>
      <c r="T548" s="94">
        <f t="shared" si="196"/>
        <v>1629</v>
      </c>
      <c r="U548" s="98" cm="1">
        <f t="array" ref="U548">IF(OR(ISNUMBER(SEARCH("대신대납",J548)),ISNUMBER(SEARCH("대신 대납",J548))),_xlfn.LET(
  _xlpm.s,J548,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8" s="98">
        <f>((K548-1)*2500)/(Summary!$B$23/100)</f>
        <v>0</v>
      </c>
      <c r="W548" s="107">
        <f>IF(OR(ISNUMBER(SEARCH("대신대납",J548)),ISNUMBER(SEARCH("대신 대납",J548)),ISNUMBER(SEARCH("대신착불",J548)),ISNUMBER(SEARCH("대신 착불",J548))), 0,_xlfn.IFNA(_xlfn.IFS(
    AND(N548/K548 &gt; 2, N548/K548 &lt;= 5), 500/(Summary!$B$23/100) * K548,
    AND(N548/K548 &gt; 5, N548/K548 &lt;= 10), 1000/(Summary!$B$23/100) * K548,
    AND(N548/K548 &gt; 10, N548/K548 &lt;= 20), 3000/(Summary!$B$23/100) * K548,
    AND(N548/K548 &gt; 20, N548/K548 &lt;= 25), 11000/(Summary!$B$23/100) * K548,
    AND(N548/K548 &gt; 25, N548/K548 &lt;= 999), 15000/(Summary!$B$23/100) * K548
),0))</f>
        <v>106.11993675251769</v>
      </c>
      <c r="X548" s="99" cm="1">
        <f t="array" ref="X548">_xlfn.IFNA(_xlfn.IFS(AND(P548&gt;=2000, P548&lt;3000), 10000, AND(P548&gt;=3000, P548&lt;4000), 15000, AND(P548&gt;=4000, P548&lt;5000), 20000, AND(P548&gt;=5000), 25000),0)</f>
        <v>0</v>
      </c>
      <c r="Y548" s="64" t="str">
        <f>_xlfn.IFNA(VLOOKUP(D548,OTC!$A:$H,8,0),"")</f>
        <v/>
      </c>
      <c r="Z548" s="102">
        <f t="shared" si="197"/>
        <v>106</v>
      </c>
      <c r="AA548" s="113">
        <f t="shared" si="198"/>
        <v>1735</v>
      </c>
      <c r="AB548" s="124">
        <f>IF(OR(ISNUMBER(SEARCH("적하삭제",J548)),ISNUMBER(SEARCH("적하 삭제",J548))),0,AA548*Summary!$B$23/100)</f>
        <v>16349.425500000001</v>
      </c>
      <c r="AC548" s="65"/>
      <c r="AD548" s="145">
        <v>45912</v>
      </c>
      <c r="AE548" s="139" t="s">
        <v>10</v>
      </c>
      <c r="AF548" s="139">
        <v>82020038115</v>
      </c>
      <c r="AG548" s="139" t="s">
        <v>1824</v>
      </c>
      <c r="AH548" s="139" t="s">
        <v>1825</v>
      </c>
      <c r="AI548" s="139">
        <v>1030175314</v>
      </c>
      <c r="AJ548" s="139">
        <v>50930</v>
      </c>
      <c r="AK548" s="139"/>
      <c r="AL548" s="140">
        <v>1</v>
      </c>
      <c r="AM548" s="141">
        <v>2.4500000000000002</v>
      </c>
      <c r="AN548" s="141">
        <v>6.1</v>
      </c>
      <c r="AO548" s="141">
        <v>6.5</v>
      </c>
      <c r="AP548" s="139" t="s">
        <v>8</v>
      </c>
      <c r="AQ548" s="141">
        <v>24.42</v>
      </c>
      <c r="AR548" s="139" t="s">
        <v>81</v>
      </c>
      <c r="AS548" s="139" t="s">
        <v>81</v>
      </c>
      <c r="AT548" s="139" t="s">
        <v>81</v>
      </c>
      <c r="AU548" s="139" t="s">
        <v>81</v>
      </c>
      <c r="AV548" s="139" t="s">
        <v>81</v>
      </c>
      <c r="AW548" s="139">
        <v>2256355</v>
      </c>
      <c r="AX548" s="139" t="s">
        <v>121</v>
      </c>
      <c r="AY548" s="139" t="s">
        <v>82</v>
      </c>
      <c r="AZ548" s="139"/>
      <c r="BA548" s="139" t="s">
        <v>83</v>
      </c>
      <c r="BB548" s="157">
        <v>596421479875</v>
      </c>
      <c r="BC548" s="139"/>
      <c r="BD548" s="139" t="s">
        <v>1826</v>
      </c>
      <c r="BE548" s="139" t="s">
        <v>119</v>
      </c>
      <c r="BF548" s="139" t="s">
        <v>87</v>
      </c>
      <c r="BG548" s="139" t="s">
        <v>84</v>
      </c>
      <c r="BH548" s="139" t="s">
        <v>85</v>
      </c>
      <c r="BI548" s="139" t="s">
        <v>86</v>
      </c>
      <c r="BJ548" s="139"/>
      <c r="BK548" s="139" t="s">
        <v>116</v>
      </c>
    </row>
    <row r="549" spans="1:63" ht="13.2" customHeight="1" x14ac:dyDescent="0.2">
      <c r="A549" s="54">
        <f t="shared" si="177"/>
        <v>45912</v>
      </c>
      <c r="B549" s="54" t="str">
        <f t="shared" si="178"/>
        <v>NRT</v>
      </c>
      <c r="C549" s="53">
        <f t="shared" si="179"/>
        <v>82020038115</v>
      </c>
      <c r="D549" s="55" t="str">
        <f t="shared" si="180"/>
        <v>PJP250141912</v>
      </c>
      <c r="E549" s="53">
        <f t="shared" si="181"/>
        <v>596421471151</v>
      </c>
      <c r="F549" s="53">
        <f t="shared" si="182"/>
        <v>2256355</v>
      </c>
      <c r="G549" s="53" t="str">
        <f t="shared" si="183"/>
        <v>SWCORP (TEAMHT)</v>
      </c>
      <c r="H549" s="55" t="str">
        <f t="shared" si="184"/>
        <v>조한빛</v>
      </c>
      <c r="I549" s="53">
        <f t="shared" si="185"/>
        <v>54867</v>
      </c>
      <c r="J549" s="72">
        <f t="shared" si="186"/>
        <v>0</v>
      </c>
      <c r="K549" s="114">
        <f t="shared" si="187"/>
        <v>1</v>
      </c>
      <c r="L549" s="115">
        <f t="shared" si="188"/>
        <v>1.5</v>
      </c>
      <c r="M549" s="115">
        <f t="shared" si="189"/>
        <v>2.1</v>
      </c>
      <c r="N549" s="56">
        <f t="shared" si="190"/>
        <v>2.1</v>
      </c>
      <c r="O549" s="53" t="str">
        <f t="shared" si="191"/>
        <v>일반(목록배제,Normal-Manifest Exception)</v>
      </c>
      <c r="P549" s="100">
        <f t="shared" si="192"/>
        <v>24.15</v>
      </c>
      <c r="Q549" s="63" t="str">
        <f t="shared" si="193"/>
        <v>RS702</v>
      </c>
      <c r="R549" s="63" t="str">
        <f t="shared" si="194"/>
        <v>AIR SEOUL</v>
      </c>
      <c r="S549" s="54">
        <f t="shared" si="195"/>
        <v>45912</v>
      </c>
      <c r="T549" s="94">
        <f t="shared" si="196"/>
        <v>869</v>
      </c>
      <c r="U549" s="98" cm="1">
        <f t="array" ref="U549">IF(OR(ISNUMBER(SEARCH("대신대납",J549)),ISNUMBER(SEARCH("대신 대납",J549))),_xlfn.LET(
  _xlpm.s,J549,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9" s="98">
        <f>((K549-1)*2500)/(Summary!$B$23/100)</f>
        <v>0</v>
      </c>
      <c r="W549" s="107">
        <f>IF(OR(ISNUMBER(SEARCH("대신대납",J549)),ISNUMBER(SEARCH("대신 대납",J549)),ISNUMBER(SEARCH("대신착불",J549)),ISNUMBER(SEARCH("대신 착불",J549))), 0,_xlfn.IFNA(_xlfn.IFS(
    AND(N549/K549 &gt; 2, N549/K549 &lt;= 5), 500/(Summary!$B$23/100) * K549,
    AND(N549/K549 &gt; 5, N549/K549 &lt;= 10), 1000/(Summary!$B$23/100) * K549,
    AND(N549/K549 &gt; 10, N549/K549 &lt;= 20), 3000/(Summary!$B$23/100) * K549,
    AND(N549/K549 &gt; 20, N549/K549 &lt;= 25), 11000/(Summary!$B$23/100) * K549,
    AND(N549/K549 &gt; 25, N549/K549 &lt;= 999), 15000/(Summary!$B$23/100) * K549
),0))</f>
        <v>53.059968376258844</v>
      </c>
      <c r="X549" s="99" cm="1">
        <f t="array" ref="X549">_xlfn.IFNA(_xlfn.IFS(AND(P549&gt;=2000, P549&lt;3000), 10000, AND(P549&gt;=3000, P549&lt;4000), 15000, AND(P549&gt;=4000, P549&lt;5000), 20000, AND(P549&gt;=5000), 25000),0)</f>
        <v>0</v>
      </c>
      <c r="Y549" s="64" t="str">
        <f>_xlfn.IFNA(VLOOKUP(D549,OTC!$A:$H,8,0),"")</f>
        <v/>
      </c>
      <c r="Z549" s="102">
        <f t="shared" si="197"/>
        <v>53</v>
      </c>
      <c r="AA549" s="113">
        <f t="shared" si="198"/>
        <v>922</v>
      </c>
      <c r="AB549" s="124">
        <f>IF(OR(ISNUMBER(SEARCH("적하삭제",J549)),ISNUMBER(SEARCH("적하 삭제",J549))),0,AA549*Summary!$B$23/100)</f>
        <v>8688.2826000000005</v>
      </c>
      <c r="AC549" s="65"/>
      <c r="AD549" s="145">
        <v>45912</v>
      </c>
      <c r="AE549" s="139" t="s">
        <v>10</v>
      </c>
      <c r="AF549" s="139">
        <v>82020038115</v>
      </c>
      <c r="AG549" s="139" t="s">
        <v>1827</v>
      </c>
      <c r="AH549" s="139" t="s">
        <v>1828</v>
      </c>
      <c r="AI549" s="139">
        <v>1097730892</v>
      </c>
      <c r="AJ549" s="139">
        <v>54867</v>
      </c>
      <c r="AK549" s="139"/>
      <c r="AL549" s="140">
        <v>1</v>
      </c>
      <c r="AM549" s="141">
        <v>1.5</v>
      </c>
      <c r="AN549" s="141">
        <v>2.1</v>
      </c>
      <c r="AO549" s="141">
        <v>2.1</v>
      </c>
      <c r="AP549" s="139" t="s">
        <v>8</v>
      </c>
      <c r="AQ549" s="141">
        <v>24.15</v>
      </c>
      <c r="AR549" s="139" t="s">
        <v>81</v>
      </c>
      <c r="AS549" s="139" t="s">
        <v>81</v>
      </c>
      <c r="AT549" s="139" t="s">
        <v>81</v>
      </c>
      <c r="AU549" s="139" t="s">
        <v>81</v>
      </c>
      <c r="AV549" s="139" t="s">
        <v>81</v>
      </c>
      <c r="AW549" s="139">
        <v>2256355</v>
      </c>
      <c r="AX549" s="139" t="s">
        <v>121</v>
      </c>
      <c r="AY549" s="139" t="s">
        <v>89</v>
      </c>
      <c r="AZ549" s="139"/>
      <c r="BA549" s="139" t="s">
        <v>83</v>
      </c>
      <c r="BB549" s="157">
        <v>596421471151</v>
      </c>
      <c r="BC549" s="139"/>
      <c r="BD549" s="139" t="s">
        <v>1829</v>
      </c>
      <c r="BE549" s="139" t="s">
        <v>119</v>
      </c>
      <c r="BF549" s="139" t="s">
        <v>87</v>
      </c>
      <c r="BG549" s="139" t="s">
        <v>84</v>
      </c>
      <c r="BH549" s="139" t="s">
        <v>85</v>
      </c>
      <c r="BI549" s="139" t="s">
        <v>86</v>
      </c>
      <c r="BJ549" s="139"/>
      <c r="BK549" s="139" t="s">
        <v>116</v>
      </c>
    </row>
    <row r="550" spans="1:63" ht="13.2" customHeight="1" x14ac:dyDescent="0.2">
      <c r="A550" s="54">
        <f t="shared" si="177"/>
        <v>45912</v>
      </c>
      <c r="B550" s="54" t="str">
        <f t="shared" si="178"/>
        <v>NRT</v>
      </c>
      <c r="C550" s="53">
        <f t="shared" si="179"/>
        <v>82020038115</v>
      </c>
      <c r="D550" s="55" t="str">
        <f t="shared" si="180"/>
        <v>PJP250141916</v>
      </c>
      <c r="E550" s="53">
        <f t="shared" si="181"/>
        <v>596421471195</v>
      </c>
      <c r="F550" s="53">
        <f t="shared" si="182"/>
        <v>2256355</v>
      </c>
      <c r="G550" s="53" t="str">
        <f t="shared" si="183"/>
        <v>SWCORP (TEAMHT)</v>
      </c>
      <c r="H550" s="55" t="str">
        <f t="shared" si="184"/>
        <v>정훈</v>
      </c>
      <c r="I550" s="53">
        <f t="shared" si="185"/>
        <v>1059</v>
      </c>
      <c r="J550" s="72">
        <f t="shared" si="186"/>
        <v>0</v>
      </c>
      <c r="K550" s="114">
        <f t="shared" si="187"/>
        <v>1</v>
      </c>
      <c r="L550" s="115">
        <f t="shared" si="188"/>
        <v>0.9</v>
      </c>
      <c r="M550" s="115">
        <f t="shared" si="189"/>
        <v>2</v>
      </c>
      <c r="N550" s="56">
        <f t="shared" si="190"/>
        <v>2</v>
      </c>
      <c r="O550" s="53" t="str">
        <f t="shared" si="191"/>
        <v>일반(목록배제,Normal-Manifest Exception)</v>
      </c>
      <c r="P550" s="100">
        <f t="shared" si="192"/>
        <v>6.65</v>
      </c>
      <c r="Q550" s="63" t="str">
        <f t="shared" si="193"/>
        <v>RS702</v>
      </c>
      <c r="R550" s="63" t="str">
        <f t="shared" si="194"/>
        <v>AIR SEOUL</v>
      </c>
      <c r="S550" s="54">
        <f t="shared" si="195"/>
        <v>45912</v>
      </c>
      <c r="T550" s="94">
        <f t="shared" si="196"/>
        <v>850</v>
      </c>
      <c r="U550" s="98" cm="1">
        <f t="array" ref="U550">IF(OR(ISNUMBER(SEARCH("대신대납",J550)),ISNUMBER(SEARCH("대신 대납",J550))),_xlfn.LET(
  _xlpm.s,J550,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0" s="98">
        <f>((K550-1)*2500)/(Summary!$B$23/100)</f>
        <v>0</v>
      </c>
      <c r="W550" s="107">
        <f>IF(OR(ISNUMBER(SEARCH("대신대납",J550)),ISNUMBER(SEARCH("대신 대납",J550)),ISNUMBER(SEARCH("대신착불",J550)),ISNUMBER(SEARCH("대신 착불",J550))), 0,_xlfn.IFNA(_xlfn.IFS(
    AND(N550/K550 &gt; 2, N550/K550 &lt;= 5), 500/(Summary!$B$23/100) * K550,
    AND(N550/K550 &gt; 5, N550/K550 &lt;= 10), 1000/(Summary!$B$23/100) * K550,
    AND(N550/K550 &gt; 10, N550/K550 &lt;= 20), 3000/(Summary!$B$23/100) * K550,
    AND(N550/K550 &gt; 20, N550/K550 &lt;= 25), 11000/(Summary!$B$23/100) * K550,
    AND(N550/K550 &gt; 25, N550/K550 &lt;= 999), 15000/(Summary!$B$23/100) * K550
),0))</f>
        <v>0</v>
      </c>
      <c r="X550" s="99" cm="1">
        <f t="array" ref="X550">_xlfn.IFNA(_xlfn.IFS(AND(P550&gt;=2000, P550&lt;3000), 10000, AND(P550&gt;=3000, P550&lt;4000), 15000, AND(P550&gt;=4000, P550&lt;5000), 20000, AND(P550&gt;=5000), 25000),0)</f>
        <v>0</v>
      </c>
      <c r="Y550" s="64" t="str">
        <f>_xlfn.IFNA(VLOOKUP(D550,OTC!$A:$H,8,0),"")</f>
        <v/>
      </c>
      <c r="Z550" s="102">
        <f t="shared" si="197"/>
        <v>0</v>
      </c>
      <c r="AA550" s="113">
        <f t="shared" si="198"/>
        <v>850</v>
      </c>
      <c r="AB550" s="124">
        <f>IF(OR(ISNUMBER(SEARCH("적하삭제",J550)),ISNUMBER(SEARCH("적하 삭제",J550))),0,AA550*Summary!$B$23/100)</f>
        <v>8009.8050000000003</v>
      </c>
      <c r="AC550" s="65"/>
      <c r="AD550" s="145">
        <v>45912</v>
      </c>
      <c r="AE550" s="139" t="s">
        <v>10</v>
      </c>
      <c r="AF550" s="139">
        <v>82020038115</v>
      </c>
      <c r="AG550" s="139" t="s">
        <v>1830</v>
      </c>
      <c r="AH550" s="139" t="s">
        <v>1831</v>
      </c>
      <c r="AI550" s="139">
        <v>1042494731</v>
      </c>
      <c r="AJ550" s="139">
        <v>1059</v>
      </c>
      <c r="AK550" s="139"/>
      <c r="AL550" s="140">
        <v>1</v>
      </c>
      <c r="AM550" s="141">
        <v>0.9</v>
      </c>
      <c r="AN550" s="141">
        <v>2</v>
      </c>
      <c r="AO550" s="141">
        <v>2</v>
      </c>
      <c r="AP550" s="139" t="s">
        <v>8</v>
      </c>
      <c r="AQ550" s="141">
        <v>6.65</v>
      </c>
      <c r="AR550" s="139" t="s">
        <v>81</v>
      </c>
      <c r="AS550" s="139" t="s">
        <v>81</v>
      </c>
      <c r="AT550" s="139" t="s">
        <v>81</v>
      </c>
      <c r="AU550" s="139" t="s">
        <v>81</v>
      </c>
      <c r="AV550" s="139" t="s">
        <v>81</v>
      </c>
      <c r="AW550" s="139">
        <v>2256355</v>
      </c>
      <c r="AX550" s="139" t="s">
        <v>121</v>
      </c>
      <c r="AY550" s="139" t="s">
        <v>89</v>
      </c>
      <c r="AZ550" s="139"/>
      <c r="BA550" s="139" t="s">
        <v>83</v>
      </c>
      <c r="BB550" s="157">
        <v>596421471195</v>
      </c>
      <c r="BC550" s="139"/>
      <c r="BD550" s="139" t="s">
        <v>1832</v>
      </c>
      <c r="BE550" s="139" t="s">
        <v>119</v>
      </c>
      <c r="BF550" s="139" t="s">
        <v>87</v>
      </c>
      <c r="BG550" s="139" t="s">
        <v>84</v>
      </c>
      <c r="BH550" s="139" t="s">
        <v>85</v>
      </c>
      <c r="BI550" s="139" t="s">
        <v>86</v>
      </c>
      <c r="BJ550" s="139"/>
      <c r="BK550" s="139" t="s">
        <v>116</v>
      </c>
    </row>
    <row r="551" spans="1:63" ht="13.2" customHeight="1" x14ac:dyDescent="0.2">
      <c r="A551" s="54">
        <f t="shared" si="177"/>
        <v>45912</v>
      </c>
      <c r="B551" s="54" t="str">
        <f t="shared" si="178"/>
        <v>NRT</v>
      </c>
      <c r="C551" s="53">
        <f t="shared" si="179"/>
        <v>82020038115</v>
      </c>
      <c r="D551" s="55" t="str">
        <f t="shared" si="180"/>
        <v>PJP250141908</v>
      </c>
      <c r="E551" s="53">
        <f t="shared" si="181"/>
        <v>596421471114</v>
      </c>
      <c r="F551" s="53">
        <f t="shared" si="182"/>
        <v>2256355</v>
      </c>
      <c r="G551" s="53" t="str">
        <f t="shared" si="183"/>
        <v>SWCORP (TEAMHT)</v>
      </c>
      <c r="H551" s="55" t="str">
        <f t="shared" si="184"/>
        <v>김지아</v>
      </c>
      <c r="I551" s="53">
        <f t="shared" si="185"/>
        <v>4900</v>
      </c>
      <c r="J551" s="72">
        <f t="shared" si="186"/>
        <v>0</v>
      </c>
      <c r="K551" s="114">
        <f t="shared" si="187"/>
        <v>1</v>
      </c>
      <c r="L551" s="115">
        <f t="shared" si="188"/>
        <v>0.95</v>
      </c>
      <c r="M551" s="115">
        <f t="shared" si="189"/>
        <v>2.1</v>
      </c>
      <c r="N551" s="56">
        <f t="shared" si="190"/>
        <v>2.1</v>
      </c>
      <c r="O551" s="53" t="str">
        <f t="shared" si="191"/>
        <v>일반(목록배제,Normal-Manifest Exception)</v>
      </c>
      <c r="P551" s="100">
        <f t="shared" si="192"/>
        <v>8.93</v>
      </c>
      <c r="Q551" s="63" t="str">
        <f t="shared" si="193"/>
        <v>RS702</v>
      </c>
      <c r="R551" s="63" t="str">
        <f t="shared" si="194"/>
        <v>AIR SEOUL</v>
      </c>
      <c r="S551" s="54">
        <f t="shared" si="195"/>
        <v>45912</v>
      </c>
      <c r="T551" s="94">
        <f t="shared" si="196"/>
        <v>869</v>
      </c>
      <c r="U551" s="98" cm="1">
        <f t="array" ref="U551">IF(OR(ISNUMBER(SEARCH("대신대납",J551)),ISNUMBER(SEARCH("대신 대납",J551))),_xlfn.LET(
  _xlpm.s,J551,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1" s="98">
        <f>((K551-1)*2500)/(Summary!$B$23/100)</f>
        <v>0</v>
      </c>
      <c r="W551" s="107">
        <f>IF(OR(ISNUMBER(SEARCH("대신대납",J551)),ISNUMBER(SEARCH("대신 대납",J551)),ISNUMBER(SEARCH("대신착불",J551)),ISNUMBER(SEARCH("대신 착불",J551))), 0,_xlfn.IFNA(_xlfn.IFS(
    AND(N551/K551 &gt; 2, N551/K551 &lt;= 5), 500/(Summary!$B$23/100) * K551,
    AND(N551/K551 &gt; 5, N551/K551 &lt;= 10), 1000/(Summary!$B$23/100) * K551,
    AND(N551/K551 &gt; 10, N551/K551 &lt;= 20), 3000/(Summary!$B$23/100) * K551,
    AND(N551/K551 &gt; 20, N551/K551 &lt;= 25), 11000/(Summary!$B$23/100) * K551,
    AND(N551/K551 &gt; 25, N551/K551 &lt;= 999), 15000/(Summary!$B$23/100) * K551
),0))</f>
        <v>53.059968376258844</v>
      </c>
      <c r="X551" s="99" cm="1">
        <f t="array" ref="X551">_xlfn.IFNA(_xlfn.IFS(AND(P551&gt;=2000, P551&lt;3000), 10000, AND(P551&gt;=3000, P551&lt;4000), 15000, AND(P551&gt;=4000, P551&lt;5000), 20000, AND(P551&gt;=5000), 25000),0)</f>
        <v>0</v>
      </c>
      <c r="Y551" s="64" t="str">
        <f>_xlfn.IFNA(VLOOKUP(D551,OTC!$A:$H,8,0),"")</f>
        <v/>
      </c>
      <c r="Z551" s="102">
        <f t="shared" si="197"/>
        <v>53</v>
      </c>
      <c r="AA551" s="113">
        <f t="shared" si="198"/>
        <v>922</v>
      </c>
      <c r="AB551" s="124">
        <f>IF(OR(ISNUMBER(SEARCH("적하삭제",J551)),ISNUMBER(SEARCH("적하 삭제",J551))),0,AA551*Summary!$B$23/100)</f>
        <v>8688.2826000000005</v>
      </c>
      <c r="AC551" s="65"/>
      <c r="AD551" s="145">
        <v>45912</v>
      </c>
      <c r="AE551" s="139" t="s">
        <v>10</v>
      </c>
      <c r="AF551" s="139">
        <v>82020038115</v>
      </c>
      <c r="AG551" s="139" t="s">
        <v>1833</v>
      </c>
      <c r="AH551" s="139" t="s">
        <v>1834</v>
      </c>
      <c r="AI551" s="139">
        <v>1032834530</v>
      </c>
      <c r="AJ551" s="139">
        <v>4900</v>
      </c>
      <c r="AK551" s="139"/>
      <c r="AL551" s="140">
        <v>1</v>
      </c>
      <c r="AM551" s="141">
        <v>0.95</v>
      </c>
      <c r="AN551" s="141">
        <v>2.1</v>
      </c>
      <c r="AO551" s="141">
        <v>2.1</v>
      </c>
      <c r="AP551" s="139" t="s">
        <v>8</v>
      </c>
      <c r="AQ551" s="141">
        <v>8.93</v>
      </c>
      <c r="AR551" s="139" t="s">
        <v>81</v>
      </c>
      <c r="AS551" s="139" t="s">
        <v>81</v>
      </c>
      <c r="AT551" s="139" t="s">
        <v>81</v>
      </c>
      <c r="AU551" s="139" t="s">
        <v>81</v>
      </c>
      <c r="AV551" s="139" t="s">
        <v>81</v>
      </c>
      <c r="AW551" s="139">
        <v>2256355</v>
      </c>
      <c r="AX551" s="139" t="s">
        <v>121</v>
      </c>
      <c r="AY551" s="139" t="s">
        <v>89</v>
      </c>
      <c r="AZ551" s="139"/>
      <c r="BA551" s="139" t="s">
        <v>83</v>
      </c>
      <c r="BB551" s="157">
        <v>596421471114</v>
      </c>
      <c r="BC551" s="139"/>
      <c r="BD551" s="139" t="s">
        <v>1835</v>
      </c>
      <c r="BE551" s="139" t="s">
        <v>119</v>
      </c>
      <c r="BF551" s="139" t="s">
        <v>87</v>
      </c>
      <c r="BG551" s="139" t="s">
        <v>84</v>
      </c>
      <c r="BH551" s="139" t="s">
        <v>85</v>
      </c>
      <c r="BI551" s="139" t="s">
        <v>86</v>
      </c>
      <c r="BJ551" s="139"/>
      <c r="BK551" s="139" t="s">
        <v>116</v>
      </c>
    </row>
    <row r="552" spans="1:63" ht="13.2" customHeight="1" x14ac:dyDescent="0.2">
      <c r="A552" s="54">
        <f t="shared" si="177"/>
        <v>45912</v>
      </c>
      <c r="B552" s="54" t="str">
        <f t="shared" si="178"/>
        <v>NRT</v>
      </c>
      <c r="C552" s="53">
        <f t="shared" si="179"/>
        <v>82020038115</v>
      </c>
      <c r="D552" s="55" t="str">
        <f t="shared" si="180"/>
        <v>PJP250141906</v>
      </c>
      <c r="E552" s="53">
        <f t="shared" si="181"/>
        <v>596421471092</v>
      </c>
      <c r="F552" s="53">
        <f t="shared" si="182"/>
        <v>2256355</v>
      </c>
      <c r="G552" s="53" t="str">
        <f t="shared" si="183"/>
        <v>SWCORP (TEAMHT)</v>
      </c>
      <c r="H552" s="55" t="str">
        <f t="shared" si="184"/>
        <v>오미리</v>
      </c>
      <c r="I552" s="53">
        <f t="shared" si="185"/>
        <v>34421</v>
      </c>
      <c r="J552" s="72">
        <f t="shared" si="186"/>
        <v>0</v>
      </c>
      <c r="K552" s="114">
        <f t="shared" si="187"/>
        <v>1</v>
      </c>
      <c r="L552" s="115">
        <f t="shared" si="188"/>
        <v>1.45</v>
      </c>
      <c r="M552" s="115">
        <f t="shared" si="189"/>
        <v>2</v>
      </c>
      <c r="N552" s="56">
        <f t="shared" si="190"/>
        <v>2</v>
      </c>
      <c r="O552" s="53" t="str">
        <f t="shared" si="191"/>
        <v>일반(목록배제,Normal-Manifest Exception)</v>
      </c>
      <c r="P552" s="100">
        <f t="shared" si="192"/>
        <v>13.15</v>
      </c>
      <c r="Q552" s="63" t="str">
        <f t="shared" si="193"/>
        <v>RS702</v>
      </c>
      <c r="R552" s="63" t="str">
        <f t="shared" si="194"/>
        <v>AIR SEOUL</v>
      </c>
      <c r="S552" s="54">
        <f t="shared" si="195"/>
        <v>45912</v>
      </c>
      <c r="T552" s="94">
        <f t="shared" si="196"/>
        <v>850</v>
      </c>
      <c r="U552" s="98" cm="1">
        <f t="array" ref="U552">IF(OR(ISNUMBER(SEARCH("대신대납",J552)),ISNUMBER(SEARCH("대신 대납",J552))),_xlfn.LET(
  _xlpm.s,J552,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2" s="98">
        <f>((K552-1)*2500)/(Summary!$B$23/100)</f>
        <v>0</v>
      </c>
      <c r="W552" s="107">
        <f>IF(OR(ISNUMBER(SEARCH("대신대납",J552)),ISNUMBER(SEARCH("대신 대납",J552)),ISNUMBER(SEARCH("대신착불",J552)),ISNUMBER(SEARCH("대신 착불",J552))), 0,_xlfn.IFNA(_xlfn.IFS(
    AND(N552/K552 &gt; 2, N552/K552 &lt;= 5), 500/(Summary!$B$23/100) * K552,
    AND(N552/K552 &gt; 5, N552/K552 &lt;= 10), 1000/(Summary!$B$23/100) * K552,
    AND(N552/K552 &gt; 10, N552/K552 &lt;= 20), 3000/(Summary!$B$23/100) * K552,
    AND(N552/K552 &gt; 20, N552/K552 &lt;= 25), 11000/(Summary!$B$23/100) * K552,
    AND(N552/K552 &gt; 25, N552/K552 &lt;= 999), 15000/(Summary!$B$23/100) * K552
),0))</f>
        <v>0</v>
      </c>
      <c r="X552" s="99" cm="1">
        <f t="array" ref="X552">_xlfn.IFNA(_xlfn.IFS(AND(P552&gt;=2000, P552&lt;3000), 10000, AND(P552&gt;=3000, P552&lt;4000), 15000, AND(P552&gt;=4000, P552&lt;5000), 20000, AND(P552&gt;=5000), 25000),0)</f>
        <v>0</v>
      </c>
      <c r="Y552" s="64" t="str">
        <f>_xlfn.IFNA(VLOOKUP(D552,OTC!$A:$H,8,0),"")</f>
        <v/>
      </c>
      <c r="Z552" s="102">
        <f t="shared" si="197"/>
        <v>0</v>
      </c>
      <c r="AA552" s="113">
        <f t="shared" si="198"/>
        <v>850</v>
      </c>
      <c r="AB552" s="124">
        <f>IF(OR(ISNUMBER(SEARCH("적하삭제",J552)),ISNUMBER(SEARCH("적하 삭제",J552))),0,AA552*Summary!$B$23/100)</f>
        <v>8009.8050000000003</v>
      </c>
      <c r="AC552" s="65"/>
      <c r="AD552" s="145">
        <v>45912</v>
      </c>
      <c r="AE552" s="139" t="s">
        <v>10</v>
      </c>
      <c r="AF552" s="139">
        <v>82020038115</v>
      </c>
      <c r="AG552" s="139" t="s">
        <v>1836</v>
      </c>
      <c r="AH552" s="139" t="s">
        <v>1837</v>
      </c>
      <c r="AI552" s="139">
        <v>1020707178</v>
      </c>
      <c r="AJ552" s="139">
        <v>34421</v>
      </c>
      <c r="AK552" s="139"/>
      <c r="AL552" s="140">
        <v>1</v>
      </c>
      <c r="AM552" s="141">
        <v>1.45</v>
      </c>
      <c r="AN552" s="141">
        <v>2</v>
      </c>
      <c r="AO552" s="141">
        <v>2</v>
      </c>
      <c r="AP552" s="139" t="s">
        <v>8</v>
      </c>
      <c r="AQ552" s="141">
        <v>13.15</v>
      </c>
      <c r="AR552" s="139" t="s">
        <v>81</v>
      </c>
      <c r="AS552" s="139" t="s">
        <v>81</v>
      </c>
      <c r="AT552" s="139" t="s">
        <v>81</v>
      </c>
      <c r="AU552" s="139" t="s">
        <v>81</v>
      </c>
      <c r="AV552" s="139" t="s">
        <v>81</v>
      </c>
      <c r="AW552" s="139">
        <v>2256355</v>
      </c>
      <c r="AX552" s="139" t="s">
        <v>121</v>
      </c>
      <c r="AY552" s="139" t="s">
        <v>89</v>
      </c>
      <c r="AZ552" s="139"/>
      <c r="BA552" s="139" t="s">
        <v>83</v>
      </c>
      <c r="BB552" s="157">
        <v>596421471092</v>
      </c>
      <c r="BC552" s="139"/>
      <c r="BD552" s="139" t="s">
        <v>1838</v>
      </c>
      <c r="BE552" s="139" t="s">
        <v>119</v>
      </c>
      <c r="BF552" s="139" t="s">
        <v>87</v>
      </c>
      <c r="BG552" s="139" t="s">
        <v>84</v>
      </c>
      <c r="BH552" s="139" t="s">
        <v>85</v>
      </c>
      <c r="BI552" s="139" t="s">
        <v>86</v>
      </c>
      <c r="BJ552" s="139"/>
      <c r="BK552" s="139" t="s">
        <v>116</v>
      </c>
    </row>
    <row r="553" spans="1:63" ht="13.2" customHeight="1" x14ac:dyDescent="0.2">
      <c r="A553" s="54">
        <f t="shared" si="177"/>
        <v>45912</v>
      </c>
      <c r="B553" s="54" t="str">
        <f t="shared" si="178"/>
        <v>NRT</v>
      </c>
      <c r="C553" s="53">
        <f t="shared" si="179"/>
        <v>82020038115</v>
      </c>
      <c r="D553" s="55" t="str">
        <f t="shared" si="180"/>
        <v>PJP250141910</v>
      </c>
      <c r="E553" s="53">
        <f t="shared" si="181"/>
        <v>596421471136</v>
      </c>
      <c r="F553" s="53">
        <f t="shared" si="182"/>
        <v>2256355</v>
      </c>
      <c r="G553" s="53" t="str">
        <f t="shared" si="183"/>
        <v>SWCORP (TEAMHT)</v>
      </c>
      <c r="H553" s="55" t="str">
        <f t="shared" si="184"/>
        <v>박현선</v>
      </c>
      <c r="I553" s="53">
        <f t="shared" si="185"/>
        <v>10120</v>
      </c>
      <c r="J553" s="72">
        <f t="shared" si="186"/>
        <v>0</v>
      </c>
      <c r="K553" s="114">
        <f t="shared" si="187"/>
        <v>1</v>
      </c>
      <c r="L553" s="115">
        <f t="shared" si="188"/>
        <v>1.2</v>
      </c>
      <c r="M553" s="115">
        <f t="shared" si="189"/>
        <v>2</v>
      </c>
      <c r="N553" s="56">
        <f t="shared" si="190"/>
        <v>2</v>
      </c>
      <c r="O553" s="53" t="str">
        <f t="shared" si="191"/>
        <v>일반(목록배제,Normal-Manifest Exception)</v>
      </c>
      <c r="P553" s="100">
        <f t="shared" si="192"/>
        <v>16.45</v>
      </c>
      <c r="Q553" s="63" t="str">
        <f t="shared" si="193"/>
        <v>RS702</v>
      </c>
      <c r="R553" s="63" t="str">
        <f t="shared" si="194"/>
        <v>AIR SEOUL</v>
      </c>
      <c r="S553" s="54">
        <f t="shared" si="195"/>
        <v>45912</v>
      </c>
      <c r="T553" s="94">
        <f t="shared" si="196"/>
        <v>850</v>
      </c>
      <c r="U553" s="98" cm="1">
        <f t="array" ref="U553">IF(OR(ISNUMBER(SEARCH("대신대납",J553)),ISNUMBER(SEARCH("대신 대납",J553))),_xlfn.LET(
  _xlpm.s,J553,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3" s="98">
        <f>((K553-1)*2500)/(Summary!$B$23/100)</f>
        <v>0</v>
      </c>
      <c r="W553" s="107">
        <f>IF(OR(ISNUMBER(SEARCH("대신대납",J553)),ISNUMBER(SEARCH("대신 대납",J553)),ISNUMBER(SEARCH("대신착불",J553)),ISNUMBER(SEARCH("대신 착불",J553))), 0,_xlfn.IFNA(_xlfn.IFS(
    AND(N553/K553 &gt; 2, N553/K553 &lt;= 5), 500/(Summary!$B$23/100) * K553,
    AND(N553/K553 &gt; 5, N553/K553 &lt;= 10), 1000/(Summary!$B$23/100) * K553,
    AND(N553/K553 &gt; 10, N553/K553 &lt;= 20), 3000/(Summary!$B$23/100) * K553,
    AND(N553/K553 &gt; 20, N553/K553 &lt;= 25), 11000/(Summary!$B$23/100) * K553,
    AND(N553/K553 &gt; 25, N553/K553 &lt;= 999), 15000/(Summary!$B$23/100) * K553
),0))</f>
        <v>0</v>
      </c>
      <c r="X553" s="99" cm="1">
        <f t="array" ref="X553">_xlfn.IFNA(_xlfn.IFS(AND(P553&gt;=2000, P553&lt;3000), 10000, AND(P553&gt;=3000, P553&lt;4000), 15000, AND(P553&gt;=4000, P553&lt;5000), 20000, AND(P553&gt;=5000), 25000),0)</f>
        <v>0</v>
      </c>
      <c r="Y553" s="64" t="str">
        <f>_xlfn.IFNA(VLOOKUP(D553,OTC!$A:$H,8,0),"")</f>
        <v/>
      </c>
      <c r="Z553" s="102">
        <f t="shared" si="197"/>
        <v>0</v>
      </c>
      <c r="AA553" s="113">
        <f t="shared" si="198"/>
        <v>850</v>
      </c>
      <c r="AB553" s="124">
        <f>IF(OR(ISNUMBER(SEARCH("적하삭제",J553)),ISNUMBER(SEARCH("적하 삭제",J553))),0,AA553*Summary!$B$23/100)</f>
        <v>8009.8050000000003</v>
      </c>
      <c r="AC553" s="65"/>
      <c r="AD553" s="145">
        <v>45912</v>
      </c>
      <c r="AE553" s="139" t="s">
        <v>10</v>
      </c>
      <c r="AF553" s="139">
        <v>82020038115</v>
      </c>
      <c r="AG553" s="139" t="s">
        <v>1839</v>
      </c>
      <c r="AH553" s="139" t="s">
        <v>1840</v>
      </c>
      <c r="AI553" s="139">
        <v>1090694138</v>
      </c>
      <c r="AJ553" s="139">
        <v>10120</v>
      </c>
      <c r="AK553" s="139"/>
      <c r="AL553" s="140">
        <v>1</v>
      </c>
      <c r="AM553" s="141">
        <v>1.2</v>
      </c>
      <c r="AN553" s="141">
        <v>2</v>
      </c>
      <c r="AO553" s="141">
        <v>2</v>
      </c>
      <c r="AP553" s="139" t="s">
        <v>8</v>
      </c>
      <c r="AQ553" s="141">
        <v>16.45</v>
      </c>
      <c r="AR553" s="139" t="s">
        <v>81</v>
      </c>
      <c r="AS553" s="139" t="s">
        <v>81</v>
      </c>
      <c r="AT553" s="139" t="s">
        <v>81</v>
      </c>
      <c r="AU553" s="139" t="s">
        <v>81</v>
      </c>
      <c r="AV553" s="139" t="s">
        <v>81</v>
      </c>
      <c r="AW553" s="139">
        <v>2256355</v>
      </c>
      <c r="AX553" s="139" t="s">
        <v>121</v>
      </c>
      <c r="AY553" s="139" t="s">
        <v>89</v>
      </c>
      <c r="AZ553" s="139"/>
      <c r="BA553" s="139" t="s">
        <v>83</v>
      </c>
      <c r="BB553" s="157">
        <v>596421471136</v>
      </c>
      <c r="BC553" s="139"/>
      <c r="BD553" s="139" t="s">
        <v>1841</v>
      </c>
      <c r="BE553" s="139" t="s">
        <v>119</v>
      </c>
      <c r="BF553" s="139" t="s">
        <v>87</v>
      </c>
      <c r="BG553" s="139" t="s">
        <v>84</v>
      </c>
      <c r="BH553" s="139" t="s">
        <v>85</v>
      </c>
      <c r="BI553" s="139" t="s">
        <v>86</v>
      </c>
      <c r="BJ553" s="139"/>
      <c r="BK553" s="139" t="s">
        <v>116</v>
      </c>
    </row>
    <row r="554" spans="1:63" ht="13.2" customHeight="1" x14ac:dyDescent="0.2">
      <c r="A554" s="54">
        <f t="shared" si="177"/>
        <v>45912</v>
      </c>
      <c r="B554" s="54" t="str">
        <f t="shared" si="178"/>
        <v>NRT</v>
      </c>
      <c r="C554" s="53">
        <f t="shared" si="179"/>
        <v>82020038115</v>
      </c>
      <c r="D554" s="55" t="str">
        <f t="shared" si="180"/>
        <v>PJP250141903</v>
      </c>
      <c r="E554" s="53">
        <f t="shared" si="181"/>
        <v>596421471066</v>
      </c>
      <c r="F554" s="53">
        <f t="shared" si="182"/>
        <v>2256355</v>
      </c>
      <c r="G554" s="53" t="str">
        <f t="shared" si="183"/>
        <v>SWCORP (TEAMHT)</v>
      </c>
      <c r="H554" s="55" t="str">
        <f t="shared" si="184"/>
        <v>김현일</v>
      </c>
      <c r="I554" s="53">
        <f t="shared" si="185"/>
        <v>49516</v>
      </c>
      <c r="J554" s="72">
        <f t="shared" si="186"/>
        <v>0</v>
      </c>
      <c r="K554" s="114">
        <f t="shared" si="187"/>
        <v>1</v>
      </c>
      <c r="L554" s="115">
        <f t="shared" si="188"/>
        <v>0.65</v>
      </c>
      <c r="M554" s="115">
        <f t="shared" si="189"/>
        <v>2</v>
      </c>
      <c r="N554" s="56">
        <f t="shared" si="190"/>
        <v>2</v>
      </c>
      <c r="O554" s="53" t="str">
        <f t="shared" si="191"/>
        <v>일반(목록배제,Normal-Manifest Exception)</v>
      </c>
      <c r="P554" s="100">
        <f t="shared" si="192"/>
        <v>4</v>
      </c>
      <c r="Q554" s="63" t="str">
        <f t="shared" si="193"/>
        <v>RS702</v>
      </c>
      <c r="R554" s="63" t="str">
        <f t="shared" si="194"/>
        <v>AIR SEOUL</v>
      </c>
      <c r="S554" s="54">
        <f t="shared" si="195"/>
        <v>45912</v>
      </c>
      <c r="T554" s="94">
        <f t="shared" si="196"/>
        <v>850</v>
      </c>
      <c r="U554" s="98" cm="1">
        <f t="array" ref="U554">IF(OR(ISNUMBER(SEARCH("대신대납",J554)),ISNUMBER(SEARCH("대신 대납",J554))),_xlfn.LET(
  _xlpm.s,J554,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4" s="98">
        <f>((K554-1)*2500)/(Summary!$B$23/100)</f>
        <v>0</v>
      </c>
      <c r="W554" s="107">
        <f>IF(OR(ISNUMBER(SEARCH("대신대납",J554)),ISNUMBER(SEARCH("대신 대납",J554)),ISNUMBER(SEARCH("대신착불",J554)),ISNUMBER(SEARCH("대신 착불",J554))), 0,_xlfn.IFNA(_xlfn.IFS(
    AND(N554/K554 &gt; 2, N554/K554 &lt;= 5), 500/(Summary!$B$23/100) * K554,
    AND(N554/K554 &gt; 5, N554/K554 &lt;= 10), 1000/(Summary!$B$23/100) * K554,
    AND(N554/K554 &gt; 10, N554/K554 &lt;= 20), 3000/(Summary!$B$23/100) * K554,
    AND(N554/K554 &gt; 20, N554/K554 &lt;= 25), 11000/(Summary!$B$23/100) * K554,
    AND(N554/K554 &gt; 25, N554/K554 &lt;= 999), 15000/(Summary!$B$23/100) * K554
),0))</f>
        <v>0</v>
      </c>
      <c r="X554" s="99" cm="1">
        <f t="array" ref="X554">_xlfn.IFNA(_xlfn.IFS(AND(P554&gt;=2000, P554&lt;3000), 10000, AND(P554&gt;=3000, P554&lt;4000), 15000, AND(P554&gt;=4000, P554&lt;5000), 20000, AND(P554&gt;=5000), 25000),0)</f>
        <v>0</v>
      </c>
      <c r="Y554" s="64" t="str">
        <f>_xlfn.IFNA(VLOOKUP(D554,OTC!$A:$H,8,0),"")</f>
        <v/>
      </c>
      <c r="Z554" s="102">
        <f t="shared" si="197"/>
        <v>0</v>
      </c>
      <c r="AA554" s="113">
        <f t="shared" si="198"/>
        <v>850</v>
      </c>
      <c r="AB554" s="124">
        <f>IF(OR(ISNUMBER(SEARCH("적하삭제",J554)),ISNUMBER(SEARCH("적하 삭제",J554))),0,AA554*Summary!$B$23/100)</f>
        <v>8009.8050000000003</v>
      </c>
      <c r="AC554" s="65"/>
      <c r="AD554" s="145">
        <v>45912</v>
      </c>
      <c r="AE554" s="139" t="s">
        <v>10</v>
      </c>
      <c r="AF554" s="139">
        <v>82020038115</v>
      </c>
      <c r="AG554" s="139" t="s">
        <v>1842</v>
      </c>
      <c r="AH554" s="139" t="s">
        <v>151</v>
      </c>
      <c r="AI554" s="139">
        <v>1038667126</v>
      </c>
      <c r="AJ554" s="139">
        <v>49516</v>
      </c>
      <c r="AK554" s="139"/>
      <c r="AL554" s="140">
        <v>1</v>
      </c>
      <c r="AM554" s="141">
        <v>0.65</v>
      </c>
      <c r="AN554" s="141">
        <v>2</v>
      </c>
      <c r="AO554" s="141">
        <v>2</v>
      </c>
      <c r="AP554" s="139" t="s">
        <v>8</v>
      </c>
      <c r="AQ554" s="141">
        <v>4</v>
      </c>
      <c r="AR554" s="139" t="s">
        <v>81</v>
      </c>
      <c r="AS554" s="139" t="s">
        <v>81</v>
      </c>
      <c r="AT554" s="139" t="s">
        <v>81</v>
      </c>
      <c r="AU554" s="139" t="s">
        <v>81</v>
      </c>
      <c r="AV554" s="139" t="s">
        <v>81</v>
      </c>
      <c r="AW554" s="139">
        <v>2256355</v>
      </c>
      <c r="AX554" s="139" t="s">
        <v>121</v>
      </c>
      <c r="AY554" s="139" t="s">
        <v>89</v>
      </c>
      <c r="AZ554" s="139"/>
      <c r="BA554" s="139" t="s">
        <v>83</v>
      </c>
      <c r="BB554" s="157">
        <v>596421471066</v>
      </c>
      <c r="BC554" s="139"/>
      <c r="BD554" s="139" t="s">
        <v>1843</v>
      </c>
      <c r="BE554" s="139" t="s">
        <v>119</v>
      </c>
      <c r="BF554" s="139" t="s">
        <v>87</v>
      </c>
      <c r="BG554" s="139" t="s">
        <v>84</v>
      </c>
      <c r="BH554" s="139" t="s">
        <v>85</v>
      </c>
      <c r="BI554" s="139" t="s">
        <v>86</v>
      </c>
      <c r="BJ554" s="139"/>
      <c r="BK554" s="139" t="s">
        <v>116</v>
      </c>
    </row>
    <row r="555" spans="1:63" ht="13.2" customHeight="1" x14ac:dyDescent="0.2">
      <c r="A555" s="54">
        <f t="shared" si="177"/>
        <v>45912</v>
      </c>
      <c r="B555" s="54" t="str">
        <f t="shared" si="178"/>
        <v>NRT</v>
      </c>
      <c r="C555" s="53">
        <f t="shared" si="179"/>
        <v>82020038115</v>
      </c>
      <c r="D555" s="55" t="str">
        <f t="shared" si="180"/>
        <v>PJP250141905</v>
      </c>
      <c r="E555" s="53">
        <f t="shared" si="181"/>
        <v>596421471081</v>
      </c>
      <c r="F555" s="53">
        <f t="shared" si="182"/>
        <v>2256355</v>
      </c>
      <c r="G555" s="53" t="str">
        <f t="shared" si="183"/>
        <v>SWCORP (TEAMHT)</v>
      </c>
      <c r="H555" s="55" t="str">
        <f t="shared" si="184"/>
        <v>손정애</v>
      </c>
      <c r="I555" s="53">
        <f t="shared" si="185"/>
        <v>51445</v>
      </c>
      <c r="J555" s="72">
        <f t="shared" si="186"/>
        <v>0</v>
      </c>
      <c r="K555" s="114">
        <f t="shared" si="187"/>
        <v>1</v>
      </c>
      <c r="L555" s="115">
        <f t="shared" si="188"/>
        <v>1.1499999999999999</v>
      </c>
      <c r="M555" s="115">
        <f t="shared" si="189"/>
        <v>2</v>
      </c>
      <c r="N555" s="56">
        <f t="shared" si="190"/>
        <v>2</v>
      </c>
      <c r="O555" s="53" t="str">
        <f t="shared" si="191"/>
        <v>일반(목록배제,Normal-Manifest Exception)</v>
      </c>
      <c r="P555" s="100">
        <f t="shared" si="192"/>
        <v>8.5500000000000007</v>
      </c>
      <c r="Q555" s="63" t="str">
        <f t="shared" si="193"/>
        <v>RS702</v>
      </c>
      <c r="R555" s="63" t="str">
        <f t="shared" si="194"/>
        <v>AIR SEOUL</v>
      </c>
      <c r="S555" s="54">
        <f t="shared" si="195"/>
        <v>45912</v>
      </c>
      <c r="T555" s="94">
        <f t="shared" si="196"/>
        <v>850</v>
      </c>
      <c r="U555" s="98" cm="1">
        <f t="array" ref="U555">IF(OR(ISNUMBER(SEARCH("대신대납",J555)),ISNUMBER(SEARCH("대신 대납",J555))),_xlfn.LET(
  _xlpm.s,J555,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5" s="98">
        <f>((K555-1)*2500)/(Summary!$B$23/100)</f>
        <v>0</v>
      </c>
      <c r="W555" s="107">
        <f>IF(OR(ISNUMBER(SEARCH("대신대납",J555)),ISNUMBER(SEARCH("대신 대납",J555)),ISNUMBER(SEARCH("대신착불",J555)),ISNUMBER(SEARCH("대신 착불",J555))), 0,_xlfn.IFNA(_xlfn.IFS(
    AND(N555/K555 &gt; 2, N555/K555 &lt;= 5), 500/(Summary!$B$23/100) * K555,
    AND(N555/K555 &gt; 5, N555/K555 &lt;= 10), 1000/(Summary!$B$23/100) * K555,
    AND(N555/K555 &gt; 10, N555/K555 &lt;= 20), 3000/(Summary!$B$23/100) * K555,
    AND(N555/K555 &gt; 20, N555/K555 &lt;= 25), 11000/(Summary!$B$23/100) * K555,
    AND(N555/K555 &gt; 25, N555/K555 &lt;= 999), 15000/(Summary!$B$23/100) * K555
),0))</f>
        <v>0</v>
      </c>
      <c r="X555" s="99" cm="1">
        <f t="array" ref="X555">_xlfn.IFNA(_xlfn.IFS(AND(P555&gt;=2000, P555&lt;3000), 10000, AND(P555&gt;=3000, P555&lt;4000), 15000, AND(P555&gt;=4000, P555&lt;5000), 20000, AND(P555&gt;=5000), 25000),0)</f>
        <v>0</v>
      </c>
      <c r="Y555" s="64" t="str">
        <f>_xlfn.IFNA(VLOOKUP(D555,OTC!$A:$H,8,0),"")</f>
        <v/>
      </c>
      <c r="Z555" s="102">
        <f t="shared" si="197"/>
        <v>0</v>
      </c>
      <c r="AA555" s="113">
        <f t="shared" si="198"/>
        <v>850</v>
      </c>
      <c r="AB555" s="124">
        <f>IF(OR(ISNUMBER(SEARCH("적하삭제",J555)),ISNUMBER(SEARCH("적하 삭제",J555))),0,AA555*Summary!$B$23/100)</f>
        <v>8009.8050000000003</v>
      </c>
      <c r="AC555" s="65"/>
      <c r="AD555" s="145">
        <v>45912</v>
      </c>
      <c r="AE555" s="139" t="s">
        <v>10</v>
      </c>
      <c r="AF555" s="139">
        <v>82020038115</v>
      </c>
      <c r="AG555" s="139" t="s">
        <v>1844</v>
      </c>
      <c r="AH555" s="139" t="s">
        <v>1845</v>
      </c>
      <c r="AI555" s="139">
        <v>1093321601</v>
      </c>
      <c r="AJ555" s="139">
        <v>51445</v>
      </c>
      <c r="AK555" s="139"/>
      <c r="AL555" s="140">
        <v>1</v>
      </c>
      <c r="AM555" s="141">
        <v>1.1499999999999999</v>
      </c>
      <c r="AN555" s="141">
        <v>2</v>
      </c>
      <c r="AO555" s="141">
        <v>2</v>
      </c>
      <c r="AP555" s="139" t="s">
        <v>8</v>
      </c>
      <c r="AQ555" s="141">
        <v>8.5500000000000007</v>
      </c>
      <c r="AR555" s="139" t="s">
        <v>81</v>
      </c>
      <c r="AS555" s="139" t="s">
        <v>81</v>
      </c>
      <c r="AT555" s="139" t="s">
        <v>81</v>
      </c>
      <c r="AU555" s="139" t="s">
        <v>81</v>
      </c>
      <c r="AV555" s="139" t="s">
        <v>81</v>
      </c>
      <c r="AW555" s="139">
        <v>2256355</v>
      </c>
      <c r="AX555" s="139" t="s">
        <v>121</v>
      </c>
      <c r="AY555" s="139" t="s">
        <v>89</v>
      </c>
      <c r="AZ555" s="139"/>
      <c r="BA555" s="139" t="s">
        <v>83</v>
      </c>
      <c r="BB555" s="157">
        <v>596421471081</v>
      </c>
      <c r="BC555" s="139"/>
      <c r="BD555" s="139" t="s">
        <v>1846</v>
      </c>
      <c r="BE555" s="139" t="s">
        <v>119</v>
      </c>
      <c r="BF555" s="139" t="s">
        <v>87</v>
      </c>
      <c r="BG555" s="139" t="s">
        <v>84</v>
      </c>
      <c r="BH555" s="139" t="s">
        <v>85</v>
      </c>
      <c r="BI555" s="139" t="s">
        <v>86</v>
      </c>
      <c r="BJ555" s="139"/>
      <c r="BK555" s="139" t="s">
        <v>116</v>
      </c>
    </row>
    <row r="556" spans="1:63" ht="13.2" customHeight="1" x14ac:dyDescent="0.2">
      <c r="A556" s="54">
        <f t="shared" si="177"/>
        <v>45912</v>
      </c>
      <c r="B556" s="54" t="str">
        <f t="shared" si="178"/>
        <v>NRT</v>
      </c>
      <c r="C556" s="53">
        <f t="shared" si="179"/>
        <v>82020038115</v>
      </c>
      <c r="D556" s="55" t="str">
        <f t="shared" si="180"/>
        <v>PJP250141867</v>
      </c>
      <c r="E556" s="53">
        <f t="shared" si="181"/>
        <v>596421470705</v>
      </c>
      <c r="F556" s="53">
        <f t="shared" si="182"/>
        <v>2256355</v>
      </c>
      <c r="G556" s="53" t="str">
        <f t="shared" si="183"/>
        <v>SWCORP (TEAMHT)</v>
      </c>
      <c r="H556" s="55" t="str">
        <f t="shared" si="184"/>
        <v>이지현</v>
      </c>
      <c r="I556" s="53">
        <f t="shared" si="185"/>
        <v>30098</v>
      </c>
      <c r="J556" s="72">
        <f t="shared" si="186"/>
        <v>0</v>
      </c>
      <c r="K556" s="114">
        <f t="shared" si="187"/>
        <v>1</v>
      </c>
      <c r="L556" s="115">
        <f t="shared" si="188"/>
        <v>1.7</v>
      </c>
      <c r="M556" s="115">
        <f t="shared" si="189"/>
        <v>3.5</v>
      </c>
      <c r="N556" s="56">
        <f t="shared" si="190"/>
        <v>3.5</v>
      </c>
      <c r="O556" s="53" t="str">
        <f t="shared" si="191"/>
        <v>일반(목록배제,Normal-Manifest Exception)</v>
      </c>
      <c r="P556" s="100">
        <f t="shared" si="192"/>
        <v>17.88</v>
      </c>
      <c r="Q556" s="63" t="str">
        <f t="shared" si="193"/>
        <v>RS702</v>
      </c>
      <c r="R556" s="63" t="str">
        <f t="shared" si="194"/>
        <v>AIR SEOUL</v>
      </c>
      <c r="S556" s="54">
        <f t="shared" si="195"/>
        <v>45912</v>
      </c>
      <c r="T556" s="94">
        <f t="shared" si="196"/>
        <v>1135</v>
      </c>
      <c r="U556" s="98" cm="1">
        <f t="array" ref="U556">IF(OR(ISNUMBER(SEARCH("대신대납",J556)),ISNUMBER(SEARCH("대신 대납",J556))),_xlfn.LET(
  _xlpm.s,J556,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6" s="98">
        <f>((K556-1)*2500)/(Summary!$B$23/100)</f>
        <v>0</v>
      </c>
      <c r="W556" s="107">
        <f>IF(OR(ISNUMBER(SEARCH("대신대납",J556)),ISNUMBER(SEARCH("대신 대납",J556)),ISNUMBER(SEARCH("대신착불",J556)),ISNUMBER(SEARCH("대신 착불",J556))), 0,_xlfn.IFNA(_xlfn.IFS(
    AND(N556/K556 &gt; 2, N556/K556 &lt;= 5), 500/(Summary!$B$23/100) * K556,
    AND(N556/K556 &gt; 5, N556/K556 &lt;= 10), 1000/(Summary!$B$23/100) * K556,
    AND(N556/K556 &gt; 10, N556/K556 &lt;= 20), 3000/(Summary!$B$23/100) * K556,
    AND(N556/K556 &gt; 20, N556/K556 &lt;= 25), 11000/(Summary!$B$23/100) * K556,
    AND(N556/K556 &gt; 25, N556/K556 &lt;= 999), 15000/(Summary!$B$23/100) * K556
),0))</f>
        <v>53.059968376258844</v>
      </c>
      <c r="X556" s="99" cm="1">
        <f t="array" ref="X556">_xlfn.IFNA(_xlfn.IFS(AND(P556&gt;=2000, P556&lt;3000), 10000, AND(P556&gt;=3000, P556&lt;4000), 15000, AND(P556&gt;=4000, P556&lt;5000), 20000, AND(P556&gt;=5000), 25000),0)</f>
        <v>0</v>
      </c>
      <c r="Y556" s="64" t="str">
        <f>_xlfn.IFNA(VLOOKUP(D556,OTC!$A:$H,8,0),"")</f>
        <v/>
      </c>
      <c r="Z556" s="102">
        <f t="shared" si="197"/>
        <v>53</v>
      </c>
      <c r="AA556" s="113">
        <f t="shared" si="198"/>
        <v>1188</v>
      </c>
      <c r="AB556" s="124">
        <f>IF(OR(ISNUMBER(SEARCH("적하삭제",J556)),ISNUMBER(SEARCH("적하 삭제",J556))),0,AA556*Summary!$B$23/100)</f>
        <v>11194.8804</v>
      </c>
      <c r="AC556" s="65"/>
      <c r="AD556" s="145">
        <v>45912</v>
      </c>
      <c r="AE556" s="139" t="s">
        <v>10</v>
      </c>
      <c r="AF556" s="139">
        <v>82020038115</v>
      </c>
      <c r="AG556" s="139" t="s">
        <v>1847</v>
      </c>
      <c r="AH556" s="139" t="s">
        <v>674</v>
      </c>
      <c r="AI556" s="139">
        <v>1030661239</v>
      </c>
      <c r="AJ556" s="139">
        <v>30098</v>
      </c>
      <c r="AK556" s="139"/>
      <c r="AL556" s="140">
        <v>1</v>
      </c>
      <c r="AM556" s="141">
        <v>1.7</v>
      </c>
      <c r="AN556" s="141">
        <v>3.5</v>
      </c>
      <c r="AO556" s="141">
        <v>3.5</v>
      </c>
      <c r="AP556" s="139" t="s">
        <v>8</v>
      </c>
      <c r="AQ556" s="141">
        <v>17.88</v>
      </c>
      <c r="AR556" s="139" t="s">
        <v>81</v>
      </c>
      <c r="AS556" s="139" t="s">
        <v>81</v>
      </c>
      <c r="AT556" s="139" t="s">
        <v>81</v>
      </c>
      <c r="AU556" s="139" t="s">
        <v>81</v>
      </c>
      <c r="AV556" s="139" t="s">
        <v>81</v>
      </c>
      <c r="AW556" s="139">
        <v>2256355</v>
      </c>
      <c r="AX556" s="139" t="s">
        <v>121</v>
      </c>
      <c r="AY556" s="139" t="s">
        <v>82</v>
      </c>
      <c r="AZ556" s="139"/>
      <c r="BA556" s="139" t="s">
        <v>83</v>
      </c>
      <c r="BB556" s="157">
        <v>596421470705</v>
      </c>
      <c r="BC556" s="139"/>
      <c r="BD556" s="139" t="s">
        <v>1848</v>
      </c>
      <c r="BE556" s="139" t="s">
        <v>119</v>
      </c>
      <c r="BF556" s="139" t="s">
        <v>87</v>
      </c>
      <c r="BG556" s="139" t="s">
        <v>84</v>
      </c>
      <c r="BH556" s="139" t="s">
        <v>85</v>
      </c>
      <c r="BI556" s="139" t="s">
        <v>86</v>
      </c>
      <c r="BJ556" s="139"/>
      <c r="BK556" s="139" t="s">
        <v>116</v>
      </c>
    </row>
    <row r="557" spans="1:63" ht="13.2" customHeight="1" x14ac:dyDescent="0.2">
      <c r="A557" s="54">
        <f t="shared" si="177"/>
        <v>45912</v>
      </c>
      <c r="B557" s="54" t="str">
        <f t="shared" si="178"/>
        <v>NRT</v>
      </c>
      <c r="C557" s="53">
        <f t="shared" si="179"/>
        <v>82020038115</v>
      </c>
      <c r="D557" s="55" t="str">
        <f t="shared" si="180"/>
        <v>PJP250141900</v>
      </c>
      <c r="E557" s="53">
        <f t="shared" si="181"/>
        <v>596421471033</v>
      </c>
      <c r="F557" s="53">
        <f t="shared" si="182"/>
        <v>2256355</v>
      </c>
      <c r="G557" s="53" t="str">
        <f t="shared" si="183"/>
        <v>SWCORP (TEAMHT)</v>
      </c>
      <c r="H557" s="55" t="str">
        <f t="shared" si="184"/>
        <v>손은혜</v>
      </c>
      <c r="I557" s="53">
        <f t="shared" si="185"/>
        <v>17095</v>
      </c>
      <c r="J557" s="72">
        <f t="shared" si="186"/>
        <v>0</v>
      </c>
      <c r="K557" s="114">
        <f t="shared" si="187"/>
        <v>1</v>
      </c>
      <c r="L557" s="115">
        <f t="shared" si="188"/>
        <v>1.35</v>
      </c>
      <c r="M557" s="115">
        <f t="shared" si="189"/>
        <v>2</v>
      </c>
      <c r="N557" s="56">
        <f t="shared" si="190"/>
        <v>2</v>
      </c>
      <c r="O557" s="53" t="str">
        <f t="shared" si="191"/>
        <v>일반(목록배제,Normal-Manifest Exception)</v>
      </c>
      <c r="P557" s="100">
        <f t="shared" si="192"/>
        <v>19.8</v>
      </c>
      <c r="Q557" s="63" t="str">
        <f t="shared" si="193"/>
        <v>RS702</v>
      </c>
      <c r="R557" s="63" t="str">
        <f t="shared" si="194"/>
        <v>AIR SEOUL</v>
      </c>
      <c r="S557" s="54">
        <f t="shared" si="195"/>
        <v>45912</v>
      </c>
      <c r="T557" s="94">
        <f t="shared" si="196"/>
        <v>850</v>
      </c>
      <c r="U557" s="98" cm="1">
        <f t="array" ref="U557">IF(OR(ISNUMBER(SEARCH("대신대납",J557)),ISNUMBER(SEARCH("대신 대납",J557))),_xlfn.LET(
  _xlpm.s,J557,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7" s="98">
        <f>((K557-1)*2500)/(Summary!$B$23/100)</f>
        <v>0</v>
      </c>
      <c r="W557" s="107">
        <f>IF(OR(ISNUMBER(SEARCH("대신대납",J557)),ISNUMBER(SEARCH("대신 대납",J557)),ISNUMBER(SEARCH("대신착불",J557)),ISNUMBER(SEARCH("대신 착불",J557))), 0,_xlfn.IFNA(_xlfn.IFS(
    AND(N557/K557 &gt; 2, N557/K557 &lt;= 5), 500/(Summary!$B$23/100) * K557,
    AND(N557/K557 &gt; 5, N557/K557 &lt;= 10), 1000/(Summary!$B$23/100) * K557,
    AND(N557/K557 &gt; 10, N557/K557 &lt;= 20), 3000/(Summary!$B$23/100) * K557,
    AND(N557/K557 &gt; 20, N557/K557 &lt;= 25), 11000/(Summary!$B$23/100) * K557,
    AND(N557/K557 &gt; 25, N557/K557 &lt;= 999), 15000/(Summary!$B$23/100) * K557
),0))</f>
        <v>0</v>
      </c>
      <c r="X557" s="99" cm="1">
        <f t="array" ref="X557">_xlfn.IFNA(_xlfn.IFS(AND(P557&gt;=2000, P557&lt;3000), 10000, AND(P557&gt;=3000, P557&lt;4000), 15000, AND(P557&gt;=4000, P557&lt;5000), 20000, AND(P557&gt;=5000), 25000),0)</f>
        <v>0</v>
      </c>
      <c r="Y557" s="64" t="str">
        <f>_xlfn.IFNA(VLOOKUP(D557,OTC!$A:$H,8,0),"")</f>
        <v/>
      </c>
      <c r="Z557" s="102">
        <f t="shared" si="197"/>
        <v>0</v>
      </c>
      <c r="AA557" s="113">
        <f t="shared" si="198"/>
        <v>850</v>
      </c>
      <c r="AB557" s="124">
        <f>IF(OR(ISNUMBER(SEARCH("적하삭제",J557)),ISNUMBER(SEARCH("적하 삭제",J557))),0,AA557*Summary!$B$23/100)</f>
        <v>8009.8050000000003</v>
      </c>
      <c r="AC557" s="65"/>
      <c r="AD557" s="145">
        <v>45912</v>
      </c>
      <c r="AE557" s="139" t="s">
        <v>10</v>
      </c>
      <c r="AF557" s="139">
        <v>82020038115</v>
      </c>
      <c r="AG557" s="139" t="s">
        <v>1849</v>
      </c>
      <c r="AH557" s="139" t="s">
        <v>1850</v>
      </c>
      <c r="AI557" s="139">
        <v>1094002627</v>
      </c>
      <c r="AJ557" s="139">
        <v>17095</v>
      </c>
      <c r="AK557" s="139"/>
      <c r="AL557" s="140">
        <v>1</v>
      </c>
      <c r="AM557" s="141">
        <v>1.35</v>
      </c>
      <c r="AN557" s="141">
        <v>2</v>
      </c>
      <c r="AO557" s="141">
        <v>2</v>
      </c>
      <c r="AP557" s="139" t="s">
        <v>8</v>
      </c>
      <c r="AQ557" s="141">
        <v>19.8</v>
      </c>
      <c r="AR557" s="139" t="s">
        <v>81</v>
      </c>
      <c r="AS557" s="139" t="s">
        <v>81</v>
      </c>
      <c r="AT557" s="139" t="s">
        <v>81</v>
      </c>
      <c r="AU557" s="139" t="s">
        <v>81</v>
      </c>
      <c r="AV557" s="139" t="s">
        <v>81</v>
      </c>
      <c r="AW557" s="139">
        <v>2256355</v>
      </c>
      <c r="AX557" s="139" t="s">
        <v>121</v>
      </c>
      <c r="AY557" s="139" t="s">
        <v>82</v>
      </c>
      <c r="AZ557" s="139"/>
      <c r="BA557" s="139" t="s">
        <v>83</v>
      </c>
      <c r="BB557" s="157">
        <v>596421471033</v>
      </c>
      <c r="BC557" s="139"/>
      <c r="BD557" s="139" t="s">
        <v>1851</v>
      </c>
      <c r="BE557" s="139" t="s">
        <v>119</v>
      </c>
      <c r="BF557" s="139" t="s">
        <v>87</v>
      </c>
      <c r="BG557" s="139" t="s">
        <v>84</v>
      </c>
      <c r="BH557" s="139" t="s">
        <v>85</v>
      </c>
      <c r="BI557" s="139" t="s">
        <v>86</v>
      </c>
      <c r="BJ557" s="139"/>
      <c r="BK557" s="139" t="s">
        <v>116</v>
      </c>
    </row>
    <row r="558" spans="1:63" ht="13.2" customHeight="1" x14ac:dyDescent="0.2">
      <c r="A558" s="54">
        <f t="shared" si="177"/>
        <v>45912</v>
      </c>
      <c r="B558" s="54" t="str">
        <f t="shared" si="178"/>
        <v>NRT</v>
      </c>
      <c r="C558" s="53">
        <f t="shared" si="179"/>
        <v>82020038115</v>
      </c>
      <c r="D558" s="55" t="str">
        <f t="shared" si="180"/>
        <v>PJP250141913</v>
      </c>
      <c r="E558" s="53">
        <f t="shared" si="181"/>
        <v>596421471162</v>
      </c>
      <c r="F558" s="53">
        <f t="shared" si="182"/>
        <v>2256355</v>
      </c>
      <c r="G558" s="53" t="str">
        <f t="shared" si="183"/>
        <v>SWCORP (TEAMHT)</v>
      </c>
      <c r="H558" s="55" t="str">
        <f t="shared" si="184"/>
        <v>박민정</v>
      </c>
      <c r="I558" s="53">
        <f t="shared" si="185"/>
        <v>17977</v>
      </c>
      <c r="J558" s="72">
        <f t="shared" si="186"/>
        <v>0</v>
      </c>
      <c r="K558" s="114">
        <f t="shared" si="187"/>
        <v>1</v>
      </c>
      <c r="L558" s="115">
        <f t="shared" si="188"/>
        <v>1.6</v>
      </c>
      <c r="M558" s="115">
        <f t="shared" si="189"/>
        <v>2.1</v>
      </c>
      <c r="N558" s="56">
        <f t="shared" si="190"/>
        <v>2.1</v>
      </c>
      <c r="O558" s="53" t="str">
        <f t="shared" si="191"/>
        <v>일반(목록배제,Normal-Manifest Exception)</v>
      </c>
      <c r="P558" s="100">
        <f t="shared" si="192"/>
        <v>13.35</v>
      </c>
      <c r="Q558" s="63" t="str">
        <f t="shared" si="193"/>
        <v>RS702</v>
      </c>
      <c r="R558" s="63" t="str">
        <f t="shared" si="194"/>
        <v>AIR SEOUL</v>
      </c>
      <c r="S558" s="54">
        <f t="shared" si="195"/>
        <v>45912</v>
      </c>
      <c r="T558" s="94">
        <f t="shared" si="196"/>
        <v>869</v>
      </c>
      <c r="U558" s="98" cm="1">
        <f t="array" ref="U558">IF(OR(ISNUMBER(SEARCH("대신대납",J558)),ISNUMBER(SEARCH("대신 대납",J558))),_xlfn.LET(
  _xlpm.s,J558,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8" s="98">
        <f>((K558-1)*2500)/(Summary!$B$23/100)</f>
        <v>0</v>
      </c>
      <c r="W558" s="107">
        <f>IF(OR(ISNUMBER(SEARCH("대신대납",J558)),ISNUMBER(SEARCH("대신 대납",J558)),ISNUMBER(SEARCH("대신착불",J558)),ISNUMBER(SEARCH("대신 착불",J558))), 0,_xlfn.IFNA(_xlfn.IFS(
    AND(N558/K558 &gt; 2, N558/K558 &lt;= 5), 500/(Summary!$B$23/100) * K558,
    AND(N558/K558 &gt; 5, N558/K558 &lt;= 10), 1000/(Summary!$B$23/100) * K558,
    AND(N558/K558 &gt; 10, N558/K558 &lt;= 20), 3000/(Summary!$B$23/100) * K558,
    AND(N558/K558 &gt; 20, N558/K558 &lt;= 25), 11000/(Summary!$B$23/100) * K558,
    AND(N558/K558 &gt; 25, N558/K558 &lt;= 999), 15000/(Summary!$B$23/100) * K558
),0))</f>
        <v>53.059968376258844</v>
      </c>
      <c r="X558" s="99" cm="1">
        <f t="array" ref="X558">_xlfn.IFNA(_xlfn.IFS(AND(P558&gt;=2000, P558&lt;3000), 10000, AND(P558&gt;=3000, P558&lt;4000), 15000, AND(P558&gt;=4000, P558&lt;5000), 20000, AND(P558&gt;=5000), 25000),0)</f>
        <v>0</v>
      </c>
      <c r="Y558" s="64" t="str">
        <f>_xlfn.IFNA(VLOOKUP(D558,OTC!$A:$H,8,0),"")</f>
        <v/>
      </c>
      <c r="Z558" s="102">
        <f t="shared" si="197"/>
        <v>53</v>
      </c>
      <c r="AA558" s="113">
        <f t="shared" si="198"/>
        <v>922</v>
      </c>
      <c r="AB558" s="124">
        <f>IF(OR(ISNUMBER(SEARCH("적하삭제",J558)),ISNUMBER(SEARCH("적하 삭제",J558))),0,AA558*Summary!$B$23/100)</f>
        <v>8688.2826000000005</v>
      </c>
      <c r="AC558" s="65"/>
      <c r="AD558" s="145">
        <v>45912</v>
      </c>
      <c r="AE558" s="139" t="s">
        <v>10</v>
      </c>
      <c r="AF558" s="139">
        <v>82020038115</v>
      </c>
      <c r="AG558" s="139" t="s">
        <v>1852</v>
      </c>
      <c r="AH558" s="139" t="s">
        <v>1853</v>
      </c>
      <c r="AI558" s="139">
        <v>1048157614</v>
      </c>
      <c r="AJ558" s="139">
        <v>17977</v>
      </c>
      <c r="AK558" s="139"/>
      <c r="AL558" s="140">
        <v>1</v>
      </c>
      <c r="AM558" s="141">
        <v>1.6</v>
      </c>
      <c r="AN558" s="141">
        <v>2.1</v>
      </c>
      <c r="AO558" s="141">
        <v>2.1</v>
      </c>
      <c r="AP558" s="139" t="s">
        <v>8</v>
      </c>
      <c r="AQ558" s="141">
        <v>13.35</v>
      </c>
      <c r="AR558" s="139" t="s">
        <v>81</v>
      </c>
      <c r="AS558" s="139" t="s">
        <v>81</v>
      </c>
      <c r="AT558" s="139" t="s">
        <v>81</v>
      </c>
      <c r="AU558" s="139" t="s">
        <v>81</v>
      </c>
      <c r="AV558" s="139" t="s">
        <v>81</v>
      </c>
      <c r="AW558" s="139">
        <v>2256355</v>
      </c>
      <c r="AX558" s="139" t="s">
        <v>121</v>
      </c>
      <c r="AY558" s="139" t="s">
        <v>89</v>
      </c>
      <c r="AZ558" s="139"/>
      <c r="BA558" s="139" t="s">
        <v>83</v>
      </c>
      <c r="BB558" s="157">
        <v>596421471162</v>
      </c>
      <c r="BC558" s="139"/>
      <c r="BD558" s="139" t="s">
        <v>1854</v>
      </c>
      <c r="BE558" s="139" t="s">
        <v>119</v>
      </c>
      <c r="BF558" s="139" t="s">
        <v>87</v>
      </c>
      <c r="BG558" s="139" t="s">
        <v>84</v>
      </c>
      <c r="BH558" s="139" t="s">
        <v>85</v>
      </c>
      <c r="BI558" s="139" t="s">
        <v>86</v>
      </c>
      <c r="BJ558" s="139"/>
      <c r="BK558" s="139" t="s">
        <v>116</v>
      </c>
    </row>
    <row r="559" spans="1:63" ht="13.2" customHeight="1" x14ac:dyDescent="0.2">
      <c r="A559" s="54">
        <f t="shared" si="177"/>
        <v>45912</v>
      </c>
      <c r="B559" s="54" t="str">
        <f t="shared" si="178"/>
        <v>NRT</v>
      </c>
      <c r="C559" s="53">
        <f t="shared" si="179"/>
        <v>82020038115</v>
      </c>
      <c r="D559" s="55" t="str">
        <f t="shared" si="180"/>
        <v>PJP250141907</v>
      </c>
      <c r="E559" s="53">
        <f t="shared" si="181"/>
        <v>596421471103</v>
      </c>
      <c r="F559" s="53">
        <f t="shared" si="182"/>
        <v>2256355</v>
      </c>
      <c r="G559" s="53" t="str">
        <f t="shared" si="183"/>
        <v>SWCORP (TEAMHT)</v>
      </c>
      <c r="H559" s="55" t="str">
        <f t="shared" si="184"/>
        <v>조혜진</v>
      </c>
      <c r="I559" s="53">
        <f t="shared" si="185"/>
        <v>48076</v>
      </c>
      <c r="J559" s="72">
        <f t="shared" si="186"/>
        <v>0</v>
      </c>
      <c r="K559" s="114">
        <f t="shared" si="187"/>
        <v>1</v>
      </c>
      <c r="L559" s="115">
        <f t="shared" si="188"/>
        <v>0.9</v>
      </c>
      <c r="M559" s="115">
        <f t="shared" si="189"/>
        <v>2</v>
      </c>
      <c r="N559" s="56">
        <f t="shared" si="190"/>
        <v>2</v>
      </c>
      <c r="O559" s="53" t="str">
        <f t="shared" si="191"/>
        <v>일반(목록배제,Normal-Manifest Exception)</v>
      </c>
      <c r="P559" s="100">
        <f t="shared" si="192"/>
        <v>6.65</v>
      </c>
      <c r="Q559" s="63" t="str">
        <f t="shared" si="193"/>
        <v>RS702</v>
      </c>
      <c r="R559" s="63" t="str">
        <f t="shared" si="194"/>
        <v>AIR SEOUL</v>
      </c>
      <c r="S559" s="54">
        <f t="shared" si="195"/>
        <v>45912</v>
      </c>
      <c r="T559" s="94">
        <f t="shared" si="196"/>
        <v>850</v>
      </c>
      <c r="U559" s="98" cm="1">
        <f t="array" ref="U559">IF(OR(ISNUMBER(SEARCH("대신대납",J559)),ISNUMBER(SEARCH("대신 대납",J559))),_xlfn.LET(
  _xlpm.s,J559,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9" s="98">
        <f>((K559-1)*2500)/(Summary!$B$23/100)</f>
        <v>0</v>
      </c>
      <c r="W559" s="107">
        <f>IF(OR(ISNUMBER(SEARCH("대신대납",J559)),ISNUMBER(SEARCH("대신 대납",J559)),ISNUMBER(SEARCH("대신착불",J559)),ISNUMBER(SEARCH("대신 착불",J559))), 0,_xlfn.IFNA(_xlfn.IFS(
    AND(N559/K559 &gt; 2, N559/K559 &lt;= 5), 500/(Summary!$B$23/100) * K559,
    AND(N559/K559 &gt; 5, N559/K559 &lt;= 10), 1000/(Summary!$B$23/100) * K559,
    AND(N559/K559 &gt; 10, N559/K559 &lt;= 20), 3000/(Summary!$B$23/100) * K559,
    AND(N559/K559 &gt; 20, N559/K559 &lt;= 25), 11000/(Summary!$B$23/100) * K559,
    AND(N559/K559 &gt; 25, N559/K559 &lt;= 999), 15000/(Summary!$B$23/100) * K559
),0))</f>
        <v>0</v>
      </c>
      <c r="X559" s="99" cm="1">
        <f t="array" ref="X559">_xlfn.IFNA(_xlfn.IFS(AND(P559&gt;=2000, P559&lt;3000), 10000, AND(P559&gt;=3000, P559&lt;4000), 15000, AND(P559&gt;=4000, P559&lt;5000), 20000, AND(P559&gt;=5000), 25000),0)</f>
        <v>0</v>
      </c>
      <c r="Y559" s="64" t="str">
        <f>_xlfn.IFNA(VLOOKUP(D559,OTC!$A:$H,8,0),"")</f>
        <v/>
      </c>
      <c r="Z559" s="102">
        <f t="shared" si="197"/>
        <v>0</v>
      </c>
      <c r="AA559" s="113">
        <f t="shared" si="198"/>
        <v>850</v>
      </c>
      <c r="AB559" s="124">
        <f>IF(OR(ISNUMBER(SEARCH("적하삭제",J559)),ISNUMBER(SEARCH("적하 삭제",J559))),0,AA559*Summary!$B$23/100)</f>
        <v>8009.8050000000003</v>
      </c>
      <c r="AC559" s="65"/>
      <c r="AD559" s="145">
        <v>45912</v>
      </c>
      <c r="AE559" s="139" t="s">
        <v>10</v>
      </c>
      <c r="AF559" s="139">
        <v>82020038115</v>
      </c>
      <c r="AG559" s="139" t="s">
        <v>1855</v>
      </c>
      <c r="AH559" s="139" t="s">
        <v>1856</v>
      </c>
      <c r="AI559" s="139">
        <v>1098098866</v>
      </c>
      <c r="AJ559" s="139">
        <v>48076</v>
      </c>
      <c r="AK559" s="139"/>
      <c r="AL559" s="140">
        <v>1</v>
      </c>
      <c r="AM559" s="141">
        <v>0.9</v>
      </c>
      <c r="AN559" s="141">
        <v>2</v>
      </c>
      <c r="AO559" s="141">
        <v>2</v>
      </c>
      <c r="AP559" s="139" t="s">
        <v>8</v>
      </c>
      <c r="AQ559" s="141">
        <v>6.65</v>
      </c>
      <c r="AR559" s="139" t="s">
        <v>81</v>
      </c>
      <c r="AS559" s="139" t="s">
        <v>81</v>
      </c>
      <c r="AT559" s="139" t="s">
        <v>81</v>
      </c>
      <c r="AU559" s="139" t="s">
        <v>81</v>
      </c>
      <c r="AV559" s="139" t="s">
        <v>81</v>
      </c>
      <c r="AW559" s="139">
        <v>2256355</v>
      </c>
      <c r="AX559" s="139" t="s">
        <v>121</v>
      </c>
      <c r="AY559" s="139" t="s">
        <v>89</v>
      </c>
      <c r="AZ559" s="139"/>
      <c r="BA559" s="139" t="s">
        <v>83</v>
      </c>
      <c r="BB559" s="157">
        <v>596421471103</v>
      </c>
      <c r="BC559" s="139"/>
      <c r="BD559" s="139" t="s">
        <v>1857</v>
      </c>
      <c r="BE559" s="139" t="s">
        <v>119</v>
      </c>
      <c r="BF559" s="139" t="s">
        <v>87</v>
      </c>
      <c r="BG559" s="139" t="s">
        <v>84</v>
      </c>
      <c r="BH559" s="139" t="s">
        <v>85</v>
      </c>
      <c r="BI559" s="139" t="s">
        <v>86</v>
      </c>
      <c r="BJ559" s="139"/>
      <c r="BK559" s="139" t="s">
        <v>116</v>
      </c>
    </row>
    <row r="560" spans="1:63" ht="13.2" customHeight="1" x14ac:dyDescent="0.2">
      <c r="A560" s="54">
        <f t="shared" si="177"/>
        <v>45912</v>
      </c>
      <c r="B560" s="54" t="str">
        <f t="shared" si="178"/>
        <v>NRT</v>
      </c>
      <c r="C560" s="53">
        <f t="shared" si="179"/>
        <v>82020038115</v>
      </c>
      <c r="D560" s="55" t="str">
        <f t="shared" si="180"/>
        <v>PJP250141909</v>
      </c>
      <c r="E560" s="53">
        <f t="shared" si="181"/>
        <v>596421471125</v>
      </c>
      <c r="F560" s="53">
        <f t="shared" si="182"/>
        <v>2256355</v>
      </c>
      <c r="G560" s="53" t="str">
        <f t="shared" si="183"/>
        <v>SWCORP (TEAMHT)</v>
      </c>
      <c r="H560" s="55" t="str">
        <f t="shared" si="184"/>
        <v>장진숙</v>
      </c>
      <c r="I560" s="53">
        <f t="shared" si="185"/>
        <v>3992</v>
      </c>
      <c r="J560" s="72">
        <f t="shared" si="186"/>
        <v>0</v>
      </c>
      <c r="K560" s="114">
        <f t="shared" si="187"/>
        <v>1</v>
      </c>
      <c r="L560" s="115">
        <f t="shared" si="188"/>
        <v>0.95</v>
      </c>
      <c r="M560" s="115">
        <f t="shared" si="189"/>
        <v>1.9</v>
      </c>
      <c r="N560" s="56">
        <f t="shared" si="190"/>
        <v>1.9000000000000001</v>
      </c>
      <c r="O560" s="53" t="str">
        <f t="shared" si="191"/>
        <v>일반(목록배제,Normal-Manifest Exception)</v>
      </c>
      <c r="P560" s="100">
        <f t="shared" si="192"/>
        <v>7.95</v>
      </c>
      <c r="Q560" s="63" t="str">
        <f t="shared" si="193"/>
        <v>RS702</v>
      </c>
      <c r="R560" s="63" t="str">
        <f t="shared" si="194"/>
        <v>AIR SEOUL</v>
      </c>
      <c r="S560" s="54">
        <f t="shared" si="195"/>
        <v>45912</v>
      </c>
      <c r="T560" s="94">
        <f t="shared" si="196"/>
        <v>831</v>
      </c>
      <c r="U560" s="98" cm="1">
        <f t="array" ref="U560">IF(OR(ISNUMBER(SEARCH("대신대납",J560)),ISNUMBER(SEARCH("대신 대납",J560))),_xlfn.LET(
  _xlpm.s,J560,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0" s="98">
        <f>((K560-1)*2500)/(Summary!$B$23/100)</f>
        <v>0</v>
      </c>
      <c r="W560" s="107">
        <f>IF(OR(ISNUMBER(SEARCH("대신대납",J560)),ISNUMBER(SEARCH("대신 대납",J560)),ISNUMBER(SEARCH("대신착불",J560)),ISNUMBER(SEARCH("대신 착불",J560))), 0,_xlfn.IFNA(_xlfn.IFS(
    AND(N560/K560 &gt; 2, N560/K560 &lt;= 5), 500/(Summary!$B$23/100) * K560,
    AND(N560/K560 &gt; 5, N560/K560 &lt;= 10), 1000/(Summary!$B$23/100) * K560,
    AND(N560/K560 &gt; 10, N560/K560 &lt;= 20), 3000/(Summary!$B$23/100) * K560,
    AND(N560/K560 &gt; 20, N560/K560 &lt;= 25), 11000/(Summary!$B$23/100) * K560,
    AND(N560/K560 &gt; 25, N560/K560 &lt;= 999), 15000/(Summary!$B$23/100) * K560
),0))</f>
        <v>0</v>
      </c>
      <c r="X560" s="99" cm="1">
        <f t="array" ref="X560">_xlfn.IFNA(_xlfn.IFS(AND(P560&gt;=2000, P560&lt;3000), 10000, AND(P560&gt;=3000, P560&lt;4000), 15000, AND(P560&gt;=4000, P560&lt;5000), 20000, AND(P560&gt;=5000), 25000),0)</f>
        <v>0</v>
      </c>
      <c r="Y560" s="64" t="str">
        <f>_xlfn.IFNA(VLOOKUP(D560,OTC!$A:$H,8,0),"")</f>
        <v/>
      </c>
      <c r="Z560" s="102">
        <f t="shared" si="197"/>
        <v>0</v>
      </c>
      <c r="AA560" s="113">
        <f t="shared" si="198"/>
        <v>831</v>
      </c>
      <c r="AB560" s="124">
        <f>IF(OR(ISNUMBER(SEARCH("적하삭제",J560)),ISNUMBER(SEARCH("적하 삭제",J560))),0,AA560*Summary!$B$23/100)</f>
        <v>7830.7622999999994</v>
      </c>
      <c r="AC560" s="65"/>
      <c r="AD560" s="145">
        <v>45912</v>
      </c>
      <c r="AE560" s="139" t="s">
        <v>10</v>
      </c>
      <c r="AF560" s="139">
        <v>82020038115</v>
      </c>
      <c r="AG560" s="139" t="s">
        <v>1858</v>
      </c>
      <c r="AH560" s="139" t="s">
        <v>1859</v>
      </c>
      <c r="AI560" s="139">
        <v>1055009449</v>
      </c>
      <c r="AJ560" s="139">
        <v>3992</v>
      </c>
      <c r="AK560" s="139"/>
      <c r="AL560" s="140">
        <v>1</v>
      </c>
      <c r="AM560" s="141">
        <v>0.95</v>
      </c>
      <c r="AN560" s="141">
        <v>1.9</v>
      </c>
      <c r="AO560" s="141">
        <v>1.9</v>
      </c>
      <c r="AP560" s="139" t="s">
        <v>8</v>
      </c>
      <c r="AQ560" s="141">
        <v>7.95</v>
      </c>
      <c r="AR560" s="139" t="s">
        <v>81</v>
      </c>
      <c r="AS560" s="139" t="s">
        <v>81</v>
      </c>
      <c r="AT560" s="139" t="s">
        <v>81</v>
      </c>
      <c r="AU560" s="139" t="s">
        <v>81</v>
      </c>
      <c r="AV560" s="139" t="s">
        <v>81</v>
      </c>
      <c r="AW560" s="139">
        <v>2256355</v>
      </c>
      <c r="AX560" s="139" t="s">
        <v>121</v>
      </c>
      <c r="AY560" s="139" t="s">
        <v>89</v>
      </c>
      <c r="AZ560" s="139"/>
      <c r="BA560" s="139" t="s">
        <v>83</v>
      </c>
      <c r="BB560" s="157">
        <v>596421471125</v>
      </c>
      <c r="BC560" s="139"/>
      <c r="BD560" s="139" t="s">
        <v>1860</v>
      </c>
      <c r="BE560" s="139" t="s">
        <v>119</v>
      </c>
      <c r="BF560" s="139" t="s">
        <v>87</v>
      </c>
      <c r="BG560" s="139" t="s">
        <v>84</v>
      </c>
      <c r="BH560" s="139" t="s">
        <v>85</v>
      </c>
      <c r="BI560" s="139" t="s">
        <v>86</v>
      </c>
      <c r="BJ560" s="139"/>
      <c r="BK560" s="139" t="s">
        <v>116</v>
      </c>
    </row>
    <row r="561" spans="1:63" ht="13.2" customHeight="1" x14ac:dyDescent="0.2">
      <c r="A561" s="54">
        <f t="shared" si="177"/>
        <v>45912</v>
      </c>
      <c r="B561" s="54" t="str">
        <f t="shared" si="178"/>
        <v>NRT</v>
      </c>
      <c r="C561" s="53">
        <f t="shared" si="179"/>
        <v>82020038115</v>
      </c>
      <c r="D561" s="55" t="str">
        <f t="shared" si="180"/>
        <v>PJP250141914</v>
      </c>
      <c r="E561" s="53">
        <f t="shared" si="181"/>
        <v>596421471173</v>
      </c>
      <c r="F561" s="53">
        <f t="shared" si="182"/>
        <v>2256355</v>
      </c>
      <c r="G561" s="53" t="str">
        <f t="shared" si="183"/>
        <v>SWCORP (TEAMHT)</v>
      </c>
      <c r="H561" s="55" t="str">
        <f t="shared" si="184"/>
        <v>하윤경</v>
      </c>
      <c r="I561" s="53">
        <f t="shared" si="185"/>
        <v>37577</v>
      </c>
      <c r="J561" s="72">
        <f t="shared" si="186"/>
        <v>0</v>
      </c>
      <c r="K561" s="114">
        <f t="shared" si="187"/>
        <v>1</v>
      </c>
      <c r="L561" s="115">
        <f t="shared" si="188"/>
        <v>0.35</v>
      </c>
      <c r="M561" s="115">
        <f t="shared" si="189"/>
        <v>2.1</v>
      </c>
      <c r="N561" s="56">
        <f t="shared" si="190"/>
        <v>2.1</v>
      </c>
      <c r="O561" s="53" t="str">
        <f t="shared" si="191"/>
        <v>일반(목록배제,Normal-Manifest Exception)</v>
      </c>
      <c r="P561" s="100">
        <f t="shared" si="192"/>
        <v>12.45</v>
      </c>
      <c r="Q561" s="63" t="str">
        <f t="shared" si="193"/>
        <v>RS702</v>
      </c>
      <c r="R561" s="63" t="str">
        <f t="shared" si="194"/>
        <v>AIR SEOUL</v>
      </c>
      <c r="S561" s="54">
        <f t="shared" si="195"/>
        <v>45912</v>
      </c>
      <c r="T561" s="94">
        <f t="shared" si="196"/>
        <v>869</v>
      </c>
      <c r="U561" s="98" cm="1">
        <f t="array" ref="U561">IF(OR(ISNUMBER(SEARCH("대신대납",J561)),ISNUMBER(SEARCH("대신 대납",J561))),_xlfn.LET(
  _xlpm.s,J561,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1" s="98">
        <f>((K561-1)*2500)/(Summary!$B$23/100)</f>
        <v>0</v>
      </c>
      <c r="W561" s="107">
        <f>IF(OR(ISNUMBER(SEARCH("대신대납",J561)),ISNUMBER(SEARCH("대신 대납",J561)),ISNUMBER(SEARCH("대신착불",J561)),ISNUMBER(SEARCH("대신 착불",J561))), 0,_xlfn.IFNA(_xlfn.IFS(
    AND(N561/K561 &gt; 2, N561/K561 &lt;= 5), 500/(Summary!$B$23/100) * K561,
    AND(N561/K561 &gt; 5, N561/K561 &lt;= 10), 1000/(Summary!$B$23/100) * K561,
    AND(N561/K561 &gt; 10, N561/K561 &lt;= 20), 3000/(Summary!$B$23/100) * K561,
    AND(N561/K561 &gt; 20, N561/K561 &lt;= 25), 11000/(Summary!$B$23/100) * K561,
    AND(N561/K561 &gt; 25, N561/K561 &lt;= 999), 15000/(Summary!$B$23/100) * K561
),0))</f>
        <v>53.059968376258844</v>
      </c>
      <c r="X561" s="99" cm="1">
        <f t="array" ref="X561">_xlfn.IFNA(_xlfn.IFS(AND(P561&gt;=2000, P561&lt;3000), 10000, AND(P561&gt;=3000, P561&lt;4000), 15000, AND(P561&gt;=4000, P561&lt;5000), 20000, AND(P561&gt;=5000), 25000),0)</f>
        <v>0</v>
      </c>
      <c r="Y561" s="64" t="str">
        <f>_xlfn.IFNA(VLOOKUP(D561,OTC!$A:$H,8,0),"")</f>
        <v/>
      </c>
      <c r="Z561" s="102">
        <f t="shared" si="197"/>
        <v>53</v>
      </c>
      <c r="AA561" s="113">
        <f t="shared" si="198"/>
        <v>922</v>
      </c>
      <c r="AB561" s="124">
        <f>IF(OR(ISNUMBER(SEARCH("적하삭제",J561)),ISNUMBER(SEARCH("적하 삭제",J561))),0,AA561*Summary!$B$23/100)</f>
        <v>8688.2826000000005</v>
      </c>
      <c r="AC561" s="65"/>
      <c r="AD561" s="145">
        <v>45912</v>
      </c>
      <c r="AE561" s="139" t="s">
        <v>10</v>
      </c>
      <c r="AF561" s="139">
        <v>82020038115</v>
      </c>
      <c r="AG561" s="139" t="s">
        <v>1861</v>
      </c>
      <c r="AH561" s="139" t="s">
        <v>1862</v>
      </c>
      <c r="AI561" s="139">
        <v>1065297655</v>
      </c>
      <c r="AJ561" s="139">
        <v>37577</v>
      </c>
      <c r="AK561" s="139"/>
      <c r="AL561" s="140">
        <v>1</v>
      </c>
      <c r="AM561" s="141">
        <v>0.35</v>
      </c>
      <c r="AN561" s="141">
        <v>2.1</v>
      </c>
      <c r="AO561" s="141">
        <v>2.1</v>
      </c>
      <c r="AP561" s="139" t="s">
        <v>8</v>
      </c>
      <c r="AQ561" s="141">
        <v>12.45</v>
      </c>
      <c r="AR561" s="139" t="s">
        <v>81</v>
      </c>
      <c r="AS561" s="139" t="s">
        <v>81</v>
      </c>
      <c r="AT561" s="139" t="s">
        <v>81</v>
      </c>
      <c r="AU561" s="139" t="s">
        <v>81</v>
      </c>
      <c r="AV561" s="139" t="s">
        <v>81</v>
      </c>
      <c r="AW561" s="139">
        <v>2256355</v>
      </c>
      <c r="AX561" s="139" t="s">
        <v>121</v>
      </c>
      <c r="AY561" s="139" t="s">
        <v>89</v>
      </c>
      <c r="AZ561" s="139"/>
      <c r="BA561" s="139" t="s">
        <v>83</v>
      </c>
      <c r="BB561" s="157">
        <v>596421471173</v>
      </c>
      <c r="BC561" s="139"/>
      <c r="BD561" s="139" t="s">
        <v>1863</v>
      </c>
      <c r="BE561" s="139" t="s">
        <v>119</v>
      </c>
      <c r="BF561" s="139" t="s">
        <v>87</v>
      </c>
      <c r="BG561" s="139" t="s">
        <v>84</v>
      </c>
      <c r="BH561" s="139" t="s">
        <v>85</v>
      </c>
      <c r="BI561" s="139" t="s">
        <v>86</v>
      </c>
      <c r="BJ561" s="139"/>
      <c r="BK561" s="139" t="s">
        <v>116</v>
      </c>
    </row>
    <row r="562" spans="1:63" ht="13.2" customHeight="1" x14ac:dyDescent="0.2">
      <c r="A562" s="54">
        <f t="shared" si="177"/>
        <v>45912</v>
      </c>
      <c r="B562" s="54" t="str">
        <f t="shared" si="178"/>
        <v>NRT</v>
      </c>
      <c r="C562" s="53">
        <f t="shared" si="179"/>
        <v>82020038115</v>
      </c>
      <c r="D562" s="55" t="str">
        <f t="shared" si="180"/>
        <v>PJP250141911</v>
      </c>
      <c r="E562" s="53">
        <f t="shared" si="181"/>
        <v>596421471140</v>
      </c>
      <c r="F562" s="53">
        <f t="shared" si="182"/>
        <v>2256355</v>
      </c>
      <c r="G562" s="53" t="str">
        <f t="shared" si="183"/>
        <v>SWCORP (TEAMHT)</v>
      </c>
      <c r="H562" s="55" t="str">
        <f t="shared" si="184"/>
        <v>편혜림</v>
      </c>
      <c r="I562" s="53">
        <f t="shared" si="185"/>
        <v>32580</v>
      </c>
      <c r="J562" s="72">
        <f t="shared" si="186"/>
        <v>0</v>
      </c>
      <c r="K562" s="114">
        <f t="shared" si="187"/>
        <v>1</v>
      </c>
      <c r="L562" s="115">
        <f t="shared" si="188"/>
        <v>0.8</v>
      </c>
      <c r="M562" s="115">
        <f t="shared" si="189"/>
        <v>2.1</v>
      </c>
      <c r="N562" s="56">
        <f t="shared" si="190"/>
        <v>2.1</v>
      </c>
      <c r="O562" s="53" t="str">
        <f t="shared" si="191"/>
        <v>일반(목록배제,Normal-Manifest Exception)</v>
      </c>
      <c r="P562" s="100">
        <f t="shared" si="192"/>
        <v>7.25</v>
      </c>
      <c r="Q562" s="63" t="str">
        <f t="shared" si="193"/>
        <v>RS702</v>
      </c>
      <c r="R562" s="63" t="str">
        <f t="shared" si="194"/>
        <v>AIR SEOUL</v>
      </c>
      <c r="S562" s="54">
        <f t="shared" si="195"/>
        <v>45912</v>
      </c>
      <c r="T562" s="94">
        <f t="shared" si="196"/>
        <v>869</v>
      </c>
      <c r="U562" s="98" cm="1">
        <f t="array" ref="U562">IF(OR(ISNUMBER(SEARCH("대신대납",J562)),ISNUMBER(SEARCH("대신 대납",J562))),_xlfn.LET(
  _xlpm.s,J562,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2" s="98">
        <f>((K562-1)*2500)/(Summary!$B$23/100)</f>
        <v>0</v>
      </c>
      <c r="W562" s="107">
        <f>IF(OR(ISNUMBER(SEARCH("대신대납",J562)),ISNUMBER(SEARCH("대신 대납",J562)),ISNUMBER(SEARCH("대신착불",J562)),ISNUMBER(SEARCH("대신 착불",J562))), 0,_xlfn.IFNA(_xlfn.IFS(
    AND(N562/K562 &gt; 2, N562/K562 &lt;= 5), 500/(Summary!$B$23/100) * K562,
    AND(N562/K562 &gt; 5, N562/K562 &lt;= 10), 1000/(Summary!$B$23/100) * K562,
    AND(N562/K562 &gt; 10, N562/K562 &lt;= 20), 3000/(Summary!$B$23/100) * K562,
    AND(N562/K562 &gt; 20, N562/K562 &lt;= 25), 11000/(Summary!$B$23/100) * K562,
    AND(N562/K562 &gt; 25, N562/K562 &lt;= 999), 15000/(Summary!$B$23/100) * K562
),0))</f>
        <v>53.059968376258844</v>
      </c>
      <c r="X562" s="99" cm="1">
        <f t="array" ref="X562">_xlfn.IFNA(_xlfn.IFS(AND(P562&gt;=2000, P562&lt;3000), 10000, AND(P562&gt;=3000, P562&lt;4000), 15000, AND(P562&gt;=4000, P562&lt;5000), 20000, AND(P562&gt;=5000), 25000),0)</f>
        <v>0</v>
      </c>
      <c r="Y562" s="64" t="str">
        <f>_xlfn.IFNA(VLOOKUP(D562,OTC!$A:$H,8,0),"")</f>
        <v/>
      </c>
      <c r="Z562" s="102">
        <f t="shared" si="197"/>
        <v>53</v>
      </c>
      <c r="AA562" s="113">
        <f t="shared" si="198"/>
        <v>922</v>
      </c>
      <c r="AB562" s="124">
        <f>IF(OR(ISNUMBER(SEARCH("적하삭제",J562)),ISNUMBER(SEARCH("적하 삭제",J562))),0,AA562*Summary!$B$23/100)</f>
        <v>8688.2826000000005</v>
      </c>
      <c r="AC562" s="65"/>
      <c r="AD562" s="145">
        <v>45912</v>
      </c>
      <c r="AE562" s="139" t="s">
        <v>10</v>
      </c>
      <c r="AF562" s="139">
        <v>82020038115</v>
      </c>
      <c r="AG562" s="139" t="s">
        <v>1864</v>
      </c>
      <c r="AH562" s="139" t="s">
        <v>1865</v>
      </c>
      <c r="AI562" s="139">
        <v>1071852620</v>
      </c>
      <c r="AJ562" s="139">
        <v>32580</v>
      </c>
      <c r="AK562" s="139"/>
      <c r="AL562" s="140">
        <v>1</v>
      </c>
      <c r="AM562" s="141">
        <v>0.8</v>
      </c>
      <c r="AN562" s="141">
        <v>2.1</v>
      </c>
      <c r="AO562" s="141">
        <v>2.1</v>
      </c>
      <c r="AP562" s="139" t="s">
        <v>8</v>
      </c>
      <c r="AQ562" s="141">
        <v>7.25</v>
      </c>
      <c r="AR562" s="139" t="s">
        <v>81</v>
      </c>
      <c r="AS562" s="139" t="s">
        <v>81</v>
      </c>
      <c r="AT562" s="139" t="s">
        <v>81</v>
      </c>
      <c r="AU562" s="139" t="s">
        <v>81</v>
      </c>
      <c r="AV562" s="139" t="s">
        <v>81</v>
      </c>
      <c r="AW562" s="139">
        <v>2256355</v>
      </c>
      <c r="AX562" s="139" t="s">
        <v>121</v>
      </c>
      <c r="AY562" s="139" t="s">
        <v>89</v>
      </c>
      <c r="AZ562" s="139"/>
      <c r="BA562" s="139" t="s">
        <v>83</v>
      </c>
      <c r="BB562" s="157">
        <v>596421471140</v>
      </c>
      <c r="BC562" s="139"/>
      <c r="BD562" s="139" t="s">
        <v>1866</v>
      </c>
      <c r="BE562" s="139" t="s">
        <v>119</v>
      </c>
      <c r="BF562" s="139" t="s">
        <v>87</v>
      </c>
      <c r="BG562" s="139" t="s">
        <v>84</v>
      </c>
      <c r="BH562" s="139" t="s">
        <v>85</v>
      </c>
      <c r="BI562" s="139" t="s">
        <v>86</v>
      </c>
      <c r="BJ562" s="139"/>
      <c r="BK562" s="139" t="s">
        <v>116</v>
      </c>
    </row>
    <row r="563" spans="1:63" ht="13.2" customHeight="1" x14ac:dyDescent="0.2">
      <c r="A563" s="54">
        <f t="shared" si="177"/>
        <v>45912</v>
      </c>
      <c r="B563" s="54" t="str">
        <f t="shared" si="178"/>
        <v>NRT</v>
      </c>
      <c r="C563" s="53">
        <f t="shared" si="179"/>
        <v>82020038115</v>
      </c>
      <c r="D563" s="55" t="str">
        <f t="shared" si="180"/>
        <v>PJP250141915</v>
      </c>
      <c r="E563" s="53">
        <f t="shared" si="181"/>
        <v>596421471184</v>
      </c>
      <c r="F563" s="53">
        <f t="shared" si="182"/>
        <v>2256355</v>
      </c>
      <c r="G563" s="53" t="str">
        <f t="shared" si="183"/>
        <v>SWCORP (TEAMHT)</v>
      </c>
      <c r="H563" s="55" t="str">
        <f t="shared" si="184"/>
        <v>김태준</v>
      </c>
      <c r="I563" s="53">
        <f t="shared" si="185"/>
        <v>2875</v>
      </c>
      <c r="J563" s="72">
        <f t="shared" si="186"/>
        <v>0</v>
      </c>
      <c r="K563" s="114">
        <f t="shared" si="187"/>
        <v>1</v>
      </c>
      <c r="L563" s="115">
        <f t="shared" si="188"/>
        <v>0.9</v>
      </c>
      <c r="M563" s="115">
        <f t="shared" si="189"/>
        <v>2</v>
      </c>
      <c r="N563" s="56">
        <f t="shared" si="190"/>
        <v>2</v>
      </c>
      <c r="O563" s="53" t="str">
        <f t="shared" si="191"/>
        <v>일반(목록배제,Normal-Manifest Exception)</v>
      </c>
      <c r="P563" s="100">
        <f t="shared" si="192"/>
        <v>6.65</v>
      </c>
      <c r="Q563" s="63" t="str">
        <f t="shared" si="193"/>
        <v>RS702</v>
      </c>
      <c r="R563" s="63" t="str">
        <f t="shared" si="194"/>
        <v>AIR SEOUL</v>
      </c>
      <c r="S563" s="54">
        <f t="shared" si="195"/>
        <v>45912</v>
      </c>
      <c r="T563" s="94">
        <f t="shared" si="196"/>
        <v>850</v>
      </c>
      <c r="U563" s="98" cm="1">
        <f t="array" ref="U563">IF(OR(ISNUMBER(SEARCH("대신대납",J563)),ISNUMBER(SEARCH("대신 대납",J563))),_xlfn.LET(
  _xlpm.s,J563,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3" s="98">
        <f>((K563-1)*2500)/(Summary!$B$23/100)</f>
        <v>0</v>
      </c>
      <c r="W563" s="107">
        <f>IF(OR(ISNUMBER(SEARCH("대신대납",J563)),ISNUMBER(SEARCH("대신 대납",J563)),ISNUMBER(SEARCH("대신착불",J563)),ISNUMBER(SEARCH("대신 착불",J563))), 0,_xlfn.IFNA(_xlfn.IFS(
    AND(N563/K563 &gt; 2, N563/K563 &lt;= 5), 500/(Summary!$B$23/100) * K563,
    AND(N563/K563 &gt; 5, N563/K563 &lt;= 10), 1000/(Summary!$B$23/100) * K563,
    AND(N563/K563 &gt; 10, N563/K563 &lt;= 20), 3000/(Summary!$B$23/100) * K563,
    AND(N563/K563 &gt; 20, N563/K563 &lt;= 25), 11000/(Summary!$B$23/100) * K563,
    AND(N563/K563 &gt; 25, N563/K563 &lt;= 999), 15000/(Summary!$B$23/100) * K563
),0))</f>
        <v>0</v>
      </c>
      <c r="X563" s="99" cm="1">
        <f t="array" ref="X563">_xlfn.IFNA(_xlfn.IFS(AND(P563&gt;=2000, P563&lt;3000), 10000, AND(P563&gt;=3000, P563&lt;4000), 15000, AND(P563&gt;=4000, P563&lt;5000), 20000, AND(P563&gt;=5000), 25000),0)</f>
        <v>0</v>
      </c>
      <c r="Y563" s="64" t="str">
        <f>_xlfn.IFNA(VLOOKUP(D563,OTC!$A:$H,8,0),"")</f>
        <v/>
      </c>
      <c r="Z563" s="102">
        <f t="shared" si="197"/>
        <v>0</v>
      </c>
      <c r="AA563" s="113">
        <f t="shared" si="198"/>
        <v>850</v>
      </c>
      <c r="AB563" s="124">
        <f>IF(OR(ISNUMBER(SEARCH("적하삭제",J563)),ISNUMBER(SEARCH("적하 삭제",J563))),0,AA563*Summary!$B$23/100)</f>
        <v>8009.8050000000003</v>
      </c>
      <c r="AC563" s="65"/>
      <c r="AD563" s="145">
        <v>45912</v>
      </c>
      <c r="AE563" s="139" t="s">
        <v>10</v>
      </c>
      <c r="AF563" s="139">
        <v>82020038115</v>
      </c>
      <c r="AG563" s="139" t="s">
        <v>1867</v>
      </c>
      <c r="AH563" s="139" t="s">
        <v>1868</v>
      </c>
      <c r="AI563" s="139">
        <v>1091544267</v>
      </c>
      <c r="AJ563" s="139">
        <v>2875</v>
      </c>
      <c r="AK563" s="139"/>
      <c r="AL563" s="140">
        <v>1</v>
      </c>
      <c r="AM563" s="141">
        <v>0.9</v>
      </c>
      <c r="AN563" s="141">
        <v>2</v>
      </c>
      <c r="AO563" s="141">
        <v>2</v>
      </c>
      <c r="AP563" s="139" t="s">
        <v>8</v>
      </c>
      <c r="AQ563" s="141">
        <v>6.65</v>
      </c>
      <c r="AR563" s="139" t="s">
        <v>81</v>
      </c>
      <c r="AS563" s="139" t="s">
        <v>81</v>
      </c>
      <c r="AT563" s="139" t="s">
        <v>81</v>
      </c>
      <c r="AU563" s="139" t="s">
        <v>81</v>
      </c>
      <c r="AV563" s="139" t="s">
        <v>81</v>
      </c>
      <c r="AW563" s="139">
        <v>2256355</v>
      </c>
      <c r="AX563" s="139" t="s">
        <v>121</v>
      </c>
      <c r="AY563" s="139" t="s">
        <v>89</v>
      </c>
      <c r="AZ563" s="139"/>
      <c r="BA563" s="139" t="s">
        <v>83</v>
      </c>
      <c r="BB563" s="157">
        <v>596421471184</v>
      </c>
      <c r="BC563" s="139"/>
      <c r="BD563" s="139" t="s">
        <v>1869</v>
      </c>
      <c r="BE563" s="139" t="s">
        <v>119</v>
      </c>
      <c r="BF563" s="139" t="s">
        <v>87</v>
      </c>
      <c r="BG563" s="139" t="s">
        <v>84</v>
      </c>
      <c r="BH563" s="139" t="s">
        <v>85</v>
      </c>
      <c r="BI563" s="139" t="s">
        <v>86</v>
      </c>
      <c r="BJ563" s="139"/>
      <c r="BK563" s="139" t="s">
        <v>116</v>
      </c>
    </row>
    <row r="564" spans="1:63" ht="13.2" customHeight="1" x14ac:dyDescent="0.2">
      <c r="A564" s="54">
        <f t="shared" si="177"/>
        <v>45912</v>
      </c>
      <c r="B564" s="54" t="str">
        <f t="shared" si="178"/>
        <v>NRT</v>
      </c>
      <c r="C564" s="53">
        <f t="shared" si="179"/>
        <v>82020038115</v>
      </c>
      <c r="D564" s="55" t="str">
        <f t="shared" si="180"/>
        <v>PJP250143430</v>
      </c>
      <c r="E564" s="53">
        <f t="shared" si="181"/>
        <v>596421477311</v>
      </c>
      <c r="F564" s="53">
        <f t="shared" si="182"/>
        <v>2256355</v>
      </c>
      <c r="G564" s="53" t="str">
        <f t="shared" si="183"/>
        <v>SWCORP (TEAMHT)</v>
      </c>
      <c r="H564" s="55" t="str">
        <f t="shared" si="184"/>
        <v>박대원심</v>
      </c>
      <c r="I564" s="53">
        <f t="shared" si="185"/>
        <v>16818</v>
      </c>
      <c r="J564" s="72">
        <f t="shared" si="186"/>
        <v>0</v>
      </c>
      <c r="K564" s="114">
        <f t="shared" si="187"/>
        <v>1</v>
      </c>
      <c r="L564" s="115">
        <f t="shared" si="188"/>
        <v>10</v>
      </c>
      <c r="M564" s="115">
        <f t="shared" si="189"/>
        <v>6.1</v>
      </c>
      <c r="N564" s="56">
        <f t="shared" si="190"/>
        <v>10</v>
      </c>
      <c r="O564" s="53" t="str">
        <f t="shared" si="191"/>
        <v>일반(목록배제,Normal-Manifest Exception)</v>
      </c>
      <c r="P564" s="100">
        <f t="shared" si="192"/>
        <v>38.19</v>
      </c>
      <c r="Q564" s="63" t="str">
        <f t="shared" si="193"/>
        <v>RS702</v>
      </c>
      <c r="R564" s="63" t="str">
        <f t="shared" si="194"/>
        <v>AIR SEOUL</v>
      </c>
      <c r="S564" s="54">
        <f t="shared" si="195"/>
        <v>45912</v>
      </c>
      <c r="T564" s="94">
        <f t="shared" si="196"/>
        <v>2370</v>
      </c>
      <c r="U564" s="98" cm="1">
        <f t="array" ref="U564">IF(OR(ISNUMBER(SEARCH("대신대납",J564)),ISNUMBER(SEARCH("대신 대납",J564))),_xlfn.LET(
  _xlpm.s,J564,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4" s="98">
        <f>((K564-1)*2500)/(Summary!$B$23/100)</f>
        <v>0</v>
      </c>
      <c r="W564" s="107">
        <f>IF(OR(ISNUMBER(SEARCH("대신대납",J564)),ISNUMBER(SEARCH("대신 대납",J564)),ISNUMBER(SEARCH("대신착불",J564)),ISNUMBER(SEARCH("대신 착불",J564))), 0,_xlfn.IFNA(_xlfn.IFS(
    AND(N564/K564 &gt; 2, N564/K564 &lt;= 5), 500/(Summary!$B$23/100) * K564,
    AND(N564/K564 &gt; 5, N564/K564 &lt;= 10), 1000/(Summary!$B$23/100) * K564,
    AND(N564/K564 &gt; 10, N564/K564 &lt;= 20), 3000/(Summary!$B$23/100) * K564,
    AND(N564/K564 &gt; 20, N564/K564 &lt;= 25), 11000/(Summary!$B$23/100) * K564,
    AND(N564/K564 &gt; 25, N564/K564 &lt;= 999), 15000/(Summary!$B$23/100) * K564
),0))</f>
        <v>106.11993675251769</v>
      </c>
      <c r="X564" s="99" cm="1">
        <f t="array" ref="X564">_xlfn.IFNA(_xlfn.IFS(AND(P564&gt;=2000, P564&lt;3000), 10000, AND(P564&gt;=3000, P564&lt;4000), 15000, AND(P564&gt;=4000, P564&lt;5000), 20000, AND(P564&gt;=5000), 25000),0)</f>
        <v>0</v>
      </c>
      <c r="Y564" s="64" t="str">
        <f>_xlfn.IFNA(VLOOKUP(D564,OTC!$A:$H,8,0),"")</f>
        <v/>
      </c>
      <c r="Z564" s="102">
        <f t="shared" si="197"/>
        <v>106</v>
      </c>
      <c r="AA564" s="113">
        <f t="shared" si="198"/>
        <v>2476</v>
      </c>
      <c r="AB564" s="124">
        <f>IF(OR(ISNUMBER(SEARCH("적하삭제",J564)),ISNUMBER(SEARCH("적하 삭제",J564))),0,AA564*Summary!$B$23/100)</f>
        <v>23332.090800000002</v>
      </c>
      <c r="AC564" s="65"/>
      <c r="AD564" s="145">
        <v>45912</v>
      </c>
      <c r="AE564" s="139" t="s">
        <v>10</v>
      </c>
      <c r="AF564" s="139">
        <v>82020038115</v>
      </c>
      <c r="AG564" s="139" t="s">
        <v>1870</v>
      </c>
      <c r="AH564" s="139" t="s">
        <v>102</v>
      </c>
      <c r="AI564" s="139">
        <v>1071739997</v>
      </c>
      <c r="AJ564" s="139">
        <v>16818</v>
      </c>
      <c r="AK564" s="139"/>
      <c r="AL564" s="140">
        <v>1</v>
      </c>
      <c r="AM564" s="141">
        <v>10</v>
      </c>
      <c r="AN564" s="141">
        <v>6.1</v>
      </c>
      <c r="AO564" s="141">
        <v>10</v>
      </c>
      <c r="AP564" s="139" t="s">
        <v>8</v>
      </c>
      <c r="AQ564" s="141">
        <v>38.19</v>
      </c>
      <c r="AR564" s="139" t="s">
        <v>81</v>
      </c>
      <c r="AS564" s="139" t="s">
        <v>81</v>
      </c>
      <c r="AT564" s="139" t="s">
        <v>81</v>
      </c>
      <c r="AU564" s="139" t="s">
        <v>81</v>
      </c>
      <c r="AV564" s="139" t="s">
        <v>81</v>
      </c>
      <c r="AW564" s="139">
        <v>2256355</v>
      </c>
      <c r="AX564" s="139" t="s">
        <v>121</v>
      </c>
      <c r="AY564" s="139" t="s">
        <v>82</v>
      </c>
      <c r="AZ564" s="139"/>
      <c r="BA564" s="139" t="s">
        <v>83</v>
      </c>
      <c r="BB564" s="157">
        <v>596421477311</v>
      </c>
      <c r="BC564" s="139"/>
      <c r="BD564" s="139" t="s">
        <v>1871</v>
      </c>
      <c r="BE564" s="139" t="s">
        <v>119</v>
      </c>
      <c r="BF564" s="139" t="s">
        <v>87</v>
      </c>
      <c r="BG564" s="139" t="s">
        <v>84</v>
      </c>
      <c r="BH564" s="139" t="s">
        <v>85</v>
      </c>
      <c r="BI564" s="139" t="s">
        <v>86</v>
      </c>
      <c r="BJ564" s="139"/>
      <c r="BK564" s="139" t="s">
        <v>116</v>
      </c>
    </row>
    <row r="565" spans="1:63" ht="13.2" customHeight="1" x14ac:dyDescent="0.2">
      <c r="A565" s="54">
        <f t="shared" si="177"/>
        <v>45912</v>
      </c>
      <c r="B565" s="54" t="str">
        <f t="shared" si="178"/>
        <v>NRT</v>
      </c>
      <c r="C565" s="53">
        <f t="shared" si="179"/>
        <v>82020038115</v>
      </c>
      <c r="D565" s="55" t="str">
        <f t="shared" si="180"/>
        <v>PJP250143431</v>
      </c>
      <c r="E565" s="53">
        <f t="shared" si="181"/>
        <v>596421477322</v>
      </c>
      <c r="F565" s="53">
        <f t="shared" si="182"/>
        <v>2256355</v>
      </c>
      <c r="G565" s="53" t="str">
        <f t="shared" si="183"/>
        <v>SWCORP (TEAMHT)</v>
      </c>
      <c r="H565" s="55" t="str">
        <f t="shared" si="184"/>
        <v>최승호</v>
      </c>
      <c r="I565" s="53">
        <f t="shared" si="185"/>
        <v>2507</v>
      </c>
      <c r="J565" s="72">
        <f t="shared" si="186"/>
        <v>0</v>
      </c>
      <c r="K565" s="114">
        <f t="shared" si="187"/>
        <v>1</v>
      </c>
      <c r="L565" s="115">
        <f t="shared" si="188"/>
        <v>4.1500000000000004</v>
      </c>
      <c r="M565" s="115">
        <f t="shared" si="189"/>
        <v>6.4</v>
      </c>
      <c r="N565" s="56">
        <f t="shared" si="190"/>
        <v>6.4</v>
      </c>
      <c r="O565" s="53" t="str">
        <f t="shared" si="191"/>
        <v>일반(목록배제,Normal-Manifest Exception)</v>
      </c>
      <c r="P565" s="100">
        <f t="shared" si="192"/>
        <v>14.59</v>
      </c>
      <c r="Q565" s="63" t="str">
        <f t="shared" si="193"/>
        <v>RS702</v>
      </c>
      <c r="R565" s="63" t="str">
        <f t="shared" si="194"/>
        <v>AIR SEOUL</v>
      </c>
      <c r="S565" s="54">
        <f t="shared" si="195"/>
        <v>45912</v>
      </c>
      <c r="T565" s="94">
        <f t="shared" si="196"/>
        <v>1686</v>
      </c>
      <c r="U565" s="98" cm="1">
        <f t="array" ref="U565">IF(OR(ISNUMBER(SEARCH("대신대납",J565)),ISNUMBER(SEARCH("대신 대납",J565))),_xlfn.LET(
  _xlpm.s,J565,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5" s="98">
        <f>((K565-1)*2500)/(Summary!$B$23/100)</f>
        <v>0</v>
      </c>
      <c r="W565" s="107">
        <f>IF(OR(ISNUMBER(SEARCH("대신대납",J565)),ISNUMBER(SEARCH("대신 대납",J565)),ISNUMBER(SEARCH("대신착불",J565)),ISNUMBER(SEARCH("대신 착불",J565))), 0,_xlfn.IFNA(_xlfn.IFS(
    AND(N565/K565 &gt; 2, N565/K565 &lt;= 5), 500/(Summary!$B$23/100) * K565,
    AND(N565/K565 &gt; 5, N565/K565 &lt;= 10), 1000/(Summary!$B$23/100) * K565,
    AND(N565/K565 &gt; 10, N565/K565 &lt;= 20), 3000/(Summary!$B$23/100) * K565,
    AND(N565/K565 &gt; 20, N565/K565 &lt;= 25), 11000/(Summary!$B$23/100) * K565,
    AND(N565/K565 &gt; 25, N565/K565 &lt;= 999), 15000/(Summary!$B$23/100) * K565
),0))</f>
        <v>106.11993675251769</v>
      </c>
      <c r="X565" s="99" cm="1">
        <f t="array" ref="X565">_xlfn.IFNA(_xlfn.IFS(AND(P565&gt;=2000, P565&lt;3000), 10000, AND(P565&gt;=3000, P565&lt;4000), 15000, AND(P565&gt;=4000, P565&lt;5000), 20000, AND(P565&gt;=5000), 25000),0)</f>
        <v>0</v>
      </c>
      <c r="Y565" s="64" t="str">
        <f>_xlfn.IFNA(VLOOKUP(D565,OTC!$A:$H,8,0),"")</f>
        <v/>
      </c>
      <c r="Z565" s="102">
        <f t="shared" si="197"/>
        <v>106</v>
      </c>
      <c r="AA565" s="113">
        <f t="shared" si="198"/>
        <v>1792</v>
      </c>
      <c r="AB565" s="124">
        <f>IF(OR(ISNUMBER(SEARCH("적하삭제",J565)),ISNUMBER(SEARCH("적하 삭제",J565))),0,AA565*Summary!$B$23/100)</f>
        <v>16886.553599999999</v>
      </c>
      <c r="AC565" s="65"/>
      <c r="AD565" s="145">
        <v>45912</v>
      </c>
      <c r="AE565" s="139" t="s">
        <v>10</v>
      </c>
      <c r="AF565" s="139">
        <v>82020038115</v>
      </c>
      <c r="AG565" s="139" t="s">
        <v>1872</v>
      </c>
      <c r="AH565" s="139" t="s">
        <v>1873</v>
      </c>
      <c r="AI565" s="139">
        <v>1027215172</v>
      </c>
      <c r="AJ565" s="139">
        <v>2507</v>
      </c>
      <c r="AK565" s="139"/>
      <c r="AL565" s="140">
        <v>1</v>
      </c>
      <c r="AM565" s="141">
        <v>4.1500000000000004</v>
      </c>
      <c r="AN565" s="141">
        <v>6.4</v>
      </c>
      <c r="AO565" s="141">
        <v>6.5</v>
      </c>
      <c r="AP565" s="139" t="s">
        <v>8</v>
      </c>
      <c r="AQ565" s="141">
        <v>14.59</v>
      </c>
      <c r="AR565" s="139" t="s">
        <v>81</v>
      </c>
      <c r="AS565" s="139" t="s">
        <v>81</v>
      </c>
      <c r="AT565" s="139" t="s">
        <v>81</v>
      </c>
      <c r="AU565" s="139" t="s">
        <v>81</v>
      </c>
      <c r="AV565" s="139" t="s">
        <v>81</v>
      </c>
      <c r="AW565" s="139">
        <v>2256355</v>
      </c>
      <c r="AX565" s="139" t="s">
        <v>121</v>
      </c>
      <c r="AY565" s="139" t="s">
        <v>82</v>
      </c>
      <c r="AZ565" s="139"/>
      <c r="BA565" s="139" t="s">
        <v>83</v>
      </c>
      <c r="BB565" s="157">
        <v>596421477322</v>
      </c>
      <c r="BC565" s="139"/>
      <c r="BD565" s="139" t="s">
        <v>1874</v>
      </c>
      <c r="BE565" s="139" t="s">
        <v>119</v>
      </c>
      <c r="BF565" s="139" t="s">
        <v>87</v>
      </c>
      <c r="BG565" s="139" t="s">
        <v>84</v>
      </c>
      <c r="BH565" s="139" t="s">
        <v>85</v>
      </c>
      <c r="BI565" s="139" t="s">
        <v>86</v>
      </c>
      <c r="BJ565" s="139"/>
      <c r="BK565" s="139" t="s">
        <v>116</v>
      </c>
    </row>
    <row r="566" spans="1:63" ht="13.2" customHeight="1" x14ac:dyDescent="0.2">
      <c r="A566" s="54">
        <f t="shared" si="177"/>
        <v>45912</v>
      </c>
      <c r="B566" s="54" t="str">
        <f t="shared" si="178"/>
        <v>NRT</v>
      </c>
      <c r="C566" s="53">
        <f t="shared" si="179"/>
        <v>82020038115</v>
      </c>
      <c r="D566" s="55" t="str">
        <f t="shared" si="180"/>
        <v>PJP250143429</v>
      </c>
      <c r="E566" s="53">
        <f t="shared" si="181"/>
        <v>596421477300</v>
      </c>
      <c r="F566" s="53">
        <f t="shared" si="182"/>
        <v>2256355</v>
      </c>
      <c r="G566" s="53" t="str">
        <f t="shared" si="183"/>
        <v>SWCORP (TEAMHT)</v>
      </c>
      <c r="H566" s="55" t="str">
        <f t="shared" si="184"/>
        <v>이병하</v>
      </c>
      <c r="I566" s="53">
        <f t="shared" si="185"/>
        <v>6045</v>
      </c>
      <c r="J566" s="72">
        <f t="shared" si="186"/>
        <v>0</v>
      </c>
      <c r="K566" s="114">
        <f t="shared" si="187"/>
        <v>1</v>
      </c>
      <c r="L566" s="115">
        <f t="shared" si="188"/>
        <v>0.55000000000000004</v>
      </c>
      <c r="M566" s="115">
        <f t="shared" si="189"/>
        <v>2</v>
      </c>
      <c r="N566" s="56">
        <f t="shared" si="190"/>
        <v>2</v>
      </c>
      <c r="O566" s="53" t="str">
        <f t="shared" si="191"/>
        <v>일반(목록배제,Normal-Manifest Exception)</v>
      </c>
      <c r="P566" s="100">
        <f t="shared" si="192"/>
        <v>2.19</v>
      </c>
      <c r="Q566" s="63" t="str">
        <f t="shared" si="193"/>
        <v>RS702</v>
      </c>
      <c r="R566" s="63" t="str">
        <f t="shared" si="194"/>
        <v>AIR SEOUL</v>
      </c>
      <c r="S566" s="54">
        <f t="shared" si="195"/>
        <v>45912</v>
      </c>
      <c r="T566" s="94">
        <f t="shared" si="196"/>
        <v>850</v>
      </c>
      <c r="U566" s="98" cm="1">
        <f t="array" ref="U566">IF(OR(ISNUMBER(SEARCH("대신대납",J566)),ISNUMBER(SEARCH("대신 대납",J566))),_xlfn.LET(
  _xlpm.s,J566,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6" s="98">
        <f>((K566-1)*2500)/(Summary!$B$23/100)</f>
        <v>0</v>
      </c>
      <c r="W566" s="107">
        <f>IF(OR(ISNUMBER(SEARCH("대신대납",J566)),ISNUMBER(SEARCH("대신 대납",J566)),ISNUMBER(SEARCH("대신착불",J566)),ISNUMBER(SEARCH("대신 착불",J566))), 0,_xlfn.IFNA(_xlfn.IFS(
    AND(N566/K566 &gt; 2, N566/K566 &lt;= 5), 500/(Summary!$B$23/100) * K566,
    AND(N566/K566 &gt; 5, N566/K566 &lt;= 10), 1000/(Summary!$B$23/100) * K566,
    AND(N566/K566 &gt; 10, N566/K566 &lt;= 20), 3000/(Summary!$B$23/100) * K566,
    AND(N566/K566 &gt; 20, N566/K566 &lt;= 25), 11000/(Summary!$B$23/100) * K566,
    AND(N566/K566 &gt; 25, N566/K566 &lt;= 999), 15000/(Summary!$B$23/100) * K566
),0))</f>
        <v>0</v>
      </c>
      <c r="X566" s="99" cm="1">
        <f t="array" ref="X566">_xlfn.IFNA(_xlfn.IFS(AND(P566&gt;=2000, P566&lt;3000), 10000, AND(P566&gt;=3000, P566&lt;4000), 15000, AND(P566&gt;=4000, P566&lt;5000), 20000, AND(P566&gt;=5000), 25000),0)</f>
        <v>0</v>
      </c>
      <c r="Y566" s="64" t="str">
        <f>_xlfn.IFNA(VLOOKUP(D566,OTC!$A:$H,8,0),"")</f>
        <v/>
      </c>
      <c r="Z566" s="102">
        <f t="shared" si="197"/>
        <v>0</v>
      </c>
      <c r="AA566" s="113">
        <f t="shared" si="198"/>
        <v>850</v>
      </c>
      <c r="AB566" s="124">
        <f>IF(OR(ISNUMBER(SEARCH("적하삭제",J566)),ISNUMBER(SEARCH("적하 삭제",J566))),0,AA566*Summary!$B$23/100)</f>
        <v>8009.8050000000003</v>
      </c>
      <c r="AC566" s="65"/>
      <c r="AD566" s="145">
        <v>45912</v>
      </c>
      <c r="AE566" s="139" t="s">
        <v>10</v>
      </c>
      <c r="AF566" s="139">
        <v>82020038115</v>
      </c>
      <c r="AG566" s="139" t="s">
        <v>1875</v>
      </c>
      <c r="AH566" s="139" t="s">
        <v>1876</v>
      </c>
      <c r="AI566" s="139">
        <v>1054747242</v>
      </c>
      <c r="AJ566" s="139">
        <v>6045</v>
      </c>
      <c r="AK566" s="139"/>
      <c r="AL566" s="140">
        <v>1</v>
      </c>
      <c r="AM566" s="141">
        <v>0.55000000000000004</v>
      </c>
      <c r="AN566" s="141">
        <v>2</v>
      </c>
      <c r="AO566" s="141">
        <v>2</v>
      </c>
      <c r="AP566" s="139" t="s">
        <v>8</v>
      </c>
      <c r="AQ566" s="141">
        <v>2.19</v>
      </c>
      <c r="AR566" s="139" t="s">
        <v>81</v>
      </c>
      <c r="AS566" s="139" t="s">
        <v>81</v>
      </c>
      <c r="AT566" s="139" t="s">
        <v>81</v>
      </c>
      <c r="AU566" s="139" t="s">
        <v>81</v>
      </c>
      <c r="AV566" s="139" t="s">
        <v>81</v>
      </c>
      <c r="AW566" s="139">
        <v>2256355</v>
      </c>
      <c r="AX566" s="139" t="s">
        <v>121</v>
      </c>
      <c r="AY566" s="139" t="s">
        <v>82</v>
      </c>
      <c r="AZ566" s="139"/>
      <c r="BA566" s="139" t="s">
        <v>83</v>
      </c>
      <c r="BB566" s="157">
        <v>596421477300</v>
      </c>
      <c r="BC566" s="139"/>
      <c r="BD566" s="139" t="s">
        <v>1877</v>
      </c>
      <c r="BE566" s="139" t="s">
        <v>119</v>
      </c>
      <c r="BF566" s="139" t="s">
        <v>87</v>
      </c>
      <c r="BG566" s="139" t="s">
        <v>84</v>
      </c>
      <c r="BH566" s="139" t="s">
        <v>85</v>
      </c>
      <c r="BI566" s="139" t="s">
        <v>86</v>
      </c>
      <c r="BJ566" s="139"/>
      <c r="BK566" s="139" t="s">
        <v>116</v>
      </c>
    </row>
    <row r="567" spans="1:63" ht="13.2" customHeight="1" x14ac:dyDescent="0.2">
      <c r="A567" s="54">
        <f t="shared" si="177"/>
        <v>45912</v>
      </c>
      <c r="B567" s="54" t="str">
        <f t="shared" si="178"/>
        <v>NRT</v>
      </c>
      <c r="C567" s="53">
        <f t="shared" si="179"/>
        <v>82020038115</v>
      </c>
      <c r="D567" s="55" t="str">
        <f t="shared" si="180"/>
        <v>PJP250143432</v>
      </c>
      <c r="E567" s="53">
        <f t="shared" si="181"/>
        <v>596421477333</v>
      </c>
      <c r="F567" s="53">
        <f t="shared" si="182"/>
        <v>2256355</v>
      </c>
      <c r="G567" s="53" t="str">
        <f t="shared" si="183"/>
        <v>SWCORP (TEAMHT)</v>
      </c>
      <c r="H567" s="55" t="str">
        <f t="shared" si="184"/>
        <v>이가희</v>
      </c>
      <c r="I567" s="53">
        <f t="shared" si="185"/>
        <v>50553</v>
      </c>
      <c r="J567" s="72">
        <f t="shared" si="186"/>
        <v>0</v>
      </c>
      <c r="K567" s="114">
        <f t="shared" si="187"/>
        <v>1</v>
      </c>
      <c r="L567" s="115">
        <f t="shared" si="188"/>
        <v>0.7</v>
      </c>
      <c r="M567" s="115">
        <f t="shared" si="189"/>
        <v>2</v>
      </c>
      <c r="N567" s="56">
        <f t="shared" si="190"/>
        <v>2</v>
      </c>
      <c r="O567" s="53" t="str">
        <f t="shared" si="191"/>
        <v>일반(목록배제,Normal-Manifest Exception)</v>
      </c>
      <c r="P567" s="100">
        <f t="shared" si="192"/>
        <v>1.84</v>
      </c>
      <c r="Q567" s="63" t="str">
        <f t="shared" si="193"/>
        <v>RS702</v>
      </c>
      <c r="R567" s="63" t="str">
        <f t="shared" si="194"/>
        <v>AIR SEOUL</v>
      </c>
      <c r="S567" s="54">
        <f t="shared" si="195"/>
        <v>45912</v>
      </c>
      <c r="T567" s="94">
        <f t="shared" si="196"/>
        <v>850</v>
      </c>
      <c r="U567" s="98" cm="1">
        <f t="array" ref="U567">IF(OR(ISNUMBER(SEARCH("대신대납",J567)),ISNUMBER(SEARCH("대신 대납",J567))),_xlfn.LET(
  _xlpm.s,J567,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7" s="98">
        <f>((K567-1)*2500)/(Summary!$B$23/100)</f>
        <v>0</v>
      </c>
      <c r="W567" s="107">
        <f>IF(OR(ISNUMBER(SEARCH("대신대납",J567)),ISNUMBER(SEARCH("대신 대납",J567)),ISNUMBER(SEARCH("대신착불",J567)),ISNUMBER(SEARCH("대신 착불",J567))), 0,_xlfn.IFNA(_xlfn.IFS(
    AND(N567/K567 &gt; 2, N567/K567 &lt;= 5), 500/(Summary!$B$23/100) * K567,
    AND(N567/K567 &gt; 5, N567/K567 &lt;= 10), 1000/(Summary!$B$23/100) * K567,
    AND(N567/K567 &gt; 10, N567/K567 &lt;= 20), 3000/(Summary!$B$23/100) * K567,
    AND(N567/K567 &gt; 20, N567/K567 &lt;= 25), 11000/(Summary!$B$23/100) * K567,
    AND(N567/K567 &gt; 25, N567/K567 &lt;= 999), 15000/(Summary!$B$23/100) * K567
),0))</f>
        <v>0</v>
      </c>
      <c r="X567" s="99" cm="1">
        <f t="array" ref="X567">_xlfn.IFNA(_xlfn.IFS(AND(P567&gt;=2000, P567&lt;3000), 10000, AND(P567&gt;=3000, P567&lt;4000), 15000, AND(P567&gt;=4000, P567&lt;5000), 20000, AND(P567&gt;=5000), 25000),0)</f>
        <v>0</v>
      </c>
      <c r="Y567" s="64" t="str">
        <f>_xlfn.IFNA(VLOOKUP(D567,OTC!$A:$H,8,0),"")</f>
        <v/>
      </c>
      <c r="Z567" s="102">
        <f t="shared" si="197"/>
        <v>0</v>
      </c>
      <c r="AA567" s="113">
        <f t="shared" si="198"/>
        <v>850</v>
      </c>
      <c r="AB567" s="124">
        <f>IF(OR(ISNUMBER(SEARCH("적하삭제",J567)),ISNUMBER(SEARCH("적하 삭제",J567))),0,AA567*Summary!$B$23/100)</f>
        <v>8009.8050000000003</v>
      </c>
      <c r="AC567" s="65"/>
      <c r="AD567" s="145">
        <v>45912</v>
      </c>
      <c r="AE567" s="139" t="s">
        <v>10</v>
      </c>
      <c r="AF567" s="139">
        <v>82020038115</v>
      </c>
      <c r="AG567" s="139" t="s">
        <v>1878</v>
      </c>
      <c r="AH567" s="139" t="s">
        <v>1879</v>
      </c>
      <c r="AI567" s="139">
        <v>1056603244</v>
      </c>
      <c r="AJ567" s="139">
        <v>50553</v>
      </c>
      <c r="AK567" s="139"/>
      <c r="AL567" s="140">
        <v>1</v>
      </c>
      <c r="AM567" s="141">
        <v>0.7</v>
      </c>
      <c r="AN567" s="141">
        <v>2</v>
      </c>
      <c r="AO567" s="141">
        <v>2</v>
      </c>
      <c r="AP567" s="139" t="s">
        <v>8</v>
      </c>
      <c r="AQ567" s="141">
        <v>1.84</v>
      </c>
      <c r="AR567" s="139" t="s">
        <v>81</v>
      </c>
      <c r="AS567" s="139" t="s">
        <v>81</v>
      </c>
      <c r="AT567" s="139" t="s">
        <v>81</v>
      </c>
      <c r="AU567" s="139" t="s">
        <v>81</v>
      </c>
      <c r="AV567" s="139" t="s">
        <v>81</v>
      </c>
      <c r="AW567" s="139">
        <v>2256355</v>
      </c>
      <c r="AX567" s="139" t="s">
        <v>121</v>
      </c>
      <c r="AY567" s="139" t="s">
        <v>82</v>
      </c>
      <c r="AZ567" s="139"/>
      <c r="BA567" s="139" t="s">
        <v>83</v>
      </c>
      <c r="BB567" s="157">
        <v>596421477333</v>
      </c>
      <c r="BC567" s="139"/>
      <c r="BD567" s="139" t="s">
        <v>1880</v>
      </c>
      <c r="BE567" s="139" t="s">
        <v>119</v>
      </c>
      <c r="BF567" s="139" t="s">
        <v>87</v>
      </c>
      <c r="BG567" s="139" t="s">
        <v>84</v>
      </c>
      <c r="BH567" s="139" t="s">
        <v>85</v>
      </c>
      <c r="BI567" s="139" t="s">
        <v>86</v>
      </c>
      <c r="BJ567" s="139"/>
      <c r="BK567" s="139" t="s">
        <v>116</v>
      </c>
    </row>
    <row r="568" spans="1:63" ht="13.2" customHeight="1" x14ac:dyDescent="0.2">
      <c r="A568" s="54">
        <f t="shared" si="177"/>
        <v>45912</v>
      </c>
      <c r="B568" s="54" t="str">
        <f t="shared" si="178"/>
        <v>NRT</v>
      </c>
      <c r="C568" s="53">
        <f t="shared" si="179"/>
        <v>82020038115</v>
      </c>
      <c r="D568" s="55" t="str">
        <f t="shared" si="180"/>
        <v>PJP250143440</v>
      </c>
      <c r="E568" s="53">
        <f t="shared" si="181"/>
        <v>596421477414</v>
      </c>
      <c r="F568" s="53">
        <f t="shared" si="182"/>
        <v>2256355</v>
      </c>
      <c r="G568" s="53" t="str">
        <f t="shared" si="183"/>
        <v>SWCORP (TEAMHT)</v>
      </c>
      <c r="H568" s="55" t="str">
        <f t="shared" si="184"/>
        <v>신창우</v>
      </c>
      <c r="I568" s="53">
        <f t="shared" si="185"/>
        <v>26388</v>
      </c>
      <c r="J568" s="72">
        <f t="shared" si="186"/>
        <v>0</v>
      </c>
      <c r="K568" s="114">
        <f t="shared" si="187"/>
        <v>1</v>
      </c>
      <c r="L568" s="115">
        <f t="shared" si="188"/>
        <v>1</v>
      </c>
      <c r="M568" s="115">
        <f t="shared" si="189"/>
        <v>2</v>
      </c>
      <c r="N568" s="56">
        <f t="shared" si="190"/>
        <v>2</v>
      </c>
      <c r="O568" s="53" t="str">
        <f t="shared" si="191"/>
        <v>일반(목록배제,Normal-Manifest Exception)</v>
      </c>
      <c r="P568" s="100">
        <f t="shared" si="192"/>
        <v>6.58</v>
      </c>
      <c r="Q568" s="63" t="str">
        <f t="shared" si="193"/>
        <v>RS702</v>
      </c>
      <c r="R568" s="63" t="str">
        <f t="shared" si="194"/>
        <v>AIR SEOUL</v>
      </c>
      <c r="S568" s="54">
        <f t="shared" si="195"/>
        <v>45912</v>
      </c>
      <c r="T568" s="94">
        <f t="shared" si="196"/>
        <v>850</v>
      </c>
      <c r="U568" s="98" cm="1">
        <f t="array" ref="U568">IF(OR(ISNUMBER(SEARCH("대신대납",J568)),ISNUMBER(SEARCH("대신 대납",J568))),_xlfn.LET(
  _xlpm.s,J568,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8" s="98">
        <f>((K568-1)*2500)/(Summary!$B$23/100)</f>
        <v>0</v>
      </c>
      <c r="W568" s="107">
        <f>IF(OR(ISNUMBER(SEARCH("대신대납",J568)),ISNUMBER(SEARCH("대신 대납",J568)),ISNUMBER(SEARCH("대신착불",J568)),ISNUMBER(SEARCH("대신 착불",J568))), 0,_xlfn.IFNA(_xlfn.IFS(
    AND(N568/K568 &gt; 2, N568/K568 &lt;= 5), 500/(Summary!$B$23/100) * K568,
    AND(N568/K568 &gt; 5, N568/K568 &lt;= 10), 1000/(Summary!$B$23/100) * K568,
    AND(N568/K568 &gt; 10, N568/K568 &lt;= 20), 3000/(Summary!$B$23/100) * K568,
    AND(N568/K568 &gt; 20, N568/K568 &lt;= 25), 11000/(Summary!$B$23/100) * K568,
    AND(N568/K568 &gt; 25, N568/K568 &lt;= 999), 15000/(Summary!$B$23/100) * K568
),0))</f>
        <v>0</v>
      </c>
      <c r="X568" s="99" cm="1">
        <f t="array" ref="X568">_xlfn.IFNA(_xlfn.IFS(AND(P568&gt;=2000, P568&lt;3000), 10000, AND(P568&gt;=3000, P568&lt;4000), 15000, AND(P568&gt;=4000, P568&lt;5000), 20000, AND(P568&gt;=5000), 25000),0)</f>
        <v>0</v>
      </c>
      <c r="Y568" s="64" t="str">
        <f>_xlfn.IFNA(VLOOKUP(D568,OTC!$A:$H,8,0),"")</f>
        <v/>
      </c>
      <c r="Z568" s="102">
        <f t="shared" si="197"/>
        <v>0</v>
      </c>
      <c r="AA568" s="113">
        <f t="shared" si="198"/>
        <v>850</v>
      </c>
      <c r="AB568" s="124">
        <f>IF(OR(ISNUMBER(SEARCH("적하삭제",J568)),ISNUMBER(SEARCH("적하 삭제",J568))),0,AA568*Summary!$B$23/100)</f>
        <v>8009.8050000000003</v>
      </c>
      <c r="AC568" s="65"/>
      <c r="AD568" s="145">
        <v>45912</v>
      </c>
      <c r="AE568" s="139" t="s">
        <v>10</v>
      </c>
      <c r="AF568" s="139">
        <v>82020038115</v>
      </c>
      <c r="AG568" s="139" t="s">
        <v>1881</v>
      </c>
      <c r="AH568" s="139" t="s">
        <v>1882</v>
      </c>
      <c r="AI568" s="139">
        <v>1099028897</v>
      </c>
      <c r="AJ568" s="139">
        <v>26388</v>
      </c>
      <c r="AK568" s="139"/>
      <c r="AL568" s="140">
        <v>1</v>
      </c>
      <c r="AM568" s="141">
        <v>1</v>
      </c>
      <c r="AN568" s="141">
        <v>2</v>
      </c>
      <c r="AO568" s="141">
        <v>2</v>
      </c>
      <c r="AP568" s="139" t="s">
        <v>8</v>
      </c>
      <c r="AQ568" s="141">
        <v>6.58</v>
      </c>
      <c r="AR568" s="139" t="s">
        <v>81</v>
      </c>
      <c r="AS568" s="139" t="s">
        <v>81</v>
      </c>
      <c r="AT568" s="139" t="s">
        <v>81</v>
      </c>
      <c r="AU568" s="139" t="s">
        <v>81</v>
      </c>
      <c r="AV568" s="139" t="s">
        <v>81</v>
      </c>
      <c r="AW568" s="139">
        <v>2256355</v>
      </c>
      <c r="AX568" s="139" t="s">
        <v>121</v>
      </c>
      <c r="AY568" s="139" t="s">
        <v>82</v>
      </c>
      <c r="AZ568" s="139"/>
      <c r="BA568" s="139" t="s">
        <v>83</v>
      </c>
      <c r="BB568" s="157">
        <v>596421477414</v>
      </c>
      <c r="BC568" s="139"/>
      <c r="BD568" s="139" t="s">
        <v>1883</v>
      </c>
      <c r="BE568" s="139" t="s">
        <v>119</v>
      </c>
      <c r="BF568" s="139" t="s">
        <v>87</v>
      </c>
      <c r="BG568" s="139" t="s">
        <v>84</v>
      </c>
      <c r="BH568" s="139" t="s">
        <v>85</v>
      </c>
      <c r="BI568" s="139" t="s">
        <v>86</v>
      </c>
      <c r="BJ568" s="139"/>
      <c r="BK568" s="139" t="s">
        <v>116</v>
      </c>
    </row>
    <row r="569" spans="1:63" ht="13.2" customHeight="1" x14ac:dyDescent="0.2">
      <c r="A569" s="54">
        <f t="shared" si="177"/>
        <v>45912</v>
      </c>
      <c r="B569" s="54" t="str">
        <f t="shared" si="178"/>
        <v>NRT</v>
      </c>
      <c r="C569" s="53">
        <f t="shared" si="179"/>
        <v>82020038115</v>
      </c>
      <c r="D569" s="55" t="str">
        <f t="shared" si="180"/>
        <v>PJP250143442</v>
      </c>
      <c r="E569" s="53">
        <f t="shared" si="181"/>
        <v>596421477436</v>
      </c>
      <c r="F569" s="53">
        <f t="shared" si="182"/>
        <v>2256355</v>
      </c>
      <c r="G569" s="53" t="str">
        <f t="shared" si="183"/>
        <v>SWCORP (TEAMHT)</v>
      </c>
      <c r="H569" s="55" t="str">
        <f t="shared" si="184"/>
        <v>이혜림</v>
      </c>
      <c r="I569" s="53">
        <f t="shared" si="185"/>
        <v>1445</v>
      </c>
      <c r="J569" s="72">
        <f t="shared" si="186"/>
        <v>0</v>
      </c>
      <c r="K569" s="114">
        <f t="shared" si="187"/>
        <v>1</v>
      </c>
      <c r="L569" s="115">
        <f t="shared" si="188"/>
        <v>0.65</v>
      </c>
      <c r="M569" s="115">
        <f t="shared" si="189"/>
        <v>2.1</v>
      </c>
      <c r="N569" s="56">
        <f t="shared" si="190"/>
        <v>2.1</v>
      </c>
      <c r="O569" s="53" t="str">
        <f t="shared" si="191"/>
        <v>일반(목록배제,Normal-Manifest Exception)</v>
      </c>
      <c r="P569" s="100">
        <f t="shared" si="192"/>
        <v>2.25</v>
      </c>
      <c r="Q569" s="63" t="str">
        <f t="shared" si="193"/>
        <v>RS702</v>
      </c>
      <c r="R569" s="63" t="str">
        <f t="shared" si="194"/>
        <v>AIR SEOUL</v>
      </c>
      <c r="S569" s="54">
        <f t="shared" si="195"/>
        <v>45912</v>
      </c>
      <c r="T569" s="94">
        <f t="shared" si="196"/>
        <v>869</v>
      </c>
      <c r="U569" s="98" cm="1">
        <f t="array" ref="U569">IF(OR(ISNUMBER(SEARCH("대신대납",J569)),ISNUMBER(SEARCH("대신 대납",J569))),_xlfn.LET(
  _xlpm.s,J569,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9" s="98">
        <f>((K569-1)*2500)/(Summary!$B$23/100)</f>
        <v>0</v>
      </c>
      <c r="W569" s="107">
        <f>IF(OR(ISNUMBER(SEARCH("대신대납",J569)),ISNUMBER(SEARCH("대신 대납",J569)),ISNUMBER(SEARCH("대신착불",J569)),ISNUMBER(SEARCH("대신 착불",J569))), 0,_xlfn.IFNA(_xlfn.IFS(
    AND(N569/K569 &gt; 2, N569/K569 &lt;= 5), 500/(Summary!$B$23/100) * K569,
    AND(N569/K569 &gt; 5, N569/K569 &lt;= 10), 1000/(Summary!$B$23/100) * K569,
    AND(N569/K569 &gt; 10, N569/K569 &lt;= 20), 3000/(Summary!$B$23/100) * K569,
    AND(N569/K569 &gt; 20, N569/K569 &lt;= 25), 11000/(Summary!$B$23/100) * K569,
    AND(N569/K569 &gt; 25, N569/K569 &lt;= 999), 15000/(Summary!$B$23/100) * K569
),0))</f>
        <v>53.059968376258844</v>
      </c>
      <c r="X569" s="99" cm="1">
        <f t="array" ref="X569">_xlfn.IFNA(_xlfn.IFS(AND(P569&gt;=2000, P569&lt;3000), 10000, AND(P569&gt;=3000, P569&lt;4000), 15000, AND(P569&gt;=4000, P569&lt;5000), 20000, AND(P569&gt;=5000), 25000),0)</f>
        <v>0</v>
      </c>
      <c r="Y569" s="64" t="str">
        <f>_xlfn.IFNA(VLOOKUP(D569,OTC!$A:$H,8,0),"")</f>
        <v/>
      </c>
      <c r="Z569" s="102">
        <f t="shared" si="197"/>
        <v>53</v>
      </c>
      <c r="AA569" s="113">
        <f t="shared" si="198"/>
        <v>922</v>
      </c>
      <c r="AB569" s="124">
        <f>IF(OR(ISNUMBER(SEARCH("적하삭제",J569)),ISNUMBER(SEARCH("적하 삭제",J569))),0,AA569*Summary!$B$23/100)</f>
        <v>8688.2826000000005</v>
      </c>
      <c r="AC569" s="65"/>
      <c r="AD569" s="145">
        <v>45912</v>
      </c>
      <c r="AE569" s="139" t="s">
        <v>10</v>
      </c>
      <c r="AF569" s="139">
        <v>82020038115</v>
      </c>
      <c r="AG569" s="139" t="s">
        <v>1884</v>
      </c>
      <c r="AH569" s="139" t="s">
        <v>1885</v>
      </c>
      <c r="AI569" s="139">
        <v>1058532401</v>
      </c>
      <c r="AJ569" s="139">
        <v>1445</v>
      </c>
      <c r="AK569" s="139"/>
      <c r="AL569" s="140">
        <v>1</v>
      </c>
      <c r="AM569" s="141">
        <v>0.65</v>
      </c>
      <c r="AN569" s="141">
        <v>2.1</v>
      </c>
      <c r="AO569" s="141">
        <v>2.1</v>
      </c>
      <c r="AP569" s="139" t="s">
        <v>8</v>
      </c>
      <c r="AQ569" s="141">
        <v>2.25</v>
      </c>
      <c r="AR569" s="139" t="s">
        <v>81</v>
      </c>
      <c r="AS569" s="139" t="s">
        <v>81</v>
      </c>
      <c r="AT569" s="139" t="s">
        <v>81</v>
      </c>
      <c r="AU569" s="139" t="s">
        <v>81</v>
      </c>
      <c r="AV569" s="139" t="s">
        <v>81</v>
      </c>
      <c r="AW569" s="139">
        <v>2256355</v>
      </c>
      <c r="AX569" s="139" t="s">
        <v>121</v>
      </c>
      <c r="AY569" s="139" t="s">
        <v>82</v>
      </c>
      <c r="AZ569" s="139"/>
      <c r="BA569" s="139" t="s">
        <v>83</v>
      </c>
      <c r="BB569" s="157">
        <v>596421477436</v>
      </c>
      <c r="BC569" s="139"/>
      <c r="BD569" s="139" t="s">
        <v>1886</v>
      </c>
      <c r="BE569" s="139" t="s">
        <v>119</v>
      </c>
      <c r="BF569" s="139" t="s">
        <v>87</v>
      </c>
      <c r="BG569" s="139" t="s">
        <v>84</v>
      </c>
      <c r="BH569" s="139" t="s">
        <v>85</v>
      </c>
      <c r="BI569" s="139" t="s">
        <v>86</v>
      </c>
      <c r="BJ569" s="139"/>
      <c r="BK569" s="139" t="s">
        <v>116</v>
      </c>
    </row>
    <row r="570" spans="1:63" ht="13.2" customHeight="1" x14ac:dyDescent="0.2">
      <c r="A570" s="54">
        <f t="shared" si="177"/>
        <v>45912</v>
      </c>
      <c r="B570" s="54" t="str">
        <f t="shared" si="178"/>
        <v>NRT</v>
      </c>
      <c r="C570" s="53">
        <f t="shared" si="179"/>
        <v>82020038115</v>
      </c>
      <c r="D570" s="55" t="str">
        <f t="shared" si="180"/>
        <v>PJP250143449</v>
      </c>
      <c r="E570" s="53">
        <f t="shared" si="181"/>
        <v>596421477506</v>
      </c>
      <c r="F570" s="53">
        <f t="shared" si="182"/>
        <v>2256355</v>
      </c>
      <c r="G570" s="53" t="str">
        <f t="shared" si="183"/>
        <v>SWCORP (TEAMHT)</v>
      </c>
      <c r="H570" s="55" t="str">
        <f t="shared" si="184"/>
        <v>이누리</v>
      </c>
      <c r="I570" s="53">
        <f t="shared" si="185"/>
        <v>7373</v>
      </c>
      <c r="J570" s="72">
        <f t="shared" si="186"/>
        <v>0</v>
      </c>
      <c r="K570" s="114">
        <f t="shared" si="187"/>
        <v>1</v>
      </c>
      <c r="L570" s="115">
        <f t="shared" si="188"/>
        <v>0.9</v>
      </c>
      <c r="M570" s="115">
        <f t="shared" si="189"/>
        <v>2</v>
      </c>
      <c r="N570" s="56">
        <f t="shared" si="190"/>
        <v>2</v>
      </c>
      <c r="O570" s="53" t="str">
        <f t="shared" si="191"/>
        <v>목록(Manifest)</v>
      </c>
      <c r="P570" s="100">
        <f t="shared" si="192"/>
        <v>4.2300000000000004</v>
      </c>
      <c r="Q570" s="63" t="str">
        <f t="shared" si="193"/>
        <v>RS702</v>
      </c>
      <c r="R570" s="63" t="str">
        <f t="shared" si="194"/>
        <v>AIR SEOUL</v>
      </c>
      <c r="S570" s="54">
        <f t="shared" si="195"/>
        <v>45912</v>
      </c>
      <c r="T570" s="94">
        <f t="shared" si="196"/>
        <v>850</v>
      </c>
      <c r="U570" s="98" cm="1">
        <f t="array" ref="U570">IF(OR(ISNUMBER(SEARCH("대신대납",J570)),ISNUMBER(SEARCH("대신 대납",J570))),_xlfn.LET(
  _xlpm.s,J570,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0" s="98">
        <f>((K570-1)*2500)/(Summary!$B$23/100)</f>
        <v>0</v>
      </c>
      <c r="W570" s="107">
        <f>IF(OR(ISNUMBER(SEARCH("대신대납",J570)),ISNUMBER(SEARCH("대신 대납",J570)),ISNUMBER(SEARCH("대신착불",J570)),ISNUMBER(SEARCH("대신 착불",J570))), 0,_xlfn.IFNA(_xlfn.IFS(
    AND(N570/K570 &gt; 2, N570/K570 &lt;= 5), 500/(Summary!$B$23/100) * K570,
    AND(N570/K570 &gt; 5, N570/K570 &lt;= 10), 1000/(Summary!$B$23/100) * K570,
    AND(N570/K570 &gt; 10, N570/K570 &lt;= 20), 3000/(Summary!$B$23/100) * K570,
    AND(N570/K570 &gt; 20, N570/K570 &lt;= 25), 11000/(Summary!$B$23/100) * K570,
    AND(N570/K570 &gt; 25, N570/K570 &lt;= 999), 15000/(Summary!$B$23/100) * K570
),0))</f>
        <v>0</v>
      </c>
      <c r="X570" s="99" cm="1">
        <f t="array" ref="X570">_xlfn.IFNA(_xlfn.IFS(AND(P570&gt;=2000, P570&lt;3000), 10000, AND(P570&gt;=3000, P570&lt;4000), 15000, AND(P570&gt;=4000, P570&lt;5000), 20000, AND(P570&gt;=5000), 25000),0)</f>
        <v>0</v>
      </c>
      <c r="Y570" s="64" t="str">
        <f>_xlfn.IFNA(VLOOKUP(D570,OTC!$A:$H,8,0),"")</f>
        <v/>
      </c>
      <c r="Z570" s="102">
        <f t="shared" si="197"/>
        <v>0</v>
      </c>
      <c r="AA570" s="113">
        <f t="shared" si="198"/>
        <v>850</v>
      </c>
      <c r="AB570" s="124">
        <f>IF(OR(ISNUMBER(SEARCH("적하삭제",J570)),ISNUMBER(SEARCH("적하 삭제",J570))),0,AA570*Summary!$B$23/100)</f>
        <v>8009.8050000000003</v>
      </c>
      <c r="AC570" s="65"/>
      <c r="AD570" s="145">
        <v>45912</v>
      </c>
      <c r="AE570" s="139" t="s">
        <v>10</v>
      </c>
      <c r="AF570" s="139">
        <v>82020038115</v>
      </c>
      <c r="AG570" s="139" t="s">
        <v>1887</v>
      </c>
      <c r="AH570" s="139" t="s">
        <v>1888</v>
      </c>
      <c r="AI570" s="139">
        <v>1023794333</v>
      </c>
      <c r="AJ570" s="139">
        <v>7373</v>
      </c>
      <c r="AK570" s="139"/>
      <c r="AL570" s="140">
        <v>1</v>
      </c>
      <c r="AM570" s="141">
        <v>0.9</v>
      </c>
      <c r="AN570" s="141">
        <v>2</v>
      </c>
      <c r="AO570" s="141">
        <v>2</v>
      </c>
      <c r="AP570" s="139" t="s">
        <v>7</v>
      </c>
      <c r="AQ570" s="141">
        <v>4.2300000000000004</v>
      </c>
      <c r="AR570" s="139" t="s">
        <v>81</v>
      </c>
      <c r="AS570" s="139" t="s">
        <v>81</v>
      </c>
      <c r="AT570" s="139" t="s">
        <v>81</v>
      </c>
      <c r="AU570" s="139" t="s">
        <v>81</v>
      </c>
      <c r="AV570" s="139" t="s">
        <v>81</v>
      </c>
      <c r="AW570" s="139">
        <v>2256355</v>
      </c>
      <c r="AX570" s="139" t="s">
        <v>121</v>
      </c>
      <c r="AY570" s="139" t="s">
        <v>82</v>
      </c>
      <c r="AZ570" s="139"/>
      <c r="BA570" s="139" t="s">
        <v>83</v>
      </c>
      <c r="BB570" s="157">
        <v>596421477506</v>
      </c>
      <c r="BC570" s="139"/>
      <c r="BD570" s="139" t="s">
        <v>1889</v>
      </c>
      <c r="BE570" s="139" t="s">
        <v>119</v>
      </c>
      <c r="BF570" s="139" t="s">
        <v>87</v>
      </c>
      <c r="BG570" s="139" t="s">
        <v>84</v>
      </c>
      <c r="BH570" s="139" t="s">
        <v>85</v>
      </c>
      <c r="BI570" s="139" t="s">
        <v>86</v>
      </c>
      <c r="BJ570" s="139"/>
      <c r="BK570" s="139" t="s">
        <v>116</v>
      </c>
    </row>
    <row r="571" spans="1:63" ht="13.2" customHeight="1" x14ac:dyDescent="0.2">
      <c r="A571" s="54">
        <f t="shared" si="177"/>
        <v>45912</v>
      </c>
      <c r="B571" s="54" t="str">
        <f t="shared" si="178"/>
        <v>NRT</v>
      </c>
      <c r="C571" s="53">
        <f t="shared" si="179"/>
        <v>82020038115</v>
      </c>
      <c r="D571" s="55" t="str">
        <f t="shared" si="180"/>
        <v>PJP250143450</v>
      </c>
      <c r="E571" s="53">
        <f t="shared" si="181"/>
        <v>596421477510</v>
      </c>
      <c r="F571" s="53">
        <f t="shared" si="182"/>
        <v>2256355</v>
      </c>
      <c r="G571" s="53" t="str">
        <f t="shared" si="183"/>
        <v>SWCORP (TEAMHT)</v>
      </c>
      <c r="H571" s="55" t="str">
        <f t="shared" si="184"/>
        <v>이수윤</v>
      </c>
      <c r="I571" s="53">
        <f t="shared" si="185"/>
        <v>13589</v>
      </c>
      <c r="J571" s="72" t="str">
        <f t="shared" si="186"/>
        <v>분실보상철회(25.09.25)/화물찾음//대한통운분실보상(25.09.23)</v>
      </c>
      <c r="K571" s="114">
        <f t="shared" si="187"/>
        <v>1</v>
      </c>
      <c r="L571" s="115">
        <f t="shared" si="188"/>
        <v>1.25</v>
      </c>
      <c r="M571" s="115">
        <f t="shared" si="189"/>
        <v>3.5</v>
      </c>
      <c r="N571" s="56">
        <f t="shared" si="190"/>
        <v>3.5</v>
      </c>
      <c r="O571" s="53" t="str">
        <f t="shared" si="191"/>
        <v>일반(목록배제,Normal-Manifest Exception)</v>
      </c>
      <c r="P571" s="100">
        <f t="shared" si="192"/>
        <v>8.85</v>
      </c>
      <c r="Q571" s="63" t="str">
        <f t="shared" si="193"/>
        <v>RS702</v>
      </c>
      <c r="R571" s="63" t="str">
        <f t="shared" si="194"/>
        <v>AIR SEOUL</v>
      </c>
      <c r="S571" s="54">
        <f t="shared" si="195"/>
        <v>45912</v>
      </c>
      <c r="T571" s="94">
        <f t="shared" si="196"/>
        <v>1135</v>
      </c>
      <c r="U571" s="98" cm="1">
        <f t="array" ref="U571">IF(OR(ISNUMBER(SEARCH("대신대납",J571)),ISNUMBER(SEARCH("대신 대납",J571))),_xlfn.LET(
  _xlpm.s,J571,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1" s="98">
        <f>((K571-1)*2500)/(Summary!$B$23/100)</f>
        <v>0</v>
      </c>
      <c r="W571" s="107">
        <f>IF(OR(ISNUMBER(SEARCH("대신대납",J571)),ISNUMBER(SEARCH("대신 대납",J571)),ISNUMBER(SEARCH("대신착불",J571)),ISNUMBER(SEARCH("대신 착불",J571))), 0,_xlfn.IFNA(_xlfn.IFS(
    AND(N571/K571 &gt; 2, N571/K571 &lt;= 5), 500/(Summary!$B$23/100) * K571,
    AND(N571/K571 &gt; 5, N571/K571 &lt;= 10), 1000/(Summary!$B$23/100) * K571,
    AND(N571/K571 &gt; 10, N571/K571 &lt;= 20), 3000/(Summary!$B$23/100) * K571,
    AND(N571/K571 &gt; 20, N571/K571 &lt;= 25), 11000/(Summary!$B$23/100) * K571,
    AND(N571/K571 &gt; 25, N571/K571 &lt;= 999), 15000/(Summary!$B$23/100) * K571
),0))</f>
        <v>53.059968376258844</v>
      </c>
      <c r="X571" s="99" cm="1">
        <f t="array" ref="X571">_xlfn.IFNA(_xlfn.IFS(AND(P571&gt;=2000, P571&lt;3000), 10000, AND(P571&gt;=3000, P571&lt;4000), 15000, AND(P571&gt;=4000, P571&lt;5000), 20000, AND(P571&gt;=5000), 25000),0)</f>
        <v>0</v>
      </c>
      <c r="Y571" s="64" t="str">
        <f>_xlfn.IFNA(VLOOKUP(D571,OTC!$A:$H,8,0),"")</f>
        <v/>
      </c>
      <c r="Z571" s="102">
        <f t="shared" si="197"/>
        <v>53</v>
      </c>
      <c r="AA571" s="113">
        <f t="shared" si="198"/>
        <v>1188</v>
      </c>
      <c r="AB571" s="124">
        <f>IF(OR(ISNUMBER(SEARCH("적하삭제",J571)),ISNUMBER(SEARCH("적하 삭제",J571))),0,AA571*Summary!$B$23/100)</f>
        <v>11194.8804</v>
      </c>
      <c r="AC571" s="65"/>
      <c r="AD571" s="145">
        <v>45912</v>
      </c>
      <c r="AE571" s="139" t="s">
        <v>10</v>
      </c>
      <c r="AF571" s="139">
        <v>82020038115</v>
      </c>
      <c r="AG571" s="139" t="s">
        <v>1890</v>
      </c>
      <c r="AH571" s="139" t="s">
        <v>1891</v>
      </c>
      <c r="AI571" s="139">
        <v>1025510220</v>
      </c>
      <c r="AJ571" s="139">
        <v>13589</v>
      </c>
      <c r="AK571" s="139" t="s">
        <v>1892</v>
      </c>
      <c r="AL571" s="140">
        <v>1</v>
      </c>
      <c r="AM571" s="141">
        <v>1.25</v>
      </c>
      <c r="AN571" s="141">
        <v>3.5</v>
      </c>
      <c r="AO571" s="141">
        <v>3.5</v>
      </c>
      <c r="AP571" s="139" t="s">
        <v>8</v>
      </c>
      <c r="AQ571" s="141">
        <v>8.85</v>
      </c>
      <c r="AR571" s="139" t="s">
        <v>81</v>
      </c>
      <c r="AS571" s="139" t="s">
        <v>81</v>
      </c>
      <c r="AT571" s="139" t="s">
        <v>81</v>
      </c>
      <c r="AU571" s="139" t="s">
        <v>81</v>
      </c>
      <c r="AV571" s="139"/>
      <c r="AW571" s="139">
        <v>2256355</v>
      </c>
      <c r="AX571" s="139" t="s">
        <v>121</v>
      </c>
      <c r="AY571" s="139" t="s">
        <v>82</v>
      </c>
      <c r="AZ571" s="139"/>
      <c r="BA571" s="139" t="s">
        <v>83</v>
      </c>
      <c r="BB571" s="157">
        <v>596421477510</v>
      </c>
      <c r="BC571" s="139"/>
      <c r="BD571" s="139" t="s">
        <v>1893</v>
      </c>
      <c r="BE571" s="139" t="s">
        <v>119</v>
      </c>
      <c r="BF571" s="139" t="s">
        <v>87</v>
      </c>
      <c r="BG571" s="139" t="s">
        <v>84</v>
      </c>
      <c r="BH571" s="139" t="s">
        <v>85</v>
      </c>
      <c r="BI571" s="139" t="s">
        <v>86</v>
      </c>
      <c r="BJ571" s="139"/>
      <c r="BK571" s="139" t="s">
        <v>116</v>
      </c>
    </row>
    <row r="572" spans="1:63" ht="13.2" customHeight="1" x14ac:dyDescent="0.2">
      <c r="A572" s="54">
        <f t="shared" si="177"/>
        <v>45912</v>
      </c>
      <c r="B572" s="54" t="str">
        <f t="shared" si="178"/>
        <v>NRT</v>
      </c>
      <c r="C572" s="53">
        <f t="shared" si="179"/>
        <v>82020038115</v>
      </c>
      <c r="D572" s="55" t="str">
        <f t="shared" si="180"/>
        <v>PJP250143433</v>
      </c>
      <c r="E572" s="53">
        <f t="shared" si="181"/>
        <v>596421477344</v>
      </c>
      <c r="F572" s="53">
        <f t="shared" si="182"/>
        <v>2256355</v>
      </c>
      <c r="G572" s="53" t="str">
        <f t="shared" si="183"/>
        <v>SWCORP (TEAMHT)</v>
      </c>
      <c r="H572" s="55" t="str">
        <f t="shared" si="184"/>
        <v>윤나래</v>
      </c>
      <c r="I572" s="53">
        <f t="shared" si="185"/>
        <v>51468</v>
      </c>
      <c r="J572" s="72">
        <f t="shared" si="186"/>
        <v>0</v>
      </c>
      <c r="K572" s="114">
        <f t="shared" si="187"/>
        <v>1</v>
      </c>
      <c r="L572" s="115">
        <f t="shared" si="188"/>
        <v>1.85</v>
      </c>
      <c r="M572" s="115">
        <f t="shared" si="189"/>
        <v>2</v>
      </c>
      <c r="N572" s="56">
        <f t="shared" si="190"/>
        <v>2</v>
      </c>
      <c r="O572" s="53" t="str">
        <f t="shared" si="191"/>
        <v>일반(목록배제,Normal-Manifest Exception)</v>
      </c>
      <c r="P572" s="100">
        <f t="shared" si="192"/>
        <v>6.24</v>
      </c>
      <c r="Q572" s="63" t="str">
        <f t="shared" si="193"/>
        <v>RS702</v>
      </c>
      <c r="R572" s="63" t="str">
        <f t="shared" si="194"/>
        <v>AIR SEOUL</v>
      </c>
      <c r="S572" s="54">
        <f t="shared" si="195"/>
        <v>45912</v>
      </c>
      <c r="T572" s="94">
        <f t="shared" si="196"/>
        <v>850</v>
      </c>
      <c r="U572" s="98" cm="1">
        <f t="array" ref="U572">IF(OR(ISNUMBER(SEARCH("대신대납",J572)),ISNUMBER(SEARCH("대신 대납",J572))),_xlfn.LET(
  _xlpm.s,J572,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2" s="98">
        <f>((K572-1)*2500)/(Summary!$B$23/100)</f>
        <v>0</v>
      </c>
      <c r="W572" s="107">
        <f>IF(OR(ISNUMBER(SEARCH("대신대납",J572)),ISNUMBER(SEARCH("대신 대납",J572)),ISNUMBER(SEARCH("대신착불",J572)),ISNUMBER(SEARCH("대신 착불",J572))), 0,_xlfn.IFNA(_xlfn.IFS(
    AND(N572/K572 &gt; 2, N572/K572 &lt;= 5), 500/(Summary!$B$23/100) * K572,
    AND(N572/K572 &gt; 5, N572/K572 &lt;= 10), 1000/(Summary!$B$23/100) * K572,
    AND(N572/K572 &gt; 10, N572/K572 &lt;= 20), 3000/(Summary!$B$23/100) * K572,
    AND(N572/K572 &gt; 20, N572/K572 &lt;= 25), 11000/(Summary!$B$23/100) * K572,
    AND(N572/K572 &gt; 25, N572/K572 &lt;= 999), 15000/(Summary!$B$23/100) * K572
),0))</f>
        <v>0</v>
      </c>
      <c r="X572" s="99" cm="1">
        <f t="array" ref="X572">_xlfn.IFNA(_xlfn.IFS(AND(P572&gt;=2000, P572&lt;3000), 10000, AND(P572&gt;=3000, P572&lt;4000), 15000, AND(P572&gt;=4000, P572&lt;5000), 20000, AND(P572&gt;=5000), 25000),0)</f>
        <v>0</v>
      </c>
      <c r="Y572" s="64" t="str">
        <f>_xlfn.IFNA(VLOOKUP(D572,OTC!$A:$H,8,0),"")</f>
        <v/>
      </c>
      <c r="Z572" s="102">
        <f t="shared" si="197"/>
        <v>0</v>
      </c>
      <c r="AA572" s="113">
        <f t="shared" si="198"/>
        <v>850</v>
      </c>
      <c r="AB572" s="124">
        <f>IF(OR(ISNUMBER(SEARCH("적하삭제",J572)),ISNUMBER(SEARCH("적하 삭제",J572))),0,AA572*Summary!$B$23/100)</f>
        <v>8009.8050000000003</v>
      </c>
      <c r="AC572" s="65"/>
      <c r="AD572" s="145">
        <v>45912</v>
      </c>
      <c r="AE572" s="139" t="s">
        <v>10</v>
      </c>
      <c r="AF572" s="139">
        <v>82020038115</v>
      </c>
      <c r="AG572" s="139" t="s">
        <v>1894</v>
      </c>
      <c r="AH572" s="139" t="s">
        <v>1895</v>
      </c>
      <c r="AI572" s="139">
        <v>1082845303</v>
      </c>
      <c r="AJ572" s="139">
        <v>51468</v>
      </c>
      <c r="AK572" s="139"/>
      <c r="AL572" s="140">
        <v>1</v>
      </c>
      <c r="AM572" s="141">
        <v>1.85</v>
      </c>
      <c r="AN572" s="141">
        <v>2</v>
      </c>
      <c r="AO572" s="141">
        <v>2</v>
      </c>
      <c r="AP572" s="139" t="s">
        <v>8</v>
      </c>
      <c r="AQ572" s="141">
        <v>6.24</v>
      </c>
      <c r="AR572" s="139" t="s">
        <v>81</v>
      </c>
      <c r="AS572" s="139" t="s">
        <v>81</v>
      </c>
      <c r="AT572" s="139" t="s">
        <v>81</v>
      </c>
      <c r="AU572" s="139" t="s">
        <v>81</v>
      </c>
      <c r="AV572" s="139" t="s">
        <v>81</v>
      </c>
      <c r="AW572" s="139">
        <v>2256355</v>
      </c>
      <c r="AX572" s="139" t="s">
        <v>121</v>
      </c>
      <c r="AY572" s="139" t="s">
        <v>82</v>
      </c>
      <c r="AZ572" s="139"/>
      <c r="BA572" s="139" t="s">
        <v>83</v>
      </c>
      <c r="BB572" s="157">
        <v>596421477344</v>
      </c>
      <c r="BC572" s="139"/>
      <c r="BD572" s="139" t="s">
        <v>1896</v>
      </c>
      <c r="BE572" s="139" t="s">
        <v>119</v>
      </c>
      <c r="BF572" s="139" t="s">
        <v>87</v>
      </c>
      <c r="BG572" s="139" t="s">
        <v>84</v>
      </c>
      <c r="BH572" s="139" t="s">
        <v>85</v>
      </c>
      <c r="BI572" s="139" t="s">
        <v>86</v>
      </c>
      <c r="BJ572" s="139"/>
      <c r="BK572" s="139" t="s">
        <v>116</v>
      </c>
    </row>
    <row r="573" spans="1:63" ht="13.2" customHeight="1" x14ac:dyDescent="0.2">
      <c r="A573" s="54">
        <f t="shared" si="177"/>
        <v>45912</v>
      </c>
      <c r="B573" s="54" t="str">
        <f t="shared" si="178"/>
        <v>NRT</v>
      </c>
      <c r="C573" s="53">
        <f t="shared" si="179"/>
        <v>82020038115</v>
      </c>
      <c r="D573" s="55" t="str">
        <f t="shared" si="180"/>
        <v>PJP250143439</v>
      </c>
      <c r="E573" s="53">
        <f t="shared" si="181"/>
        <v>596421477403</v>
      </c>
      <c r="F573" s="53">
        <f t="shared" si="182"/>
        <v>2256355</v>
      </c>
      <c r="G573" s="53" t="str">
        <f t="shared" si="183"/>
        <v>SWCORP (TEAMHT)</v>
      </c>
      <c r="H573" s="55" t="str">
        <f t="shared" si="184"/>
        <v>현아리</v>
      </c>
      <c r="I573" s="53">
        <f t="shared" si="185"/>
        <v>14109</v>
      </c>
      <c r="J573" s="72">
        <f t="shared" si="186"/>
        <v>0</v>
      </c>
      <c r="K573" s="114">
        <f t="shared" si="187"/>
        <v>1</v>
      </c>
      <c r="L573" s="115">
        <f t="shared" si="188"/>
        <v>0.9</v>
      </c>
      <c r="M573" s="115">
        <f t="shared" si="189"/>
        <v>2</v>
      </c>
      <c r="N573" s="56">
        <f t="shared" si="190"/>
        <v>2</v>
      </c>
      <c r="O573" s="53" t="str">
        <f t="shared" si="191"/>
        <v>일반(목록배제,Normal-Manifest Exception)</v>
      </c>
      <c r="P573" s="100">
        <f t="shared" si="192"/>
        <v>7.2</v>
      </c>
      <c r="Q573" s="63" t="str">
        <f t="shared" si="193"/>
        <v>RS702</v>
      </c>
      <c r="R573" s="63" t="str">
        <f t="shared" si="194"/>
        <v>AIR SEOUL</v>
      </c>
      <c r="S573" s="54">
        <f t="shared" si="195"/>
        <v>45912</v>
      </c>
      <c r="T573" s="94">
        <f t="shared" si="196"/>
        <v>850</v>
      </c>
      <c r="U573" s="98" cm="1">
        <f t="array" ref="U573">IF(OR(ISNUMBER(SEARCH("대신대납",J573)),ISNUMBER(SEARCH("대신 대납",J573))),_xlfn.LET(
  _xlpm.s,J573,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3" s="98">
        <f>((K573-1)*2500)/(Summary!$B$23/100)</f>
        <v>0</v>
      </c>
      <c r="W573" s="107">
        <f>IF(OR(ISNUMBER(SEARCH("대신대납",J573)),ISNUMBER(SEARCH("대신 대납",J573)),ISNUMBER(SEARCH("대신착불",J573)),ISNUMBER(SEARCH("대신 착불",J573))), 0,_xlfn.IFNA(_xlfn.IFS(
    AND(N573/K573 &gt; 2, N573/K573 &lt;= 5), 500/(Summary!$B$23/100) * K573,
    AND(N573/K573 &gt; 5, N573/K573 &lt;= 10), 1000/(Summary!$B$23/100) * K573,
    AND(N573/K573 &gt; 10, N573/K573 &lt;= 20), 3000/(Summary!$B$23/100) * K573,
    AND(N573/K573 &gt; 20, N573/K573 &lt;= 25), 11000/(Summary!$B$23/100) * K573,
    AND(N573/K573 &gt; 25, N573/K573 &lt;= 999), 15000/(Summary!$B$23/100) * K573
),0))</f>
        <v>0</v>
      </c>
      <c r="X573" s="99" cm="1">
        <f t="array" ref="X573">_xlfn.IFNA(_xlfn.IFS(AND(P573&gt;=2000, P573&lt;3000), 10000, AND(P573&gt;=3000, P573&lt;4000), 15000, AND(P573&gt;=4000, P573&lt;5000), 20000, AND(P573&gt;=5000), 25000),0)</f>
        <v>0</v>
      </c>
      <c r="Y573" s="64" t="str">
        <f>_xlfn.IFNA(VLOOKUP(D573,OTC!$A:$H,8,0),"")</f>
        <v/>
      </c>
      <c r="Z573" s="102">
        <f t="shared" si="197"/>
        <v>0</v>
      </c>
      <c r="AA573" s="113">
        <f t="shared" si="198"/>
        <v>850</v>
      </c>
      <c r="AB573" s="124">
        <f>IF(OR(ISNUMBER(SEARCH("적하삭제",J573)),ISNUMBER(SEARCH("적하 삭제",J573))),0,AA573*Summary!$B$23/100)</f>
        <v>8009.8050000000003</v>
      </c>
      <c r="AC573" s="65"/>
      <c r="AD573" s="145">
        <v>45912</v>
      </c>
      <c r="AE573" s="139" t="s">
        <v>10</v>
      </c>
      <c r="AF573" s="139">
        <v>82020038115</v>
      </c>
      <c r="AG573" s="139" t="s">
        <v>1897</v>
      </c>
      <c r="AH573" s="139" t="s">
        <v>1898</v>
      </c>
      <c r="AI573" s="139">
        <v>1030886630</v>
      </c>
      <c r="AJ573" s="139">
        <v>14109</v>
      </c>
      <c r="AK573" s="139"/>
      <c r="AL573" s="140">
        <v>1</v>
      </c>
      <c r="AM573" s="141">
        <v>0.9</v>
      </c>
      <c r="AN573" s="141">
        <v>2</v>
      </c>
      <c r="AO573" s="141">
        <v>2</v>
      </c>
      <c r="AP573" s="139" t="s">
        <v>8</v>
      </c>
      <c r="AQ573" s="141">
        <v>7.2</v>
      </c>
      <c r="AR573" s="139" t="s">
        <v>81</v>
      </c>
      <c r="AS573" s="139" t="s">
        <v>81</v>
      </c>
      <c r="AT573" s="139" t="s">
        <v>81</v>
      </c>
      <c r="AU573" s="139" t="s">
        <v>81</v>
      </c>
      <c r="AV573" s="139" t="s">
        <v>81</v>
      </c>
      <c r="AW573" s="139">
        <v>2256355</v>
      </c>
      <c r="AX573" s="139" t="s">
        <v>121</v>
      </c>
      <c r="AY573" s="139" t="s">
        <v>82</v>
      </c>
      <c r="AZ573" s="139"/>
      <c r="BA573" s="139" t="s">
        <v>83</v>
      </c>
      <c r="BB573" s="157">
        <v>596421477403</v>
      </c>
      <c r="BC573" s="139"/>
      <c r="BD573" s="139" t="s">
        <v>1899</v>
      </c>
      <c r="BE573" s="139" t="s">
        <v>119</v>
      </c>
      <c r="BF573" s="139" t="s">
        <v>87</v>
      </c>
      <c r="BG573" s="139" t="s">
        <v>84</v>
      </c>
      <c r="BH573" s="139" t="s">
        <v>85</v>
      </c>
      <c r="BI573" s="139" t="s">
        <v>86</v>
      </c>
      <c r="BJ573" s="139"/>
      <c r="BK573" s="139" t="s">
        <v>116</v>
      </c>
    </row>
    <row r="574" spans="1:63" ht="13.2" customHeight="1" x14ac:dyDescent="0.2">
      <c r="A574" s="54">
        <f t="shared" si="177"/>
        <v>45912</v>
      </c>
      <c r="B574" s="54" t="str">
        <f t="shared" si="178"/>
        <v>NRT</v>
      </c>
      <c r="C574" s="53">
        <f t="shared" si="179"/>
        <v>82020038115</v>
      </c>
      <c r="D574" s="55" t="str">
        <f t="shared" si="180"/>
        <v>PJP250143441</v>
      </c>
      <c r="E574" s="53">
        <f t="shared" si="181"/>
        <v>596421477425</v>
      </c>
      <c r="F574" s="53">
        <f t="shared" si="182"/>
        <v>2256355</v>
      </c>
      <c r="G574" s="53" t="str">
        <f t="shared" si="183"/>
        <v>SWCORP (TEAMHT)</v>
      </c>
      <c r="H574" s="55" t="str">
        <f t="shared" si="184"/>
        <v>이제광</v>
      </c>
      <c r="I574" s="53">
        <f t="shared" si="185"/>
        <v>17704</v>
      </c>
      <c r="J574" s="72">
        <f t="shared" si="186"/>
        <v>0</v>
      </c>
      <c r="K574" s="114">
        <f t="shared" si="187"/>
        <v>1</v>
      </c>
      <c r="L574" s="115">
        <f t="shared" si="188"/>
        <v>3.3</v>
      </c>
      <c r="M574" s="115">
        <f t="shared" si="189"/>
        <v>7.7</v>
      </c>
      <c r="N574" s="56">
        <f t="shared" si="190"/>
        <v>7.7</v>
      </c>
      <c r="O574" s="53" t="str">
        <f t="shared" si="191"/>
        <v>일반(목록배제,Normal-Manifest Exception)</v>
      </c>
      <c r="P574" s="100">
        <f t="shared" si="192"/>
        <v>25.3</v>
      </c>
      <c r="Q574" s="63" t="str">
        <f t="shared" si="193"/>
        <v>RS702</v>
      </c>
      <c r="R574" s="63" t="str">
        <f t="shared" si="194"/>
        <v>AIR SEOUL</v>
      </c>
      <c r="S574" s="54">
        <f t="shared" si="195"/>
        <v>45912</v>
      </c>
      <c r="T574" s="94">
        <f t="shared" si="196"/>
        <v>1933</v>
      </c>
      <c r="U574" s="98" cm="1">
        <f t="array" ref="U574">IF(OR(ISNUMBER(SEARCH("대신대납",J574)),ISNUMBER(SEARCH("대신 대납",J574))),_xlfn.LET(
  _xlpm.s,J574,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4" s="98">
        <f>((K574-1)*2500)/(Summary!$B$23/100)</f>
        <v>0</v>
      </c>
      <c r="W574" s="107">
        <f>IF(OR(ISNUMBER(SEARCH("대신대납",J574)),ISNUMBER(SEARCH("대신 대납",J574)),ISNUMBER(SEARCH("대신착불",J574)),ISNUMBER(SEARCH("대신 착불",J574))), 0,_xlfn.IFNA(_xlfn.IFS(
    AND(N574/K574 &gt; 2, N574/K574 &lt;= 5), 500/(Summary!$B$23/100) * K574,
    AND(N574/K574 &gt; 5, N574/K574 &lt;= 10), 1000/(Summary!$B$23/100) * K574,
    AND(N574/K574 &gt; 10, N574/K574 &lt;= 20), 3000/(Summary!$B$23/100) * K574,
    AND(N574/K574 &gt; 20, N574/K574 &lt;= 25), 11000/(Summary!$B$23/100) * K574,
    AND(N574/K574 &gt; 25, N574/K574 &lt;= 999), 15000/(Summary!$B$23/100) * K574
),0))</f>
        <v>106.11993675251769</v>
      </c>
      <c r="X574" s="99" cm="1">
        <f t="array" ref="X574">_xlfn.IFNA(_xlfn.IFS(AND(P574&gt;=2000, P574&lt;3000), 10000, AND(P574&gt;=3000, P574&lt;4000), 15000, AND(P574&gt;=4000, P574&lt;5000), 20000, AND(P574&gt;=5000), 25000),0)</f>
        <v>0</v>
      </c>
      <c r="Y574" s="64" t="str">
        <f>_xlfn.IFNA(VLOOKUP(D574,OTC!$A:$H,8,0),"")</f>
        <v/>
      </c>
      <c r="Z574" s="102">
        <f t="shared" si="197"/>
        <v>106</v>
      </c>
      <c r="AA574" s="113">
        <f t="shared" si="198"/>
        <v>2039</v>
      </c>
      <c r="AB574" s="124">
        <f>IF(OR(ISNUMBER(SEARCH("적하삭제",J574)),ISNUMBER(SEARCH("적하 삭제",J574))),0,AA574*Summary!$B$23/100)</f>
        <v>19214.108700000001</v>
      </c>
      <c r="AC574" s="65"/>
      <c r="AD574" s="145">
        <v>45912</v>
      </c>
      <c r="AE574" s="139" t="s">
        <v>10</v>
      </c>
      <c r="AF574" s="139">
        <v>82020038115</v>
      </c>
      <c r="AG574" s="139" t="s">
        <v>1900</v>
      </c>
      <c r="AH574" s="139" t="s">
        <v>1901</v>
      </c>
      <c r="AI574" s="139">
        <v>1089595497</v>
      </c>
      <c r="AJ574" s="139">
        <v>17704</v>
      </c>
      <c r="AK574" s="139"/>
      <c r="AL574" s="140">
        <v>1</v>
      </c>
      <c r="AM574" s="141">
        <v>3.3</v>
      </c>
      <c r="AN574" s="141">
        <v>7.7</v>
      </c>
      <c r="AO574" s="141">
        <v>8</v>
      </c>
      <c r="AP574" s="139" t="s">
        <v>8</v>
      </c>
      <c r="AQ574" s="141">
        <v>25.3</v>
      </c>
      <c r="AR574" s="139" t="s">
        <v>81</v>
      </c>
      <c r="AS574" s="139" t="s">
        <v>81</v>
      </c>
      <c r="AT574" s="139" t="s">
        <v>81</v>
      </c>
      <c r="AU574" s="139" t="s">
        <v>81</v>
      </c>
      <c r="AV574" s="139" t="s">
        <v>81</v>
      </c>
      <c r="AW574" s="139">
        <v>2256355</v>
      </c>
      <c r="AX574" s="139" t="s">
        <v>121</v>
      </c>
      <c r="AY574" s="139" t="s">
        <v>82</v>
      </c>
      <c r="AZ574" s="139"/>
      <c r="BA574" s="139" t="s">
        <v>83</v>
      </c>
      <c r="BB574" s="157">
        <v>596421477425</v>
      </c>
      <c r="BC574" s="139"/>
      <c r="BD574" s="139" t="s">
        <v>1902</v>
      </c>
      <c r="BE574" s="139" t="s">
        <v>119</v>
      </c>
      <c r="BF574" s="139" t="s">
        <v>87</v>
      </c>
      <c r="BG574" s="139" t="s">
        <v>84</v>
      </c>
      <c r="BH574" s="139" t="s">
        <v>85</v>
      </c>
      <c r="BI574" s="139" t="s">
        <v>86</v>
      </c>
      <c r="BJ574" s="139"/>
      <c r="BK574" s="139" t="s">
        <v>116</v>
      </c>
    </row>
    <row r="575" spans="1:63" ht="13.2" customHeight="1" x14ac:dyDescent="0.2">
      <c r="A575" s="54">
        <f t="shared" si="177"/>
        <v>45912</v>
      </c>
      <c r="B575" s="54" t="str">
        <f t="shared" si="178"/>
        <v>NRT</v>
      </c>
      <c r="C575" s="53">
        <f t="shared" si="179"/>
        <v>82020038115</v>
      </c>
      <c r="D575" s="55" t="str">
        <f t="shared" si="180"/>
        <v>PJP250143425</v>
      </c>
      <c r="E575" s="53">
        <f t="shared" si="181"/>
        <v>596421477263</v>
      </c>
      <c r="F575" s="53">
        <f t="shared" si="182"/>
        <v>2256355</v>
      </c>
      <c r="G575" s="53" t="str">
        <f t="shared" si="183"/>
        <v>SWCORP (TEAMHT)</v>
      </c>
      <c r="H575" s="55" t="str">
        <f t="shared" si="184"/>
        <v>조인영</v>
      </c>
      <c r="I575" s="53">
        <f t="shared" si="185"/>
        <v>23022</v>
      </c>
      <c r="J575" s="72">
        <f t="shared" si="186"/>
        <v>0</v>
      </c>
      <c r="K575" s="114">
        <f t="shared" si="187"/>
        <v>1</v>
      </c>
      <c r="L575" s="115">
        <f t="shared" si="188"/>
        <v>1.25</v>
      </c>
      <c r="M575" s="115">
        <f t="shared" si="189"/>
        <v>2</v>
      </c>
      <c r="N575" s="56">
        <f t="shared" si="190"/>
        <v>2</v>
      </c>
      <c r="O575" s="53" t="str">
        <f t="shared" si="191"/>
        <v>일반(목록배제,Normal-Manifest Exception)</v>
      </c>
      <c r="P575" s="100">
        <f t="shared" si="192"/>
        <v>8.17</v>
      </c>
      <c r="Q575" s="63" t="str">
        <f t="shared" si="193"/>
        <v>RS702</v>
      </c>
      <c r="R575" s="63" t="str">
        <f t="shared" si="194"/>
        <v>AIR SEOUL</v>
      </c>
      <c r="S575" s="54">
        <f t="shared" si="195"/>
        <v>45912</v>
      </c>
      <c r="T575" s="94">
        <f t="shared" si="196"/>
        <v>850</v>
      </c>
      <c r="U575" s="98" cm="1">
        <f t="array" ref="U575">IF(OR(ISNUMBER(SEARCH("대신대납",J575)),ISNUMBER(SEARCH("대신 대납",J575))),_xlfn.LET(
  _xlpm.s,J575,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5" s="98">
        <f>((K575-1)*2500)/(Summary!$B$23/100)</f>
        <v>0</v>
      </c>
      <c r="W575" s="107">
        <f>IF(OR(ISNUMBER(SEARCH("대신대납",J575)),ISNUMBER(SEARCH("대신 대납",J575)),ISNUMBER(SEARCH("대신착불",J575)),ISNUMBER(SEARCH("대신 착불",J575))), 0,_xlfn.IFNA(_xlfn.IFS(
    AND(N575/K575 &gt; 2, N575/K575 &lt;= 5), 500/(Summary!$B$23/100) * K575,
    AND(N575/K575 &gt; 5, N575/K575 &lt;= 10), 1000/(Summary!$B$23/100) * K575,
    AND(N575/K575 &gt; 10, N575/K575 &lt;= 20), 3000/(Summary!$B$23/100) * K575,
    AND(N575/K575 &gt; 20, N575/K575 &lt;= 25), 11000/(Summary!$B$23/100) * K575,
    AND(N575/K575 &gt; 25, N575/K575 &lt;= 999), 15000/(Summary!$B$23/100) * K575
),0))</f>
        <v>0</v>
      </c>
      <c r="X575" s="99" cm="1">
        <f t="array" ref="X575">_xlfn.IFNA(_xlfn.IFS(AND(P575&gt;=2000, P575&lt;3000), 10000, AND(P575&gt;=3000, P575&lt;4000), 15000, AND(P575&gt;=4000, P575&lt;5000), 20000, AND(P575&gt;=5000), 25000),0)</f>
        <v>0</v>
      </c>
      <c r="Y575" s="64" t="str">
        <f>_xlfn.IFNA(VLOOKUP(D575,OTC!$A:$H,8,0),"")</f>
        <v/>
      </c>
      <c r="Z575" s="102">
        <f t="shared" si="197"/>
        <v>0</v>
      </c>
      <c r="AA575" s="113">
        <f t="shared" si="198"/>
        <v>850</v>
      </c>
      <c r="AB575" s="124">
        <f>IF(OR(ISNUMBER(SEARCH("적하삭제",J575)),ISNUMBER(SEARCH("적하 삭제",J575))),0,AA575*Summary!$B$23/100)</f>
        <v>8009.8050000000003</v>
      </c>
      <c r="AC575" s="65"/>
      <c r="AD575" s="145">
        <v>45912</v>
      </c>
      <c r="AE575" s="139" t="s">
        <v>10</v>
      </c>
      <c r="AF575" s="139">
        <v>82020038115</v>
      </c>
      <c r="AG575" s="139" t="s">
        <v>1903</v>
      </c>
      <c r="AH575" s="139" t="s">
        <v>1904</v>
      </c>
      <c r="AI575" s="139">
        <v>1091405474</v>
      </c>
      <c r="AJ575" s="139">
        <v>23022</v>
      </c>
      <c r="AK575" s="139"/>
      <c r="AL575" s="140">
        <v>1</v>
      </c>
      <c r="AM575" s="141">
        <v>1.25</v>
      </c>
      <c r="AN575" s="141">
        <v>2</v>
      </c>
      <c r="AO575" s="141">
        <v>2</v>
      </c>
      <c r="AP575" s="139" t="s">
        <v>8</v>
      </c>
      <c r="AQ575" s="141">
        <v>8.17</v>
      </c>
      <c r="AR575" s="139" t="s">
        <v>81</v>
      </c>
      <c r="AS575" s="139" t="s">
        <v>81</v>
      </c>
      <c r="AT575" s="139" t="s">
        <v>81</v>
      </c>
      <c r="AU575" s="139" t="s">
        <v>81</v>
      </c>
      <c r="AV575" s="139" t="s">
        <v>81</v>
      </c>
      <c r="AW575" s="139">
        <v>2256355</v>
      </c>
      <c r="AX575" s="139" t="s">
        <v>121</v>
      </c>
      <c r="AY575" s="139" t="s">
        <v>82</v>
      </c>
      <c r="AZ575" s="139"/>
      <c r="BA575" s="139" t="s">
        <v>83</v>
      </c>
      <c r="BB575" s="157">
        <v>596421477263</v>
      </c>
      <c r="BC575" s="139"/>
      <c r="BD575" s="139" t="s">
        <v>1905</v>
      </c>
      <c r="BE575" s="139" t="s">
        <v>119</v>
      </c>
      <c r="BF575" s="139" t="s">
        <v>87</v>
      </c>
      <c r="BG575" s="139" t="s">
        <v>84</v>
      </c>
      <c r="BH575" s="139" t="s">
        <v>85</v>
      </c>
      <c r="BI575" s="139" t="s">
        <v>86</v>
      </c>
      <c r="BJ575" s="139"/>
      <c r="BK575" s="139" t="s">
        <v>116</v>
      </c>
    </row>
    <row r="576" spans="1:63" ht="13.2" customHeight="1" x14ac:dyDescent="0.2">
      <c r="A576" s="54">
        <f t="shared" si="177"/>
        <v>45912</v>
      </c>
      <c r="B576" s="54" t="str">
        <f t="shared" si="178"/>
        <v>NRT</v>
      </c>
      <c r="C576" s="53">
        <f t="shared" si="179"/>
        <v>82020038115</v>
      </c>
      <c r="D576" s="55" t="str">
        <f t="shared" si="180"/>
        <v>PJP250143427</v>
      </c>
      <c r="E576" s="53">
        <f t="shared" si="181"/>
        <v>596421477285</v>
      </c>
      <c r="F576" s="53">
        <f t="shared" si="182"/>
        <v>2256355</v>
      </c>
      <c r="G576" s="53" t="str">
        <f t="shared" si="183"/>
        <v>SWCORP (TEAMHT)</v>
      </c>
      <c r="H576" s="55" t="str">
        <f t="shared" si="184"/>
        <v>최대영</v>
      </c>
      <c r="I576" s="53">
        <f t="shared" si="185"/>
        <v>41915</v>
      </c>
      <c r="J576" s="72">
        <f t="shared" si="186"/>
        <v>0</v>
      </c>
      <c r="K576" s="114">
        <f t="shared" si="187"/>
        <v>1</v>
      </c>
      <c r="L576" s="115">
        <f t="shared" si="188"/>
        <v>0.4</v>
      </c>
      <c r="M576" s="115">
        <f t="shared" si="189"/>
        <v>2</v>
      </c>
      <c r="N576" s="56">
        <f t="shared" si="190"/>
        <v>2</v>
      </c>
      <c r="O576" s="53" t="str">
        <f t="shared" si="191"/>
        <v>일반(목록배제,Normal-Manifest Exception)</v>
      </c>
      <c r="P576" s="100">
        <f t="shared" si="192"/>
        <v>8.8800000000000008</v>
      </c>
      <c r="Q576" s="63" t="str">
        <f t="shared" si="193"/>
        <v>RS702</v>
      </c>
      <c r="R576" s="63" t="str">
        <f t="shared" si="194"/>
        <v>AIR SEOUL</v>
      </c>
      <c r="S576" s="54">
        <f t="shared" si="195"/>
        <v>45912</v>
      </c>
      <c r="T576" s="94">
        <f t="shared" si="196"/>
        <v>850</v>
      </c>
      <c r="U576" s="98" cm="1">
        <f t="array" ref="U576">IF(OR(ISNUMBER(SEARCH("대신대납",J576)),ISNUMBER(SEARCH("대신 대납",J576))),_xlfn.LET(
  _xlpm.s,J576,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6" s="98">
        <f>((K576-1)*2500)/(Summary!$B$23/100)</f>
        <v>0</v>
      </c>
      <c r="W576" s="107">
        <f>IF(OR(ISNUMBER(SEARCH("대신대납",J576)),ISNUMBER(SEARCH("대신 대납",J576)),ISNUMBER(SEARCH("대신착불",J576)),ISNUMBER(SEARCH("대신 착불",J576))), 0,_xlfn.IFNA(_xlfn.IFS(
    AND(N576/K576 &gt; 2, N576/K576 &lt;= 5), 500/(Summary!$B$23/100) * K576,
    AND(N576/K576 &gt; 5, N576/K576 &lt;= 10), 1000/(Summary!$B$23/100) * K576,
    AND(N576/K576 &gt; 10, N576/K576 &lt;= 20), 3000/(Summary!$B$23/100) * K576,
    AND(N576/K576 &gt; 20, N576/K576 &lt;= 25), 11000/(Summary!$B$23/100) * K576,
    AND(N576/K576 &gt; 25, N576/K576 &lt;= 999), 15000/(Summary!$B$23/100) * K576
),0))</f>
        <v>0</v>
      </c>
      <c r="X576" s="99" cm="1">
        <f t="array" ref="X576">_xlfn.IFNA(_xlfn.IFS(AND(P576&gt;=2000, P576&lt;3000), 10000, AND(P576&gt;=3000, P576&lt;4000), 15000, AND(P576&gt;=4000, P576&lt;5000), 20000, AND(P576&gt;=5000), 25000),0)</f>
        <v>0</v>
      </c>
      <c r="Y576" s="64" t="str">
        <f>_xlfn.IFNA(VLOOKUP(D576,OTC!$A:$H,8,0),"")</f>
        <v/>
      </c>
      <c r="Z576" s="102">
        <f t="shared" si="197"/>
        <v>0</v>
      </c>
      <c r="AA576" s="113">
        <f t="shared" si="198"/>
        <v>850</v>
      </c>
      <c r="AB576" s="124">
        <f>IF(OR(ISNUMBER(SEARCH("적하삭제",J576)),ISNUMBER(SEARCH("적하 삭제",J576))),0,AA576*Summary!$B$23/100)</f>
        <v>8009.8050000000003</v>
      </c>
      <c r="AC576" s="65"/>
      <c r="AD576" s="145">
        <v>45912</v>
      </c>
      <c r="AE576" s="139" t="s">
        <v>10</v>
      </c>
      <c r="AF576" s="139">
        <v>82020038115</v>
      </c>
      <c r="AG576" s="139" t="s">
        <v>1906</v>
      </c>
      <c r="AH576" s="139" t="s">
        <v>226</v>
      </c>
      <c r="AI576" s="139">
        <v>1041069303</v>
      </c>
      <c r="AJ576" s="139">
        <v>41915</v>
      </c>
      <c r="AK576" s="139"/>
      <c r="AL576" s="140">
        <v>1</v>
      </c>
      <c r="AM576" s="141">
        <v>0.4</v>
      </c>
      <c r="AN576" s="141">
        <v>2</v>
      </c>
      <c r="AO576" s="141">
        <v>2</v>
      </c>
      <c r="AP576" s="139" t="s">
        <v>8</v>
      </c>
      <c r="AQ576" s="141">
        <v>8.8800000000000008</v>
      </c>
      <c r="AR576" s="139" t="s">
        <v>81</v>
      </c>
      <c r="AS576" s="139" t="s">
        <v>81</v>
      </c>
      <c r="AT576" s="139" t="s">
        <v>81</v>
      </c>
      <c r="AU576" s="139" t="s">
        <v>81</v>
      </c>
      <c r="AV576" s="139" t="s">
        <v>81</v>
      </c>
      <c r="AW576" s="139">
        <v>2256355</v>
      </c>
      <c r="AX576" s="139" t="s">
        <v>121</v>
      </c>
      <c r="AY576" s="139" t="s">
        <v>82</v>
      </c>
      <c r="AZ576" s="139"/>
      <c r="BA576" s="139" t="s">
        <v>83</v>
      </c>
      <c r="BB576" s="157">
        <v>596421477285</v>
      </c>
      <c r="BC576" s="139"/>
      <c r="BD576" s="139" t="s">
        <v>1907</v>
      </c>
      <c r="BE576" s="139" t="s">
        <v>119</v>
      </c>
      <c r="BF576" s="139" t="s">
        <v>87</v>
      </c>
      <c r="BG576" s="139" t="s">
        <v>84</v>
      </c>
      <c r="BH576" s="139" t="s">
        <v>85</v>
      </c>
      <c r="BI576" s="139" t="s">
        <v>86</v>
      </c>
      <c r="BJ576" s="139"/>
      <c r="BK576" s="139" t="s">
        <v>116</v>
      </c>
    </row>
    <row r="577" spans="1:63" ht="13.2" customHeight="1" x14ac:dyDescent="0.2">
      <c r="A577" s="54">
        <f t="shared" si="177"/>
        <v>45912</v>
      </c>
      <c r="B577" s="54" t="str">
        <f t="shared" si="178"/>
        <v>NRT</v>
      </c>
      <c r="C577" s="53">
        <f t="shared" si="179"/>
        <v>82020038115</v>
      </c>
      <c r="D577" s="55" t="str">
        <f t="shared" si="180"/>
        <v>PJP250143447</v>
      </c>
      <c r="E577" s="53">
        <f t="shared" si="181"/>
        <v>596421477484</v>
      </c>
      <c r="F577" s="53">
        <f t="shared" si="182"/>
        <v>2256355</v>
      </c>
      <c r="G577" s="53" t="str">
        <f t="shared" si="183"/>
        <v>SWCORP (TEAMHT)</v>
      </c>
      <c r="H577" s="55" t="str">
        <f t="shared" si="184"/>
        <v>이경호</v>
      </c>
      <c r="I577" s="53">
        <f t="shared" si="185"/>
        <v>61182</v>
      </c>
      <c r="J577" s="72">
        <f t="shared" si="186"/>
        <v>0</v>
      </c>
      <c r="K577" s="114">
        <f t="shared" si="187"/>
        <v>1</v>
      </c>
      <c r="L577" s="115">
        <f t="shared" si="188"/>
        <v>1.1499999999999999</v>
      </c>
      <c r="M577" s="115">
        <f t="shared" si="189"/>
        <v>3.6</v>
      </c>
      <c r="N577" s="56">
        <f t="shared" si="190"/>
        <v>3.6</v>
      </c>
      <c r="O577" s="53" t="str">
        <f t="shared" si="191"/>
        <v>일반(목록배제,Normal-Manifest Exception)</v>
      </c>
      <c r="P577" s="100">
        <f t="shared" si="192"/>
        <v>10.28</v>
      </c>
      <c r="Q577" s="63" t="str">
        <f t="shared" si="193"/>
        <v>RS702</v>
      </c>
      <c r="R577" s="63" t="str">
        <f t="shared" si="194"/>
        <v>AIR SEOUL</v>
      </c>
      <c r="S577" s="54">
        <f t="shared" si="195"/>
        <v>45912</v>
      </c>
      <c r="T577" s="94">
        <f t="shared" si="196"/>
        <v>1154</v>
      </c>
      <c r="U577" s="98" cm="1">
        <f t="array" ref="U577">IF(OR(ISNUMBER(SEARCH("대신대납",J577)),ISNUMBER(SEARCH("대신 대납",J577))),_xlfn.LET(
  _xlpm.s,J577,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7" s="98">
        <f>((K577-1)*2500)/(Summary!$B$23/100)</f>
        <v>0</v>
      </c>
      <c r="W577" s="107">
        <f>IF(OR(ISNUMBER(SEARCH("대신대납",J577)),ISNUMBER(SEARCH("대신 대납",J577)),ISNUMBER(SEARCH("대신착불",J577)),ISNUMBER(SEARCH("대신 착불",J577))), 0,_xlfn.IFNA(_xlfn.IFS(
    AND(N577/K577 &gt; 2, N577/K577 &lt;= 5), 500/(Summary!$B$23/100) * K577,
    AND(N577/K577 &gt; 5, N577/K577 &lt;= 10), 1000/(Summary!$B$23/100) * K577,
    AND(N577/K577 &gt; 10, N577/K577 &lt;= 20), 3000/(Summary!$B$23/100) * K577,
    AND(N577/K577 &gt; 20, N577/K577 &lt;= 25), 11000/(Summary!$B$23/100) * K577,
    AND(N577/K577 &gt; 25, N577/K577 &lt;= 999), 15000/(Summary!$B$23/100) * K577
),0))</f>
        <v>53.059968376258844</v>
      </c>
      <c r="X577" s="99" cm="1">
        <f t="array" ref="X577">_xlfn.IFNA(_xlfn.IFS(AND(P577&gt;=2000, P577&lt;3000), 10000, AND(P577&gt;=3000, P577&lt;4000), 15000, AND(P577&gt;=4000, P577&lt;5000), 20000, AND(P577&gt;=5000), 25000),0)</f>
        <v>0</v>
      </c>
      <c r="Y577" s="64" t="str">
        <f>_xlfn.IFNA(VLOOKUP(D577,OTC!$A:$H,8,0),"")</f>
        <v/>
      </c>
      <c r="Z577" s="102">
        <f t="shared" si="197"/>
        <v>53</v>
      </c>
      <c r="AA577" s="113">
        <f t="shared" si="198"/>
        <v>1207</v>
      </c>
      <c r="AB577" s="124">
        <f>IF(OR(ISNUMBER(SEARCH("적하삭제",J577)),ISNUMBER(SEARCH("적하 삭제",J577))),0,AA577*Summary!$B$23/100)</f>
        <v>11373.9231</v>
      </c>
      <c r="AC577" s="65"/>
      <c r="AD577" s="145">
        <v>45912</v>
      </c>
      <c r="AE577" s="139" t="s">
        <v>10</v>
      </c>
      <c r="AF577" s="139">
        <v>82020038115</v>
      </c>
      <c r="AG577" s="139" t="s">
        <v>1908</v>
      </c>
      <c r="AH577" s="139" t="s">
        <v>200</v>
      </c>
      <c r="AI577" s="139">
        <v>1086866059</v>
      </c>
      <c r="AJ577" s="139">
        <v>61182</v>
      </c>
      <c r="AK577" s="139"/>
      <c r="AL577" s="140">
        <v>1</v>
      </c>
      <c r="AM577" s="141">
        <v>1.1499999999999999</v>
      </c>
      <c r="AN577" s="141">
        <v>3.6</v>
      </c>
      <c r="AO577" s="141">
        <v>3.6</v>
      </c>
      <c r="AP577" s="139" t="s">
        <v>8</v>
      </c>
      <c r="AQ577" s="141">
        <v>10.28</v>
      </c>
      <c r="AR577" s="139" t="s">
        <v>81</v>
      </c>
      <c r="AS577" s="139" t="s">
        <v>81</v>
      </c>
      <c r="AT577" s="139" t="s">
        <v>81</v>
      </c>
      <c r="AU577" s="139" t="s">
        <v>81</v>
      </c>
      <c r="AV577" s="139" t="s">
        <v>81</v>
      </c>
      <c r="AW577" s="139">
        <v>2256355</v>
      </c>
      <c r="AX577" s="139" t="s">
        <v>121</v>
      </c>
      <c r="AY577" s="139" t="s">
        <v>82</v>
      </c>
      <c r="AZ577" s="139"/>
      <c r="BA577" s="139" t="s">
        <v>83</v>
      </c>
      <c r="BB577" s="157">
        <v>596421477484</v>
      </c>
      <c r="BC577" s="139"/>
      <c r="BD577" s="139" t="s">
        <v>1909</v>
      </c>
      <c r="BE577" s="139" t="s">
        <v>119</v>
      </c>
      <c r="BF577" s="139" t="s">
        <v>87</v>
      </c>
      <c r="BG577" s="139" t="s">
        <v>84</v>
      </c>
      <c r="BH577" s="139" t="s">
        <v>85</v>
      </c>
      <c r="BI577" s="139" t="s">
        <v>86</v>
      </c>
      <c r="BJ577" s="139"/>
      <c r="BK577" s="139" t="s">
        <v>116</v>
      </c>
    </row>
    <row r="578" spans="1:63" ht="13.2" customHeight="1" x14ac:dyDescent="0.2">
      <c r="A578" s="54">
        <f t="shared" si="177"/>
        <v>45912</v>
      </c>
      <c r="B578" s="54" t="str">
        <f t="shared" si="178"/>
        <v>NRT</v>
      </c>
      <c r="C578" s="53">
        <f t="shared" si="179"/>
        <v>82020038115</v>
      </c>
      <c r="D578" s="55" t="str">
        <f t="shared" si="180"/>
        <v>PJP250143455</v>
      </c>
      <c r="E578" s="53">
        <f t="shared" si="181"/>
        <v>596421477565</v>
      </c>
      <c r="F578" s="53">
        <f t="shared" si="182"/>
        <v>2256355</v>
      </c>
      <c r="G578" s="53" t="str">
        <f t="shared" si="183"/>
        <v>SWCORP (TEAMHT)</v>
      </c>
      <c r="H578" s="55" t="str">
        <f t="shared" si="184"/>
        <v>염정은</v>
      </c>
      <c r="I578" s="53">
        <f t="shared" si="185"/>
        <v>50611</v>
      </c>
      <c r="J578" s="72">
        <f t="shared" si="186"/>
        <v>0</v>
      </c>
      <c r="K578" s="114">
        <f t="shared" si="187"/>
        <v>1</v>
      </c>
      <c r="L578" s="115">
        <f t="shared" si="188"/>
        <v>6.4</v>
      </c>
      <c r="M578" s="115">
        <f t="shared" si="189"/>
        <v>6.3</v>
      </c>
      <c r="N578" s="56">
        <f t="shared" si="190"/>
        <v>6.4</v>
      </c>
      <c r="O578" s="53" t="str">
        <f t="shared" si="191"/>
        <v>일반(목록배제,Normal-Manifest Exception)</v>
      </c>
      <c r="P578" s="100">
        <f t="shared" si="192"/>
        <v>25.57</v>
      </c>
      <c r="Q578" s="63" t="str">
        <f t="shared" si="193"/>
        <v>RS702</v>
      </c>
      <c r="R578" s="63" t="str">
        <f t="shared" si="194"/>
        <v>AIR SEOUL</v>
      </c>
      <c r="S578" s="54">
        <f t="shared" si="195"/>
        <v>45912</v>
      </c>
      <c r="T578" s="94">
        <f t="shared" si="196"/>
        <v>1686</v>
      </c>
      <c r="U578" s="98" cm="1">
        <f t="array" ref="U578">IF(OR(ISNUMBER(SEARCH("대신대납",J578)),ISNUMBER(SEARCH("대신 대납",J578))),_xlfn.LET(
  _xlpm.s,J578,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8" s="98">
        <f>((K578-1)*2500)/(Summary!$B$23/100)</f>
        <v>0</v>
      </c>
      <c r="W578" s="107">
        <f>IF(OR(ISNUMBER(SEARCH("대신대납",J578)),ISNUMBER(SEARCH("대신 대납",J578)),ISNUMBER(SEARCH("대신착불",J578)),ISNUMBER(SEARCH("대신 착불",J578))), 0,_xlfn.IFNA(_xlfn.IFS(
    AND(N578/K578 &gt; 2, N578/K578 &lt;= 5), 500/(Summary!$B$23/100) * K578,
    AND(N578/K578 &gt; 5, N578/K578 &lt;= 10), 1000/(Summary!$B$23/100) * K578,
    AND(N578/K578 &gt; 10, N578/K578 &lt;= 20), 3000/(Summary!$B$23/100) * K578,
    AND(N578/K578 &gt; 20, N578/K578 &lt;= 25), 11000/(Summary!$B$23/100) * K578,
    AND(N578/K578 &gt; 25, N578/K578 &lt;= 999), 15000/(Summary!$B$23/100) * K578
),0))</f>
        <v>106.11993675251769</v>
      </c>
      <c r="X578" s="99" cm="1">
        <f t="array" ref="X578">_xlfn.IFNA(_xlfn.IFS(AND(P578&gt;=2000, P578&lt;3000), 10000, AND(P578&gt;=3000, P578&lt;4000), 15000, AND(P578&gt;=4000, P578&lt;5000), 20000, AND(P578&gt;=5000), 25000),0)</f>
        <v>0</v>
      </c>
      <c r="Y578" s="64" t="str">
        <f>_xlfn.IFNA(VLOOKUP(D578,OTC!$A:$H,8,0),"")</f>
        <v/>
      </c>
      <c r="Z578" s="102">
        <f t="shared" si="197"/>
        <v>106</v>
      </c>
      <c r="AA578" s="113">
        <f t="shared" si="198"/>
        <v>1792</v>
      </c>
      <c r="AB578" s="124">
        <f>IF(OR(ISNUMBER(SEARCH("적하삭제",J578)),ISNUMBER(SEARCH("적하 삭제",J578))),0,AA578*Summary!$B$23/100)</f>
        <v>16886.553599999999</v>
      </c>
      <c r="AC578" s="65"/>
      <c r="AD578" s="145">
        <v>45912</v>
      </c>
      <c r="AE578" s="139" t="s">
        <v>10</v>
      </c>
      <c r="AF578" s="139">
        <v>82020038115</v>
      </c>
      <c r="AG578" s="139" t="s">
        <v>1910</v>
      </c>
      <c r="AH578" s="139" t="s">
        <v>1911</v>
      </c>
      <c r="AI578" s="139">
        <v>1024846659</v>
      </c>
      <c r="AJ578" s="139">
        <v>50611</v>
      </c>
      <c r="AK578" s="139"/>
      <c r="AL578" s="140">
        <v>1</v>
      </c>
      <c r="AM578" s="141">
        <v>6.4</v>
      </c>
      <c r="AN578" s="141">
        <v>6.3</v>
      </c>
      <c r="AO578" s="141">
        <v>6.5</v>
      </c>
      <c r="AP578" s="139" t="s">
        <v>8</v>
      </c>
      <c r="AQ578" s="141">
        <v>25.57</v>
      </c>
      <c r="AR578" s="139" t="s">
        <v>81</v>
      </c>
      <c r="AS578" s="139" t="s">
        <v>81</v>
      </c>
      <c r="AT578" s="139" t="s">
        <v>81</v>
      </c>
      <c r="AU578" s="139" t="s">
        <v>81</v>
      </c>
      <c r="AV578" s="139" t="s">
        <v>81</v>
      </c>
      <c r="AW578" s="139">
        <v>2256355</v>
      </c>
      <c r="AX578" s="139" t="s">
        <v>121</v>
      </c>
      <c r="AY578" s="139" t="s">
        <v>82</v>
      </c>
      <c r="AZ578" s="139"/>
      <c r="BA578" s="139" t="s">
        <v>83</v>
      </c>
      <c r="BB578" s="157">
        <v>596421477565</v>
      </c>
      <c r="BC578" s="139"/>
      <c r="BD578" s="139" t="s">
        <v>1912</v>
      </c>
      <c r="BE578" s="139" t="s">
        <v>119</v>
      </c>
      <c r="BF578" s="139" t="s">
        <v>87</v>
      </c>
      <c r="BG578" s="139" t="s">
        <v>84</v>
      </c>
      <c r="BH578" s="139" t="s">
        <v>85</v>
      </c>
      <c r="BI578" s="139" t="s">
        <v>86</v>
      </c>
      <c r="BJ578" s="139"/>
      <c r="BK578" s="139" t="s">
        <v>116</v>
      </c>
    </row>
    <row r="579" spans="1:63" ht="13.2" customHeight="1" x14ac:dyDescent="0.2">
      <c r="A579" s="54">
        <f t="shared" si="177"/>
        <v>45912</v>
      </c>
      <c r="B579" s="54" t="str">
        <f t="shared" si="178"/>
        <v>NRT</v>
      </c>
      <c r="C579" s="53">
        <f t="shared" si="179"/>
        <v>82020038115</v>
      </c>
      <c r="D579" s="55" t="str">
        <f t="shared" si="180"/>
        <v>PJP250143566</v>
      </c>
      <c r="E579" s="53">
        <f t="shared" si="181"/>
        <v>596421478066</v>
      </c>
      <c r="F579" s="53">
        <f t="shared" si="182"/>
        <v>2256355</v>
      </c>
      <c r="G579" s="53" t="str">
        <f t="shared" si="183"/>
        <v>SWCORP (TEAMHT)</v>
      </c>
      <c r="H579" s="55" t="str">
        <f t="shared" si="184"/>
        <v>김선용</v>
      </c>
      <c r="I579" s="53">
        <f t="shared" si="185"/>
        <v>1192</v>
      </c>
      <c r="J579" s="72">
        <f t="shared" si="186"/>
        <v>0</v>
      </c>
      <c r="K579" s="114">
        <f t="shared" si="187"/>
        <v>1</v>
      </c>
      <c r="L579" s="115">
        <f t="shared" si="188"/>
        <v>1.65</v>
      </c>
      <c r="M579" s="115">
        <f t="shared" si="189"/>
        <v>3.4</v>
      </c>
      <c r="N579" s="56">
        <f t="shared" si="190"/>
        <v>3.4000000000000004</v>
      </c>
      <c r="O579" s="53" t="str">
        <f t="shared" si="191"/>
        <v>일반(목록배제,Normal-Manifest Exception)</v>
      </c>
      <c r="P579" s="100">
        <f t="shared" si="192"/>
        <v>9.82</v>
      </c>
      <c r="Q579" s="63" t="str">
        <f t="shared" si="193"/>
        <v>RS702</v>
      </c>
      <c r="R579" s="63" t="str">
        <f t="shared" si="194"/>
        <v>AIR SEOUL</v>
      </c>
      <c r="S579" s="54">
        <f t="shared" si="195"/>
        <v>45912</v>
      </c>
      <c r="T579" s="94">
        <f t="shared" si="196"/>
        <v>1116</v>
      </c>
      <c r="U579" s="98" cm="1">
        <f t="array" ref="U579">IF(OR(ISNUMBER(SEARCH("대신대납",J579)),ISNUMBER(SEARCH("대신 대납",J579))),_xlfn.LET(
  _xlpm.s,J579,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9" s="98">
        <f>((K579-1)*2500)/(Summary!$B$23/100)</f>
        <v>0</v>
      </c>
      <c r="W579" s="107">
        <f>IF(OR(ISNUMBER(SEARCH("대신대납",J579)),ISNUMBER(SEARCH("대신 대납",J579)),ISNUMBER(SEARCH("대신착불",J579)),ISNUMBER(SEARCH("대신 착불",J579))), 0,_xlfn.IFNA(_xlfn.IFS(
    AND(N579/K579 &gt; 2, N579/K579 &lt;= 5), 500/(Summary!$B$23/100) * K579,
    AND(N579/K579 &gt; 5, N579/K579 &lt;= 10), 1000/(Summary!$B$23/100) * K579,
    AND(N579/K579 &gt; 10, N579/K579 &lt;= 20), 3000/(Summary!$B$23/100) * K579,
    AND(N579/K579 &gt; 20, N579/K579 &lt;= 25), 11000/(Summary!$B$23/100) * K579,
    AND(N579/K579 &gt; 25, N579/K579 &lt;= 999), 15000/(Summary!$B$23/100) * K579
),0))</f>
        <v>53.059968376258844</v>
      </c>
      <c r="X579" s="99" cm="1">
        <f t="array" ref="X579">_xlfn.IFNA(_xlfn.IFS(AND(P579&gt;=2000, P579&lt;3000), 10000, AND(P579&gt;=3000, P579&lt;4000), 15000, AND(P579&gt;=4000, P579&lt;5000), 20000, AND(P579&gt;=5000), 25000),0)</f>
        <v>0</v>
      </c>
      <c r="Y579" s="64" t="str">
        <f>_xlfn.IFNA(VLOOKUP(D579,OTC!$A:$H,8,0),"")</f>
        <v/>
      </c>
      <c r="Z579" s="102">
        <f t="shared" si="197"/>
        <v>53</v>
      </c>
      <c r="AA579" s="113">
        <f t="shared" si="198"/>
        <v>1169</v>
      </c>
      <c r="AB579" s="124">
        <f>IF(OR(ISNUMBER(SEARCH("적하삭제",J579)),ISNUMBER(SEARCH("적하 삭제",J579))),0,AA579*Summary!$B$23/100)</f>
        <v>11015.8377</v>
      </c>
      <c r="AC579" s="65"/>
      <c r="AD579" s="145">
        <v>45912</v>
      </c>
      <c r="AE579" s="139" t="s">
        <v>10</v>
      </c>
      <c r="AF579" s="139">
        <v>82020038115</v>
      </c>
      <c r="AG579" s="139" t="s">
        <v>1913</v>
      </c>
      <c r="AH579" s="139" t="s">
        <v>1914</v>
      </c>
      <c r="AI579" s="139">
        <v>1052944595</v>
      </c>
      <c r="AJ579" s="139">
        <v>1192</v>
      </c>
      <c r="AK579" s="139"/>
      <c r="AL579" s="140">
        <v>1</v>
      </c>
      <c r="AM579" s="141">
        <v>1.65</v>
      </c>
      <c r="AN579" s="141">
        <v>3.4</v>
      </c>
      <c r="AO579" s="141">
        <v>3.4</v>
      </c>
      <c r="AP579" s="139" t="s">
        <v>8</v>
      </c>
      <c r="AQ579" s="141">
        <v>9.82</v>
      </c>
      <c r="AR579" s="139" t="s">
        <v>81</v>
      </c>
      <c r="AS579" s="139" t="s">
        <v>81</v>
      </c>
      <c r="AT579" s="139" t="s">
        <v>81</v>
      </c>
      <c r="AU579" s="139" t="s">
        <v>81</v>
      </c>
      <c r="AV579" s="139" t="s">
        <v>81</v>
      </c>
      <c r="AW579" s="139">
        <v>2256355</v>
      </c>
      <c r="AX579" s="139" t="s">
        <v>121</v>
      </c>
      <c r="AY579" s="139" t="s">
        <v>82</v>
      </c>
      <c r="AZ579" s="139"/>
      <c r="BA579" s="139" t="s">
        <v>83</v>
      </c>
      <c r="BB579" s="157">
        <v>596421478066</v>
      </c>
      <c r="BC579" s="139"/>
      <c r="BD579" s="139" t="s">
        <v>1915</v>
      </c>
      <c r="BE579" s="139" t="s">
        <v>119</v>
      </c>
      <c r="BF579" s="139" t="s">
        <v>87</v>
      </c>
      <c r="BG579" s="139" t="s">
        <v>84</v>
      </c>
      <c r="BH579" s="139" t="s">
        <v>85</v>
      </c>
      <c r="BI579" s="139" t="s">
        <v>86</v>
      </c>
      <c r="BJ579" s="139"/>
      <c r="BK579" s="139" t="s">
        <v>116</v>
      </c>
    </row>
    <row r="580" spans="1:63" ht="13.2" customHeight="1" x14ac:dyDescent="0.2">
      <c r="A580" s="54">
        <f t="shared" si="177"/>
        <v>45912</v>
      </c>
      <c r="B580" s="54" t="str">
        <f t="shared" si="178"/>
        <v>NRT</v>
      </c>
      <c r="C580" s="53">
        <f t="shared" si="179"/>
        <v>82020038115</v>
      </c>
      <c r="D580" s="55" t="str">
        <f t="shared" si="180"/>
        <v>PJP250143565</v>
      </c>
      <c r="E580" s="53">
        <f t="shared" si="181"/>
        <v>596421478055</v>
      </c>
      <c r="F580" s="53">
        <f t="shared" si="182"/>
        <v>2256355</v>
      </c>
      <c r="G580" s="53" t="str">
        <f t="shared" si="183"/>
        <v>SWCORP (TEAMHT)</v>
      </c>
      <c r="H580" s="55" t="str">
        <f t="shared" si="184"/>
        <v>윤유정</v>
      </c>
      <c r="I580" s="53">
        <f t="shared" si="185"/>
        <v>4322</v>
      </c>
      <c r="J580" s="72">
        <f t="shared" si="186"/>
        <v>0</v>
      </c>
      <c r="K580" s="114">
        <f t="shared" si="187"/>
        <v>1</v>
      </c>
      <c r="L580" s="115">
        <f t="shared" si="188"/>
        <v>3.6</v>
      </c>
      <c r="M580" s="115">
        <f t="shared" si="189"/>
        <v>3.6</v>
      </c>
      <c r="N580" s="56">
        <f t="shared" si="190"/>
        <v>3.6</v>
      </c>
      <c r="O580" s="53" t="str">
        <f t="shared" si="191"/>
        <v>일반(목록배제,Normal-Manifest Exception)</v>
      </c>
      <c r="P580" s="100">
        <f t="shared" si="192"/>
        <v>14.89</v>
      </c>
      <c r="Q580" s="63" t="str">
        <f t="shared" si="193"/>
        <v>RS702</v>
      </c>
      <c r="R580" s="63" t="str">
        <f t="shared" si="194"/>
        <v>AIR SEOUL</v>
      </c>
      <c r="S580" s="54">
        <f t="shared" si="195"/>
        <v>45912</v>
      </c>
      <c r="T580" s="94">
        <f t="shared" si="196"/>
        <v>1154</v>
      </c>
      <c r="U580" s="98" cm="1">
        <f t="array" ref="U580">IF(OR(ISNUMBER(SEARCH("대신대납",J580)),ISNUMBER(SEARCH("대신 대납",J580))),_xlfn.LET(
  _xlpm.s,J580,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0" s="98">
        <f>((K580-1)*2500)/(Summary!$B$23/100)</f>
        <v>0</v>
      </c>
      <c r="W580" s="107">
        <f>IF(OR(ISNUMBER(SEARCH("대신대납",J580)),ISNUMBER(SEARCH("대신 대납",J580)),ISNUMBER(SEARCH("대신착불",J580)),ISNUMBER(SEARCH("대신 착불",J580))), 0,_xlfn.IFNA(_xlfn.IFS(
    AND(N580/K580 &gt; 2, N580/K580 &lt;= 5), 500/(Summary!$B$23/100) * K580,
    AND(N580/K580 &gt; 5, N580/K580 &lt;= 10), 1000/(Summary!$B$23/100) * K580,
    AND(N580/K580 &gt; 10, N580/K580 &lt;= 20), 3000/(Summary!$B$23/100) * K580,
    AND(N580/K580 &gt; 20, N580/K580 &lt;= 25), 11000/(Summary!$B$23/100) * K580,
    AND(N580/K580 &gt; 25, N580/K580 &lt;= 999), 15000/(Summary!$B$23/100) * K580
),0))</f>
        <v>53.059968376258844</v>
      </c>
      <c r="X580" s="99" cm="1">
        <f t="array" ref="X580">_xlfn.IFNA(_xlfn.IFS(AND(P580&gt;=2000, P580&lt;3000), 10000, AND(P580&gt;=3000, P580&lt;4000), 15000, AND(P580&gt;=4000, P580&lt;5000), 20000, AND(P580&gt;=5000), 25000),0)</f>
        <v>0</v>
      </c>
      <c r="Y580" s="64" t="str">
        <f>_xlfn.IFNA(VLOOKUP(D580,OTC!$A:$H,8,0),"")</f>
        <v/>
      </c>
      <c r="Z580" s="102">
        <f t="shared" si="197"/>
        <v>53</v>
      </c>
      <c r="AA580" s="113">
        <f t="shared" si="198"/>
        <v>1207</v>
      </c>
      <c r="AB580" s="124">
        <f>IF(OR(ISNUMBER(SEARCH("적하삭제",J580)),ISNUMBER(SEARCH("적하 삭제",J580))),0,AA580*Summary!$B$23/100)</f>
        <v>11373.9231</v>
      </c>
      <c r="AC580" s="65"/>
      <c r="AD580" s="145">
        <v>45912</v>
      </c>
      <c r="AE580" s="139" t="s">
        <v>10</v>
      </c>
      <c r="AF580" s="139">
        <v>82020038115</v>
      </c>
      <c r="AG580" s="139" t="s">
        <v>1916</v>
      </c>
      <c r="AH580" s="139" t="s">
        <v>1917</v>
      </c>
      <c r="AI580" s="139">
        <v>1067574517</v>
      </c>
      <c r="AJ580" s="139">
        <v>4322</v>
      </c>
      <c r="AK580" s="139"/>
      <c r="AL580" s="140">
        <v>1</v>
      </c>
      <c r="AM580" s="141">
        <v>3.6</v>
      </c>
      <c r="AN580" s="141">
        <v>3.6</v>
      </c>
      <c r="AO580" s="141">
        <v>3.6</v>
      </c>
      <c r="AP580" s="139" t="s">
        <v>8</v>
      </c>
      <c r="AQ580" s="141">
        <v>14.89</v>
      </c>
      <c r="AR580" s="139" t="s">
        <v>81</v>
      </c>
      <c r="AS580" s="139" t="s">
        <v>81</v>
      </c>
      <c r="AT580" s="139" t="s">
        <v>81</v>
      </c>
      <c r="AU580" s="139" t="s">
        <v>81</v>
      </c>
      <c r="AV580" s="139" t="s">
        <v>81</v>
      </c>
      <c r="AW580" s="139">
        <v>2256355</v>
      </c>
      <c r="AX580" s="139" t="s">
        <v>121</v>
      </c>
      <c r="AY580" s="139" t="s">
        <v>82</v>
      </c>
      <c r="AZ580" s="139"/>
      <c r="BA580" s="139" t="s">
        <v>83</v>
      </c>
      <c r="BB580" s="157">
        <v>596421478055</v>
      </c>
      <c r="BC580" s="139"/>
      <c r="BD580" s="139" t="s">
        <v>1918</v>
      </c>
      <c r="BE580" s="139" t="s">
        <v>119</v>
      </c>
      <c r="BF580" s="139" t="s">
        <v>87</v>
      </c>
      <c r="BG580" s="139" t="s">
        <v>84</v>
      </c>
      <c r="BH580" s="139" t="s">
        <v>85</v>
      </c>
      <c r="BI580" s="139" t="s">
        <v>86</v>
      </c>
      <c r="BJ580" s="139"/>
      <c r="BK580" s="139" t="s">
        <v>116</v>
      </c>
    </row>
    <row r="581" spans="1:63" ht="13.2" customHeight="1" x14ac:dyDescent="0.2">
      <c r="A581" s="54">
        <f t="shared" si="177"/>
        <v>45912</v>
      </c>
      <c r="B581" s="54" t="str">
        <f t="shared" si="178"/>
        <v>NRT</v>
      </c>
      <c r="C581" s="53">
        <f t="shared" si="179"/>
        <v>82020038115</v>
      </c>
      <c r="D581" s="55" t="str">
        <f t="shared" si="180"/>
        <v>PJP250143567</v>
      </c>
      <c r="E581" s="53">
        <f t="shared" si="181"/>
        <v>596421478070</v>
      </c>
      <c r="F581" s="53">
        <f t="shared" si="182"/>
        <v>2256355</v>
      </c>
      <c r="G581" s="53" t="str">
        <f t="shared" si="183"/>
        <v>SWCORP (TEAMHT)</v>
      </c>
      <c r="H581" s="55" t="str">
        <f t="shared" si="184"/>
        <v>권순호</v>
      </c>
      <c r="I581" s="53">
        <f t="shared" si="185"/>
        <v>13544</v>
      </c>
      <c r="J581" s="72">
        <f t="shared" si="186"/>
        <v>0</v>
      </c>
      <c r="K581" s="114">
        <f t="shared" si="187"/>
        <v>1</v>
      </c>
      <c r="L581" s="115">
        <f t="shared" si="188"/>
        <v>0.45</v>
      </c>
      <c r="M581" s="115">
        <f t="shared" si="189"/>
        <v>2</v>
      </c>
      <c r="N581" s="56">
        <f t="shared" si="190"/>
        <v>2</v>
      </c>
      <c r="O581" s="53" t="str">
        <f t="shared" si="191"/>
        <v>일반(목록배제,Normal-Manifest Exception)</v>
      </c>
      <c r="P581" s="100">
        <f t="shared" si="192"/>
        <v>2.52</v>
      </c>
      <c r="Q581" s="63" t="str">
        <f t="shared" si="193"/>
        <v>RS702</v>
      </c>
      <c r="R581" s="63" t="str">
        <f t="shared" si="194"/>
        <v>AIR SEOUL</v>
      </c>
      <c r="S581" s="54">
        <f t="shared" si="195"/>
        <v>45912</v>
      </c>
      <c r="T581" s="94">
        <f t="shared" si="196"/>
        <v>850</v>
      </c>
      <c r="U581" s="98" cm="1">
        <f t="array" ref="U581">IF(OR(ISNUMBER(SEARCH("대신대납",J581)),ISNUMBER(SEARCH("대신 대납",J581))),_xlfn.LET(
  _xlpm.s,J581,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1" s="98">
        <f>((K581-1)*2500)/(Summary!$B$23/100)</f>
        <v>0</v>
      </c>
      <c r="W581" s="107">
        <f>IF(OR(ISNUMBER(SEARCH("대신대납",J581)),ISNUMBER(SEARCH("대신 대납",J581)),ISNUMBER(SEARCH("대신착불",J581)),ISNUMBER(SEARCH("대신 착불",J581))), 0,_xlfn.IFNA(_xlfn.IFS(
    AND(N581/K581 &gt; 2, N581/K581 &lt;= 5), 500/(Summary!$B$23/100) * K581,
    AND(N581/K581 &gt; 5, N581/K581 &lt;= 10), 1000/(Summary!$B$23/100) * K581,
    AND(N581/K581 &gt; 10, N581/K581 &lt;= 20), 3000/(Summary!$B$23/100) * K581,
    AND(N581/K581 &gt; 20, N581/K581 &lt;= 25), 11000/(Summary!$B$23/100) * K581,
    AND(N581/K581 &gt; 25, N581/K581 &lt;= 999), 15000/(Summary!$B$23/100) * K581
),0))</f>
        <v>0</v>
      </c>
      <c r="X581" s="99" cm="1">
        <f t="array" ref="X581">_xlfn.IFNA(_xlfn.IFS(AND(P581&gt;=2000, P581&lt;3000), 10000, AND(P581&gt;=3000, P581&lt;4000), 15000, AND(P581&gt;=4000, P581&lt;5000), 20000, AND(P581&gt;=5000), 25000),0)</f>
        <v>0</v>
      </c>
      <c r="Y581" s="64" t="str">
        <f>_xlfn.IFNA(VLOOKUP(D581,OTC!$A:$H,8,0),"")</f>
        <v/>
      </c>
      <c r="Z581" s="102">
        <f t="shared" si="197"/>
        <v>0</v>
      </c>
      <c r="AA581" s="113">
        <f t="shared" si="198"/>
        <v>850</v>
      </c>
      <c r="AB581" s="124">
        <f>IF(OR(ISNUMBER(SEARCH("적하삭제",J581)),ISNUMBER(SEARCH("적하 삭제",J581))),0,AA581*Summary!$B$23/100)</f>
        <v>8009.8050000000003</v>
      </c>
      <c r="AC581" s="65"/>
      <c r="AD581" s="145">
        <v>45912</v>
      </c>
      <c r="AE581" s="139" t="s">
        <v>10</v>
      </c>
      <c r="AF581" s="139">
        <v>82020038115</v>
      </c>
      <c r="AG581" s="139" t="s">
        <v>1919</v>
      </c>
      <c r="AH581" s="139" t="s">
        <v>1920</v>
      </c>
      <c r="AI581" s="139">
        <v>1032362708</v>
      </c>
      <c r="AJ581" s="139">
        <v>13544</v>
      </c>
      <c r="AK581" s="139"/>
      <c r="AL581" s="140">
        <v>1</v>
      </c>
      <c r="AM581" s="141">
        <v>0.45</v>
      </c>
      <c r="AN581" s="141">
        <v>2</v>
      </c>
      <c r="AO581" s="141">
        <v>2</v>
      </c>
      <c r="AP581" s="139" t="s">
        <v>8</v>
      </c>
      <c r="AQ581" s="141">
        <v>2.52</v>
      </c>
      <c r="AR581" s="139" t="s">
        <v>81</v>
      </c>
      <c r="AS581" s="139" t="s">
        <v>81</v>
      </c>
      <c r="AT581" s="139" t="s">
        <v>81</v>
      </c>
      <c r="AU581" s="139" t="s">
        <v>81</v>
      </c>
      <c r="AV581" s="139" t="s">
        <v>81</v>
      </c>
      <c r="AW581" s="139">
        <v>2256355</v>
      </c>
      <c r="AX581" s="139" t="s">
        <v>121</v>
      </c>
      <c r="AY581" s="139" t="s">
        <v>82</v>
      </c>
      <c r="AZ581" s="139"/>
      <c r="BA581" s="139" t="s">
        <v>83</v>
      </c>
      <c r="BB581" s="157">
        <v>596421478070</v>
      </c>
      <c r="BC581" s="139"/>
      <c r="BD581" s="139" t="s">
        <v>1921</v>
      </c>
      <c r="BE581" s="139" t="s">
        <v>119</v>
      </c>
      <c r="BF581" s="139" t="s">
        <v>87</v>
      </c>
      <c r="BG581" s="139" t="s">
        <v>84</v>
      </c>
      <c r="BH581" s="139" t="s">
        <v>85</v>
      </c>
      <c r="BI581" s="139" t="s">
        <v>86</v>
      </c>
      <c r="BJ581" s="139"/>
      <c r="BK581" s="139" t="s">
        <v>116</v>
      </c>
    </row>
    <row r="582" spans="1:63" ht="13.2" customHeight="1" x14ac:dyDescent="0.2">
      <c r="A582" s="54">
        <f t="shared" si="177"/>
        <v>45912</v>
      </c>
      <c r="B582" s="54" t="str">
        <f t="shared" si="178"/>
        <v>NRT</v>
      </c>
      <c r="C582" s="53">
        <f t="shared" si="179"/>
        <v>82020038115</v>
      </c>
      <c r="D582" s="55" t="str">
        <f t="shared" si="180"/>
        <v>PJP250142907</v>
      </c>
      <c r="E582" s="53">
        <f t="shared" si="181"/>
        <v>596421475174</v>
      </c>
      <c r="F582" s="53">
        <f t="shared" si="182"/>
        <v>2256355</v>
      </c>
      <c r="G582" s="53" t="str">
        <f t="shared" si="183"/>
        <v>SWCORP (TEAMHT)</v>
      </c>
      <c r="H582" s="55" t="str">
        <f t="shared" si="184"/>
        <v>김서영</v>
      </c>
      <c r="I582" s="53">
        <f t="shared" si="185"/>
        <v>48087</v>
      </c>
      <c r="J582" s="72">
        <f t="shared" si="186"/>
        <v>0</v>
      </c>
      <c r="K582" s="114">
        <f t="shared" si="187"/>
        <v>1</v>
      </c>
      <c r="L582" s="115">
        <f t="shared" si="188"/>
        <v>8.3000000000000007</v>
      </c>
      <c r="M582" s="115">
        <f t="shared" si="189"/>
        <v>10.7</v>
      </c>
      <c r="N582" s="56">
        <f t="shared" si="190"/>
        <v>10.700000000000001</v>
      </c>
      <c r="O582" s="53" t="str">
        <f t="shared" si="191"/>
        <v>일반(목록배제,Normal-Manifest Exception)</v>
      </c>
      <c r="P582" s="100">
        <f t="shared" si="192"/>
        <v>38.32</v>
      </c>
      <c r="Q582" s="63" t="str">
        <f t="shared" si="193"/>
        <v>RS702</v>
      </c>
      <c r="R582" s="63" t="str">
        <f t="shared" si="194"/>
        <v>AIR SEOUL</v>
      </c>
      <c r="S582" s="54">
        <f t="shared" si="195"/>
        <v>45912</v>
      </c>
      <c r="T582" s="94">
        <f t="shared" si="196"/>
        <v>2503</v>
      </c>
      <c r="U582" s="98" cm="1">
        <f t="array" ref="U582">IF(OR(ISNUMBER(SEARCH("대신대납",J582)),ISNUMBER(SEARCH("대신 대납",J582))),_xlfn.LET(
  _xlpm.s,J582,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2" s="98">
        <f>((K582-1)*2500)/(Summary!$B$23/100)</f>
        <v>0</v>
      </c>
      <c r="W582" s="107">
        <f>IF(OR(ISNUMBER(SEARCH("대신대납",J582)),ISNUMBER(SEARCH("대신 대납",J582)),ISNUMBER(SEARCH("대신착불",J582)),ISNUMBER(SEARCH("대신 착불",J582))), 0,_xlfn.IFNA(_xlfn.IFS(
    AND(N582/K582 &gt; 2, N582/K582 &lt;= 5), 500/(Summary!$B$23/100) * K582,
    AND(N582/K582 &gt; 5, N582/K582 &lt;= 10), 1000/(Summary!$B$23/100) * K582,
    AND(N582/K582 &gt; 10, N582/K582 &lt;= 20), 3000/(Summary!$B$23/100) * K582,
    AND(N582/K582 &gt; 20, N582/K582 &lt;= 25), 11000/(Summary!$B$23/100) * K582,
    AND(N582/K582 &gt; 25, N582/K582 &lt;= 999), 15000/(Summary!$B$23/100) * K582
),0))</f>
        <v>318.35981025755302</v>
      </c>
      <c r="X582" s="99" cm="1">
        <f t="array" ref="X582">_xlfn.IFNA(_xlfn.IFS(AND(P582&gt;=2000, P582&lt;3000), 10000, AND(P582&gt;=3000, P582&lt;4000), 15000, AND(P582&gt;=4000, P582&lt;5000), 20000, AND(P582&gt;=5000), 25000),0)</f>
        <v>0</v>
      </c>
      <c r="Y582" s="64" t="str">
        <f>_xlfn.IFNA(VLOOKUP(D582,OTC!$A:$H,8,0),"")</f>
        <v/>
      </c>
      <c r="Z582" s="102">
        <f t="shared" si="197"/>
        <v>318</v>
      </c>
      <c r="AA582" s="113">
        <f t="shared" si="198"/>
        <v>2821</v>
      </c>
      <c r="AB582" s="124">
        <f>IF(OR(ISNUMBER(SEARCH("적하삭제",J582)),ISNUMBER(SEARCH("적하 삭제",J582))),0,AA582*Summary!$B$23/100)</f>
        <v>26583.129300000001</v>
      </c>
      <c r="AC582" s="65"/>
      <c r="AD582" s="145">
        <v>45912</v>
      </c>
      <c r="AE582" s="139" t="s">
        <v>10</v>
      </c>
      <c r="AF582" s="139">
        <v>82020038115</v>
      </c>
      <c r="AG582" s="139" t="s">
        <v>1922</v>
      </c>
      <c r="AH582" s="139" t="s">
        <v>110</v>
      </c>
      <c r="AI582" s="139">
        <v>1085840341</v>
      </c>
      <c r="AJ582" s="139">
        <v>48087</v>
      </c>
      <c r="AK582" s="139"/>
      <c r="AL582" s="140">
        <v>1</v>
      </c>
      <c r="AM582" s="141">
        <v>8.3000000000000007</v>
      </c>
      <c r="AN582" s="141">
        <v>10.7</v>
      </c>
      <c r="AO582" s="141">
        <v>11</v>
      </c>
      <c r="AP582" s="139" t="s">
        <v>8</v>
      </c>
      <c r="AQ582" s="141">
        <v>38.32</v>
      </c>
      <c r="AR582" s="139" t="s">
        <v>81</v>
      </c>
      <c r="AS582" s="139" t="s">
        <v>81</v>
      </c>
      <c r="AT582" s="139" t="s">
        <v>81</v>
      </c>
      <c r="AU582" s="139" t="s">
        <v>81</v>
      </c>
      <c r="AV582" s="139" t="s">
        <v>81</v>
      </c>
      <c r="AW582" s="139">
        <v>2256355</v>
      </c>
      <c r="AX582" s="139" t="s">
        <v>121</v>
      </c>
      <c r="AY582" s="139" t="s">
        <v>82</v>
      </c>
      <c r="AZ582" s="139"/>
      <c r="BA582" s="139" t="s">
        <v>83</v>
      </c>
      <c r="BB582" s="157">
        <v>596421475174</v>
      </c>
      <c r="BC582" s="139"/>
      <c r="BD582" s="139" t="s">
        <v>1923</v>
      </c>
      <c r="BE582" s="139" t="s">
        <v>119</v>
      </c>
      <c r="BF582" s="139" t="s">
        <v>87</v>
      </c>
      <c r="BG582" s="139" t="s">
        <v>84</v>
      </c>
      <c r="BH582" s="139" t="s">
        <v>85</v>
      </c>
      <c r="BI582" s="139" t="s">
        <v>86</v>
      </c>
      <c r="BJ582" s="139"/>
      <c r="BK582" s="139" t="s">
        <v>116</v>
      </c>
    </row>
    <row r="583" spans="1:63" ht="13.2" customHeight="1" x14ac:dyDescent="0.2">
      <c r="A583" s="54">
        <f t="shared" ref="A583:A646" si="199">AD583</f>
        <v>45912</v>
      </c>
      <c r="B583" s="54" t="str">
        <f t="shared" ref="B583:B646" si="200">AE583</f>
        <v>NRT</v>
      </c>
      <c r="C583" s="53">
        <f t="shared" ref="C583:C646" si="201">AF583</f>
        <v>82020038115</v>
      </c>
      <c r="D583" s="55" t="str">
        <f t="shared" ref="D583:D646" si="202">AG583</f>
        <v>PJP250143446</v>
      </c>
      <c r="E583" s="53">
        <f t="shared" ref="E583:E646" si="203">BB583</f>
        <v>596421477473</v>
      </c>
      <c r="F583" s="53">
        <f t="shared" ref="F583:F646" si="204">AW583</f>
        <v>2256355</v>
      </c>
      <c r="G583" s="53" t="str">
        <f t="shared" ref="G583:G646" si="205">AX583</f>
        <v>SWCORP (TEAMHT)</v>
      </c>
      <c r="H583" s="55" t="str">
        <f t="shared" ref="H583:H646" si="206">AH583</f>
        <v>이수창</v>
      </c>
      <c r="I583" s="53">
        <f t="shared" ref="I583:I646" si="207">AJ583</f>
        <v>1320</v>
      </c>
      <c r="J583" s="72">
        <f t="shared" ref="J583:J646" si="208">AK583</f>
        <v>0</v>
      </c>
      <c r="K583" s="114">
        <f t="shared" ref="K583:K646" si="209">AL583</f>
        <v>1</v>
      </c>
      <c r="L583" s="115">
        <f t="shared" ref="L583:L646" si="210">AM583</f>
        <v>1.45</v>
      </c>
      <c r="M583" s="115">
        <f t="shared" ref="M583:M646" si="211">AN583</f>
        <v>3.6</v>
      </c>
      <c r="N583" s="56">
        <f t="shared" ref="N583:N646" si="212">CEILING(IF(L583&gt;M583,L583,M583),$D$2)</f>
        <v>3.6</v>
      </c>
      <c r="O583" s="53" t="str">
        <f t="shared" ref="O583:O646" si="213">AP583</f>
        <v>일반(목록배제,Normal-Manifest Exception)</v>
      </c>
      <c r="P583" s="100">
        <f t="shared" ref="P583:P646" si="214">AQ583</f>
        <v>17.399999999999999</v>
      </c>
      <c r="Q583" s="63" t="str">
        <f t="shared" ref="Q583:Q646" si="215">BE583</f>
        <v>RS702</v>
      </c>
      <c r="R583" s="63" t="str">
        <f t="shared" ref="R583:R646" si="216">BF583</f>
        <v>AIR SEOUL</v>
      </c>
      <c r="S583" s="54">
        <f t="shared" ref="S583:S646" si="217">DATE(YEAR(A583),MONTH(A583),DAY(A583))</f>
        <v>45912</v>
      </c>
      <c r="T583" s="94">
        <f t="shared" ref="T583:T646" si="218">IF(N583&gt;0.5,CEILING($B$2+(N583-0.5)*$C$2,1),$B$2)-30</f>
        <v>1154</v>
      </c>
      <c r="U583" s="98" cm="1">
        <f t="array" ref="U583">IF(OR(ISNUMBER(SEARCH("대신대납",J583)),ISNUMBER(SEARCH("대신 대납",J583))),_xlfn.LET(
  _xlpm.s,J583,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3" s="98">
        <f>((K583-1)*2500)/(Summary!$B$23/100)</f>
        <v>0</v>
      </c>
      <c r="W583" s="107">
        <f>IF(OR(ISNUMBER(SEARCH("대신대납",J583)),ISNUMBER(SEARCH("대신 대납",J583)),ISNUMBER(SEARCH("대신착불",J583)),ISNUMBER(SEARCH("대신 착불",J583))), 0,_xlfn.IFNA(_xlfn.IFS(
    AND(N583/K583 &gt; 2, N583/K583 &lt;= 5), 500/(Summary!$B$23/100) * K583,
    AND(N583/K583 &gt; 5, N583/K583 &lt;= 10), 1000/(Summary!$B$23/100) * K583,
    AND(N583/K583 &gt; 10, N583/K583 &lt;= 20), 3000/(Summary!$B$23/100) * K583,
    AND(N583/K583 &gt; 20, N583/K583 &lt;= 25), 11000/(Summary!$B$23/100) * K583,
    AND(N583/K583 &gt; 25, N583/K583 &lt;= 999), 15000/(Summary!$B$23/100) * K583
),0))</f>
        <v>53.059968376258844</v>
      </c>
      <c r="X583" s="99" cm="1">
        <f t="array" ref="X583">_xlfn.IFNA(_xlfn.IFS(AND(P583&gt;=2000, P583&lt;3000), 10000, AND(P583&gt;=3000, P583&lt;4000), 15000, AND(P583&gt;=4000, P583&lt;5000), 20000, AND(P583&gt;=5000), 25000),0)</f>
        <v>0</v>
      </c>
      <c r="Y583" s="64" t="str">
        <f>_xlfn.IFNA(VLOOKUP(D583,OTC!$A:$H,8,0),"")</f>
        <v/>
      </c>
      <c r="Z583" s="102">
        <f t="shared" ref="Z583:Z646" si="219">ROUND(SUM(U583:Y583),0)</f>
        <v>53</v>
      </c>
      <c r="AA583" s="113">
        <f t="shared" ref="AA583:AA646" si="220">SUM(Z583,T583)</f>
        <v>1207</v>
      </c>
      <c r="AB583" s="124">
        <f>IF(OR(ISNUMBER(SEARCH("적하삭제",J583)),ISNUMBER(SEARCH("적하 삭제",J583))),0,AA583*Summary!$B$23/100)</f>
        <v>11373.9231</v>
      </c>
      <c r="AC583" s="65"/>
      <c r="AD583" s="145">
        <v>45912</v>
      </c>
      <c r="AE583" s="139" t="s">
        <v>10</v>
      </c>
      <c r="AF583" s="139">
        <v>82020038115</v>
      </c>
      <c r="AG583" s="139" t="s">
        <v>1924</v>
      </c>
      <c r="AH583" s="139" t="s">
        <v>1925</v>
      </c>
      <c r="AI583" s="139">
        <v>1065989845</v>
      </c>
      <c r="AJ583" s="139">
        <v>1320</v>
      </c>
      <c r="AK583" s="139"/>
      <c r="AL583" s="140">
        <v>1</v>
      </c>
      <c r="AM583" s="141">
        <v>1.45</v>
      </c>
      <c r="AN583" s="141">
        <v>3.6</v>
      </c>
      <c r="AO583" s="141">
        <v>3.6</v>
      </c>
      <c r="AP583" s="139" t="s">
        <v>8</v>
      </c>
      <c r="AQ583" s="141">
        <v>17.399999999999999</v>
      </c>
      <c r="AR583" s="139" t="s">
        <v>81</v>
      </c>
      <c r="AS583" s="139" t="s">
        <v>81</v>
      </c>
      <c r="AT583" s="139" t="s">
        <v>81</v>
      </c>
      <c r="AU583" s="139" t="s">
        <v>81</v>
      </c>
      <c r="AV583" s="139" t="s">
        <v>81</v>
      </c>
      <c r="AW583" s="139">
        <v>2256355</v>
      </c>
      <c r="AX583" s="139" t="s">
        <v>121</v>
      </c>
      <c r="AY583" s="139" t="s">
        <v>82</v>
      </c>
      <c r="AZ583" s="139"/>
      <c r="BA583" s="139" t="s">
        <v>83</v>
      </c>
      <c r="BB583" s="157">
        <v>596421477473</v>
      </c>
      <c r="BC583" s="139"/>
      <c r="BD583" s="139" t="s">
        <v>1926</v>
      </c>
      <c r="BE583" s="139" t="s">
        <v>119</v>
      </c>
      <c r="BF583" s="139" t="s">
        <v>87</v>
      </c>
      <c r="BG583" s="139" t="s">
        <v>84</v>
      </c>
      <c r="BH583" s="139" t="s">
        <v>85</v>
      </c>
      <c r="BI583" s="139" t="s">
        <v>86</v>
      </c>
      <c r="BJ583" s="139"/>
      <c r="BK583" s="139" t="s">
        <v>116</v>
      </c>
    </row>
    <row r="584" spans="1:63" ht="13.2" customHeight="1" x14ac:dyDescent="0.2">
      <c r="A584" s="54">
        <f t="shared" si="199"/>
        <v>45912</v>
      </c>
      <c r="B584" s="54" t="str">
        <f t="shared" si="200"/>
        <v>NRT</v>
      </c>
      <c r="C584" s="53">
        <f t="shared" si="201"/>
        <v>82020038115</v>
      </c>
      <c r="D584" s="55" t="str">
        <f t="shared" si="202"/>
        <v>PJP250142866</v>
      </c>
      <c r="E584" s="53">
        <f t="shared" si="203"/>
        <v>596421474500</v>
      </c>
      <c r="F584" s="53">
        <f t="shared" si="204"/>
        <v>2256355</v>
      </c>
      <c r="G584" s="53" t="str">
        <f t="shared" si="205"/>
        <v>SWCORP (TEAMHT)</v>
      </c>
      <c r="H584" s="55" t="str">
        <f t="shared" si="206"/>
        <v>이수민</v>
      </c>
      <c r="I584" s="53">
        <f t="shared" si="207"/>
        <v>37653</v>
      </c>
      <c r="J584" s="72">
        <f t="shared" si="208"/>
        <v>0</v>
      </c>
      <c r="K584" s="114">
        <f t="shared" si="209"/>
        <v>1</v>
      </c>
      <c r="L584" s="115">
        <f t="shared" si="210"/>
        <v>4.05</v>
      </c>
      <c r="M584" s="115">
        <f t="shared" si="211"/>
        <v>3.8</v>
      </c>
      <c r="N584" s="56">
        <f t="shared" si="212"/>
        <v>4.1000000000000005</v>
      </c>
      <c r="O584" s="53" t="str">
        <f t="shared" si="213"/>
        <v>일반(목록배제,Normal-Manifest Exception)</v>
      </c>
      <c r="P584" s="100">
        <f t="shared" si="214"/>
        <v>8.39</v>
      </c>
      <c r="Q584" s="63" t="str">
        <f t="shared" si="215"/>
        <v>RS702</v>
      </c>
      <c r="R584" s="63" t="str">
        <f t="shared" si="216"/>
        <v>AIR SEOUL</v>
      </c>
      <c r="S584" s="54">
        <f t="shared" si="217"/>
        <v>45912</v>
      </c>
      <c r="T584" s="94">
        <f t="shared" si="218"/>
        <v>1249</v>
      </c>
      <c r="U584" s="98" cm="1">
        <f t="array" ref="U584">IF(OR(ISNUMBER(SEARCH("대신대납",J584)),ISNUMBER(SEARCH("대신 대납",J584))),_xlfn.LET(
  _xlpm.s,J584,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4" s="98">
        <f>((K584-1)*2500)/(Summary!$B$23/100)</f>
        <v>0</v>
      </c>
      <c r="W584" s="107">
        <f>IF(OR(ISNUMBER(SEARCH("대신대납",J584)),ISNUMBER(SEARCH("대신 대납",J584)),ISNUMBER(SEARCH("대신착불",J584)),ISNUMBER(SEARCH("대신 착불",J584))), 0,_xlfn.IFNA(_xlfn.IFS(
    AND(N584/K584 &gt; 2, N584/K584 &lt;= 5), 500/(Summary!$B$23/100) * K584,
    AND(N584/K584 &gt; 5, N584/K584 &lt;= 10), 1000/(Summary!$B$23/100) * K584,
    AND(N584/K584 &gt; 10, N584/K584 &lt;= 20), 3000/(Summary!$B$23/100) * K584,
    AND(N584/K584 &gt; 20, N584/K584 &lt;= 25), 11000/(Summary!$B$23/100) * K584,
    AND(N584/K584 &gt; 25, N584/K584 &lt;= 999), 15000/(Summary!$B$23/100) * K584
),0))</f>
        <v>53.059968376258844</v>
      </c>
      <c r="X584" s="99" cm="1">
        <f t="array" ref="X584">_xlfn.IFNA(_xlfn.IFS(AND(P584&gt;=2000, P584&lt;3000), 10000, AND(P584&gt;=3000, P584&lt;4000), 15000, AND(P584&gt;=4000, P584&lt;5000), 20000, AND(P584&gt;=5000), 25000),0)</f>
        <v>0</v>
      </c>
      <c r="Y584" s="64" t="str">
        <f>_xlfn.IFNA(VLOOKUP(D584,OTC!$A:$H,8,0),"")</f>
        <v/>
      </c>
      <c r="Z584" s="102">
        <f t="shared" si="219"/>
        <v>53</v>
      </c>
      <c r="AA584" s="113">
        <f t="shared" si="220"/>
        <v>1302</v>
      </c>
      <c r="AB584" s="124">
        <f>IF(OR(ISNUMBER(SEARCH("적하삭제",J584)),ISNUMBER(SEARCH("적하 삭제",J584))),0,AA584*Summary!$B$23/100)</f>
        <v>12269.136600000002</v>
      </c>
      <c r="AC584" s="65"/>
      <c r="AD584" s="145">
        <v>45912</v>
      </c>
      <c r="AE584" s="139" t="s">
        <v>10</v>
      </c>
      <c r="AF584" s="139">
        <v>82020038115</v>
      </c>
      <c r="AG584" s="139" t="s">
        <v>1927</v>
      </c>
      <c r="AH584" s="139" t="s">
        <v>172</v>
      </c>
      <c r="AI584" s="139">
        <v>1048035877</v>
      </c>
      <c r="AJ584" s="139">
        <v>37653</v>
      </c>
      <c r="AK584" s="139"/>
      <c r="AL584" s="140">
        <v>1</v>
      </c>
      <c r="AM584" s="141">
        <v>4.05</v>
      </c>
      <c r="AN584" s="141">
        <v>3.8</v>
      </c>
      <c r="AO584" s="141">
        <v>4.0999999999999996</v>
      </c>
      <c r="AP584" s="139" t="s">
        <v>8</v>
      </c>
      <c r="AQ584" s="141">
        <v>8.39</v>
      </c>
      <c r="AR584" s="139" t="s">
        <v>81</v>
      </c>
      <c r="AS584" s="139" t="s">
        <v>81</v>
      </c>
      <c r="AT584" s="139" t="s">
        <v>81</v>
      </c>
      <c r="AU584" s="139" t="s">
        <v>81</v>
      </c>
      <c r="AV584" s="139" t="s">
        <v>81</v>
      </c>
      <c r="AW584" s="139">
        <v>2256355</v>
      </c>
      <c r="AX584" s="139" t="s">
        <v>121</v>
      </c>
      <c r="AY584" s="139" t="s">
        <v>82</v>
      </c>
      <c r="AZ584" s="139"/>
      <c r="BA584" s="139" t="s">
        <v>83</v>
      </c>
      <c r="BB584" s="157">
        <v>596421474500</v>
      </c>
      <c r="BC584" s="139"/>
      <c r="BD584" s="139" t="s">
        <v>1928</v>
      </c>
      <c r="BE584" s="139" t="s">
        <v>119</v>
      </c>
      <c r="BF584" s="139" t="s">
        <v>87</v>
      </c>
      <c r="BG584" s="139" t="s">
        <v>84</v>
      </c>
      <c r="BH584" s="139" t="s">
        <v>85</v>
      </c>
      <c r="BI584" s="139" t="s">
        <v>86</v>
      </c>
      <c r="BJ584" s="139"/>
      <c r="BK584" s="139" t="s">
        <v>116</v>
      </c>
    </row>
    <row r="585" spans="1:63" ht="13.2" customHeight="1" x14ac:dyDescent="0.2">
      <c r="A585" s="54">
        <f t="shared" si="199"/>
        <v>45912</v>
      </c>
      <c r="B585" s="54" t="str">
        <f t="shared" si="200"/>
        <v>NRT</v>
      </c>
      <c r="C585" s="53">
        <f t="shared" si="201"/>
        <v>82020038115</v>
      </c>
      <c r="D585" s="55" t="str">
        <f t="shared" si="202"/>
        <v>PJP250143423</v>
      </c>
      <c r="E585" s="53">
        <f t="shared" si="203"/>
        <v>596421477241</v>
      </c>
      <c r="F585" s="53">
        <f t="shared" si="204"/>
        <v>2256355</v>
      </c>
      <c r="G585" s="53" t="str">
        <f t="shared" si="205"/>
        <v>SWCORP (TEAMHT)</v>
      </c>
      <c r="H585" s="55" t="str">
        <f t="shared" si="206"/>
        <v>우현정</v>
      </c>
      <c r="I585" s="53">
        <f t="shared" si="207"/>
        <v>23026</v>
      </c>
      <c r="J585" s="72">
        <f t="shared" si="208"/>
        <v>0</v>
      </c>
      <c r="K585" s="114">
        <f t="shared" si="209"/>
        <v>1</v>
      </c>
      <c r="L585" s="115">
        <f t="shared" si="210"/>
        <v>6.3</v>
      </c>
      <c r="M585" s="115">
        <f t="shared" si="211"/>
        <v>3.6</v>
      </c>
      <c r="N585" s="56">
        <f t="shared" si="212"/>
        <v>6.3000000000000007</v>
      </c>
      <c r="O585" s="53" t="str">
        <f t="shared" si="213"/>
        <v>일반(목록배제,Normal-Manifest Exception)</v>
      </c>
      <c r="P585" s="100">
        <f t="shared" si="214"/>
        <v>12.87</v>
      </c>
      <c r="Q585" s="63" t="str">
        <f t="shared" si="215"/>
        <v>RS702</v>
      </c>
      <c r="R585" s="63" t="str">
        <f t="shared" si="216"/>
        <v>AIR SEOUL</v>
      </c>
      <c r="S585" s="54">
        <f t="shared" si="217"/>
        <v>45912</v>
      </c>
      <c r="T585" s="94">
        <f t="shared" si="218"/>
        <v>1667</v>
      </c>
      <c r="U585" s="98" cm="1">
        <f t="array" ref="U585">IF(OR(ISNUMBER(SEARCH("대신대납",J585)),ISNUMBER(SEARCH("대신 대납",J585))),_xlfn.LET(
  _xlpm.s,J585,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5" s="98">
        <f>((K585-1)*2500)/(Summary!$B$23/100)</f>
        <v>0</v>
      </c>
      <c r="W585" s="107">
        <f>IF(OR(ISNUMBER(SEARCH("대신대납",J585)),ISNUMBER(SEARCH("대신 대납",J585)),ISNUMBER(SEARCH("대신착불",J585)),ISNUMBER(SEARCH("대신 착불",J585))), 0,_xlfn.IFNA(_xlfn.IFS(
    AND(N585/K585 &gt; 2, N585/K585 &lt;= 5), 500/(Summary!$B$23/100) * K585,
    AND(N585/K585 &gt; 5, N585/K585 &lt;= 10), 1000/(Summary!$B$23/100) * K585,
    AND(N585/K585 &gt; 10, N585/K585 &lt;= 20), 3000/(Summary!$B$23/100) * K585,
    AND(N585/K585 &gt; 20, N585/K585 &lt;= 25), 11000/(Summary!$B$23/100) * K585,
    AND(N585/K585 &gt; 25, N585/K585 &lt;= 999), 15000/(Summary!$B$23/100) * K585
),0))</f>
        <v>106.11993675251769</v>
      </c>
      <c r="X585" s="99" cm="1">
        <f t="array" ref="X585">_xlfn.IFNA(_xlfn.IFS(AND(P585&gt;=2000, P585&lt;3000), 10000, AND(P585&gt;=3000, P585&lt;4000), 15000, AND(P585&gt;=4000, P585&lt;5000), 20000, AND(P585&gt;=5000), 25000),0)</f>
        <v>0</v>
      </c>
      <c r="Y585" s="64" t="str">
        <f>_xlfn.IFNA(VLOOKUP(D585,OTC!$A:$H,8,0),"")</f>
        <v/>
      </c>
      <c r="Z585" s="102">
        <f t="shared" si="219"/>
        <v>106</v>
      </c>
      <c r="AA585" s="113">
        <f t="shared" si="220"/>
        <v>1773</v>
      </c>
      <c r="AB585" s="124">
        <f>IF(OR(ISNUMBER(SEARCH("적하삭제",J585)),ISNUMBER(SEARCH("적하 삭제",J585))),0,AA585*Summary!$B$23/100)</f>
        <v>16707.510900000001</v>
      </c>
      <c r="AC585" s="65"/>
      <c r="AD585" s="145">
        <v>45912</v>
      </c>
      <c r="AE585" s="139" t="s">
        <v>10</v>
      </c>
      <c r="AF585" s="139">
        <v>82020038115</v>
      </c>
      <c r="AG585" s="139" t="s">
        <v>1929</v>
      </c>
      <c r="AH585" s="139" t="s">
        <v>1930</v>
      </c>
      <c r="AI585" s="139">
        <v>1080330498</v>
      </c>
      <c r="AJ585" s="139">
        <v>23026</v>
      </c>
      <c r="AK585" s="139"/>
      <c r="AL585" s="140">
        <v>1</v>
      </c>
      <c r="AM585" s="141">
        <v>6.3</v>
      </c>
      <c r="AN585" s="141">
        <v>3.6</v>
      </c>
      <c r="AO585" s="141">
        <v>6.5</v>
      </c>
      <c r="AP585" s="139" t="s">
        <v>8</v>
      </c>
      <c r="AQ585" s="141">
        <v>12.87</v>
      </c>
      <c r="AR585" s="139" t="s">
        <v>81</v>
      </c>
      <c r="AS585" s="139" t="s">
        <v>81</v>
      </c>
      <c r="AT585" s="139" t="s">
        <v>81</v>
      </c>
      <c r="AU585" s="139" t="s">
        <v>81</v>
      </c>
      <c r="AV585" s="139" t="s">
        <v>81</v>
      </c>
      <c r="AW585" s="139">
        <v>2256355</v>
      </c>
      <c r="AX585" s="139" t="s">
        <v>121</v>
      </c>
      <c r="AY585" s="139" t="s">
        <v>82</v>
      </c>
      <c r="AZ585" s="139"/>
      <c r="BA585" s="139" t="s">
        <v>83</v>
      </c>
      <c r="BB585" s="157">
        <v>596421477241</v>
      </c>
      <c r="BC585" s="139"/>
      <c r="BD585" s="139" t="s">
        <v>1931</v>
      </c>
      <c r="BE585" s="139" t="s">
        <v>119</v>
      </c>
      <c r="BF585" s="139" t="s">
        <v>87</v>
      </c>
      <c r="BG585" s="139" t="s">
        <v>84</v>
      </c>
      <c r="BH585" s="139" t="s">
        <v>85</v>
      </c>
      <c r="BI585" s="139" t="s">
        <v>86</v>
      </c>
      <c r="BJ585" s="139"/>
      <c r="BK585" s="139" t="s">
        <v>116</v>
      </c>
    </row>
    <row r="586" spans="1:63" ht="13.2" customHeight="1" x14ac:dyDescent="0.2">
      <c r="A586" s="54">
        <f t="shared" si="199"/>
        <v>45912</v>
      </c>
      <c r="B586" s="54" t="str">
        <f t="shared" si="200"/>
        <v>NRT</v>
      </c>
      <c r="C586" s="53">
        <f t="shared" si="201"/>
        <v>82020038115</v>
      </c>
      <c r="D586" s="55" t="str">
        <f t="shared" si="202"/>
        <v>PJP250143434</v>
      </c>
      <c r="E586" s="53">
        <f t="shared" si="203"/>
        <v>596421477355</v>
      </c>
      <c r="F586" s="53">
        <f t="shared" si="204"/>
        <v>2256355</v>
      </c>
      <c r="G586" s="53" t="str">
        <f t="shared" si="205"/>
        <v>SWCORP (TEAMHT)</v>
      </c>
      <c r="H586" s="55" t="str">
        <f t="shared" si="206"/>
        <v>김민기</v>
      </c>
      <c r="I586" s="53">
        <f t="shared" si="207"/>
        <v>18512</v>
      </c>
      <c r="J586" s="72">
        <f t="shared" si="208"/>
        <v>0</v>
      </c>
      <c r="K586" s="114">
        <f t="shared" si="209"/>
        <v>1</v>
      </c>
      <c r="L586" s="115">
        <f t="shared" si="210"/>
        <v>3.75</v>
      </c>
      <c r="M586" s="115">
        <f t="shared" si="211"/>
        <v>6.2</v>
      </c>
      <c r="N586" s="56">
        <f t="shared" si="212"/>
        <v>6.2</v>
      </c>
      <c r="O586" s="53" t="str">
        <f t="shared" si="213"/>
        <v>일반(목록배제,Normal-Manifest Exception)</v>
      </c>
      <c r="P586" s="100">
        <f t="shared" si="214"/>
        <v>14.37</v>
      </c>
      <c r="Q586" s="63" t="str">
        <f t="shared" si="215"/>
        <v>RS702</v>
      </c>
      <c r="R586" s="63" t="str">
        <f t="shared" si="216"/>
        <v>AIR SEOUL</v>
      </c>
      <c r="S586" s="54">
        <f t="shared" si="217"/>
        <v>45912</v>
      </c>
      <c r="T586" s="94">
        <f t="shared" si="218"/>
        <v>1648</v>
      </c>
      <c r="U586" s="98" cm="1">
        <f t="array" ref="U586">IF(OR(ISNUMBER(SEARCH("대신대납",J586)),ISNUMBER(SEARCH("대신 대납",J586))),_xlfn.LET(
  _xlpm.s,J586,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6" s="98">
        <f>((K586-1)*2500)/(Summary!$B$23/100)</f>
        <v>0</v>
      </c>
      <c r="W586" s="107">
        <f>IF(OR(ISNUMBER(SEARCH("대신대납",J586)),ISNUMBER(SEARCH("대신 대납",J586)),ISNUMBER(SEARCH("대신착불",J586)),ISNUMBER(SEARCH("대신 착불",J586))), 0,_xlfn.IFNA(_xlfn.IFS(
    AND(N586/K586 &gt; 2, N586/K586 &lt;= 5), 500/(Summary!$B$23/100) * K586,
    AND(N586/K586 &gt; 5, N586/K586 &lt;= 10), 1000/(Summary!$B$23/100) * K586,
    AND(N586/K586 &gt; 10, N586/K586 &lt;= 20), 3000/(Summary!$B$23/100) * K586,
    AND(N586/K586 &gt; 20, N586/K586 &lt;= 25), 11000/(Summary!$B$23/100) * K586,
    AND(N586/K586 &gt; 25, N586/K586 &lt;= 999), 15000/(Summary!$B$23/100) * K586
),0))</f>
        <v>106.11993675251769</v>
      </c>
      <c r="X586" s="99" cm="1">
        <f t="array" ref="X586">_xlfn.IFNA(_xlfn.IFS(AND(P586&gt;=2000, P586&lt;3000), 10000, AND(P586&gt;=3000, P586&lt;4000), 15000, AND(P586&gt;=4000, P586&lt;5000), 20000, AND(P586&gt;=5000), 25000),0)</f>
        <v>0</v>
      </c>
      <c r="Y586" s="64" t="str">
        <f>_xlfn.IFNA(VLOOKUP(D586,OTC!$A:$H,8,0),"")</f>
        <v/>
      </c>
      <c r="Z586" s="102">
        <f t="shared" si="219"/>
        <v>106</v>
      </c>
      <c r="AA586" s="113">
        <f t="shared" si="220"/>
        <v>1754</v>
      </c>
      <c r="AB586" s="124">
        <f>IF(OR(ISNUMBER(SEARCH("적하삭제",J586)),ISNUMBER(SEARCH("적하 삭제",J586))),0,AA586*Summary!$B$23/100)</f>
        <v>16528.468199999999</v>
      </c>
      <c r="AC586" s="65"/>
      <c r="AD586" s="145">
        <v>45912</v>
      </c>
      <c r="AE586" s="139" t="s">
        <v>10</v>
      </c>
      <c r="AF586" s="139">
        <v>82020038115</v>
      </c>
      <c r="AG586" s="139" t="s">
        <v>1932</v>
      </c>
      <c r="AH586" s="139" t="s">
        <v>1933</v>
      </c>
      <c r="AI586" s="139">
        <v>1092702458</v>
      </c>
      <c r="AJ586" s="139">
        <v>18512</v>
      </c>
      <c r="AK586" s="139"/>
      <c r="AL586" s="140">
        <v>1</v>
      </c>
      <c r="AM586" s="141">
        <v>3.75</v>
      </c>
      <c r="AN586" s="141">
        <v>6.2</v>
      </c>
      <c r="AO586" s="141">
        <v>6.5</v>
      </c>
      <c r="AP586" s="139" t="s">
        <v>8</v>
      </c>
      <c r="AQ586" s="141">
        <v>14.37</v>
      </c>
      <c r="AR586" s="139" t="s">
        <v>81</v>
      </c>
      <c r="AS586" s="139" t="s">
        <v>81</v>
      </c>
      <c r="AT586" s="139" t="s">
        <v>81</v>
      </c>
      <c r="AU586" s="139" t="s">
        <v>81</v>
      </c>
      <c r="AV586" s="139" t="s">
        <v>81</v>
      </c>
      <c r="AW586" s="139">
        <v>2256355</v>
      </c>
      <c r="AX586" s="139" t="s">
        <v>121</v>
      </c>
      <c r="AY586" s="139" t="s">
        <v>82</v>
      </c>
      <c r="AZ586" s="139"/>
      <c r="BA586" s="139" t="s">
        <v>83</v>
      </c>
      <c r="BB586" s="157">
        <v>596421477355</v>
      </c>
      <c r="BC586" s="139"/>
      <c r="BD586" s="139" t="s">
        <v>1934</v>
      </c>
      <c r="BE586" s="139" t="s">
        <v>119</v>
      </c>
      <c r="BF586" s="139" t="s">
        <v>87</v>
      </c>
      <c r="BG586" s="139" t="s">
        <v>84</v>
      </c>
      <c r="BH586" s="139" t="s">
        <v>85</v>
      </c>
      <c r="BI586" s="139" t="s">
        <v>86</v>
      </c>
      <c r="BJ586" s="139"/>
      <c r="BK586" s="139" t="s">
        <v>116</v>
      </c>
    </row>
    <row r="587" spans="1:63" ht="13.2" customHeight="1" x14ac:dyDescent="0.2">
      <c r="A587" s="54">
        <f t="shared" si="199"/>
        <v>45912</v>
      </c>
      <c r="B587" s="54" t="str">
        <f t="shared" si="200"/>
        <v>NRT</v>
      </c>
      <c r="C587" s="53">
        <f t="shared" si="201"/>
        <v>82020038115</v>
      </c>
      <c r="D587" s="55" t="str">
        <f t="shared" si="202"/>
        <v>PJP250143435</v>
      </c>
      <c r="E587" s="53">
        <f t="shared" si="203"/>
        <v>596421477366</v>
      </c>
      <c r="F587" s="53">
        <f t="shared" si="204"/>
        <v>2256355</v>
      </c>
      <c r="G587" s="53" t="str">
        <f t="shared" si="205"/>
        <v>SWCORP (TEAMHT)</v>
      </c>
      <c r="H587" s="55" t="str">
        <f t="shared" si="206"/>
        <v>박세열</v>
      </c>
      <c r="I587" s="53">
        <f t="shared" si="207"/>
        <v>13643</v>
      </c>
      <c r="J587" s="72">
        <f t="shared" si="208"/>
        <v>0</v>
      </c>
      <c r="K587" s="114">
        <f t="shared" si="209"/>
        <v>1</v>
      </c>
      <c r="L587" s="115">
        <f t="shared" si="210"/>
        <v>4.4000000000000004</v>
      </c>
      <c r="M587" s="115">
        <f t="shared" si="211"/>
        <v>3.6</v>
      </c>
      <c r="N587" s="56">
        <f t="shared" si="212"/>
        <v>4.4000000000000004</v>
      </c>
      <c r="O587" s="53" t="str">
        <f t="shared" si="213"/>
        <v>일반(목록배제,Normal-Manifest Exception)</v>
      </c>
      <c r="P587" s="100">
        <f t="shared" si="214"/>
        <v>13.05</v>
      </c>
      <c r="Q587" s="63" t="str">
        <f t="shared" si="215"/>
        <v>RS702</v>
      </c>
      <c r="R587" s="63" t="str">
        <f t="shared" si="216"/>
        <v>AIR SEOUL</v>
      </c>
      <c r="S587" s="54">
        <f t="shared" si="217"/>
        <v>45912</v>
      </c>
      <c r="T587" s="94">
        <f t="shared" si="218"/>
        <v>1306</v>
      </c>
      <c r="U587" s="98" cm="1">
        <f t="array" ref="U587">IF(OR(ISNUMBER(SEARCH("대신대납",J587)),ISNUMBER(SEARCH("대신 대납",J587))),_xlfn.LET(
  _xlpm.s,J587,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7" s="98">
        <f>((K587-1)*2500)/(Summary!$B$23/100)</f>
        <v>0</v>
      </c>
      <c r="W587" s="107">
        <f>IF(OR(ISNUMBER(SEARCH("대신대납",J587)),ISNUMBER(SEARCH("대신 대납",J587)),ISNUMBER(SEARCH("대신착불",J587)),ISNUMBER(SEARCH("대신 착불",J587))), 0,_xlfn.IFNA(_xlfn.IFS(
    AND(N587/K587 &gt; 2, N587/K587 &lt;= 5), 500/(Summary!$B$23/100) * K587,
    AND(N587/K587 &gt; 5, N587/K587 &lt;= 10), 1000/(Summary!$B$23/100) * K587,
    AND(N587/K587 &gt; 10, N587/K587 &lt;= 20), 3000/(Summary!$B$23/100) * K587,
    AND(N587/K587 &gt; 20, N587/K587 &lt;= 25), 11000/(Summary!$B$23/100) * K587,
    AND(N587/K587 &gt; 25, N587/K587 &lt;= 999), 15000/(Summary!$B$23/100) * K587
),0))</f>
        <v>53.059968376258844</v>
      </c>
      <c r="X587" s="99" cm="1">
        <f t="array" ref="X587">_xlfn.IFNA(_xlfn.IFS(AND(P587&gt;=2000, P587&lt;3000), 10000, AND(P587&gt;=3000, P587&lt;4000), 15000, AND(P587&gt;=4000, P587&lt;5000), 20000, AND(P587&gt;=5000), 25000),0)</f>
        <v>0</v>
      </c>
      <c r="Y587" s="64" t="str">
        <f>_xlfn.IFNA(VLOOKUP(D587,OTC!$A:$H,8,0),"")</f>
        <v/>
      </c>
      <c r="Z587" s="102">
        <f t="shared" si="219"/>
        <v>53</v>
      </c>
      <c r="AA587" s="113">
        <f t="shared" si="220"/>
        <v>1359</v>
      </c>
      <c r="AB587" s="124">
        <f>IF(OR(ISNUMBER(SEARCH("적하삭제",J587)),ISNUMBER(SEARCH("적하 삭제",J587))),0,AA587*Summary!$B$23/100)</f>
        <v>12806.2647</v>
      </c>
      <c r="AC587" s="65"/>
      <c r="AD587" s="145">
        <v>45912</v>
      </c>
      <c r="AE587" s="139" t="s">
        <v>10</v>
      </c>
      <c r="AF587" s="139">
        <v>82020038115</v>
      </c>
      <c r="AG587" s="139" t="s">
        <v>1935</v>
      </c>
      <c r="AH587" s="139" t="s">
        <v>1936</v>
      </c>
      <c r="AI587" s="139">
        <v>1032023102</v>
      </c>
      <c r="AJ587" s="139">
        <v>13643</v>
      </c>
      <c r="AK587" s="139"/>
      <c r="AL587" s="140">
        <v>1</v>
      </c>
      <c r="AM587" s="141">
        <v>4.4000000000000004</v>
      </c>
      <c r="AN587" s="141">
        <v>3.6</v>
      </c>
      <c r="AO587" s="141">
        <v>4.4000000000000004</v>
      </c>
      <c r="AP587" s="139" t="s">
        <v>8</v>
      </c>
      <c r="AQ587" s="141">
        <v>13.05</v>
      </c>
      <c r="AR587" s="139" t="s">
        <v>81</v>
      </c>
      <c r="AS587" s="139" t="s">
        <v>81</v>
      </c>
      <c r="AT587" s="139" t="s">
        <v>81</v>
      </c>
      <c r="AU587" s="139" t="s">
        <v>81</v>
      </c>
      <c r="AV587" s="139" t="s">
        <v>81</v>
      </c>
      <c r="AW587" s="139">
        <v>2256355</v>
      </c>
      <c r="AX587" s="139" t="s">
        <v>121</v>
      </c>
      <c r="AY587" s="139" t="s">
        <v>82</v>
      </c>
      <c r="AZ587" s="139"/>
      <c r="BA587" s="139" t="s">
        <v>83</v>
      </c>
      <c r="BB587" s="157">
        <v>596421477366</v>
      </c>
      <c r="BC587" s="139"/>
      <c r="BD587" s="139" t="s">
        <v>1937</v>
      </c>
      <c r="BE587" s="139" t="s">
        <v>119</v>
      </c>
      <c r="BF587" s="139" t="s">
        <v>87</v>
      </c>
      <c r="BG587" s="139" t="s">
        <v>84</v>
      </c>
      <c r="BH587" s="139" t="s">
        <v>85</v>
      </c>
      <c r="BI587" s="139" t="s">
        <v>86</v>
      </c>
      <c r="BJ587" s="139"/>
      <c r="BK587" s="139" t="s">
        <v>116</v>
      </c>
    </row>
    <row r="588" spans="1:63" ht="13.2" customHeight="1" x14ac:dyDescent="0.2">
      <c r="A588" s="54">
        <f t="shared" si="199"/>
        <v>45912</v>
      </c>
      <c r="B588" s="54" t="str">
        <f t="shared" si="200"/>
        <v>NRT</v>
      </c>
      <c r="C588" s="53">
        <f t="shared" si="201"/>
        <v>82020038115</v>
      </c>
      <c r="D588" s="55" t="str">
        <f t="shared" si="202"/>
        <v>PJP250143456</v>
      </c>
      <c r="E588" s="53">
        <f t="shared" si="203"/>
        <v>596421477576</v>
      </c>
      <c r="F588" s="53">
        <f t="shared" si="204"/>
        <v>2256355</v>
      </c>
      <c r="G588" s="53" t="str">
        <f t="shared" si="205"/>
        <v>SWCORP (TEAMHT)</v>
      </c>
      <c r="H588" s="55" t="str">
        <f t="shared" si="206"/>
        <v>최지영</v>
      </c>
      <c r="I588" s="53">
        <f t="shared" si="207"/>
        <v>46596</v>
      </c>
      <c r="J588" s="72">
        <f t="shared" si="208"/>
        <v>0</v>
      </c>
      <c r="K588" s="114">
        <f t="shared" si="209"/>
        <v>1</v>
      </c>
      <c r="L588" s="115">
        <f t="shared" si="210"/>
        <v>1.9</v>
      </c>
      <c r="M588" s="115">
        <f t="shared" si="211"/>
        <v>3.5</v>
      </c>
      <c r="N588" s="56">
        <f t="shared" si="212"/>
        <v>3.5</v>
      </c>
      <c r="O588" s="53" t="str">
        <f t="shared" si="213"/>
        <v>일반(목록배제,Normal-Manifest Exception)</v>
      </c>
      <c r="P588" s="100">
        <f t="shared" si="214"/>
        <v>11.57</v>
      </c>
      <c r="Q588" s="63" t="str">
        <f t="shared" si="215"/>
        <v>RS702</v>
      </c>
      <c r="R588" s="63" t="str">
        <f t="shared" si="216"/>
        <v>AIR SEOUL</v>
      </c>
      <c r="S588" s="54">
        <f t="shared" si="217"/>
        <v>45912</v>
      </c>
      <c r="T588" s="94">
        <f t="shared" si="218"/>
        <v>1135</v>
      </c>
      <c r="U588" s="98" cm="1">
        <f t="array" ref="U588">IF(OR(ISNUMBER(SEARCH("대신대납",J588)),ISNUMBER(SEARCH("대신 대납",J588))),_xlfn.LET(
  _xlpm.s,J588,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8" s="98">
        <f>((K588-1)*2500)/(Summary!$B$23/100)</f>
        <v>0</v>
      </c>
      <c r="W588" s="107">
        <f>IF(OR(ISNUMBER(SEARCH("대신대납",J588)),ISNUMBER(SEARCH("대신 대납",J588)),ISNUMBER(SEARCH("대신착불",J588)),ISNUMBER(SEARCH("대신 착불",J588))), 0,_xlfn.IFNA(_xlfn.IFS(
    AND(N588/K588 &gt; 2, N588/K588 &lt;= 5), 500/(Summary!$B$23/100) * K588,
    AND(N588/K588 &gt; 5, N588/K588 &lt;= 10), 1000/(Summary!$B$23/100) * K588,
    AND(N588/K588 &gt; 10, N588/K588 &lt;= 20), 3000/(Summary!$B$23/100) * K588,
    AND(N588/K588 &gt; 20, N588/K588 &lt;= 25), 11000/(Summary!$B$23/100) * K588,
    AND(N588/K588 &gt; 25, N588/K588 &lt;= 999), 15000/(Summary!$B$23/100) * K588
),0))</f>
        <v>53.059968376258844</v>
      </c>
      <c r="X588" s="99" cm="1">
        <f t="array" ref="X588">_xlfn.IFNA(_xlfn.IFS(AND(P588&gt;=2000, P588&lt;3000), 10000, AND(P588&gt;=3000, P588&lt;4000), 15000, AND(P588&gt;=4000, P588&lt;5000), 20000, AND(P588&gt;=5000), 25000),0)</f>
        <v>0</v>
      </c>
      <c r="Y588" s="64" t="str">
        <f>_xlfn.IFNA(VLOOKUP(D588,OTC!$A:$H,8,0),"")</f>
        <v/>
      </c>
      <c r="Z588" s="102">
        <f t="shared" si="219"/>
        <v>53</v>
      </c>
      <c r="AA588" s="113">
        <f t="shared" si="220"/>
        <v>1188</v>
      </c>
      <c r="AB588" s="124">
        <f>IF(OR(ISNUMBER(SEARCH("적하삭제",J588)),ISNUMBER(SEARCH("적하 삭제",J588))),0,AA588*Summary!$B$23/100)</f>
        <v>11194.8804</v>
      </c>
      <c r="AC588" s="65"/>
      <c r="AD588" s="145">
        <v>45912</v>
      </c>
      <c r="AE588" s="139" t="s">
        <v>10</v>
      </c>
      <c r="AF588" s="139">
        <v>82020038115</v>
      </c>
      <c r="AG588" s="139" t="s">
        <v>1938</v>
      </c>
      <c r="AH588" s="139" t="s">
        <v>231</v>
      </c>
      <c r="AI588" s="139">
        <v>1099557604</v>
      </c>
      <c r="AJ588" s="139">
        <v>46596</v>
      </c>
      <c r="AK588" s="139"/>
      <c r="AL588" s="140">
        <v>1</v>
      </c>
      <c r="AM588" s="141">
        <v>1.9</v>
      </c>
      <c r="AN588" s="141">
        <v>3.5</v>
      </c>
      <c r="AO588" s="141">
        <v>3.5</v>
      </c>
      <c r="AP588" s="139" t="s">
        <v>8</v>
      </c>
      <c r="AQ588" s="141">
        <v>11.57</v>
      </c>
      <c r="AR588" s="139" t="s">
        <v>81</v>
      </c>
      <c r="AS588" s="139" t="s">
        <v>81</v>
      </c>
      <c r="AT588" s="139" t="s">
        <v>81</v>
      </c>
      <c r="AU588" s="139" t="s">
        <v>81</v>
      </c>
      <c r="AV588" s="139" t="s">
        <v>81</v>
      </c>
      <c r="AW588" s="139">
        <v>2256355</v>
      </c>
      <c r="AX588" s="139" t="s">
        <v>121</v>
      </c>
      <c r="AY588" s="139" t="s">
        <v>82</v>
      </c>
      <c r="AZ588" s="139"/>
      <c r="BA588" s="139" t="s">
        <v>83</v>
      </c>
      <c r="BB588" s="157">
        <v>596421477576</v>
      </c>
      <c r="BC588" s="139"/>
      <c r="BD588" s="139" t="s">
        <v>1939</v>
      </c>
      <c r="BE588" s="139" t="s">
        <v>119</v>
      </c>
      <c r="BF588" s="139" t="s">
        <v>87</v>
      </c>
      <c r="BG588" s="139" t="s">
        <v>84</v>
      </c>
      <c r="BH588" s="139" t="s">
        <v>85</v>
      </c>
      <c r="BI588" s="139" t="s">
        <v>86</v>
      </c>
      <c r="BJ588" s="139"/>
      <c r="BK588" s="139" t="s">
        <v>116</v>
      </c>
    </row>
    <row r="589" spans="1:63" ht="13.2" customHeight="1" x14ac:dyDescent="0.2">
      <c r="A589" s="54">
        <f t="shared" si="199"/>
        <v>45912</v>
      </c>
      <c r="B589" s="54" t="str">
        <f t="shared" si="200"/>
        <v>NRT</v>
      </c>
      <c r="C589" s="53">
        <f t="shared" si="201"/>
        <v>82020038115</v>
      </c>
      <c r="D589" s="55" t="str">
        <f t="shared" si="202"/>
        <v>PJP250143457</v>
      </c>
      <c r="E589" s="53">
        <f t="shared" si="203"/>
        <v>596421477580</v>
      </c>
      <c r="F589" s="53">
        <f t="shared" si="204"/>
        <v>2256355</v>
      </c>
      <c r="G589" s="53" t="str">
        <f t="shared" si="205"/>
        <v>SWCORP (TEAMHT)</v>
      </c>
      <c r="H589" s="55" t="str">
        <f t="shared" si="206"/>
        <v>이지현</v>
      </c>
      <c r="I589" s="53">
        <f t="shared" si="207"/>
        <v>10953</v>
      </c>
      <c r="J589" s="72">
        <f t="shared" si="208"/>
        <v>0</v>
      </c>
      <c r="K589" s="114">
        <f t="shared" si="209"/>
        <v>1</v>
      </c>
      <c r="L589" s="115">
        <f t="shared" si="210"/>
        <v>0.6</v>
      </c>
      <c r="M589" s="115">
        <f t="shared" si="211"/>
        <v>2</v>
      </c>
      <c r="N589" s="56">
        <f t="shared" si="212"/>
        <v>2</v>
      </c>
      <c r="O589" s="53" t="str">
        <f t="shared" si="213"/>
        <v>일반(목록배제,Normal-Manifest Exception)</v>
      </c>
      <c r="P589" s="100">
        <f t="shared" si="214"/>
        <v>8.8000000000000007</v>
      </c>
      <c r="Q589" s="63" t="str">
        <f t="shared" si="215"/>
        <v>RS702</v>
      </c>
      <c r="R589" s="63" t="str">
        <f t="shared" si="216"/>
        <v>AIR SEOUL</v>
      </c>
      <c r="S589" s="54">
        <f t="shared" si="217"/>
        <v>45912</v>
      </c>
      <c r="T589" s="94">
        <f t="shared" si="218"/>
        <v>850</v>
      </c>
      <c r="U589" s="98" cm="1">
        <f t="array" ref="U589">IF(OR(ISNUMBER(SEARCH("대신대납",J589)),ISNUMBER(SEARCH("대신 대납",J589))),_xlfn.LET(
  _xlpm.s,J589,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9" s="98">
        <f>((K589-1)*2500)/(Summary!$B$23/100)</f>
        <v>0</v>
      </c>
      <c r="W589" s="107">
        <f>IF(OR(ISNUMBER(SEARCH("대신대납",J589)),ISNUMBER(SEARCH("대신 대납",J589)),ISNUMBER(SEARCH("대신착불",J589)),ISNUMBER(SEARCH("대신 착불",J589))), 0,_xlfn.IFNA(_xlfn.IFS(
    AND(N589/K589 &gt; 2, N589/K589 &lt;= 5), 500/(Summary!$B$23/100) * K589,
    AND(N589/K589 &gt; 5, N589/K589 &lt;= 10), 1000/(Summary!$B$23/100) * K589,
    AND(N589/K589 &gt; 10, N589/K589 &lt;= 20), 3000/(Summary!$B$23/100) * K589,
    AND(N589/K589 &gt; 20, N589/K589 &lt;= 25), 11000/(Summary!$B$23/100) * K589,
    AND(N589/K589 &gt; 25, N589/K589 &lt;= 999), 15000/(Summary!$B$23/100) * K589
),0))</f>
        <v>0</v>
      </c>
      <c r="X589" s="99" cm="1">
        <f t="array" ref="X589">_xlfn.IFNA(_xlfn.IFS(AND(P589&gt;=2000, P589&lt;3000), 10000, AND(P589&gt;=3000, P589&lt;4000), 15000, AND(P589&gt;=4000, P589&lt;5000), 20000, AND(P589&gt;=5000), 25000),0)</f>
        <v>0</v>
      </c>
      <c r="Y589" s="64" t="str">
        <f>_xlfn.IFNA(VLOOKUP(D589,OTC!$A:$H,8,0),"")</f>
        <v/>
      </c>
      <c r="Z589" s="102">
        <f t="shared" si="219"/>
        <v>0</v>
      </c>
      <c r="AA589" s="113">
        <f t="shared" si="220"/>
        <v>850</v>
      </c>
      <c r="AB589" s="124">
        <f>IF(OR(ISNUMBER(SEARCH("적하삭제",J589)),ISNUMBER(SEARCH("적하 삭제",J589))),0,AA589*Summary!$B$23/100)</f>
        <v>8009.8050000000003</v>
      </c>
      <c r="AC589" s="65"/>
      <c r="AD589" s="145">
        <v>45912</v>
      </c>
      <c r="AE589" s="139" t="s">
        <v>10</v>
      </c>
      <c r="AF589" s="139">
        <v>82020038115</v>
      </c>
      <c r="AG589" s="139" t="s">
        <v>1940</v>
      </c>
      <c r="AH589" s="139" t="s">
        <v>674</v>
      </c>
      <c r="AI589" s="139">
        <v>1076468284</v>
      </c>
      <c r="AJ589" s="139">
        <v>10953</v>
      </c>
      <c r="AK589" s="139"/>
      <c r="AL589" s="140">
        <v>1</v>
      </c>
      <c r="AM589" s="141">
        <v>0.6</v>
      </c>
      <c r="AN589" s="141">
        <v>2</v>
      </c>
      <c r="AO589" s="141">
        <v>2</v>
      </c>
      <c r="AP589" s="139" t="s">
        <v>8</v>
      </c>
      <c r="AQ589" s="141">
        <v>8.8000000000000007</v>
      </c>
      <c r="AR589" s="139" t="s">
        <v>81</v>
      </c>
      <c r="AS589" s="139" t="s">
        <v>81</v>
      </c>
      <c r="AT589" s="139" t="s">
        <v>81</v>
      </c>
      <c r="AU589" s="139" t="s">
        <v>81</v>
      </c>
      <c r="AV589" s="139" t="s">
        <v>81</v>
      </c>
      <c r="AW589" s="139">
        <v>2256355</v>
      </c>
      <c r="AX589" s="139" t="s">
        <v>121</v>
      </c>
      <c r="AY589" s="139" t="s">
        <v>82</v>
      </c>
      <c r="AZ589" s="139"/>
      <c r="BA589" s="139" t="s">
        <v>83</v>
      </c>
      <c r="BB589" s="157">
        <v>596421477580</v>
      </c>
      <c r="BC589" s="139"/>
      <c r="BD589" s="139" t="s">
        <v>1941</v>
      </c>
      <c r="BE589" s="139" t="s">
        <v>119</v>
      </c>
      <c r="BF589" s="139" t="s">
        <v>87</v>
      </c>
      <c r="BG589" s="139" t="s">
        <v>84</v>
      </c>
      <c r="BH589" s="139" t="s">
        <v>85</v>
      </c>
      <c r="BI589" s="139" t="s">
        <v>86</v>
      </c>
      <c r="BJ589" s="139"/>
      <c r="BK589" s="139" t="s">
        <v>116</v>
      </c>
    </row>
    <row r="590" spans="1:63" ht="13.2" customHeight="1" x14ac:dyDescent="0.2">
      <c r="A590" s="54">
        <f t="shared" si="199"/>
        <v>45912</v>
      </c>
      <c r="B590" s="54" t="str">
        <f t="shared" si="200"/>
        <v>NRT</v>
      </c>
      <c r="C590" s="53">
        <f t="shared" si="201"/>
        <v>82020038115</v>
      </c>
      <c r="D590" s="55" t="str">
        <f t="shared" si="202"/>
        <v>PJP250143421</v>
      </c>
      <c r="E590" s="53">
        <f t="shared" si="203"/>
        <v>596421477226</v>
      </c>
      <c r="F590" s="53">
        <f t="shared" si="204"/>
        <v>2256355</v>
      </c>
      <c r="G590" s="53" t="str">
        <f t="shared" si="205"/>
        <v>SWCORP (TEAMHT)</v>
      </c>
      <c r="H590" s="55" t="str">
        <f t="shared" si="206"/>
        <v>마정주</v>
      </c>
      <c r="I590" s="53">
        <f t="shared" si="207"/>
        <v>11932</v>
      </c>
      <c r="J590" s="72">
        <f t="shared" si="208"/>
        <v>0</v>
      </c>
      <c r="K590" s="114">
        <f t="shared" si="209"/>
        <v>1</v>
      </c>
      <c r="L590" s="115">
        <f t="shared" si="210"/>
        <v>2.15</v>
      </c>
      <c r="M590" s="115">
        <f t="shared" si="211"/>
        <v>2</v>
      </c>
      <c r="N590" s="56">
        <f t="shared" si="212"/>
        <v>2.2000000000000002</v>
      </c>
      <c r="O590" s="53" t="str">
        <f t="shared" si="213"/>
        <v>일반(목록배제,Normal-Manifest Exception)</v>
      </c>
      <c r="P590" s="100">
        <f t="shared" si="214"/>
        <v>7.33</v>
      </c>
      <c r="Q590" s="63" t="str">
        <f t="shared" si="215"/>
        <v>RS702</v>
      </c>
      <c r="R590" s="63" t="str">
        <f t="shared" si="216"/>
        <v>AIR SEOUL</v>
      </c>
      <c r="S590" s="54">
        <f t="shared" si="217"/>
        <v>45912</v>
      </c>
      <c r="T590" s="94">
        <f t="shared" si="218"/>
        <v>888</v>
      </c>
      <c r="U590" s="98" cm="1">
        <f t="array" ref="U590">IF(OR(ISNUMBER(SEARCH("대신대납",J590)),ISNUMBER(SEARCH("대신 대납",J590))),_xlfn.LET(
  _xlpm.s,J590,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0" s="98">
        <f>((K590-1)*2500)/(Summary!$B$23/100)</f>
        <v>0</v>
      </c>
      <c r="W590" s="107">
        <f>IF(OR(ISNUMBER(SEARCH("대신대납",J590)),ISNUMBER(SEARCH("대신 대납",J590)),ISNUMBER(SEARCH("대신착불",J590)),ISNUMBER(SEARCH("대신 착불",J590))), 0,_xlfn.IFNA(_xlfn.IFS(
    AND(N590/K590 &gt; 2, N590/K590 &lt;= 5), 500/(Summary!$B$23/100) * K590,
    AND(N590/K590 &gt; 5, N590/K590 &lt;= 10), 1000/(Summary!$B$23/100) * K590,
    AND(N590/K590 &gt; 10, N590/K590 &lt;= 20), 3000/(Summary!$B$23/100) * K590,
    AND(N590/K590 &gt; 20, N590/K590 &lt;= 25), 11000/(Summary!$B$23/100) * K590,
    AND(N590/K590 &gt; 25, N590/K590 &lt;= 999), 15000/(Summary!$B$23/100) * K590
),0))</f>
        <v>53.059968376258844</v>
      </c>
      <c r="X590" s="99" cm="1">
        <f t="array" ref="X590">_xlfn.IFNA(_xlfn.IFS(AND(P590&gt;=2000, P590&lt;3000), 10000, AND(P590&gt;=3000, P590&lt;4000), 15000, AND(P590&gt;=4000, P590&lt;5000), 20000, AND(P590&gt;=5000), 25000),0)</f>
        <v>0</v>
      </c>
      <c r="Y590" s="64" t="str">
        <f>_xlfn.IFNA(VLOOKUP(D590,OTC!$A:$H,8,0),"")</f>
        <v/>
      </c>
      <c r="Z590" s="102">
        <f t="shared" si="219"/>
        <v>53</v>
      </c>
      <c r="AA590" s="113">
        <f t="shared" si="220"/>
        <v>941</v>
      </c>
      <c r="AB590" s="124">
        <f>IF(OR(ISNUMBER(SEARCH("적하삭제",J590)),ISNUMBER(SEARCH("적하 삭제",J590))),0,AA590*Summary!$B$23/100)</f>
        <v>8867.3253000000004</v>
      </c>
      <c r="AC590" s="65"/>
      <c r="AD590" s="145">
        <v>45912</v>
      </c>
      <c r="AE590" s="139" t="s">
        <v>10</v>
      </c>
      <c r="AF590" s="139">
        <v>82020038115</v>
      </c>
      <c r="AG590" s="139" t="s">
        <v>1942</v>
      </c>
      <c r="AH590" s="139" t="s">
        <v>1943</v>
      </c>
      <c r="AI590" s="139">
        <v>1088772943</v>
      </c>
      <c r="AJ590" s="139">
        <v>11932</v>
      </c>
      <c r="AK590" s="139"/>
      <c r="AL590" s="140">
        <v>1</v>
      </c>
      <c r="AM590" s="141">
        <v>2.15</v>
      </c>
      <c r="AN590" s="141">
        <v>2</v>
      </c>
      <c r="AO590" s="141">
        <v>2.2000000000000002</v>
      </c>
      <c r="AP590" s="139" t="s">
        <v>8</v>
      </c>
      <c r="AQ590" s="141">
        <v>7.33</v>
      </c>
      <c r="AR590" s="139" t="s">
        <v>81</v>
      </c>
      <c r="AS590" s="139" t="s">
        <v>81</v>
      </c>
      <c r="AT590" s="139" t="s">
        <v>81</v>
      </c>
      <c r="AU590" s="139" t="s">
        <v>81</v>
      </c>
      <c r="AV590" s="139" t="s">
        <v>81</v>
      </c>
      <c r="AW590" s="139">
        <v>2256355</v>
      </c>
      <c r="AX590" s="139" t="s">
        <v>121</v>
      </c>
      <c r="AY590" s="139" t="s">
        <v>82</v>
      </c>
      <c r="AZ590" s="139"/>
      <c r="BA590" s="139" t="s">
        <v>83</v>
      </c>
      <c r="BB590" s="157">
        <v>596421477226</v>
      </c>
      <c r="BC590" s="139"/>
      <c r="BD590" s="139" t="s">
        <v>1944</v>
      </c>
      <c r="BE590" s="139" t="s">
        <v>119</v>
      </c>
      <c r="BF590" s="139" t="s">
        <v>87</v>
      </c>
      <c r="BG590" s="139" t="s">
        <v>84</v>
      </c>
      <c r="BH590" s="139" t="s">
        <v>85</v>
      </c>
      <c r="BI590" s="139" t="s">
        <v>86</v>
      </c>
      <c r="BJ590" s="139"/>
      <c r="BK590" s="139" t="s">
        <v>116</v>
      </c>
    </row>
    <row r="591" spans="1:63" ht="13.2" customHeight="1" x14ac:dyDescent="0.2">
      <c r="A591" s="54">
        <f t="shared" si="199"/>
        <v>45912</v>
      </c>
      <c r="B591" s="54" t="str">
        <f t="shared" si="200"/>
        <v>NRT</v>
      </c>
      <c r="C591" s="53">
        <f t="shared" si="201"/>
        <v>82020038115</v>
      </c>
      <c r="D591" s="55" t="str">
        <f t="shared" si="202"/>
        <v>PJP250143420</v>
      </c>
      <c r="E591" s="53">
        <f t="shared" si="203"/>
        <v>596421477215</v>
      </c>
      <c r="F591" s="53">
        <f t="shared" si="204"/>
        <v>2256355</v>
      </c>
      <c r="G591" s="53" t="str">
        <f t="shared" si="205"/>
        <v>SWCORP (TEAMHT)</v>
      </c>
      <c r="H591" s="55" t="str">
        <f t="shared" si="206"/>
        <v>곡린하</v>
      </c>
      <c r="I591" s="53">
        <f t="shared" si="207"/>
        <v>10424</v>
      </c>
      <c r="J591" s="72">
        <f t="shared" si="208"/>
        <v>0</v>
      </c>
      <c r="K591" s="114">
        <f t="shared" si="209"/>
        <v>1</v>
      </c>
      <c r="L591" s="115">
        <f t="shared" si="210"/>
        <v>4.0999999999999996</v>
      </c>
      <c r="M591" s="115">
        <f t="shared" si="211"/>
        <v>3.9</v>
      </c>
      <c r="N591" s="56">
        <f t="shared" si="212"/>
        <v>4.1000000000000005</v>
      </c>
      <c r="O591" s="53" t="str">
        <f t="shared" si="213"/>
        <v>일반(목록배제,Normal-Manifest Exception)</v>
      </c>
      <c r="P591" s="100">
        <f t="shared" si="214"/>
        <v>15.17</v>
      </c>
      <c r="Q591" s="63" t="str">
        <f t="shared" si="215"/>
        <v>RS702</v>
      </c>
      <c r="R591" s="63" t="str">
        <f t="shared" si="216"/>
        <v>AIR SEOUL</v>
      </c>
      <c r="S591" s="54">
        <f t="shared" si="217"/>
        <v>45912</v>
      </c>
      <c r="T591" s="94">
        <f t="shared" si="218"/>
        <v>1249</v>
      </c>
      <c r="U591" s="98" cm="1">
        <f t="array" ref="U591">IF(OR(ISNUMBER(SEARCH("대신대납",J591)),ISNUMBER(SEARCH("대신 대납",J591))),_xlfn.LET(
  _xlpm.s,J591,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1" s="98">
        <f>((K591-1)*2500)/(Summary!$B$23/100)</f>
        <v>0</v>
      </c>
      <c r="W591" s="107">
        <f>IF(OR(ISNUMBER(SEARCH("대신대납",J591)),ISNUMBER(SEARCH("대신 대납",J591)),ISNUMBER(SEARCH("대신착불",J591)),ISNUMBER(SEARCH("대신 착불",J591))), 0,_xlfn.IFNA(_xlfn.IFS(
    AND(N591/K591 &gt; 2, N591/K591 &lt;= 5), 500/(Summary!$B$23/100) * K591,
    AND(N591/K591 &gt; 5, N591/K591 &lt;= 10), 1000/(Summary!$B$23/100) * K591,
    AND(N591/K591 &gt; 10, N591/K591 &lt;= 20), 3000/(Summary!$B$23/100) * K591,
    AND(N591/K591 &gt; 20, N591/K591 &lt;= 25), 11000/(Summary!$B$23/100) * K591,
    AND(N591/K591 &gt; 25, N591/K591 &lt;= 999), 15000/(Summary!$B$23/100) * K591
),0))</f>
        <v>53.059968376258844</v>
      </c>
      <c r="X591" s="99" cm="1">
        <f t="array" ref="X591">_xlfn.IFNA(_xlfn.IFS(AND(P591&gt;=2000, P591&lt;3000), 10000, AND(P591&gt;=3000, P591&lt;4000), 15000, AND(P591&gt;=4000, P591&lt;5000), 20000, AND(P591&gt;=5000), 25000),0)</f>
        <v>0</v>
      </c>
      <c r="Y591" s="64" t="str">
        <f>_xlfn.IFNA(VLOOKUP(D591,OTC!$A:$H,8,0),"")</f>
        <v/>
      </c>
      <c r="Z591" s="102">
        <f t="shared" si="219"/>
        <v>53</v>
      </c>
      <c r="AA591" s="113">
        <f t="shared" si="220"/>
        <v>1302</v>
      </c>
      <c r="AB591" s="124">
        <f>IF(OR(ISNUMBER(SEARCH("적하삭제",J591)),ISNUMBER(SEARCH("적하 삭제",J591))),0,AA591*Summary!$B$23/100)</f>
        <v>12269.136600000002</v>
      </c>
      <c r="AC591" s="65"/>
      <c r="AD591" s="145">
        <v>45912</v>
      </c>
      <c r="AE591" s="139" t="s">
        <v>10</v>
      </c>
      <c r="AF591" s="139">
        <v>82020038115</v>
      </c>
      <c r="AG591" s="139" t="s">
        <v>1945</v>
      </c>
      <c r="AH591" s="139" t="s">
        <v>1946</v>
      </c>
      <c r="AI591" s="139">
        <v>1055459175</v>
      </c>
      <c r="AJ591" s="139">
        <v>10424</v>
      </c>
      <c r="AK591" s="139"/>
      <c r="AL591" s="140">
        <v>1</v>
      </c>
      <c r="AM591" s="141">
        <v>4.0999999999999996</v>
      </c>
      <c r="AN591" s="141">
        <v>3.9</v>
      </c>
      <c r="AO591" s="141">
        <v>4.0999999999999996</v>
      </c>
      <c r="AP591" s="139" t="s">
        <v>8</v>
      </c>
      <c r="AQ591" s="141">
        <v>15.17</v>
      </c>
      <c r="AR591" s="139" t="s">
        <v>81</v>
      </c>
      <c r="AS591" s="139" t="s">
        <v>81</v>
      </c>
      <c r="AT591" s="139" t="s">
        <v>81</v>
      </c>
      <c r="AU591" s="139" t="s">
        <v>81</v>
      </c>
      <c r="AV591" s="139" t="s">
        <v>81</v>
      </c>
      <c r="AW591" s="139">
        <v>2256355</v>
      </c>
      <c r="AX591" s="139" t="s">
        <v>121</v>
      </c>
      <c r="AY591" s="139" t="s">
        <v>82</v>
      </c>
      <c r="AZ591" s="139"/>
      <c r="BA591" s="139" t="s">
        <v>83</v>
      </c>
      <c r="BB591" s="157">
        <v>596421477215</v>
      </c>
      <c r="BC591" s="139"/>
      <c r="BD591" s="139" t="s">
        <v>1947</v>
      </c>
      <c r="BE591" s="139" t="s">
        <v>119</v>
      </c>
      <c r="BF591" s="139" t="s">
        <v>87</v>
      </c>
      <c r="BG591" s="139" t="s">
        <v>84</v>
      </c>
      <c r="BH591" s="139" t="s">
        <v>85</v>
      </c>
      <c r="BI591" s="139" t="s">
        <v>86</v>
      </c>
      <c r="BJ591" s="139"/>
      <c r="BK591" s="139" t="s">
        <v>116</v>
      </c>
    </row>
    <row r="592" spans="1:63" ht="13.2" customHeight="1" x14ac:dyDescent="0.2">
      <c r="A592" s="54">
        <f t="shared" si="199"/>
        <v>45912</v>
      </c>
      <c r="B592" s="54" t="str">
        <f t="shared" si="200"/>
        <v>NRT</v>
      </c>
      <c r="C592" s="53">
        <f t="shared" si="201"/>
        <v>82020038115</v>
      </c>
      <c r="D592" s="55" t="str">
        <f t="shared" si="202"/>
        <v>PJP250143415</v>
      </c>
      <c r="E592" s="53">
        <f t="shared" si="203"/>
        <v>596421477160</v>
      </c>
      <c r="F592" s="53">
        <f t="shared" si="204"/>
        <v>2256355</v>
      </c>
      <c r="G592" s="53" t="str">
        <f t="shared" si="205"/>
        <v>SWCORP (TEAMHT)</v>
      </c>
      <c r="H592" s="55" t="str">
        <f t="shared" si="206"/>
        <v>진주환</v>
      </c>
      <c r="I592" s="53">
        <f t="shared" si="207"/>
        <v>50577</v>
      </c>
      <c r="J592" s="72">
        <f t="shared" si="208"/>
        <v>0</v>
      </c>
      <c r="K592" s="114">
        <f t="shared" si="209"/>
        <v>1</v>
      </c>
      <c r="L592" s="115">
        <f t="shared" si="210"/>
        <v>2.85</v>
      </c>
      <c r="M592" s="115">
        <f t="shared" si="211"/>
        <v>2</v>
      </c>
      <c r="N592" s="56">
        <f t="shared" si="212"/>
        <v>2.9000000000000004</v>
      </c>
      <c r="O592" s="53" t="str">
        <f t="shared" si="213"/>
        <v>일반(목록배제,Normal-Manifest Exception)</v>
      </c>
      <c r="P592" s="100">
        <f t="shared" si="214"/>
        <v>6.65</v>
      </c>
      <c r="Q592" s="63" t="str">
        <f t="shared" si="215"/>
        <v>RS702</v>
      </c>
      <c r="R592" s="63" t="str">
        <f t="shared" si="216"/>
        <v>AIR SEOUL</v>
      </c>
      <c r="S592" s="54">
        <f t="shared" si="217"/>
        <v>45912</v>
      </c>
      <c r="T592" s="94">
        <f t="shared" si="218"/>
        <v>1021</v>
      </c>
      <c r="U592" s="98" cm="1">
        <f t="array" ref="U592">IF(OR(ISNUMBER(SEARCH("대신대납",J592)),ISNUMBER(SEARCH("대신 대납",J592))),_xlfn.LET(
  _xlpm.s,J592,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2" s="98">
        <f>((K592-1)*2500)/(Summary!$B$23/100)</f>
        <v>0</v>
      </c>
      <c r="W592" s="107">
        <f>IF(OR(ISNUMBER(SEARCH("대신대납",J592)),ISNUMBER(SEARCH("대신 대납",J592)),ISNUMBER(SEARCH("대신착불",J592)),ISNUMBER(SEARCH("대신 착불",J592))), 0,_xlfn.IFNA(_xlfn.IFS(
    AND(N592/K592 &gt; 2, N592/K592 &lt;= 5), 500/(Summary!$B$23/100) * K592,
    AND(N592/K592 &gt; 5, N592/K592 &lt;= 10), 1000/(Summary!$B$23/100) * K592,
    AND(N592/K592 &gt; 10, N592/K592 &lt;= 20), 3000/(Summary!$B$23/100) * K592,
    AND(N592/K592 &gt; 20, N592/K592 &lt;= 25), 11000/(Summary!$B$23/100) * K592,
    AND(N592/K592 &gt; 25, N592/K592 &lt;= 999), 15000/(Summary!$B$23/100) * K592
),0))</f>
        <v>53.059968376258844</v>
      </c>
      <c r="X592" s="99" cm="1">
        <f t="array" ref="X592">_xlfn.IFNA(_xlfn.IFS(AND(P592&gt;=2000, P592&lt;3000), 10000, AND(P592&gt;=3000, P592&lt;4000), 15000, AND(P592&gt;=4000, P592&lt;5000), 20000, AND(P592&gt;=5000), 25000),0)</f>
        <v>0</v>
      </c>
      <c r="Y592" s="64" t="str">
        <f>_xlfn.IFNA(VLOOKUP(D592,OTC!$A:$H,8,0),"")</f>
        <v/>
      </c>
      <c r="Z592" s="102">
        <f t="shared" si="219"/>
        <v>53</v>
      </c>
      <c r="AA592" s="113">
        <f t="shared" si="220"/>
        <v>1074</v>
      </c>
      <c r="AB592" s="124">
        <f>IF(OR(ISNUMBER(SEARCH("적하삭제",J592)),ISNUMBER(SEARCH("적하 삭제",J592))),0,AA592*Summary!$B$23/100)</f>
        <v>10120.6242</v>
      </c>
      <c r="AC592" s="65"/>
      <c r="AD592" s="145">
        <v>45912</v>
      </c>
      <c r="AE592" s="139" t="s">
        <v>10</v>
      </c>
      <c r="AF592" s="139">
        <v>82020038115</v>
      </c>
      <c r="AG592" s="139" t="s">
        <v>1948</v>
      </c>
      <c r="AH592" s="139" t="s">
        <v>1949</v>
      </c>
      <c r="AI592" s="139">
        <v>1096355432</v>
      </c>
      <c r="AJ592" s="139">
        <v>50577</v>
      </c>
      <c r="AK592" s="139"/>
      <c r="AL592" s="140">
        <v>1</v>
      </c>
      <c r="AM592" s="141">
        <v>2.85</v>
      </c>
      <c r="AN592" s="141">
        <v>2</v>
      </c>
      <c r="AO592" s="141">
        <v>2.9</v>
      </c>
      <c r="AP592" s="139" t="s">
        <v>8</v>
      </c>
      <c r="AQ592" s="141">
        <v>6.65</v>
      </c>
      <c r="AR592" s="139" t="s">
        <v>81</v>
      </c>
      <c r="AS592" s="139" t="s">
        <v>81</v>
      </c>
      <c r="AT592" s="139" t="s">
        <v>81</v>
      </c>
      <c r="AU592" s="139" t="s">
        <v>81</v>
      </c>
      <c r="AV592" s="139" t="s">
        <v>81</v>
      </c>
      <c r="AW592" s="139">
        <v>2256355</v>
      </c>
      <c r="AX592" s="139" t="s">
        <v>121</v>
      </c>
      <c r="AY592" s="139" t="s">
        <v>82</v>
      </c>
      <c r="AZ592" s="139"/>
      <c r="BA592" s="139" t="s">
        <v>83</v>
      </c>
      <c r="BB592" s="157">
        <v>596421477160</v>
      </c>
      <c r="BC592" s="139"/>
      <c r="BD592" s="139" t="s">
        <v>1950</v>
      </c>
      <c r="BE592" s="139" t="s">
        <v>119</v>
      </c>
      <c r="BF592" s="139" t="s">
        <v>87</v>
      </c>
      <c r="BG592" s="139" t="s">
        <v>84</v>
      </c>
      <c r="BH592" s="139" t="s">
        <v>85</v>
      </c>
      <c r="BI592" s="139" t="s">
        <v>86</v>
      </c>
      <c r="BJ592" s="139"/>
      <c r="BK592" s="139" t="s">
        <v>116</v>
      </c>
    </row>
    <row r="593" spans="1:63" ht="13.2" customHeight="1" x14ac:dyDescent="0.2">
      <c r="A593" s="54">
        <f t="shared" si="199"/>
        <v>45912</v>
      </c>
      <c r="B593" s="54" t="str">
        <f t="shared" si="200"/>
        <v>NRT</v>
      </c>
      <c r="C593" s="53">
        <f t="shared" si="201"/>
        <v>82020038115</v>
      </c>
      <c r="D593" s="55" t="str">
        <f t="shared" si="202"/>
        <v>PJP250143426</v>
      </c>
      <c r="E593" s="53">
        <f t="shared" si="203"/>
        <v>596421477274</v>
      </c>
      <c r="F593" s="53">
        <f t="shared" si="204"/>
        <v>2256355</v>
      </c>
      <c r="G593" s="53" t="str">
        <f t="shared" si="205"/>
        <v>SWCORP (TEAMHT)</v>
      </c>
      <c r="H593" s="55" t="str">
        <f t="shared" si="206"/>
        <v>홍나희</v>
      </c>
      <c r="I593" s="53">
        <f t="shared" si="207"/>
        <v>18334</v>
      </c>
      <c r="J593" s="72">
        <f t="shared" si="208"/>
        <v>0</v>
      </c>
      <c r="K593" s="114">
        <f t="shared" si="209"/>
        <v>1</v>
      </c>
      <c r="L593" s="115">
        <f t="shared" si="210"/>
        <v>2.35</v>
      </c>
      <c r="M593" s="115">
        <f t="shared" si="211"/>
        <v>2</v>
      </c>
      <c r="N593" s="56">
        <f t="shared" si="212"/>
        <v>2.4000000000000004</v>
      </c>
      <c r="O593" s="53" t="str">
        <f t="shared" si="213"/>
        <v>일반(목록배제,Normal-Manifest Exception)</v>
      </c>
      <c r="P593" s="100">
        <f t="shared" si="214"/>
        <v>8.3699999999999992</v>
      </c>
      <c r="Q593" s="63" t="str">
        <f t="shared" si="215"/>
        <v>RS702</v>
      </c>
      <c r="R593" s="63" t="str">
        <f t="shared" si="216"/>
        <v>AIR SEOUL</v>
      </c>
      <c r="S593" s="54">
        <f t="shared" si="217"/>
        <v>45912</v>
      </c>
      <c r="T593" s="94">
        <f t="shared" si="218"/>
        <v>926</v>
      </c>
      <c r="U593" s="98" cm="1">
        <f t="array" ref="U593">IF(OR(ISNUMBER(SEARCH("대신대납",J593)),ISNUMBER(SEARCH("대신 대납",J593))),_xlfn.LET(
  _xlpm.s,J593,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3" s="98">
        <f>((K593-1)*2500)/(Summary!$B$23/100)</f>
        <v>0</v>
      </c>
      <c r="W593" s="107">
        <f>IF(OR(ISNUMBER(SEARCH("대신대납",J593)),ISNUMBER(SEARCH("대신 대납",J593)),ISNUMBER(SEARCH("대신착불",J593)),ISNUMBER(SEARCH("대신 착불",J593))), 0,_xlfn.IFNA(_xlfn.IFS(
    AND(N593/K593 &gt; 2, N593/K593 &lt;= 5), 500/(Summary!$B$23/100) * K593,
    AND(N593/K593 &gt; 5, N593/K593 &lt;= 10), 1000/(Summary!$B$23/100) * K593,
    AND(N593/K593 &gt; 10, N593/K593 &lt;= 20), 3000/(Summary!$B$23/100) * K593,
    AND(N593/K593 &gt; 20, N593/K593 &lt;= 25), 11000/(Summary!$B$23/100) * K593,
    AND(N593/K593 &gt; 25, N593/K593 &lt;= 999), 15000/(Summary!$B$23/100) * K593
),0))</f>
        <v>53.059968376258844</v>
      </c>
      <c r="X593" s="99" cm="1">
        <f t="array" ref="X593">_xlfn.IFNA(_xlfn.IFS(AND(P593&gt;=2000, P593&lt;3000), 10000, AND(P593&gt;=3000, P593&lt;4000), 15000, AND(P593&gt;=4000, P593&lt;5000), 20000, AND(P593&gt;=5000), 25000),0)</f>
        <v>0</v>
      </c>
      <c r="Y593" s="64" t="str">
        <f>_xlfn.IFNA(VLOOKUP(D593,OTC!$A:$H,8,0),"")</f>
        <v/>
      </c>
      <c r="Z593" s="102">
        <f t="shared" si="219"/>
        <v>53</v>
      </c>
      <c r="AA593" s="113">
        <f t="shared" si="220"/>
        <v>979</v>
      </c>
      <c r="AB593" s="124">
        <f>IF(OR(ISNUMBER(SEARCH("적하삭제",J593)),ISNUMBER(SEARCH("적하 삭제",J593))),0,AA593*Summary!$B$23/100)</f>
        <v>9225.4107000000004</v>
      </c>
      <c r="AC593" s="65"/>
      <c r="AD593" s="145">
        <v>45912</v>
      </c>
      <c r="AE593" s="139" t="s">
        <v>10</v>
      </c>
      <c r="AF593" s="139">
        <v>82020038115</v>
      </c>
      <c r="AG593" s="139" t="s">
        <v>1951</v>
      </c>
      <c r="AH593" s="139" t="s">
        <v>1952</v>
      </c>
      <c r="AI593" s="139">
        <v>1020442939</v>
      </c>
      <c r="AJ593" s="139">
        <v>18334</v>
      </c>
      <c r="AK593" s="139"/>
      <c r="AL593" s="140">
        <v>1</v>
      </c>
      <c r="AM593" s="141">
        <v>2.35</v>
      </c>
      <c r="AN593" s="141">
        <v>2</v>
      </c>
      <c r="AO593" s="141">
        <v>2.4</v>
      </c>
      <c r="AP593" s="139" t="s">
        <v>8</v>
      </c>
      <c r="AQ593" s="141">
        <v>8.3699999999999992</v>
      </c>
      <c r="AR593" s="139" t="s">
        <v>81</v>
      </c>
      <c r="AS593" s="139" t="s">
        <v>81</v>
      </c>
      <c r="AT593" s="139" t="s">
        <v>81</v>
      </c>
      <c r="AU593" s="139" t="s">
        <v>81</v>
      </c>
      <c r="AV593" s="139" t="s">
        <v>81</v>
      </c>
      <c r="AW593" s="139">
        <v>2256355</v>
      </c>
      <c r="AX593" s="139" t="s">
        <v>121</v>
      </c>
      <c r="AY593" s="139" t="s">
        <v>82</v>
      </c>
      <c r="AZ593" s="139"/>
      <c r="BA593" s="139" t="s">
        <v>83</v>
      </c>
      <c r="BB593" s="157">
        <v>596421477274</v>
      </c>
      <c r="BC593" s="139"/>
      <c r="BD593" s="139" t="s">
        <v>1953</v>
      </c>
      <c r="BE593" s="139" t="s">
        <v>119</v>
      </c>
      <c r="BF593" s="139" t="s">
        <v>87</v>
      </c>
      <c r="BG593" s="139" t="s">
        <v>84</v>
      </c>
      <c r="BH593" s="139" t="s">
        <v>85</v>
      </c>
      <c r="BI593" s="139" t="s">
        <v>86</v>
      </c>
      <c r="BJ593" s="139"/>
      <c r="BK593" s="139" t="s">
        <v>116</v>
      </c>
    </row>
    <row r="594" spans="1:63" ht="13.2" customHeight="1" x14ac:dyDescent="0.2">
      <c r="A594" s="54">
        <f t="shared" si="199"/>
        <v>45912</v>
      </c>
      <c r="B594" s="54" t="str">
        <f t="shared" si="200"/>
        <v>NRT</v>
      </c>
      <c r="C594" s="53">
        <f t="shared" si="201"/>
        <v>82020038115</v>
      </c>
      <c r="D594" s="55" t="str">
        <f t="shared" si="202"/>
        <v>PJP250143461</v>
      </c>
      <c r="E594" s="53">
        <f t="shared" si="203"/>
        <v>596421477646</v>
      </c>
      <c r="F594" s="53">
        <f t="shared" si="204"/>
        <v>2256355</v>
      </c>
      <c r="G594" s="53" t="str">
        <f t="shared" si="205"/>
        <v>SWCORP (TEAMHT)</v>
      </c>
      <c r="H594" s="55" t="str">
        <f t="shared" si="206"/>
        <v>김상연</v>
      </c>
      <c r="I594" s="53">
        <f t="shared" si="207"/>
        <v>14518</v>
      </c>
      <c r="J594" s="72">
        <f t="shared" si="208"/>
        <v>0</v>
      </c>
      <c r="K594" s="114">
        <f t="shared" si="209"/>
        <v>1</v>
      </c>
      <c r="L594" s="115">
        <f t="shared" si="210"/>
        <v>1.9</v>
      </c>
      <c r="M594" s="115">
        <f t="shared" si="211"/>
        <v>3.3</v>
      </c>
      <c r="N594" s="56">
        <f t="shared" si="212"/>
        <v>3.3000000000000003</v>
      </c>
      <c r="O594" s="53" t="str">
        <f t="shared" si="213"/>
        <v>일반(목록배제,Normal-Manifest Exception)</v>
      </c>
      <c r="P594" s="100">
        <f t="shared" si="214"/>
        <v>15.86</v>
      </c>
      <c r="Q594" s="63" t="str">
        <f t="shared" si="215"/>
        <v>RS702</v>
      </c>
      <c r="R594" s="63" t="str">
        <f t="shared" si="216"/>
        <v>AIR SEOUL</v>
      </c>
      <c r="S594" s="54">
        <f t="shared" si="217"/>
        <v>45912</v>
      </c>
      <c r="T594" s="94">
        <f t="shared" si="218"/>
        <v>1097</v>
      </c>
      <c r="U594" s="98" cm="1">
        <f t="array" ref="U594">IF(OR(ISNUMBER(SEARCH("대신대납",J594)),ISNUMBER(SEARCH("대신 대납",J594))),_xlfn.LET(
  _xlpm.s,J594,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4" s="98">
        <f>((K594-1)*2500)/(Summary!$B$23/100)</f>
        <v>0</v>
      </c>
      <c r="W594" s="107">
        <f>IF(OR(ISNUMBER(SEARCH("대신대납",J594)),ISNUMBER(SEARCH("대신 대납",J594)),ISNUMBER(SEARCH("대신착불",J594)),ISNUMBER(SEARCH("대신 착불",J594))), 0,_xlfn.IFNA(_xlfn.IFS(
    AND(N594/K594 &gt; 2, N594/K594 &lt;= 5), 500/(Summary!$B$23/100) * K594,
    AND(N594/K594 &gt; 5, N594/K594 &lt;= 10), 1000/(Summary!$B$23/100) * K594,
    AND(N594/K594 &gt; 10, N594/K594 &lt;= 20), 3000/(Summary!$B$23/100) * K594,
    AND(N594/K594 &gt; 20, N594/K594 &lt;= 25), 11000/(Summary!$B$23/100) * K594,
    AND(N594/K594 &gt; 25, N594/K594 &lt;= 999), 15000/(Summary!$B$23/100) * K594
),0))</f>
        <v>53.059968376258844</v>
      </c>
      <c r="X594" s="99" cm="1">
        <f t="array" ref="X594">_xlfn.IFNA(_xlfn.IFS(AND(P594&gt;=2000, P594&lt;3000), 10000, AND(P594&gt;=3000, P594&lt;4000), 15000, AND(P594&gt;=4000, P594&lt;5000), 20000, AND(P594&gt;=5000), 25000),0)</f>
        <v>0</v>
      </c>
      <c r="Y594" s="64" t="str">
        <f>_xlfn.IFNA(VLOOKUP(D594,OTC!$A:$H,8,0),"")</f>
        <v/>
      </c>
      <c r="Z594" s="102">
        <f t="shared" si="219"/>
        <v>53</v>
      </c>
      <c r="AA594" s="113">
        <f t="shared" si="220"/>
        <v>1150</v>
      </c>
      <c r="AB594" s="124">
        <f>IF(OR(ISNUMBER(SEARCH("적하삭제",J594)),ISNUMBER(SEARCH("적하 삭제",J594))),0,AA594*Summary!$B$23/100)</f>
        <v>10836.795</v>
      </c>
      <c r="AC594" s="65"/>
      <c r="AD594" s="145">
        <v>45912</v>
      </c>
      <c r="AE594" s="139" t="s">
        <v>10</v>
      </c>
      <c r="AF594" s="139">
        <v>82020038115</v>
      </c>
      <c r="AG594" s="139" t="s">
        <v>1954</v>
      </c>
      <c r="AH594" s="139" t="s">
        <v>201</v>
      </c>
      <c r="AI594" s="139">
        <v>1040204863</v>
      </c>
      <c r="AJ594" s="139">
        <v>14518</v>
      </c>
      <c r="AK594" s="139"/>
      <c r="AL594" s="140">
        <v>1</v>
      </c>
      <c r="AM594" s="141">
        <v>1.9</v>
      </c>
      <c r="AN594" s="141">
        <v>3.3</v>
      </c>
      <c r="AO594" s="141">
        <v>3.3</v>
      </c>
      <c r="AP594" s="139" t="s">
        <v>8</v>
      </c>
      <c r="AQ594" s="141">
        <v>15.86</v>
      </c>
      <c r="AR594" s="139" t="s">
        <v>81</v>
      </c>
      <c r="AS594" s="139" t="s">
        <v>81</v>
      </c>
      <c r="AT594" s="139" t="s">
        <v>81</v>
      </c>
      <c r="AU594" s="139" t="s">
        <v>81</v>
      </c>
      <c r="AV594" s="139" t="s">
        <v>81</v>
      </c>
      <c r="AW594" s="139">
        <v>2256355</v>
      </c>
      <c r="AX594" s="139" t="s">
        <v>121</v>
      </c>
      <c r="AY594" s="139" t="s">
        <v>82</v>
      </c>
      <c r="AZ594" s="139"/>
      <c r="BA594" s="139" t="s">
        <v>83</v>
      </c>
      <c r="BB594" s="157">
        <v>596421477646</v>
      </c>
      <c r="BC594" s="139"/>
      <c r="BD594" s="139" t="s">
        <v>1955</v>
      </c>
      <c r="BE594" s="139" t="s">
        <v>119</v>
      </c>
      <c r="BF594" s="139" t="s">
        <v>87</v>
      </c>
      <c r="BG594" s="139" t="s">
        <v>84</v>
      </c>
      <c r="BH594" s="139" t="s">
        <v>85</v>
      </c>
      <c r="BI594" s="139" t="s">
        <v>86</v>
      </c>
      <c r="BJ594" s="139"/>
      <c r="BK594" s="139" t="s">
        <v>116</v>
      </c>
    </row>
    <row r="595" spans="1:63" ht="13.2" customHeight="1" x14ac:dyDescent="0.2">
      <c r="A595" s="54">
        <f t="shared" si="199"/>
        <v>45912</v>
      </c>
      <c r="B595" s="54" t="str">
        <f t="shared" si="200"/>
        <v>NRT</v>
      </c>
      <c r="C595" s="53">
        <f t="shared" si="201"/>
        <v>82020038115</v>
      </c>
      <c r="D595" s="55" t="str">
        <f t="shared" si="202"/>
        <v>PJP250143417</v>
      </c>
      <c r="E595" s="53">
        <f t="shared" si="203"/>
        <v>596421477182</v>
      </c>
      <c r="F595" s="53">
        <f t="shared" si="204"/>
        <v>2256355</v>
      </c>
      <c r="G595" s="53" t="str">
        <f t="shared" si="205"/>
        <v>SWCORP (TEAMHT)</v>
      </c>
      <c r="H595" s="55" t="str">
        <f t="shared" si="206"/>
        <v>주서일</v>
      </c>
      <c r="I595" s="53">
        <f t="shared" si="207"/>
        <v>17920</v>
      </c>
      <c r="J595" s="72">
        <f t="shared" si="208"/>
        <v>0</v>
      </c>
      <c r="K595" s="114">
        <f t="shared" si="209"/>
        <v>1</v>
      </c>
      <c r="L595" s="115">
        <f t="shared" si="210"/>
        <v>4.3499999999999996</v>
      </c>
      <c r="M595" s="115">
        <f t="shared" si="211"/>
        <v>6.2</v>
      </c>
      <c r="N595" s="56">
        <f t="shared" si="212"/>
        <v>6.2</v>
      </c>
      <c r="O595" s="53" t="str">
        <f t="shared" si="213"/>
        <v>일반(목록배제,Normal-Manifest Exception)</v>
      </c>
      <c r="P595" s="100">
        <f t="shared" si="214"/>
        <v>34.96</v>
      </c>
      <c r="Q595" s="63" t="str">
        <f t="shared" si="215"/>
        <v>RS702</v>
      </c>
      <c r="R595" s="63" t="str">
        <f t="shared" si="216"/>
        <v>AIR SEOUL</v>
      </c>
      <c r="S595" s="54">
        <f t="shared" si="217"/>
        <v>45912</v>
      </c>
      <c r="T595" s="94">
        <f t="shared" si="218"/>
        <v>1648</v>
      </c>
      <c r="U595" s="98" cm="1">
        <f t="array" ref="U595">IF(OR(ISNUMBER(SEARCH("대신대납",J595)),ISNUMBER(SEARCH("대신 대납",J595))),_xlfn.LET(
  _xlpm.s,J595,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5" s="98">
        <f>((K595-1)*2500)/(Summary!$B$23/100)</f>
        <v>0</v>
      </c>
      <c r="W595" s="107">
        <f>IF(OR(ISNUMBER(SEARCH("대신대납",J595)),ISNUMBER(SEARCH("대신 대납",J595)),ISNUMBER(SEARCH("대신착불",J595)),ISNUMBER(SEARCH("대신 착불",J595))), 0,_xlfn.IFNA(_xlfn.IFS(
    AND(N595/K595 &gt; 2, N595/K595 &lt;= 5), 500/(Summary!$B$23/100) * K595,
    AND(N595/K595 &gt; 5, N595/K595 &lt;= 10), 1000/(Summary!$B$23/100) * K595,
    AND(N595/K595 &gt; 10, N595/K595 &lt;= 20), 3000/(Summary!$B$23/100) * K595,
    AND(N595/K595 &gt; 20, N595/K595 &lt;= 25), 11000/(Summary!$B$23/100) * K595,
    AND(N595/K595 &gt; 25, N595/K595 &lt;= 999), 15000/(Summary!$B$23/100) * K595
),0))</f>
        <v>106.11993675251769</v>
      </c>
      <c r="X595" s="99" cm="1">
        <f t="array" ref="X595">_xlfn.IFNA(_xlfn.IFS(AND(P595&gt;=2000, P595&lt;3000), 10000, AND(P595&gt;=3000, P595&lt;4000), 15000, AND(P595&gt;=4000, P595&lt;5000), 20000, AND(P595&gt;=5000), 25000),0)</f>
        <v>0</v>
      </c>
      <c r="Y595" s="64" t="str">
        <f>_xlfn.IFNA(VLOOKUP(D595,OTC!$A:$H,8,0),"")</f>
        <v/>
      </c>
      <c r="Z595" s="102">
        <f t="shared" si="219"/>
        <v>106</v>
      </c>
      <c r="AA595" s="113">
        <f t="shared" si="220"/>
        <v>1754</v>
      </c>
      <c r="AB595" s="124">
        <f>IF(OR(ISNUMBER(SEARCH("적하삭제",J595)),ISNUMBER(SEARCH("적하 삭제",J595))),0,AA595*Summary!$B$23/100)</f>
        <v>16528.468199999999</v>
      </c>
      <c r="AC595" s="65"/>
      <c r="AD595" s="145">
        <v>45912</v>
      </c>
      <c r="AE595" s="139" t="s">
        <v>10</v>
      </c>
      <c r="AF595" s="139">
        <v>82020038115</v>
      </c>
      <c r="AG595" s="139" t="s">
        <v>1956</v>
      </c>
      <c r="AH595" s="139" t="s">
        <v>1957</v>
      </c>
      <c r="AI595" s="139">
        <v>1041279087</v>
      </c>
      <c r="AJ595" s="139">
        <v>17920</v>
      </c>
      <c r="AK595" s="139"/>
      <c r="AL595" s="140">
        <v>1</v>
      </c>
      <c r="AM595" s="141">
        <v>4.3499999999999996</v>
      </c>
      <c r="AN595" s="141">
        <v>6.2</v>
      </c>
      <c r="AO595" s="141">
        <v>6.5</v>
      </c>
      <c r="AP595" s="139" t="s">
        <v>8</v>
      </c>
      <c r="AQ595" s="141">
        <v>34.96</v>
      </c>
      <c r="AR595" s="139" t="s">
        <v>81</v>
      </c>
      <c r="AS595" s="139" t="s">
        <v>81</v>
      </c>
      <c r="AT595" s="139" t="s">
        <v>81</v>
      </c>
      <c r="AU595" s="139" t="s">
        <v>81</v>
      </c>
      <c r="AV595" s="139" t="s">
        <v>81</v>
      </c>
      <c r="AW595" s="139">
        <v>2256355</v>
      </c>
      <c r="AX595" s="139" t="s">
        <v>121</v>
      </c>
      <c r="AY595" s="139" t="s">
        <v>82</v>
      </c>
      <c r="AZ595" s="139"/>
      <c r="BA595" s="139" t="s">
        <v>83</v>
      </c>
      <c r="BB595" s="157">
        <v>596421477182</v>
      </c>
      <c r="BC595" s="139"/>
      <c r="BD595" s="139" t="s">
        <v>1958</v>
      </c>
      <c r="BE595" s="139" t="s">
        <v>119</v>
      </c>
      <c r="BF595" s="139" t="s">
        <v>87</v>
      </c>
      <c r="BG595" s="139" t="s">
        <v>84</v>
      </c>
      <c r="BH595" s="139" t="s">
        <v>85</v>
      </c>
      <c r="BI595" s="139" t="s">
        <v>86</v>
      </c>
      <c r="BJ595" s="139"/>
      <c r="BK595" s="139" t="s">
        <v>116</v>
      </c>
    </row>
    <row r="596" spans="1:63" ht="13.2" customHeight="1" x14ac:dyDescent="0.2">
      <c r="A596" s="54">
        <f t="shared" si="199"/>
        <v>45912</v>
      </c>
      <c r="B596" s="54" t="str">
        <f t="shared" si="200"/>
        <v>NRT</v>
      </c>
      <c r="C596" s="53">
        <f t="shared" si="201"/>
        <v>82020038115</v>
      </c>
      <c r="D596" s="55" t="str">
        <f t="shared" si="202"/>
        <v>PJP250143418</v>
      </c>
      <c r="E596" s="53">
        <f t="shared" si="203"/>
        <v>596421477193</v>
      </c>
      <c r="F596" s="53">
        <f t="shared" si="204"/>
        <v>2256355</v>
      </c>
      <c r="G596" s="53" t="str">
        <f t="shared" si="205"/>
        <v>SWCORP (TEAMHT)</v>
      </c>
      <c r="H596" s="55" t="str">
        <f t="shared" si="206"/>
        <v>박병준</v>
      </c>
      <c r="I596" s="53">
        <f t="shared" si="207"/>
        <v>14543</v>
      </c>
      <c r="J596" s="72">
        <f t="shared" si="208"/>
        <v>0</v>
      </c>
      <c r="K596" s="114">
        <f t="shared" si="209"/>
        <v>1</v>
      </c>
      <c r="L596" s="115">
        <f t="shared" si="210"/>
        <v>2.2999999999999998</v>
      </c>
      <c r="M596" s="115">
        <f t="shared" si="211"/>
        <v>7.9</v>
      </c>
      <c r="N596" s="56">
        <f t="shared" si="212"/>
        <v>7.9</v>
      </c>
      <c r="O596" s="53" t="str">
        <f t="shared" si="213"/>
        <v>일반(목록배제,Normal-Manifest Exception)</v>
      </c>
      <c r="P596" s="100">
        <f t="shared" si="214"/>
        <v>9.9499999999999993</v>
      </c>
      <c r="Q596" s="63" t="str">
        <f t="shared" si="215"/>
        <v>RS702</v>
      </c>
      <c r="R596" s="63" t="str">
        <f t="shared" si="216"/>
        <v>AIR SEOUL</v>
      </c>
      <c r="S596" s="54">
        <f t="shared" si="217"/>
        <v>45912</v>
      </c>
      <c r="T596" s="94">
        <f t="shared" si="218"/>
        <v>1971</v>
      </c>
      <c r="U596" s="98" cm="1">
        <f t="array" ref="U596">IF(OR(ISNUMBER(SEARCH("대신대납",J596)),ISNUMBER(SEARCH("대신 대납",J596))),_xlfn.LET(
  _xlpm.s,J596,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6" s="98">
        <f>((K596-1)*2500)/(Summary!$B$23/100)</f>
        <v>0</v>
      </c>
      <c r="W596" s="107">
        <f>IF(OR(ISNUMBER(SEARCH("대신대납",J596)),ISNUMBER(SEARCH("대신 대납",J596)),ISNUMBER(SEARCH("대신착불",J596)),ISNUMBER(SEARCH("대신 착불",J596))), 0,_xlfn.IFNA(_xlfn.IFS(
    AND(N596/K596 &gt; 2, N596/K596 &lt;= 5), 500/(Summary!$B$23/100) * K596,
    AND(N596/K596 &gt; 5, N596/K596 &lt;= 10), 1000/(Summary!$B$23/100) * K596,
    AND(N596/K596 &gt; 10, N596/K596 &lt;= 20), 3000/(Summary!$B$23/100) * K596,
    AND(N596/K596 &gt; 20, N596/K596 &lt;= 25), 11000/(Summary!$B$23/100) * K596,
    AND(N596/K596 &gt; 25, N596/K596 &lt;= 999), 15000/(Summary!$B$23/100) * K596
),0))</f>
        <v>106.11993675251769</v>
      </c>
      <c r="X596" s="99" cm="1">
        <f t="array" ref="X596">_xlfn.IFNA(_xlfn.IFS(AND(P596&gt;=2000, P596&lt;3000), 10000, AND(P596&gt;=3000, P596&lt;4000), 15000, AND(P596&gt;=4000, P596&lt;5000), 20000, AND(P596&gt;=5000), 25000),0)</f>
        <v>0</v>
      </c>
      <c r="Y596" s="64" t="str">
        <f>_xlfn.IFNA(VLOOKUP(D596,OTC!$A:$H,8,0),"")</f>
        <v/>
      </c>
      <c r="Z596" s="102">
        <f t="shared" si="219"/>
        <v>106</v>
      </c>
      <c r="AA596" s="113">
        <f t="shared" si="220"/>
        <v>2077</v>
      </c>
      <c r="AB596" s="124">
        <f>IF(OR(ISNUMBER(SEARCH("적하삭제",J596)),ISNUMBER(SEARCH("적하 삭제",J596))),0,AA596*Summary!$B$23/100)</f>
        <v>19572.194100000001</v>
      </c>
      <c r="AC596" s="65"/>
      <c r="AD596" s="145">
        <v>45912</v>
      </c>
      <c r="AE596" s="139" t="s">
        <v>10</v>
      </c>
      <c r="AF596" s="139">
        <v>82020038115</v>
      </c>
      <c r="AG596" s="139" t="s">
        <v>1959</v>
      </c>
      <c r="AH596" s="139" t="s">
        <v>1960</v>
      </c>
      <c r="AI596" s="139">
        <v>1082354322</v>
      </c>
      <c r="AJ596" s="139">
        <v>14543</v>
      </c>
      <c r="AK596" s="139"/>
      <c r="AL596" s="140">
        <v>1</v>
      </c>
      <c r="AM596" s="141">
        <v>2.2999999999999998</v>
      </c>
      <c r="AN596" s="141">
        <v>7.9</v>
      </c>
      <c r="AO596" s="141">
        <v>8</v>
      </c>
      <c r="AP596" s="139" t="s">
        <v>8</v>
      </c>
      <c r="AQ596" s="141">
        <v>9.9499999999999993</v>
      </c>
      <c r="AR596" s="139" t="s">
        <v>81</v>
      </c>
      <c r="AS596" s="139" t="s">
        <v>81</v>
      </c>
      <c r="AT596" s="139" t="s">
        <v>81</v>
      </c>
      <c r="AU596" s="139" t="s">
        <v>81</v>
      </c>
      <c r="AV596" s="139" t="s">
        <v>81</v>
      </c>
      <c r="AW596" s="139">
        <v>2256355</v>
      </c>
      <c r="AX596" s="139" t="s">
        <v>121</v>
      </c>
      <c r="AY596" s="139" t="s">
        <v>82</v>
      </c>
      <c r="AZ596" s="139"/>
      <c r="BA596" s="139" t="s">
        <v>83</v>
      </c>
      <c r="BB596" s="157">
        <v>596421477193</v>
      </c>
      <c r="BC596" s="139"/>
      <c r="BD596" s="139" t="s">
        <v>1961</v>
      </c>
      <c r="BE596" s="139" t="s">
        <v>119</v>
      </c>
      <c r="BF596" s="139" t="s">
        <v>87</v>
      </c>
      <c r="BG596" s="139" t="s">
        <v>84</v>
      </c>
      <c r="BH596" s="139" t="s">
        <v>85</v>
      </c>
      <c r="BI596" s="139" t="s">
        <v>86</v>
      </c>
      <c r="BJ596" s="139"/>
      <c r="BK596" s="139" t="s">
        <v>116</v>
      </c>
    </row>
    <row r="597" spans="1:63" ht="13.2" customHeight="1" x14ac:dyDescent="0.2">
      <c r="A597" s="54">
        <f t="shared" si="199"/>
        <v>45912</v>
      </c>
      <c r="B597" s="54" t="str">
        <f t="shared" si="200"/>
        <v>NRT</v>
      </c>
      <c r="C597" s="53">
        <f t="shared" si="201"/>
        <v>82020038115</v>
      </c>
      <c r="D597" s="55" t="str">
        <f t="shared" si="202"/>
        <v>PJP250143445</v>
      </c>
      <c r="E597" s="53">
        <f t="shared" si="203"/>
        <v>596421477462</v>
      </c>
      <c r="F597" s="53">
        <f t="shared" si="204"/>
        <v>2256355</v>
      </c>
      <c r="G597" s="53" t="str">
        <f t="shared" si="205"/>
        <v>SWCORP (TEAMHT)</v>
      </c>
      <c r="H597" s="55" t="str">
        <f t="shared" si="206"/>
        <v>김지현</v>
      </c>
      <c r="I597" s="53">
        <f t="shared" si="207"/>
        <v>42602</v>
      </c>
      <c r="J597" s="72">
        <f t="shared" si="208"/>
        <v>0</v>
      </c>
      <c r="K597" s="114">
        <f t="shared" si="209"/>
        <v>1</v>
      </c>
      <c r="L597" s="115">
        <f t="shared" si="210"/>
        <v>3.5</v>
      </c>
      <c r="M597" s="115">
        <f t="shared" si="211"/>
        <v>3.6</v>
      </c>
      <c r="N597" s="56">
        <f t="shared" si="212"/>
        <v>3.6</v>
      </c>
      <c r="O597" s="53" t="str">
        <f t="shared" si="213"/>
        <v>일반(목록배제,Normal-Manifest Exception)</v>
      </c>
      <c r="P597" s="100">
        <f t="shared" si="214"/>
        <v>9.14</v>
      </c>
      <c r="Q597" s="63" t="str">
        <f t="shared" si="215"/>
        <v>RS702</v>
      </c>
      <c r="R597" s="63" t="str">
        <f t="shared" si="216"/>
        <v>AIR SEOUL</v>
      </c>
      <c r="S597" s="54">
        <f t="shared" si="217"/>
        <v>45912</v>
      </c>
      <c r="T597" s="94">
        <f t="shared" si="218"/>
        <v>1154</v>
      </c>
      <c r="U597" s="98" cm="1">
        <f t="array" ref="U597">IF(OR(ISNUMBER(SEARCH("대신대납",J597)),ISNUMBER(SEARCH("대신 대납",J597))),_xlfn.LET(
  _xlpm.s,J597,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7" s="98">
        <f>((K597-1)*2500)/(Summary!$B$23/100)</f>
        <v>0</v>
      </c>
      <c r="W597" s="107">
        <f>IF(OR(ISNUMBER(SEARCH("대신대납",J597)),ISNUMBER(SEARCH("대신 대납",J597)),ISNUMBER(SEARCH("대신착불",J597)),ISNUMBER(SEARCH("대신 착불",J597))), 0,_xlfn.IFNA(_xlfn.IFS(
    AND(N597/K597 &gt; 2, N597/K597 &lt;= 5), 500/(Summary!$B$23/100) * K597,
    AND(N597/K597 &gt; 5, N597/K597 &lt;= 10), 1000/(Summary!$B$23/100) * K597,
    AND(N597/K597 &gt; 10, N597/K597 &lt;= 20), 3000/(Summary!$B$23/100) * K597,
    AND(N597/K597 &gt; 20, N597/K597 &lt;= 25), 11000/(Summary!$B$23/100) * K597,
    AND(N597/K597 &gt; 25, N597/K597 &lt;= 999), 15000/(Summary!$B$23/100) * K597
),0))</f>
        <v>53.059968376258844</v>
      </c>
      <c r="X597" s="99" cm="1">
        <f t="array" ref="X597">_xlfn.IFNA(_xlfn.IFS(AND(P597&gt;=2000, P597&lt;3000), 10000, AND(P597&gt;=3000, P597&lt;4000), 15000, AND(P597&gt;=4000, P597&lt;5000), 20000, AND(P597&gt;=5000), 25000),0)</f>
        <v>0</v>
      </c>
      <c r="Y597" s="64" t="str">
        <f>_xlfn.IFNA(VLOOKUP(D597,OTC!$A:$H,8,0),"")</f>
        <v/>
      </c>
      <c r="Z597" s="102">
        <f t="shared" si="219"/>
        <v>53</v>
      </c>
      <c r="AA597" s="113">
        <f t="shared" si="220"/>
        <v>1207</v>
      </c>
      <c r="AB597" s="124">
        <f>IF(OR(ISNUMBER(SEARCH("적하삭제",J597)),ISNUMBER(SEARCH("적하 삭제",J597))),0,AA597*Summary!$B$23/100)</f>
        <v>11373.9231</v>
      </c>
      <c r="AC597" s="65"/>
      <c r="AD597" s="145">
        <v>45912</v>
      </c>
      <c r="AE597" s="139" t="s">
        <v>10</v>
      </c>
      <c r="AF597" s="139">
        <v>82020038115</v>
      </c>
      <c r="AG597" s="139" t="s">
        <v>1962</v>
      </c>
      <c r="AH597" s="139" t="s">
        <v>120</v>
      </c>
      <c r="AI597" s="139">
        <v>1086802320</v>
      </c>
      <c r="AJ597" s="139">
        <v>42602</v>
      </c>
      <c r="AK597" s="139"/>
      <c r="AL597" s="140">
        <v>1</v>
      </c>
      <c r="AM597" s="141">
        <v>3.5</v>
      </c>
      <c r="AN597" s="141">
        <v>3.6</v>
      </c>
      <c r="AO597" s="141">
        <v>3.6</v>
      </c>
      <c r="AP597" s="139" t="s">
        <v>8</v>
      </c>
      <c r="AQ597" s="141">
        <v>9.14</v>
      </c>
      <c r="AR597" s="139" t="s">
        <v>81</v>
      </c>
      <c r="AS597" s="139" t="s">
        <v>81</v>
      </c>
      <c r="AT597" s="139" t="s">
        <v>81</v>
      </c>
      <c r="AU597" s="139" t="s">
        <v>81</v>
      </c>
      <c r="AV597" s="139" t="s">
        <v>81</v>
      </c>
      <c r="AW597" s="139">
        <v>2256355</v>
      </c>
      <c r="AX597" s="139" t="s">
        <v>121</v>
      </c>
      <c r="AY597" s="139" t="s">
        <v>82</v>
      </c>
      <c r="AZ597" s="139"/>
      <c r="BA597" s="139" t="s">
        <v>83</v>
      </c>
      <c r="BB597" s="157">
        <v>596421477462</v>
      </c>
      <c r="BC597" s="139"/>
      <c r="BD597" s="139" t="s">
        <v>1963</v>
      </c>
      <c r="BE597" s="139" t="s">
        <v>119</v>
      </c>
      <c r="BF597" s="139" t="s">
        <v>87</v>
      </c>
      <c r="BG597" s="139" t="s">
        <v>84</v>
      </c>
      <c r="BH597" s="139" t="s">
        <v>85</v>
      </c>
      <c r="BI597" s="139" t="s">
        <v>86</v>
      </c>
      <c r="BJ597" s="139"/>
      <c r="BK597" s="139" t="s">
        <v>116</v>
      </c>
    </row>
    <row r="598" spans="1:63" ht="13.2" customHeight="1" x14ac:dyDescent="0.2">
      <c r="A598" s="54">
        <f t="shared" si="199"/>
        <v>45912</v>
      </c>
      <c r="B598" s="54" t="str">
        <f t="shared" si="200"/>
        <v>NRT</v>
      </c>
      <c r="C598" s="53">
        <f t="shared" si="201"/>
        <v>82020038115</v>
      </c>
      <c r="D598" s="55" t="str">
        <f t="shared" si="202"/>
        <v>PJP250143437</v>
      </c>
      <c r="E598" s="53">
        <f t="shared" si="203"/>
        <v>596421477381</v>
      </c>
      <c r="F598" s="53">
        <f t="shared" si="204"/>
        <v>2256355</v>
      </c>
      <c r="G598" s="53" t="str">
        <f t="shared" si="205"/>
        <v>SWCORP (TEAMHT)</v>
      </c>
      <c r="H598" s="55" t="str">
        <f t="shared" si="206"/>
        <v>김보현</v>
      </c>
      <c r="I598" s="53">
        <f t="shared" si="207"/>
        <v>7663</v>
      </c>
      <c r="J598" s="72">
        <f t="shared" si="208"/>
        <v>0</v>
      </c>
      <c r="K598" s="114">
        <f t="shared" si="209"/>
        <v>1</v>
      </c>
      <c r="L598" s="115">
        <f t="shared" si="210"/>
        <v>5.5</v>
      </c>
      <c r="M598" s="115">
        <f t="shared" si="211"/>
        <v>3.5</v>
      </c>
      <c r="N598" s="56">
        <f t="shared" si="212"/>
        <v>5.5</v>
      </c>
      <c r="O598" s="53" t="str">
        <f t="shared" si="213"/>
        <v>일반(목록배제,Normal-Manifest Exception)</v>
      </c>
      <c r="P598" s="100">
        <f t="shared" si="214"/>
        <v>6.47</v>
      </c>
      <c r="Q598" s="63" t="str">
        <f t="shared" si="215"/>
        <v>RS702</v>
      </c>
      <c r="R598" s="63" t="str">
        <f t="shared" si="216"/>
        <v>AIR SEOUL</v>
      </c>
      <c r="S598" s="54">
        <f t="shared" si="217"/>
        <v>45912</v>
      </c>
      <c r="T598" s="94">
        <f t="shared" si="218"/>
        <v>1515</v>
      </c>
      <c r="U598" s="98" cm="1">
        <f t="array" ref="U598">IF(OR(ISNUMBER(SEARCH("대신대납",J598)),ISNUMBER(SEARCH("대신 대납",J598))),_xlfn.LET(
  _xlpm.s,J598,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8" s="98">
        <f>((K598-1)*2500)/(Summary!$B$23/100)</f>
        <v>0</v>
      </c>
      <c r="W598" s="107">
        <f>IF(OR(ISNUMBER(SEARCH("대신대납",J598)),ISNUMBER(SEARCH("대신 대납",J598)),ISNUMBER(SEARCH("대신착불",J598)),ISNUMBER(SEARCH("대신 착불",J598))), 0,_xlfn.IFNA(_xlfn.IFS(
    AND(N598/K598 &gt; 2, N598/K598 &lt;= 5), 500/(Summary!$B$23/100) * K598,
    AND(N598/K598 &gt; 5, N598/K598 &lt;= 10), 1000/(Summary!$B$23/100) * K598,
    AND(N598/K598 &gt; 10, N598/K598 &lt;= 20), 3000/(Summary!$B$23/100) * K598,
    AND(N598/K598 &gt; 20, N598/K598 &lt;= 25), 11000/(Summary!$B$23/100) * K598,
    AND(N598/K598 &gt; 25, N598/K598 &lt;= 999), 15000/(Summary!$B$23/100) * K598
),0))</f>
        <v>106.11993675251769</v>
      </c>
      <c r="X598" s="99" cm="1">
        <f t="array" ref="X598">_xlfn.IFNA(_xlfn.IFS(AND(P598&gt;=2000, P598&lt;3000), 10000, AND(P598&gt;=3000, P598&lt;4000), 15000, AND(P598&gt;=4000, P598&lt;5000), 20000, AND(P598&gt;=5000), 25000),0)</f>
        <v>0</v>
      </c>
      <c r="Y598" s="64" t="str">
        <f>_xlfn.IFNA(VLOOKUP(D598,OTC!$A:$H,8,0),"")</f>
        <v/>
      </c>
      <c r="Z598" s="102">
        <f t="shared" si="219"/>
        <v>106</v>
      </c>
      <c r="AA598" s="113">
        <f t="shared" si="220"/>
        <v>1621</v>
      </c>
      <c r="AB598" s="124">
        <f>IF(OR(ISNUMBER(SEARCH("적하삭제",J598)),ISNUMBER(SEARCH("적하 삭제",J598))),0,AA598*Summary!$B$23/100)</f>
        <v>15275.169300000001</v>
      </c>
      <c r="AC598" s="65"/>
      <c r="AD598" s="145">
        <v>45912</v>
      </c>
      <c r="AE598" s="139" t="s">
        <v>10</v>
      </c>
      <c r="AF598" s="139">
        <v>82020038115</v>
      </c>
      <c r="AG598" s="139" t="s">
        <v>1964</v>
      </c>
      <c r="AH598" s="139" t="s">
        <v>1965</v>
      </c>
      <c r="AI598" s="139">
        <v>1049080858</v>
      </c>
      <c r="AJ598" s="139">
        <v>7663</v>
      </c>
      <c r="AK598" s="139"/>
      <c r="AL598" s="140">
        <v>1</v>
      </c>
      <c r="AM598" s="141">
        <v>5.5</v>
      </c>
      <c r="AN598" s="141">
        <v>3.5</v>
      </c>
      <c r="AO598" s="141">
        <v>5.5</v>
      </c>
      <c r="AP598" s="139" t="s">
        <v>8</v>
      </c>
      <c r="AQ598" s="141">
        <v>6.47</v>
      </c>
      <c r="AR598" s="139" t="s">
        <v>81</v>
      </c>
      <c r="AS598" s="139" t="s">
        <v>81</v>
      </c>
      <c r="AT598" s="139" t="s">
        <v>81</v>
      </c>
      <c r="AU598" s="139" t="s">
        <v>81</v>
      </c>
      <c r="AV598" s="139" t="s">
        <v>81</v>
      </c>
      <c r="AW598" s="139">
        <v>2256355</v>
      </c>
      <c r="AX598" s="139" t="s">
        <v>121</v>
      </c>
      <c r="AY598" s="139" t="s">
        <v>82</v>
      </c>
      <c r="AZ598" s="139"/>
      <c r="BA598" s="139" t="s">
        <v>83</v>
      </c>
      <c r="BB598" s="157">
        <v>596421477381</v>
      </c>
      <c r="BC598" s="139"/>
      <c r="BD598" s="139" t="s">
        <v>1966</v>
      </c>
      <c r="BE598" s="139" t="s">
        <v>119</v>
      </c>
      <c r="BF598" s="139" t="s">
        <v>87</v>
      </c>
      <c r="BG598" s="139" t="s">
        <v>84</v>
      </c>
      <c r="BH598" s="139" t="s">
        <v>85</v>
      </c>
      <c r="BI598" s="139" t="s">
        <v>86</v>
      </c>
      <c r="BJ598" s="139"/>
      <c r="BK598" s="139" t="s">
        <v>116</v>
      </c>
    </row>
    <row r="599" spans="1:63" ht="13.2" customHeight="1" x14ac:dyDescent="0.2">
      <c r="A599" s="54">
        <f t="shared" si="199"/>
        <v>45912</v>
      </c>
      <c r="B599" s="54" t="str">
        <f t="shared" si="200"/>
        <v>NRT</v>
      </c>
      <c r="C599" s="53">
        <f t="shared" si="201"/>
        <v>82020038115</v>
      </c>
      <c r="D599" s="55" t="str">
        <f t="shared" si="202"/>
        <v>PJP250143575</v>
      </c>
      <c r="E599" s="53">
        <f t="shared" si="203"/>
        <v>596421478280</v>
      </c>
      <c r="F599" s="53">
        <f t="shared" si="204"/>
        <v>2256355</v>
      </c>
      <c r="G599" s="53" t="str">
        <f t="shared" si="205"/>
        <v>SWCORP (TEAMHT)</v>
      </c>
      <c r="H599" s="55" t="str">
        <f t="shared" si="206"/>
        <v>정재훈</v>
      </c>
      <c r="I599" s="53">
        <f t="shared" si="207"/>
        <v>3131</v>
      </c>
      <c r="J599" s="72">
        <f t="shared" si="208"/>
        <v>0</v>
      </c>
      <c r="K599" s="114">
        <f t="shared" si="209"/>
        <v>1</v>
      </c>
      <c r="L599" s="115">
        <f t="shared" si="210"/>
        <v>4.8</v>
      </c>
      <c r="M599" s="115">
        <f t="shared" si="211"/>
        <v>3.5</v>
      </c>
      <c r="N599" s="56">
        <f t="shared" si="212"/>
        <v>4.8000000000000007</v>
      </c>
      <c r="O599" s="53" t="str">
        <f t="shared" si="213"/>
        <v>일반(목록배제,Normal-Manifest Exception)</v>
      </c>
      <c r="P599" s="100">
        <f t="shared" si="214"/>
        <v>10.43</v>
      </c>
      <c r="Q599" s="63" t="str">
        <f t="shared" si="215"/>
        <v>RS702</v>
      </c>
      <c r="R599" s="63" t="str">
        <f t="shared" si="216"/>
        <v>AIR SEOUL</v>
      </c>
      <c r="S599" s="54">
        <f t="shared" si="217"/>
        <v>45912</v>
      </c>
      <c r="T599" s="94">
        <f t="shared" si="218"/>
        <v>1382</v>
      </c>
      <c r="U599" s="98" cm="1">
        <f t="array" ref="U599">IF(OR(ISNUMBER(SEARCH("대신대납",J599)),ISNUMBER(SEARCH("대신 대납",J599))),_xlfn.LET(
  _xlpm.s,J599,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9" s="98">
        <f>((K599-1)*2500)/(Summary!$B$23/100)</f>
        <v>0</v>
      </c>
      <c r="W599" s="107">
        <f>IF(OR(ISNUMBER(SEARCH("대신대납",J599)),ISNUMBER(SEARCH("대신 대납",J599)),ISNUMBER(SEARCH("대신착불",J599)),ISNUMBER(SEARCH("대신 착불",J599))), 0,_xlfn.IFNA(_xlfn.IFS(
    AND(N599/K599 &gt; 2, N599/K599 &lt;= 5), 500/(Summary!$B$23/100) * K599,
    AND(N599/K599 &gt; 5, N599/K599 &lt;= 10), 1000/(Summary!$B$23/100) * K599,
    AND(N599/K599 &gt; 10, N599/K599 &lt;= 20), 3000/(Summary!$B$23/100) * K599,
    AND(N599/K599 &gt; 20, N599/K599 &lt;= 25), 11000/(Summary!$B$23/100) * K599,
    AND(N599/K599 &gt; 25, N599/K599 &lt;= 999), 15000/(Summary!$B$23/100) * K599
),0))</f>
        <v>53.059968376258844</v>
      </c>
      <c r="X599" s="99" cm="1">
        <f t="array" ref="X599">_xlfn.IFNA(_xlfn.IFS(AND(P599&gt;=2000, P599&lt;3000), 10000, AND(P599&gt;=3000, P599&lt;4000), 15000, AND(P599&gt;=4000, P599&lt;5000), 20000, AND(P599&gt;=5000), 25000),0)</f>
        <v>0</v>
      </c>
      <c r="Y599" s="64" t="str">
        <f>_xlfn.IFNA(VLOOKUP(D599,OTC!$A:$H,8,0),"")</f>
        <v/>
      </c>
      <c r="Z599" s="102">
        <f t="shared" si="219"/>
        <v>53</v>
      </c>
      <c r="AA599" s="113">
        <f t="shared" si="220"/>
        <v>1435</v>
      </c>
      <c r="AB599" s="124">
        <f>IF(OR(ISNUMBER(SEARCH("적하삭제",J599)),ISNUMBER(SEARCH("적하 삭제",J599))),0,AA599*Summary!$B$23/100)</f>
        <v>13522.4355</v>
      </c>
      <c r="AC599" s="65"/>
      <c r="AD599" s="145">
        <v>45912</v>
      </c>
      <c r="AE599" s="139" t="s">
        <v>10</v>
      </c>
      <c r="AF599" s="139">
        <v>82020038115</v>
      </c>
      <c r="AG599" s="139" t="s">
        <v>1967</v>
      </c>
      <c r="AH599" s="139" t="s">
        <v>1968</v>
      </c>
      <c r="AI599" s="139">
        <v>1033822117</v>
      </c>
      <c r="AJ599" s="139">
        <v>3131</v>
      </c>
      <c r="AK599" s="139"/>
      <c r="AL599" s="140">
        <v>1</v>
      </c>
      <c r="AM599" s="141">
        <v>4.8</v>
      </c>
      <c r="AN599" s="141">
        <v>3.5</v>
      </c>
      <c r="AO599" s="141">
        <v>4.8</v>
      </c>
      <c r="AP599" s="139" t="s">
        <v>8</v>
      </c>
      <c r="AQ599" s="141">
        <v>10.43</v>
      </c>
      <c r="AR599" s="139" t="s">
        <v>81</v>
      </c>
      <c r="AS599" s="139" t="s">
        <v>81</v>
      </c>
      <c r="AT599" s="139" t="s">
        <v>81</v>
      </c>
      <c r="AU599" s="139" t="s">
        <v>81</v>
      </c>
      <c r="AV599" s="139" t="s">
        <v>81</v>
      </c>
      <c r="AW599" s="139">
        <v>2256355</v>
      </c>
      <c r="AX599" s="139" t="s">
        <v>121</v>
      </c>
      <c r="AY599" s="139" t="s">
        <v>82</v>
      </c>
      <c r="AZ599" s="139"/>
      <c r="BA599" s="139" t="s">
        <v>83</v>
      </c>
      <c r="BB599" s="157">
        <v>596421478280</v>
      </c>
      <c r="BC599" s="139"/>
      <c r="BD599" s="139" t="s">
        <v>1969</v>
      </c>
      <c r="BE599" s="139" t="s">
        <v>119</v>
      </c>
      <c r="BF599" s="139" t="s">
        <v>87</v>
      </c>
      <c r="BG599" s="139" t="s">
        <v>84</v>
      </c>
      <c r="BH599" s="139" t="s">
        <v>85</v>
      </c>
      <c r="BI599" s="139" t="s">
        <v>86</v>
      </c>
      <c r="BJ599" s="139"/>
      <c r="BK599" s="139" t="s">
        <v>116</v>
      </c>
    </row>
    <row r="600" spans="1:63" ht="13.2" customHeight="1" x14ac:dyDescent="0.2">
      <c r="A600" s="54">
        <f t="shared" si="199"/>
        <v>45912</v>
      </c>
      <c r="B600" s="54" t="str">
        <f t="shared" si="200"/>
        <v>NRT</v>
      </c>
      <c r="C600" s="53">
        <f t="shared" si="201"/>
        <v>82020038115</v>
      </c>
      <c r="D600" s="55" t="str">
        <f t="shared" si="202"/>
        <v>PJP250143682</v>
      </c>
      <c r="E600" s="53">
        <f t="shared" si="203"/>
        <v>596421478630</v>
      </c>
      <c r="F600" s="53">
        <f t="shared" si="204"/>
        <v>2256355</v>
      </c>
      <c r="G600" s="53" t="str">
        <f t="shared" si="205"/>
        <v>SWCORP (TEAMHT)</v>
      </c>
      <c r="H600" s="55" t="str">
        <f t="shared" si="206"/>
        <v>백인화</v>
      </c>
      <c r="I600" s="53">
        <f t="shared" si="207"/>
        <v>15472</v>
      </c>
      <c r="J600" s="72">
        <f t="shared" si="208"/>
        <v>0</v>
      </c>
      <c r="K600" s="114">
        <f t="shared" si="209"/>
        <v>1</v>
      </c>
      <c r="L600" s="115">
        <f t="shared" si="210"/>
        <v>1.25</v>
      </c>
      <c r="M600" s="115">
        <f t="shared" si="211"/>
        <v>2</v>
      </c>
      <c r="N600" s="56">
        <f t="shared" si="212"/>
        <v>2</v>
      </c>
      <c r="O600" s="53" t="str">
        <f t="shared" si="213"/>
        <v>일반(목록배제,Normal-Manifest Exception)</v>
      </c>
      <c r="P600" s="100">
        <f t="shared" si="214"/>
        <v>12</v>
      </c>
      <c r="Q600" s="63" t="str">
        <f t="shared" si="215"/>
        <v>RS702</v>
      </c>
      <c r="R600" s="63" t="str">
        <f t="shared" si="216"/>
        <v>AIR SEOUL</v>
      </c>
      <c r="S600" s="54">
        <f t="shared" si="217"/>
        <v>45912</v>
      </c>
      <c r="T600" s="94">
        <f t="shared" si="218"/>
        <v>850</v>
      </c>
      <c r="U600" s="98" cm="1">
        <f t="array" ref="U600">IF(OR(ISNUMBER(SEARCH("대신대납",J600)),ISNUMBER(SEARCH("대신 대납",J600))),_xlfn.LET(
  _xlpm.s,J600,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0" s="98">
        <f>((K600-1)*2500)/(Summary!$B$23/100)</f>
        <v>0</v>
      </c>
      <c r="W600" s="107">
        <f>IF(OR(ISNUMBER(SEARCH("대신대납",J600)),ISNUMBER(SEARCH("대신 대납",J600)),ISNUMBER(SEARCH("대신착불",J600)),ISNUMBER(SEARCH("대신 착불",J600))), 0,_xlfn.IFNA(_xlfn.IFS(
    AND(N600/K600 &gt; 2, N600/K600 &lt;= 5), 500/(Summary!$B$23/100) * K600,
    AND(N600/K600 &gt; 5, N600/K600 &lt;= 10), 1000/(Summary!$B$23/100) * K600,
    AND(N600/K600 &gt; 10, N600/K600 &lt;= 20), 3000/(Summary!$B$23/100) * K600,
    AND(N600/K600 &gt; 20, N600/K600 &lt;= 25), 11000/(Summary!$B$23/100) * K600,
    AND(N600/K600 &gt; 25, N600/K600 &lt;= 999), 15000/(Summary!$B$23/100) * K600
),0))</f>
        <v>0</v>
      </c>
      <c r="X600" s="99" cm="1">
        <f t="array" ref="X600">_xlfn.IFNA(_xlfn.IFS(AND(P600&gt;=2000, P600&lt;3000), 10000, AND(P600&gt;=3000, P600&lt;4000), 15000, AND(P600&gt;=4000, P600&lt;5000), 20000, AND(P600&gt;=5000), 25000),0)</f>
        <v>0</v>
      </c>
      <c r="Y600" s="64" t="str">
        <f>_xlfn.IFNA(VLOOKUP(D600,OTC!$A:$H,8,0),"")</f>
        <v/>
      </c>
      <c r="Z600" s="102">
        <f t="shared" si="219"/>
        <v>0</v>
      </c>
      <c r="AA600" s="113">
        <f t="shared" si="220"/>
        <v>850</v>
      </c>
      <c r="AB600" s="124">
        <f>IF(OR(ISNUMBER(SEARCH("적하삭제",J600)),ISNUMBER(SEARCH("적하 삭제",J600))),0,AA600*Summary!$B$23/100)</f>
        <v>8009.8050000000003</v>
      </c>
      <c r="AC600" s="65"/>
      <c r="AD600" s="145">
        <v>45912</v>
      </c>
      <c r="AE600" s="139" t="s">
        <v>10</v>
      </c>
      <c r="AF600" s="139">
        <v>82020038115</v>
      </c>
      <c r="AG600" s="139" t="s">
        <v>1970</v>
      </c>
      <c r="AH600" s="139" t="s">
        <v>1971</v>
      </c>
      <c r="AI600" s="139">
        <v>1087518116</v>
      </c>
      <c r="AJ600" s="139">
        <v>15472</v>
      </c>
      <c r="AK600" s="139"/>
      <c r="AL600" s="140">
        <v>1</v>
      </c>
      <c r="AM600" s="141">
        <v>1.25</v>
      </c>
      <c r="AN600" s="141">
        <v>2</v>
      </c>
      <c r="AO600" s="141">
        <v>2</v>
      </c>
      <c r="AP600" s="139" t="s">
        <v>8</v>
      </c>
      <c r="AQ600" s="141">
        <v>12</v>
      </c>
      <c r="AR600" s="139" t="s">
        <v>81</v>
      </c>
      <c r="AS600" s="139" t="s">
        <v>81</v>
      </c>
      <c r="AT600" s="139" t="s">
        <v>81</v>
      </c>
      <c r="AU600" s="139" t="s">
        <v>81</v>
      </c>
      <c r="AV600" s="139" t="s">
        <v>81</v>
      </c>
      <c r="AW600" s="139">
        <v>2256355</v>
      </c>
      <c r="AX600" s="139" t="s">
        <v>121</v>
      </c>
      <c r="AY600" s="139" t="s">
        <v>82</v>
      </c>
      <c r="AZ600" s="139"/>
      <c r="BA600" s="139" t="s">
        <v>83</v>
      </c>
      <c r="BB600" s="157">
        <v>596421478630</v>
      </c>
      <c r="BC600" s="139"/>
      <c r="BD600" s="139" t="s">
        <v>1972</v>
      </c>
      <c r="BE600" s="139" t="s">
        <v>119</v>
      </c>
      <c r="BF600" s="139" t="s">
        <v>87</v>
      </c>
      <c r="BG600" s="139" t="s">
        <v>84</v>
      </c>
      <c r="BH600" s="139" t="s">
        <v>85</v>
      </c>
      <c r="BI600" s="139" t="s">
        <v>86</v>
      </c>
      <c r="BJ600" s="139"/>
      <c r="BK600" s="139" t="s">
        <v>116</v>
      </c>
    </row>
    <row r="601" spans="1:63" ht="13.2" customHeight="1" x14ac:dyDescent="0.2">
      <c r="A601" s="54">
        <f t="shared" si="199"/>
        <v>45912</v>
      </c>
      <c r="B601" s="54" t="str">
        <f t="shared" si="200"/>
        <v>NRT</v>
      </c>
      <c r="C601" s="53">
        <f t="shared" si="201"/>
        <v>82020038115</v>
      </c>
      <c r="D601" s="55" t="str">
        <f t="shared" si="202"/>
        <v>PJP250144039</v>
      </c>
      <c r="E601" s="53">
        <f t="shared" si="203"/>
        <v>596421479573</v>
      </c>
      <c r="F601" s="53">
        <f t="shared" si="204"/>
        <v>2256355</v>
      </c>
      <c r="G601" s="53" t="str">
        <f t="shared" si="205"/>
        <v>SWCORP (TEAMHT)</v>
      </c>
      <c r="H601" s="55" t="str">
        <f t="shared" si="206"/>
        <v>이광희</v>
      </c>
      <c r="I601" s="53">
        <f t="shared" si="207"/>
        <v>16676</v>
      </c>
      <c r="J601" s="72">
        <f t="shared" si="208"/>
        <v>0</v>
      </c>
      <c r="K601" s="114">
        <f t="shared" si="209"/>
        <v>1</v>
      </c>
      <c r="L601" s="115">
        <f t="shared" si="210"/>
        <v>0.4</v>
      </c>
      <c r="M601" s="115">
        <f t="shared" si="211"/>
        <v>2</v>
      </c>
      <c r="N601" s="56">
        <f t="shared" si="212"/>
        <v>2</v>
      </c>
      <c r="O601" s="53" t="str">
        <f t="shared" si="213"/>
        <v>일반(목록배제,Normal-Manifest Exception)</v>
      </c>
      <c r="P601" s="100">
        <f t="shared" si="214"/>
        <v>8.8800000000000008</v>
      </c>
      <c r="Q601" s="63" t="str">
        <f t="shared" si="215"/>
        <v>RS702</v>
      </c>
      <c r="R601" s="63" t="str">
        <f t="shared" si="216"/>
        <v>AIR SEOUL</v>
      </c>
      <c r="S601" s="54">
        <f t="shared" si="217"/>
        <v>45912</v>
      </c>
      <c r="T601" s="94">
        <f t="shared" si="218"/>
        <v>850</v>
      </c>
      <c r="U601" s="98" cm="1">
        <f t="array" ref="U601">IF(OR(ISNUMBER(SEARCH("대신대납",J601)),ISNUMBER(SEARCH("대신 대납",J601))),_xlfn.LET(
  _xlpm.s,J601,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1" s="98">
        <f>((K601-1)*2500)/(Summary!$B$23/100)</f>
        <v>0</v>
      </c>
      <c r="W601" s="107">
        <f>IF(OR(ISNUMBER(SEARCH("대신대납",J601)),ISNUMBER(SEARCH("대신 대납",J601)),ISNUMBER(SEARCH("대신착불",J601)),ISNUMBER(SEARCH("대신 착불",J601))), 0,_xlfn.IFNA(_xlfn.IFS(
    AND(N601/K601 &gt; 2, N601/K601 &lt;= 5), 500/(Summary!$B$23/100) * K601,
    AND(N601/K601 &gt; 5, N601/K601 &lt;= 10), 1000/(Summary!$B$23/100) * K601,
    AND(N601/K601 &gt; 10, N601/K601 &lt;= 20), 3000/(Summary!$B$23/100) * K601,
    AND(N601/K601 &gt; 20, N601/K601 &lt;= 25), 11000/(Summary!$B$23/100) * K601,
    AND(N601/K601 &gt; 25, N601/K601 &lt;= 999), 15000/(Summary!$B$23/100) * K601
),0))</f>
        <v>0</v>
      </c>
      <c r="X601" s="99" cm="1">
        <f t="array" ref="X601">_xlfn.IFNA(_xlfn.IFS(AND(P601&gt;=2000, P601&lt;3000), 10000, AND(P601&gt;=3000, P601&lt;4000), 15000, AND(P601&gt;=4000, P601&lt;5000), 20000, AND(P601&gt;=5000), 25000),0)</f>
        <v>0</v>
      </c>
      <c r="Y601" s="64" t="str">
        <f>_xlfn.IFNA(VLOOKUP(D601,OTC!$A:$H,8,0),"")</f>
        <v/>
      </c>
      <c r="Z601" s="102">
        <f t="shared" si="219"/>
        <v>0</v>
      </c>
      <c r="AA601" s="113">
        <f t="shared" si="220"/>
        <v>850</v>
      </c>
      <c r="AB601" s="124">
        <f>IF(OR(ISNUMBER(SEARCH("적하삭제",J601)),ISNUMBER(SEARCH("적하 삭제",J601))),0,AA601*Summary!$B$23/100)</f>
        <v>8009.8050000000003</v>
      </c>
      <c r="AC601" s="65"/>
      <c r="AD601" s="145">
        <v>45912</v>
      </c>
      <c r="AE601" s="139" t="s">
        <v>10</v>
      </c>
      <c r="AF601" s="139">
        <v>82020038115</v>
      </c>
      <c r="AG601" s="139" t="s">
        <v>1973</v>
      </c>
      <c r="AH601" s="139" t="s">
        <v>1974</v>
      </c>
      <c r="AI601" s="139">
        <v>1054446970</v>
      </c>
      <c r="AJ601" s="139">
        <v>16676</v>
      </c>
      <c r="AK601" s="139"/>
      <c r="AL601" s="140">
        <v>1</v>
      </c>
      <c r="AM601" s="141">
        <v>0.4</v>
      </c>
      <c r="AN601" s="141">
        <v>2</v>
      </c>
      <c r="AO601" s="141">
        <v>2</v>
      </c>
      <c r="AP601" s="139" t="s">
        <v>8</v>
      </c>
      <c r="AQ601" s="141">
        <v>8.8800000000000008</v>
      </c>
      <c r="AR601" s="139" t="s">
        <v>81</v>
      </c>
      <c r="AS601" s="139" t="s">
        <v>81</v>
      </c>
      <c r="AT601" s="139" t="s">
        <v>81</v>
      </c>
      <c r="AU601" s="139" t="s">
        <v>81</v>
      </c>
      <c r="AV601" s="139" t="s">
        <v>81</v>
      </c>
      <c r="AW601" s="139">
        <v>2256355</v>
      </c>
      <c r="AX601" s="139" t="s">
        <v>121</v>
      </c>
      <c r="AY601" s="139" t="s">
        <v>82</v>
      </c>
      <c r="AZ601" s="139"/>
      <c r="BA601" s="139" t="s">
        <v>83</v>
      </c>
      <c r="BB601" s="157">
        <v>596421479573</v>
      </c>
      <c r="BC601" s="139"/>
      <c r="BD601" s="139" t="s">
        <v>1975</v>
      </c>
      <c r="BE601" s="139" t="s">
        <v>119</v>
      </c>
      <c r="BF601" s="139" t="s">
        <v>87</v>
      </c>
      <c r="BG601" s="139" t="s">
        <v>84</v>
      </c>
      <c r="BH601" s="139" t="s">
        <v>85</v>
      </c>
      <c r="BI601" s="139" t="s">
        <v>86</v>
      </c>
      <c r="BJ601" s="139"/>
      <c r="BK601" s="139" t="s">
        <v>116</v>
      </c>
    </row>
    <row r="602" spans="1:63" ht="13.2" customHeight="1" x14ac:dyDescent="0.2">
      <c r="A602" s="54">
        <f t="shared" si="199"/>
        <v>45912</v>
      </c>
      <c r="B602" s="54" t="str">
        <f t="shared" si="200"/>
        <v>NRT</v>
      </c>
      <c r="C602" s="53">
        <f t="shared" si="201"/>
        <v>82020038115</v>
      </c>
      <c r="D602" s="55" t="str">
        <f t="shared" si="202"/>
        <v>PJP250144053</v>
      </c>
      <c r="E602" s="53">
        <f t="shared" si="203"/>
        <v>596421479713</v>
      </c>
      <c r="F602" s="53">
        <f t="shared" si="204"/>
        <v>2256355</v>
      </c>
      <c r="G602" s="53" t="str">
        <f t="shared" si="205"/>
        <v>SWCORP (TEAMHT)</v>
      </c>
      <c r="H602" s="55" t="str">
        <f t="shared" si="206"/>
        <v>박예슬</v>
      </c>
      <c r="I602" s="53">
        <f t="shared" si="207"/>
        <v>21305</v>
      </c>
      <c r="J602" s="72">
        <f t="shared" si="208"/>
        <v>0</v>
      </c>
      <c r="K602" s="114">
        <f t="shared" si="209"/>
        <v>1</v>
      </c>
      <c r="L602" s="115">
        <f t="shared" si="210"/>
        <v>0.85</v>
      </c>
      <c r="M602" s="115">
        <f t="shared" si="211"/>
        <v>1.9</v>
      </c>
      <c r="N602" s="56">
        <f t="shared" si="212"/>
        <v>1.9000000000000001</v>
      </c>
      <c r="O602" s="53" t="str">
        <f t="shared" si="213"/>
        <v>목록(Manifest)</v>
      </c>
      <c r="P602" s="100">
        <f t="shared" si="214"/>
        <v>3.27</v>
      </c>
      <c r="Q602" s="63" t="str">
        <f t="shared" si="215"/>
        <v>RS702</v>
      </c>
      <c r="R602" s="63" t="str">
        <f t="shared" si="216"/>
        <v>AIR SEOUL</v>
      </c>
      <c r="S602" s="54">
        <f t="shared" si="217"/>
        <v>45912</v>
      </c>
      <c r="T602" s="94">
        <f t="shared" si="218"/>
        <v>831</v>
      </c>
      <c r="U602" s="98" cm="1">
        <f t="array" ref="U602">IF(OR(ISNUMBER(SEARCH("대신대납",J602)),ISNUMBER(SEARCH("대신 대납",J602))),_xlfn.LET(
  _xlpm.s,J602,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2" s="98">
        <f>((K602-1)*2500)/(Summary!$B$23/100)</f>
        <v>0</v>
      </c>
      <c r="W602" s="107">
        <f>IF(OR(ISNUMBER(SEARCH("대신대납",J602)),ISNUMBER(SEARCH("대신 대납",J602)),ISNUMBER(SEARCH("대신착불",J602)),ISNUMBER(SEARCH("대신 착불",J602))), 0,_xlfn.IFNA(_xlfn.IFS(
    AND(N602/K602 &gt; 2, N602/K602 &lt;= 5), 500/(Summary!$B$23/100) * K602,
    AND(N602/K602 &gt; 5, N602/K602 &lt;= 10), 1000/(Summary!$B$23/100) * K602,
    AND(N602/K602 &gt; 10, N602/K602 &lt;= 20), 3000/(Summary!$B$23/100) * K602,
    AND(N602/K602 &gt; 20, N602/K602 &lt;= 25), 11000/(Summary!$B$23/100) * K602,
    AND(N602/K602 &gt; 25, N602/K602 &lt;= 999), 15000/(Summary!$B$23/100) * K602
),0))</f>
        <v>0</v>
      </c>
      <c r="X602" s="99" cm="1">
        <f t="array" ref="X602">_xlfn.IFNA(_xlfn.IFS(AND(P602&gt;=2000, P602&lt;3000), 10000, AND(P602&gt;=3000, P602&lt;4000), 15000, AND(P602&gt;=4000, P602&lt;5000), 20000, AND(P602&gt;=5000), 25000),0)</f>
        <v>0</v>
      </c>
      <c r="Y602" s="64" t="str">
        <f>_xlfn.IFNA(VLOOKUP(D602,OTC!$A:$H,8,0),"")</f>
        <v/>
      </c>
      <c r="Z602" s="102">
        <f t="shared" si="219"/>
        <v>0</v>
      </c>
      <c r="AA602" s="113">
        <f t="shared" si="220"/>
        <v>831</v>
      </c>
      <c r="AB602" s="124">
        <f>IF(OR(ISNUMBER(SEARCH("적하삭제",J602)),ISNUMBER(SEARCH("적하 삭제",J602))),0,AA602*Summary!$B$23/100)</f>
        <v>7830.7622999999994</v>
      </c>
      <c r="AC602" s="65"/>
      <c r="AD602" s="145">
        <v>45912</v>
      </c>
      <c r="AE602" s="139" t="s">
        <v>10</v>
      </c>
      <c r="AF602" s="139">
        <v>82020038115</v>
      </c>
      <c r="AG602" s="139" t="s">
        <v>1976</v>
      </c>
      <c r="AH602" s="139" t="s">
        <v>268</v>
      </c>
      <c r="AI602" s="139">
        <v>1031914995</v>
      </c>
      <c r="AJ602" s="139">
        <v>21305</v>
      </c>
      <c r="AK602" s="139"/>
      <c r="AL602" s="140">
        <v>1</v>
      </c>
      <c r="AM602" s="141">
        <v>0.85</v>
      </c>
      <c r="AN602" s="141">
        <v>1.9</v>
      </c>
      <c r="AO602" s="141">
        <v>1.9</v>
      </c>
      <c r="AP602" s="139" t="s">
        <v>7</v>
      </c>
      <c r="AQ602" s="141">
        <v>3.27</v>
      </c>
      <c r="AR602" s="139" t="s">
        <v>81</v>
      </c>
      <c r="AS602" s="139" t="s">
        <v>81</v>
      </c>
      <c r="AT602" s="139" t="s">
        <v>81</v>
      </c>
      <c r="AU602" s="139" t="s">
        <v>81</v>
      </c>
      <c r="AV602" s="139" t="s">
        <v>81</v>
      </c>
      <c r="AW602" s="139">
        <v>2256355</v>
      </c>
      <c r="AX602" s="139" t="s">
        <v>121</v>
      </c>
      <c r="AY602" s="139" t="s">
        <v>82</v>
      </c>
      <c r="AZ602" s="139"/>
      <c r="BA602" s="139" t="s">
        <v>83</v>
      </c>
      <c r="BB602" s="157">
        <v>596421479713</v>
      </c>
      <c r="BC602" s="139"/>
      <c r="BD602" s="139" t="s">
        <v>1977</v>
      </c>
      <c r="BE602" s="139" t="s">
        <v>119</v>
      </c>
      <c r="BF602" s="139" t="s">
        <v>87</v>
      </c>
      <c r="BG602" s="139" t="s">
        <v>84</v>
      </c>
      <c r="BH602" s="139" t="s">
        <v>85</v>
      </c>
      <c r="BI602" s="139" t="s">
        <v>86</v>
      </c>
      <c r="BJ602" s="139"/>
      <c r="BK602" s="139" t="s">
        <v>116</v>
      </c>
    </row>
    <row r="603" spans="1:63" ht="13.2" customHeight="1" x14ac:dyDescent="0.2">
      <c r="A603" s="54">
        <f t="shared" si="199"/>
        <v>45912</v>
      </c>
      <c r="B603" s="54" t="str">
        <f t="shared" si="200"/>
        <v>NRT</v>
      </c>
      <c r="C603" s="53">
        <f t="shared" si="201"/>
        <v>82020038115</v>
      </c>
      <c r="D603" s="55" t="str">
        <f t="shared" si="202"/>
        <v>PJP250144049</v>
      </c>
      <c r="E603" s="53">
        <f t="shared" si="203"/>
        <v>596421479676</v>
      </c>
      <c r="F603" s="53">
        <f t="shared" si="204"/>
        <v>2256355</v>
      </c>
      <c r="G603" s="53" t="str">
        <f t="shared" si="205"/>
        <v>SWCORP (TEAMHT)</v>
      </c>
      <c r="H603" s="55" t="str">
        <f t="shared" si="206"/>
        <v>표정률</v>
      </c>
      <c r="I603" s="53">
        <f t="shared" si="207"/>
        <v>5502</v>
      </c>
      <c r="J603" s="72">
        <f t="shared" si="208"/>
        <v>0</v>
      </c>
      <c r="K603" s="114">
        <f t="shared" si="209"/>
        <v>1</v>
      </c>
      <c r="L603" s="115">
        <f t="shared" si="210"/>
        <v>2.1</v>
      </c>
      <c r="M603" s="115">
        <f t="shared" si="211"/>
        <v>2.1</v>
      </c>
      <c r="N603" s="56">
        <f t="shared" si="212"/>
        <v>2.1</v>
      </c>
      <c r="O603" s="53" t="str">
        <f t="shared" si="213"/>
        <v>일반(목록배제,Normal-Manifest Exception)</v>
      </c>
      <c r="P603" s="100">
        <f t="shared" si="214"/>
        <v>4.1399999999999997</v>
      </c>
      <c r="Q603" s="63" t="str">
        <f t="shared" si="215"/>
        <v>RS702</v>
      </c>
      <c r="R603" s="63" t="str">
        <f t="shared" si="216"/>
        <v>AIR SEOUL</v>
      </c>
      <c r="S603" s="54">
        <f t="shared" si="217"/>
        <v>45912</v>
      </c>
      <c r="T603" s="94">
        <f t="shared" si="218"/>
        <v>869</v>
      </c>
      <c r="U603" s="98" cm="1">
        <f t="array" ref="U603">IF(OR(ISNUMBER(SEARCH("대신대납",J603)),ISNUMBER(SEARCH("대신 대납",J603))),_xlfn.LET(
  _xlpm.s,J603,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3" s="98">
        <f>((K603-1)*2500)/(Summary!$B$23/100)</f>
        <v>0</v>
      </c>
      <c r="W603" s="107">
        <f>IF(OR(ISNUMBER(SEARCH("대신대납",J603)),ISNUMBER(SEARCH("대신 대납",J603)),ISNUMBER(SEARCH("대신착불",J603)),ISNUMBER(SEARCH("대신 착불",J603))), 0,_xlfn.IFNA(_xlfn.IFS(
    AND(N603/K603 &gt; 2, N603/K603 &lt;= 5), 500/(Summary!$B$23/100) * K603,
    AND(N603/K603 &gt; 5, N603/K603 &lt;= 10), 1000/(Summary!$B$23/100) * K603,
    AND(N603/K603 &gt; 10, N603/K603 &lt;= 20), 3000/(Summary!$B$23/100) * K603,
    AND(N603/K603 &gt; 20, N603/K603 &lt;= 25), 11000/(Summary!$B$23/100) * K603,
    AND(N603/K603 &gt; 25, N603/K603 &lt;= 999), 15000/(Summary!$B$23/100) * K603
),0))</f>
        <v>53.059968376258844</v>
      </c>
      <c r="X603" s="99" cm="1">
        <f t="array" ref="X603">_xlfn.IFNA(_xlfn.IFS(AND(P603&gt;=2000, P603&lt;3000), 10000, AND(P603&gt;=3000, P603&lt;4000), 15000, AND(P603&gt;=4000, P603&lt;5000), 20000, AND(P603&gt;=5000), 25000),0)</f>
        <v>0</v>
      </c>
      <c r="Y603" s="64" t="str">
        <f>_xlfn.IFNA(VLOOKUP(D603,OTC!$A:$H,8,0),"")</f>
        <v/>
      </c>
      <c r="Z603" s="102">
        <f t="shared" si="219"/>
        <v>53</v>
      </c>
      <c r="AA603" s="113">
        <f t="shared" si="220"/>
        <v>922</v>
      </c>
      <c r="AB603" s="124">
        <f>IF(OR(ISNUMBER(SEARCH("적하삭제",J603)),ISNUMBER(SEARCH("적하 삭제",J603))),0,AA603*Summary!$B$23/100)</f>
        <v>8688.2826000000005</v>
      </c>
      <c r="AC603" s="65"/>
      <c r="AD603" s="145">
        <v>45912</v>
      </c>
      <c r="AE603" s="139" t="s">
        <v>10</v>
      </c>
      <c r="AF603" s="139">
        <v>82020038115</v>
      </c>
      <c r="AG603" s="139" t="s">
        <v>1978</v>
      </c>
      <c r="AH603" s="139" t="s">
        <v>1979</v>
      </c>
      <c r="AI603" s="139">
        <v>1090483625</v>
      </c>
      <c r="AJ603" s="139">
        <v>5502</v>
      </c>
      <c r="AK603" s="139"/>
      <c r="AL603" s="140">
        <v>1</v>
      </c>
      <c r="AM603" s="141">
        <v>2.1</v>
      </c>
      <c r="AN603" s="141">
        <v>2.1</v>
      </c>
      <c r="AO603" s="141">
        <v>2.1</v>
      </c>
      <c r="AP603" s="139" t="s">
        <v>8</v>
      </c>
      <c r="AQ603" s="141">
        <v>4.1399999999999997</v>
      </c>
      <c r="AR603" s="139" t="s">
        <v>81</v>
      </c>
      <c r="AS603" s="139" t="s">
        <v>81</v>
      </c>
      <c r="AT603" s="139" t="s">
        <v>81</v>
      </c>
      <c r="AU603" s="139" t="s">
        <v>81</v>
      </c>
      <c r="AV603" s="139" t="s">
        <v>81</v>
      </c>
      <c r="AW603" s="139">
        <v>2256355</v>
      </c>
      <c r="AX603" s="139" t="s">
        <v>121</v>
      </c>
      <c r="AY603" s="139" t="s">
        <v>82</v>
      </c>
      <c r="AZ603" s="139"/>
      <c r="BA603" s="139" t="s">
        <v>83</v>
      </c>
      <c r="BB603" s="157">
        <v>596421479676</v>
      </c>
      <c r="BC603" s="139"/>
      <c r="BD603" s="139" t="s">
        <v>1980</v>
      </c>
      <c r="BE603" s="139" t="s">
        <v>119</v>
      </c>
      <c r="BF603" s="139" t="s">
        <v>87</v>
      </c>
      <c r="BG603" s="139" t="s">
        <v>84</v>
      </c>
      <c r="BH603" s="139" t="s">
        <v>85</v>
      </c>
      <c r="BI603" s="139" t="s">
        <v>86</v>
      </c>
      <c r="BJ603" s="139"/>
      <c r="BK603" s="139" t="s">
        <v>116</v>
      </c>
    </row>
    <row r="604" spans="1:63" ht="13.2" customHeight="1" x14ac:dyDescent="0.2">
      <c r="A604" s="54">
        <f t="shared" si="199"/>
        <v>45912</v>
      </c>
      <c r="B604" s="54" t="str">
        <f t="shared" si="200"/>
        <v>NRT</v>
      </c>
      <c r="C604" s="53">
        <f t="shared" si="201"/>
        <v>82020038115</v>
      </c>
      <c r="D604" s="55" t="str">
        <f t="shared" si="202"/>
        <v>PJP250144055</v>
      </c>
      <c r="E604" s="53">
        <f t="shared" si="203"/>
        <v>596421479735</v>
      </c>
      <c r="F604" s="53">
        <f t="shared" si="204"/>
        <v>2256355</v>
      </c>
      <c r="G604" s="53" t="str">
        <f t="shared" si="205"/>
        <v>SWCORP (TEAMHT)</v>
      </c>
      <c r="H604" s="55" t="str">
        <f t="shared" si="206"/>
        <v>현종흔</v>
      </c>
      <c r="I604" s="53">
        <f t="shared" si="207"/>
        <v>43019</v>
      </c>
      <c r="J604" s="72">
        <f t="shared" si="208"/>
        <v>0</v>
      </c>
      <c r="K604" s="114">
        <f t="shared" si="209"/>
        <v>1</v>
      </c>
      <c r="L604" s="115">
        <f t="shared" si="210"/>
        <v>2.6</v>
      </c>
      <c r="M604" s="115">
        <f t="shared" si="211"/>
        <v>6.1</v>
      </c>
      <c r="N604" s="56">
        <f t="shared" si="212"/>
        <v>6.1000000000000005</v>
      </c>
      <c r="O604" s="53" t="str">
        <f t="shared" si="213"/>
        <v>일반(목록배제,Normal-Manifest Exception)</v>
      </c>
      <c r="P604" s="100">
        <f t="shared" si="214"/>
        <v>44.67</v>
      </c>
      <c r="Q604" s="63" t="str">
        <f t="shared" si="215"/>
        <v>RS702</v>
      </c>
      <c r="R604" s="63" t="str">
        <f t="shared" si="216"/>
        <v>AIR SEOUL</v>
      </c>
      <c r="S604" s="54">
        <f t="shared" si="217"/>
        <v>45912</v>
      </c>
      <c r="T604" s="94">
        <f t="shared" si="218"/>
        <v>1629</v>
      </c>
      <c r="U604" s="98" cm="1">
        <f t="array" ref="U604">IF(OR(ISNUMBER(SEARCH("대신대납",J604)),ISNUMBER(SEARCH("대신 대납",J604))),_xlfn.LET(
  _xlpm.s,J604,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4" s="98">
        <f>((K604-1)*2500)/(Summary!$B$23/100)</f>
        <v>0</v>
      </c>
      <c r="W604" s="107">
        <f>IF(OR(ISNUMBER(SEARCH("대신대납",J604)),ISNUMBER(SEARCH("대신 대납",J604)),ISNUMBER(SEARCH("대신착불",J604)),ISNUMBER(SEARCH("대신 착불",J604))), 0,_xlfn.IFNA(_xlfn.IFS(
    AND(N604/K604 &gt; 2, N604/K604 &lt;= 5), 500/(Summary!$B$23/100) * K604,
    AND(N604/K604 &gt; 5, N604/K604 &lt;= 10), 1000/(Summary!$B$23/100) * K604,
    AND(N604/K604 &gt; 10, N604/K604 &lt;= 20), 3000/(Summary!$B$23/100) * K604,
    AND(N604/K604 &gt; 20, N604/K604 &lt;= 25), 11000/(Summary!$B$23/100) * K604,
    AND(N604/K604 &gt; 25, N604/K604 &lt;= 999), 15000/(Summary!$B$23/100) * K604
),0))</f>
        <v>106.11993675251769</v>
      </c>
      <c r="X604" s="99" cm="1">
        <f t="array" ref="X604">_xlfn.IFNA(_xlfn.IFS(AND(P604&gt;=2000, P604&lt;3000), 10000, AND(P604&gt;=3000, P604&lt;4000), 15000, AND(P604&gt;=4000, P604&lt;5000), 20000, AND(P604&gt;=5000), 25000),0)</f>
        <v>0</v>
      </c>
      <c r="Y604" s="64" t="str">
        <f>_xlfn.IFNA(VLOOKUP(D604,OTC!$A:$H,8,0),"")</f>
        <v/>
      </c>
      <c r="Z604" s="102">
        <f t="shared" si="219"/>
        <v>106</v>
      </c>
      <c r="AA604" s="113">
        <f t="shared" si="220"/>
        <v>1735</v>
      </c>
      <c r="AB604" s="124">
        <f>IF(OR(ISNUMBER(SEARCH("적하삭제",J604)),ISNUMBER(SEARCH("적하 삭제",J604))),0,AA604*Summary!$B$23/100)</f>
        <v>16349.425500000001</v>
      </c>
      <c r="AC604" s="65"/>
      <c r="AD604" s="145">
        <v>45912</v>
      </c>
      <c r="AE604" s="139" t="s">
        <v>10</v>
      </c>
      <c r="AF604" s="139">
        <v>82020038115</v>
      </c>
      <c r="AG604" s="139" t="s">
        <v>1981</v>
      </c>
      <c r="AH604" s="139" t="s">
        <v>169</v>
      </c>
      <c r="AI604" s="139">
        <v>1092389263</v>
      </c>
      <c r="AJ604" s="139">
        <v>43019</v>
      </c>
      <c r="AK604" s="139"/>
      <c r="AL604" s="140">
        <v>1</v>
      </c>
      <c r="AM604" s="141">
        <v>2.6</v>
      </c>
      <c r="AN604" s="141">
        <v>6.1</v>
      </c>
      <c r="AO604" s="141">
        <v>6.5</v>
      </c>
      <c r="AP604" s="139" t="s">
        <v>8</v>
      </c>
      <c r="AQ604" s="141">
        <v>44.67</v>
      </c>
      <c r="AR604" s="139" t="s">
        <v>81</v>
      </c>
      <c r="AS604" s="139" t="s">
        <v>81</v>
      </c>
      <c r="AT604" s="139" t="s">
        <v>81</v>
      </c>
      <c r="AU604" s="139" t="s">
        <v>81</v>
      </c>
      <c r="AV604" s="139" t="s">
        <v>81</v>
      </c>
      <c r="AW604" s="139">
        <v>2256355</v>
      </c>
      <c r="AX604" s="139" t="s">
        <v>121</v>
      </c>
      <c r="AY604" s="139" t="s">
        <v>82</v>
      </c>
      <c r="AZ604" s="139"/>
      <c r="BA604" s="139" t="s">
        <v>83</v>
      </c>
      <c r="BB604" s="157">
        <v>596421479735</v>
      </c>
      <c r="BC604" s="139"/>
      <c r="BD604" s="139" t="s">
        <v>1982</v>
      </c>
      <c r="BE604" s="139" t="s">
        <v>119</v>
      </c>
      <c r="BF604" s="139" t="s">
        <v>87</v>
      </c>
      <c r="BG604" s="139" t="s">
        <v>84</v>
      </c>
      <c r="BH604" s="139" t="s">
        <v>85</v>
      </c>
      <c r="BI604" s="139" t="s">
        <v>86</v>
      </c>
      <c r="BJ604" s="139"/>
      <c r="BK604" s="139" t="s">
        <v>116</v>
      </c>
    </row>
    <row r="605" spans="1:63" ht="13.2" customHeight="1" x14ac:dyDescent="0.2">
      <c r="A605" s="54">
        <f t="shared" si="199"/>
        <v>45912</v>
      </c>
      <c r="B605" s="54" t="str">
        <f t="shared" si="200"/>
        <v>NRT</v>
      </c>
      <c r="C605" s="53">
        <f t="shared" si="201"/>
        <v>82020038115</v>
      </c>
      <c r="D605" s="55" t="str">
        <f t="shared" si="202"/>
        <v>PJP250144043</v>
      </c>
      <c r="E605" s="53">
        <f t="shared" si="203"/>
        <v>596421479610</v>
      </c>
      <c r="F605" s="53">
        <f t="shared" si="204"/>
        <v>2256355</v>
      </c>
      <c r="G605" s="53" t="str">
        <f t="shared" si="205"/>
        <v>SWCORP (TEAMHT)</v>
      </c>
      <c r="H605" s="55" t="str">
        <f t="shared" si="206"/>
        <v>양효열</v>
      </c>
      <c r="I605" s="53">
        <f t="shared" si="207"/>
        <v>41411</v>
      </c>
      <c r="J605" s="72">
        <f t="shared" si="208"/>
        <v>0</v>
      </c>
      <c r="K605" s="114">
        <f t="shared" si="209"/>
        <v>1</v>
      </c>
      <c r="L605" s="115">
        <f t="shared" si="210"/>
        <v>2.0499999999999998</v>
      </c>
      <c r="M605" s="115">
        <f t="shared" si="211"/>
        <v>6</v>
      </c>
      <c r="N605" s="56">
        <f t="shared" si="212"/>
        <v>6</v>
      </c>
      <c r="O605" s="53" t="str">
        <f t="shared" si="213"/>
        <v>일반(목록배제,Normal-Manifest Exception)</v>
      </c>
      <c r="P605" s="100">
        <f t="shared" si="214"/>
        <v>13.43</v>
      </c>
      <c r="Q605" s="63" t="str">
        <f t="shared" si="215"/>
        <v>RS702</v>
      </c>
      <c r="R605" s="63" t="str">
        <f t="shared" si="216"/>
        <v>AIR SEOUL</v>
      </c>
      <c r="S605" s="54">
        <f t="shared" si="217"/>
        <v>45912</v>
      </c>
      <c r="T605" s="94">
        <f t="shared" si="218"/>
        <v>1610</v>
      </c>
      <c r="U605" s="98" cm="1">
        <f t="array" ref="U605">IF(OR(ISNUMBER(SEARCH("대신대납",J605)),ISNUMBER(SEARCH("대신 대납",J605))),_xlfn.LET(
  _xlpm.s,J605,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5" s="98">
        <f>((K605-1)*2500)/(Summary!$B$23/100)</f>
        <v>0</v>
      </c>
      <c r="W605" s="107">
        <f>IF(OR(ISNUMBER(SEARCH("대신대납",J605)),ISNUMBER(SEARCH("대신 대납",J605)),ISNUMBER(SEARCH("대신착불",J605)),ISNUMBER(SEARCH("대신 착불",J605))), 0,_xlfn.IFNA(_xlfn.IFS(
    AND(N605/K605 &gt; 2, N605/K605 &lt;= 5), 500/(Summary!$B$23/100) * K605,
    AND(N605/K605 &gt; 5, N605/K605 &lt;= 10), 1000/(Summary!$B$23/100) * K605,
    AND(N605/K605 &gt; 10, N605/K605 &lt;= 20), 3000/(Summary!$B$23/100) * K605,
    AND(N605/K605 &gt; 20, N605/K605 &lt;= 25), 11000/(Summary!$B$23/100) * K605,
    AND(N605/K605 &gt; 25, N605/K605 &lt;= 999), 15000/(Summary!$B$23/100) * K605
),0))</f>
        <v>106.11993675251769</v>
      </c>
      <c r="X605" s="99" cm="1">
        <f t="array" ref="X605">_xlfn.IFNA(_xlfn.IFS(AND(P605&gt;=2000, P605&lt;3000), 10000, AND(P605&gt;=3000, P605&lt;4000), 15000, AND(P605&gt;=4000, P605&lt;5000), 20000, AND(P605&gt;=5000), 25000),0)</f>
        <v>0</v>
      </c>
      <c r="Y605" s="64" t="str">
        <f>_xlfn.IFNA(VLOOKUP(D605,OTC!$A:$H,8,0),"")</f>
        <v/>
      </c>
      <c r="Z605" s="102">
        <f t="shared" si="219"/>
        <v>106</v>
      </c>
      <c r="AA605" s="113">
        <f t="shared" si="220"/>
        <v>1716</v>
      </c>
      <c r="AB605" s="124">
        <f>IF(OR(ISNUMBER(SEARCH("적하삭제",J605)),ISNUMBER(SEARCH("적하 삭제",J605))),0,AA605*Summary!$B$23/100)</f>
        <v>16170.382799999999</v>
      </c>
      <c r="AC605" s="65"/>
      <c r="AD605" s="145">
        <v>45912</v>
      </c>
      <c r="AE605" s="139" t="s">
        <v>10</v>
      </c>
      <c r="AF605" s="139">
        <v>82020038115</v>
      </c>
      <c r="AG605" s="139" t="s">
        <v>1983</v>
      </c>
      <c r="AH605" s="139" t="s">
        <v>1984</v>
      </c>
      <c r="AI605" s="139">
        <v>1072871992</v>
      </c>
      <c r="AJ605" s="139">
        <v>41411</v>
      </c>
      <c r="AK605" s="139"/>
      <c r="AL605" s="140">
        <v>1</v>
      </c>
      <c r="AM605" s="141">
        <v>2.0499999999999998</v>
      </c>
      <c r="AN605" s="141">
        <v>6</v>
      </c>
      <c r="AO605" s="141">
        <v>6</v>
      </c>
      <c r="AP605" s="139" t="s">
        <v>8</v>
      </c>
      <c r="AQ605" s="141">
        <v>13.43</v>
      </c>
      <c r="AR605" s="139" t="s">
        <v>81</v>
      </c>
      <c r="AS605" s="139" t="s">
        <v>81</v>
      </c>
      <c r="AT605" s="139" t="s">
        <v>81</v>
      </c>
      <c r="AU605" s="139" t="s">
        <v>81</v>
      </c>
      <c r="AV605" s="139" t="s">
        <v>81</v>
      </c>
      <c r="AW605" s="139">
        <v>2256355</v>
      </c>
      <c r="AX605" s="139" t="s">
        <v>121</v>
      </c>
      <c r="AY605" s="139" t="s">
        <v>82</v>
      </c>
      <c r="AZ605" s="139"/>
      <c r="BA605" s="139" t="s">
        <v>83</v>
      </c>
      <c r="BB605" s="157">
        <v>596421479610</v>
      </c>
      <c r="BC605" s="139"/>
      <c r="BD605" s="139" t="s">
        <v>1985</v>
      </c>
      <c r="BE605" s="139" t="s">
        <v>119</v>
      </c>
      <c r="BF605" s="139" t="s">
        <v>87</v>
      </c>
      <c r="BG605" s="139" t="s">
        <v>84</v>
      </c>
      <c r="BH605" s="139" t="s">
        <v>85</v>
      </c>
      <c r="BI605" s="139" t="s">
        <v>86</v>
      </c>
      <c r="BJ605" s="139"/>
      <c r="BK605" s="139" t="s">
        <v>116</v>
      </c>
    </row>
    <row r="606" spans="1:63" ht="13.2" customHeight="1" x14ac:dyDescent="0.2">
      <c r="A606" s="54">
        <f t="shared" si="199"/>
        <v>45912</v>
      </c>
      <c r="B606" s="54" t="str">
        <f t="shared" si="200"/>
        <v>NRT</v>
      </c>
      <c r="C606" s="53">
        <f t="shared" si="201"/>
        <v>82020038115</v>
      </c>
      <c r="D606" s="55" t="str">
        <f t="shared" si="202"/>
        <v>PJP250144056</v>
      </c>
      <c r="E606" s="53">
        <f t="shared" si="203"/>
        <v>596421479746</v>
      </c>
      <c r="F606" s="53">
        <f t="shared" si="204"/>
        <v>2256355</v>
      </c>
      <c r="G606" s="53" t="str">
        <f t="shared" si="205"/>
        <v>SWCORP (TEAMHT)</v>
      </c>
      <c r="H606" s="55" t="str">
        <f t="shared" si="206"/>
        <v>용나영</v>
      </c>
      <c r="I606" s="53">
        <f t="shared" si="207"/>
        <v>11812</v>
      </c>
      <c r="J606" s="72">
        <f t="shared" si="208"/>
        <v>0</v>
      </c>
      <c r="K606" s="114">
        <f t="shared" si="209"/>
        <v>1</v>
      </c>
      <c r="L606" s="115">
        <f t="shared" si="210"/>
        <v>0.7</v>
      </c>
      <c r="M606" s="115">
        <f t="shared" si="211"/>
        <v>2</v>
      </c>
      <c r="N606" s="56">
        <f t="shared" si="212"/>
        <v>2</v>
      </c>
      <c r="O606" s="53" t="str">
        <f t="shared" si="213"/>
        <v>일반(목록배제,Normal-Manifest Exception)</v>
      </c>
      <c r="P606" s="100">
        <f t="shared" si="214"/>
        <v>14.34</v>
      </c>
      <c r="Q606" s="63" t="str">
        <f t="shared" si="215"/>
        <v>RS702</v>
      </c>
      <c r="R606" s="63" t="str">
        <f t="shared" si="216"/>
        <v>AIR SEOUL</v>
      </c>
      <c r="S606" s="54">
        <f t="shared" si="217"/>
        <v>45912</v>
      </c>
      <c r="T606" s="94">
        <f t="shared" si="218"/>
        <v>850</v>
      </c>
      <c r="U606" s="98" cm="1">
        <f t="array" ref="U606">IF(OR(ISNUMBER(SEARCH("대신대납",J606)),ISNUMBER(SEARCH("대신 대납",J606))),_xlfn.LET(
  _xlpm.s,J606,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6" s="98">
        <f>((K606-1)*2500)/(Summary!$B$23/100)</f>
        <v>0</v>
      </c>
      <c r="W606" s="107">
        <f>IF(OR(ISNUMBER(SEARCH("대신대납",J606)),ISNUMBER(SEARCH("대신 대납",J606)),ISNUMBER(SEARCH("대신착불",J606)),ISNUMBER(SEARCH("대신 착불",J606))), 0,_xlfn.IFNA(_xlfn.IFS(
    AND(N606/K606 &gt; 2, N606/K606 &lt;= 5), 500/(Summary!$B$23/100) * K606,
    AND(N606/K606 &gt; 5, N606/K606 &lt;= 10), 1000/(Summary!$B$23/100) * K606,
    AND(N606/K606 &gt; 10, N606/K606 &lt;= 20), 3000/(Summary!$B$23/100) * K606,
    AND(N606/K606 &gt; 20, N606/K606 &lt;= 25), 11000/(Summary!$B$23/100) * K606,
    AND(N606/K606 &gt; 25, N606/K606 &lt;= 999), 15000/(Summary!$B$23/100) * K606
),0))</f>
        <v>0</v>
      </c>
      <c r="X606" s="99" cm="1">
        <f t="array" ref="X606">_xlfn.IFNA(_xlfn.IFS(AND(P606&gt;=2000, P606&lt;3000), 10000, AND(P606&gt;=3000, P606&lt;4000), 15000, AND(P606&gt;=4000, P606&lt;5000), 20000, AND(P606&gt;=5000), 25000),0)</f>
        <v>0</v>
      </c>
      <c r="Y606" s="64" t="str">
        <f>_xlfn.IFNA(VLOOKUP(D606,OTC!$A:$H,8,0),"")</f>
        <v/>
      </c>
      <c r="Z606" s="102">
        <f t="shared" si="219"/>
        <v>0</v>
      </c>
      <c r="AA606" s="113">
        <f t="shared" si="220"/>
        <v>850</v>
      </c>
      <c r="AB606" s="124">
        <f>IF(OR(ISNUMBER(SEARCH("적하삭제",J606)),ISNUMBER(SEARCH("적하 삭제",J606))),0,AA606*Summary!$B$23/100)</f>
        <v>8009.8050000000003</v>
      </c>
      <c r="AC606" s="65"/>
      <c r="AD606" s="145">
        <v>45912</v>
      </c>
      <c r="AE606" s="139" t="s">
        <v>10</v>
      </c>
      <c r="AF606" s="139">
        <v>82020038115</v>
      </c>
      <c r="AG606" s="139" t="s">
        <v>1986</v>
      </c>
      <c r="AH606" s="139" t="s">
        <v>1987</v>
      </c>
      <c r="AI606" s="139">
        <v>1042122850</v>
      </c>
      <c r="AJ606" s="139">
        <v>11812</v>
      </c>
      <c r="AK606" s="139"/>
      <c r="AL606" s="140">
        <v>1</v>
      </c>
      <c r="AM606" s="141">
        <v>0.7</v>
      </c>
      <c r="AN606" s="141">
        <v>2</v>
      </c>
      <c r="AO606" s="141">
        <v>2</v>
      </c>
      <c r="AP606" s="139" t="s">
        <v>8</v>
      </c>
      <c r="AQ606" s="141">
        <v>14.34</v>
      </c>
      <c r="AR606" s="139" t="s">
        <v>81</v>
      </c>
      <c r="AS606" s="139" t="s">
        <v>81</v>
      </c>
      <c r="AT606" s="139" t="s">
        <v>81</v>
      </c>
      <c r="AU606" s="139" t="s">
        <v>81</v>
      </c>
      <c r="AV606" s="139" t="s">
        <v>81</v>
      </c>
      <c r="AW606" s="139">
        <v>2256355</v>
      </c>
      <c r="AX606" s="139" t="s">
        <v>121</v>
      </c>
      <c r="AY606" s="139" t="s">
        <v>82</v>
      </c>
      <c r="AZ606" s="139"/>
      <c r="BA606" s="139" t="s">
        <v>83</v>
      </c>
      <c r="BB606" s="157">
        <v>596421479746</v>
      </c>
      <c r="BC606" s="139"/>
      <c r="BD606" s="139" t="s">
        <v>1988</v>
      </c>
      <c r="BE606" s="139" t="s">
        <v>119</v>
      </c>
      <c r="BF606" s="139" t="s">
        <v>87</v>
      </c>
      <c r="BG606" s="139" t="s">
        <v>84</v>
      </c>
      <c r="BH606" s="139" t="s">
        <v>85</v>
      </c>
      <c r="BI606" s="139" t="s">
        <v>86</v>
      </c>
      <c r="BJ606" s="139"/>
      <c r="BK606" s="139" t="s">
        <v>116</v>
      </c>
    </row>
    <row r="607" spans="1:63" ht="13.2" customHeight="1" x14ac:dyDescent="0.2">
      <c r="A607" s="54">
        <f t="shared" si="199"/>
        <v>45912</v>
      </c>
      <c r="B607" s="54" t="str">
        <f t="shared" si="200"/>
        <v>NRT</v>
      </c>
      <c r="C607" s="53">
        <f t="shared" si="201"/>
        <v>82020038115</v>
      </c>
      <c r="D607" s="55" t="str">
        <f t="shared" si="202"/>
        <v>PJP250143595</v>
      </c>
      <c r="E607" s="53">
        <f t="shared" si="203"/>
        <v>596421478335</v>
      </c>
      <c r="F607" s="53">
        <f t="shared" si="204"/>
        <v>2256355</v>
      </c>
      <c r="G607" s="53" t="str">
        <f t="shared" si="205"/>
        <v>SWCORP (TEAMHT)</v>
      </c>
      <c r="H607" s="55" t="str">
        <f t="shared" si="206"/>
        <v>윤선희</v>
      </c>
      <c r="I607" s="53">
        <f t="shared" si="207"/>
        <v>27465</v>
      </c>
      <c r="J607" s="72">
        <f t="shared" si="208"/>
        <v>0</v>
      </c>
      <c r="K607" s="114">
        <f t="shared" si="209"/>
        <v>1</v>
      </c>
      <c r="L607" s="115">
        <f t="shared" si="210"/>
        <v>2.15</v>
      </c>
      <c r="M607" s="115">
        <f t="shared" si="211"/>
        <v>6.1</v>
      </c>
      <c r="N607" s="56">
        <f t="shared" si="212"/>
        <v>6.1000000000000005</v>
      </c>
      <c r="O607" s="53" t="str">
        <f t="shared" si="213"/>
        <v>일반(목록배제,Normal-Manifest Exception)</v>
      </c>
      <c r="P607" s="100">
        <f t="shared" si="214"/>
        <v>12.55</v>
      </c>
      <c r="Q607" s="63" t="str">
        <f t="shared" si="215"/>
        <v>RS702</v>
      </c>
      <c r="R607" s="63" t="str">
        <f t="shared" si="216"/>
        <v>AIR SEOUL</v>
      </c>
      <c r="S607" s="54">
        <f t="shared" si="217"/>
        <v>45912</v>
      </c>
      <c r="T607" s="94">
        <f t="shared" si="218"/>
        <v>1629</v>
      </c>
      <c r="U607" s="98" cm="1">
        <f t="array" ref="U607">IF(OR(ISNUMBER(SEARCH("대신대납",J607)),ISNUMBER(SEARCH("대신 대납",J607))),_xlfn.LET(
  _xlpm.s,J607,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7" s="98">
        <f>((K607-1)*2500)/(Summary!$B$23/100)</f>
        <v>0</v>
      </c>
      <c r="W607" s="107">
        <f>IF(OR(ISNUMBER(SEARCH("대신대납",J607)),ISNUMBER(SEARCH("대신 대납",J607)),ISNUMBER(SEARCH("대신착불",J607)),ISNUMBER(SEARCH("대신 착불",J607))), 0,_xlfn.IFNA(_xlfn.IFS(
    AND(N607/K607 &gt; 2, N607/K607 &lt;= 5), 500/(Summary!$B$23/100) * K607,
    AND(N607/K607 &gt; 5, N607/K607 &lt;= 10), 1000/(Summary!$B$23/100) * K607,
    AND(N607/K607 &gt; 10, N607/K607 &lt;= 20), 3000/(Summary!$B$23/100) * K607,
    AND(N607/K607 &gt; 20, N607/K607 &lt;= 25), 11000/(Summary!$B$23/100) * K607,
    AND(N607/K607 &gt; 25, N607/K607 &lt;= 999), 15000/(Summary!$B$23/100) * K607
),0))</f>
        <v>106.11993675251769</v>
      </c>
      <c r="X607" s="99" cm="1">
        <f t="array" ref="X607">_xlfn.IFNA(_xlfn.IFS(AND(P607&gt;=2000, P607&lt;3000), 10000, AND(P607&gt;=3000, P607&lt;4000), 15000, AND(P607&gt;=4000, P607&lt;5000), 20000, AND(P607&gt;=5000), 25000),0)</f>
        <v>0</v>
      </c>
      <c r="Y607" s="64" t="str">
        <f>_xlfn.IFNA(VLOOKUP(D607,OTC!$A:$H,8,0),"")</f>
        <v/>
      </c>
      <c r="Z607" s="102">
        <f t="shared" si="219"/>
        <v>106</v>
      </c>
      <c r="AA607" s="113">
        <f t="shared" si="220"/>
        <v>1735</v>
      </c>
      <c r="AB607" s="124">
        <f>IF(OR(ISNUMBER(SEARCH("적하삭제",J607)),ISNUMBER(SEARCH("적하 삭제",J607))),0,AA607*Summary!$B$23/100)</f>
        <v>16349.425500000001</v>
      </c>
      <c r="AC607" s="65"/>
      <c r="AD607" s="145">
        <v>45912</v>
      </c>
      <c r="AE607" s="139" t="s">
        <v>10</v>
      </c>
      <c r="AF607" s="139">
        <v>82020038115</v>
      </c>
      <c r="AG607" s="139" t="s">
        <v>1989</v>
      </c>
      <c r="AH607" s="139" t="s">
        <v>1283</v>
      </c>
      <c r="AI607" s="139">
        <v>1025961412</v>
      </c>
      <c r="AJ607" s="139">
        <v>27465</v>
      </c>
      <c r="AK607" s="139"/>
      <c r="AL607" s="140">
        <v>1</v>
      </c>
      <c r="AM607" s="141">
        <v>2.15</v>
      </c>
      <c r="AN607" s="141">
        <v>6.1</v>
      </c>
      <c r="AO607" s="141">
        <v>6.5</v>
      </c>
      <c r="AP607" s="139" t="s">
        <v>8</v>
      </c>
      <c r="AQ607" s="141">
        <v>12.55</v>
      </c>
      <c r="AR607" s="139" t="s">
        <v>81</v>
      </c>
      <c r="AS607" s="139" t="s">
        <v>81</v>
      </c>
      <c r="AT607" s="139" t="s">
        <v>81</v>
      </c>
      <c r="AU607" s="139" t="s">
        <v>81</v>
      </c>
      <c r="AV607" s="139" t="s">
        <v>81</v>
      </c>
      <c r="AW607" s="139">
        <v>2256355</v>
      </c>
      <c r="AX607" s="139" t="s">
        <v>121</v>
      </c>
      <c r="AY607" s="139" t="s">
        <v>82</v>
      </c>
      <c r="AZ607" s="139"/>
      <c r="BA607" s="139" t="s">
        <v>83</v>
      </c>
      <c r="BB607" s="157">
        <v>596421478335</v>
      </c>
      <c r="BC607" s="139"/>
      <c r="BD607" s="139" t="s">
        <v>1990</v>
      </c>
      <c r="BE607" s="139" t="s">
        <v>119</v>
      </c>
      <c r="BF607" s="139" t="s">
        <v>87</v>
      </c>
      <c r="BG607" s="139" t="s">
        <v>84</v>
      </c>
      <c r="BH607" s="139" t="s">
        <v>85</v>
      </c>
      <c r="BI607" s="139" t="s">
        <v>86</v>
      </c>
      <c r="BJ607" s="139"/>
      <c r="BK607" s="139" t="s">
        <v>116</v>
      </c>
    </row>
    <row r="608" spans="1:63" ht="13.2" customHeight="1" x14ac:dyDescent="0.2">
      <c r="A608" s="54">
        <f t="shared" si="199"/>
        <v>45912</v>
      </c>
      <c r="B608" s="54" t="str">
        <f t="shared" si="200"/>
        <v>NRT</v>
      </c>
      <c r="C608" s="53">
        <f t="shared" si="201"/>
        <v>82020038115</v>
      </c>
      <c r="D608" s="55" t="str">
        <f t="shared" si="202"/>
        <v>PJP250143683</v>
      </c>
      <c r="E608" s="53">
        <f t="shared" si="203"/>
        <v>596421478641</v>
      </c>
      <c r="F608" s="53">
        <f t="shared" si="204"/>
        <v>2256355</v>
      </c>
      <c r="G608" s="53" t="str">
        <f t="shared" si="205"/>
        <v>SWCORP (TEAMHT)</v>
      </c>
      <c r="H608" s="55" t="str">
        <f t="shared" si="206"/>
        <v>김상균</v>
      </c>
      <c r="I608" s="53">
        <f t="shared" si="207"/>
        <v>6596</v>
      </c>
      <c r="J608" s="72">
        <f t="shared" si="208"/>
        <v>0</v>
      </c>
      <c r="K608" s="114">
        <f t="shared" si="209"/>
        <v>1</v>
      </c>
      <c r="L608" s="115">
        <f t="shared" si="210"/>
        <v>0.6</v>
      </c>
      <c r="M608" s="115">
        <f t="shared" si="211"/>
        <v>2</v>
      </c>
      <c r="N608" s="56">
        <f t="shared" si="212"/>
        <v>2</v>
      </c>
      <c r="O608" s="53" t="str">
        <f t="shared" si="213"/>
        <v>일반(목록배제,Normal-Manifest Exception)</v>
      </c>
      <c r="P608" s="100">
        <f t="shared" si="214"/>
        <v>13.51</v>
      </c>
      <c r="Q608" s="63" t="str">
        <f t="shared" si="215"/>
        <v>RS702</v>
      </c>
      <c r="R608" s="63" t="str">
        <f t="shared" si="216"/>
        <v>AIR SEOUL</v>
      </c>
      <c r="S608" s="54">
        <f t="shared" si="217"/>
        <v>45912</v>
      </c>
      <c r="T608" s="94">
        <f t="shared" si="218"/>
        <v>850</v>
      </c>
      <c r="U608" s="98" cm="1">
        <f t="array" ref="U608">IF(OR(ISNUMBER(SEARCH("대신대납",J608)),ISNUMBER(SEARCH("대신 대납",J608))),_xlfn.LET(
  _xlpm.s,J608,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8" s="98">
        <f>((K608-1)*2500)/(Summary!$B$23/100)</f>
        <v>0</v>
      </c>
      <c r="W608" s="107">
        <f>IF(OR(ISNUMBER(SEARCH("대신대납",J608)),ISNUMBER(SEARCH("대신 대납",J608)),ISNUMBER(SEARCH("대신착불",J608)),ISNUMBER(SEARCH("대신 착불",J608))), 0,_xlfn.IFNA(_xlfn.IFS(
    AND(N608/K608 &gt; 2, N608/K608 &lt;= 5), 500/(Summary!$B$23/100) * K608,
    AND(N608/K608 &gt; 5, N608/K608 &lt;= 10), 1000/(Summary!$B$23/100) * K608,
    AND(N608/K608 &gt; 10, N608/K608 &lt;= 20), 3000/(Summary!$B$23/100) * K608,
    AND(N608/K608 &gt; 20, N608/K608 &lt;= 25), 11000/(Summary!$B$23/100) * K608,
    AND(N608/K608 &gt; 25, N608/K608 &lt;= 999), 15000/(Summary!$B$23/100) * K608
),0))</f>
        <v>0</v>
      </c>
      <c r="X608" s="99" cm="1">
        <f t="array" ref="X608">_xlfn.IFNA(_xlfn.IFS(AND(P608&gt;=2000, P608&lt;3000), 10000, AND(P608&gt;=3000, P608&lt;4000), 15000, AND(P608&gt;=4000, P608&lt;5000), 20000, AND(P608&gt;=5000), 25000),0)</f>
        <v>0</v>
      </c>
      <c r="Y608" s="64" t="str">
        <f>_xlfn.IFNA(VLOOKUP(D608,OTC!$A:$H,8,0),"")</f>
        <v/>
      </c>
      <c r="Z608" s="102">
        <f t="shared" si="219"/>
        <v>0</v>
      </c>
      <c r="AA608" s="113">
        <f t="shared" si="220"/>
        <v>850</v>
      </c>
      <c r="AB608" s="124">
        <f>IF(OR(ISNUMBER(SEARCH("적하삭제",J608)),ISNUMBER(SEARCH("적하 삭제",J608))),0,AA608*Summary!$B$23/100)</f>
        <v>8009.8050000000003</v>
      </c>
      <c r="AC608" s="65"/>
      <c r="AD608" s="145">
        <v>45912</v>
      </c>
      <c r="AE608" s="139" t="s">
        <v>10</v>
      </c>
      <c r="AF608" s="139">
        <v>82020038115</v>
      </c>
      <c r="AG608" s="139" t="s">
        <v>1991</v>
      </c>
      <c r="AH608" s="139" t="s">
        <v>1178</v>
      </c>
      <c r="AI608" s="139">
        <v>1047263288</v>
      </c>
      <c r="AJ608" s="139">
        <v>6596</v>
      </c>
      <c r="AK608" s="139"/>
      <c r="AL608" s="140">
        <v>1</v>
      </c>
      <c r="AM608" s="141">
        <v>0.6</v>
      </c>
      <c r="AN608" s="141">
        <v>2</v>
      </c>
      <c r="AO608" s="141">
        <v>2</v>
      </c>
      <c r="AP608" s="139" t="s">
        <v>8</v>
      </c>
      <c r="AQ608" s="141">
        <v>13.51</v>
      </c>
      <c r="AR608" s="139" t="s">
        <v>81</v>
      </c>
      <c r="AS608" s="139" t="s">
        <v>81</v>
      </c>
      <c r="AT608" s="139" t="s">
        <v>81</v>
      </c>
      <c r="AU608" s="139" t="s">
        <v>81</v>
      </c>
      <c r="AV608" s="139" t="s">
        <v>81</v>
      </c>
      <c r="AW608" s="139">
        <v>2256355</v>
      </c>
      <c r="AX608" s="139" t="s">
        <v>121</v>
      </c>
      <c r="AY608" s="139" t="s">
        <v>82</v>
      </c>
      <c r="AZ608" s="139"/>
      <c r="BA608" s="139" t="s">
        <v>83</v>
      </c>
      <c r="BB608" s="157">
        <v>596421478641</v>
      </c>
      <c r="BC608" s="139"/>
      <c r="BD608" s="139" t="s">
        <v>1992</v>
      </c>
      <c r="BE608" s="139" t="s">
        <v>119</v>
      </c>
      <c r="BF608" s="139" t="s">
        <v>87</v>
      </c>
      <c r="BG608" s="139" t="s">
        <v>84</v>
      </c>
      <c r="BH608" s="139" t="s">
        <v>85</v>
      </c>
      <c r="BI608" s="139" t="s">
        <v>86</v>
      </c>
      <c r="BJ608" s="139"/>
      <c r="BK608" s="139" t="s">
        <v>116</v>
      </c>
    </row>
    <row r="609" spans="1:63" ht="13.2" customHeight="1" x14ac:dyDescent="0.2">
      <c r="A609" s="54">
        <f t="shared" si="199"/>
        <v>45912</v>
      </c>
      <c r="B609" s="54" t="str">
        <f t="shared" si="200"/>
        <v>NRT</v>
      </c>
      <c r="C609" s="53">
        <f t="shared" si="201"/>
        <v>82020038115</v>
      </c>
      <c r="D609" s="55" t="str">
        <f t="shared" si="202"/>
        <v>PJP250143685</v>
      </c>
      <c r="E609" s="53">
        <f t="shared" si="203"/>
        <v>596421478663</v>
      </c>
      <c r="F609" s="53">
        <f t="shared" si="204"/>
        <v>2256355</v>
      </c>
      <c r="G609" s="53" t="str">
        <f t="shared" si="205"/>
        <v>SWCORP (TEAMHT)</v>
      </c>
      <c r="H609" s="55" t="str">
        <f t="shared" si="206"/>
        <v>이은재</v>
      </c>
      <c r="I609" s="53">
        <f t="shared" si="207"/>
        <v>34069</v>
      </c>
      <c r="J609" s="72">
        <f t="shared" si="208"/>
        <v>0</v>
      </c>
      <c r="K609" s="114">
        <f t="shared" si="209"/>
        <v>1</v>
      </c>
      <c r="L609" s="115">
        <f t="shared" si="210"/>
        <v>0.45</v>
      </c>
      <c r="M609" s="115">
        <f t="shared" si="211"/>
        <v>1.9</v>
      </c>
      <c r="N609" s="56">
        <f t="shared" si="212"/>
        <v>1.9000000000000001</v>
      </c>
      <c r="O609" s="53" t="str">
        <f t="shared" si="213"/>
        <v>일반(목록배제,Normal-Manifest Exception)</v>
      </c>
      <c r="P609" s="100">
        <f t="shared" si="214"/>
        <v>3</v>
      </c>
      <c r="Q609" s="63" t="str">
        <f t="shared" si="215"/>
        <v>RS702</v>
      </c>
      <c r="R609" s="63" t="str">
        <f t="shared" si="216"/>
        <v>AIR SEOUL</v>
      </c>
      <c r="S609" s="54">
        <f t="shared" si="217"/>
        <v>45912</v>
      </c>
      <c r="T609" s="94">
        <f t="shared" si="218"/>
        <v>831</v>
      </c>
      <c r="U609" s="98" cm="1">
        <f t="array" ref="U609">IF(OR(ISNUMBER(SEARCH("대신대납",J609)),ISNUMBER(SEARCH("대신 대납",J609))),_xlfn.LET(
  _xlpm.s,J609,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9" s="98">
        <f>((K609-1)*2500)/(Summary!$B$23/100)</f>
        <v>0</v>
      </c>
      <c r="W609" s="107">
        <f>IF(OR(ISNUMBER(SEARCH("대신대납",J609)),ISNUMBER(SEARCH("대신 대납",J609)),ISNUMBER(SEARCH("대신착불",J609)),ISNUMBER(SEARCH("대신 착불",J609))), 0,_xlfn.IFNA(_xlfn.IFS(
    AND(N609/K609 &gt; 2, N609/K609 &lt;= 5), 500/(Summary!$B$23/100) * K609,
    AND(N609/K609 &gt; 5, N609/K609 &lt;= 10), 1000/(Summary!$B$23/100) * K609,
    AND(N609/K609 &gt; 10, N609/K609 &lt;= 20), 3000/(Summary!$B$23/100) * K609,
    AND(N609/K609 &gt; 20, N609/K609 &lt;= 25), 11000/(Summary!$B$23/100) * K609,
    AND(N609/K609 &gt; 25, N609/K609 &lt;= 999), 15000/(Summary!$B$23/100) * K609
),0))</f>
        <v>0</v>
      </c>
      <c r="X609" s="99" cm="1">
        <f t="array" ref="X609">_xlfn.IFNA(_xlfn.IFS(AND(P609&gt;=2000, P609&lt;3000), 10000, AND(P609&gt;=3000, P609&lt;4000), 15000, AND(P609&gt;=4000, P609&lt;5000), 20000, AND(P609&gt;=5000), 25000),0)</f>
        <v>0</v>
      </c>
      <c r="Y609" s="64" t="str">
        <f>_xlfn.IFNA(VLOOKUP(D609,OTC!$A:$H,8,0),"")</f>
        <v/>
      </c>
      <c r="Z609" s="102">
        <f t="shared" si="219"/>
        <v>0</v>
      </c>
      <c r="AA609" s="113">
        <f t="shared" si="220"/>
        <v>831</v>
      </c>
      <c r="AB609" s="124">
        <f>IF(OR(ISNUMBER(SEARCH("적하삭제",J609)),ISNUMBER(SEARCH("적하 삭제",J609))),0,AA609*Summary!$B$23/100)</f>
        <v>7830.7622999999994</v>
      </c>
      <c r="AC609" s="65"/>
      <c r="AD609" s="145">
        <v>45912</v>
      </c>
      <c r="AE609" s="139" t="s">
        <v>10</v>
      </c>
      <c r="AF609" s="139">
        <v>82020038115</v>
      </c>
      <c r="AG609" s="139" t="s">
        <v>1993</v>
      </c>
      <c r="AH609" s="139" t="s">
        <v>1994</v>
      </c>
      <c r="AI609" s="139">
        <v>1084556169</v>
      </c>
      <c r="AJ609" s="139">
        <v>34069</v>
      </c>
      <c r="AK609" s="139"/>
      <c r="AL609" s="140">
        <v>1</v>
      </c>
      <c r="AM609" s="141">
        <v>0.45</v>
      </c>
      <c r="AN609" s="141">
        <v>1.9</v>
      </c>
      <c r="AO609" s="141">
        <v>1.9</v>
      </c>
      <c r="AP609" s="139" t="s">
        <v>8</v>
      </c>
      <c r="AQ609" s="141">
        <v>3</v>
      </c>
      <c r="AR609" s="139" t="s">
        <v>81</v>
      </c>
      <c r="AS609" s="139" t="s">
        <v>81</v>
      </c>
      <c r="AT609" s="139" t="s">
        <v>81</v>
      </c>
      <c r="AU609" s="139" t="s">
        <v>81</v>
      </c>
      <c r="AV609" s="139" t="s">
        <v>81</v>
      </c>
      <c r="AW609" s="139">
        <v>2256355</v>
      </c>
      <c r="AX609" s="139" t="s">
        <v>121</v>
      </c>
      <c r="AY609" s="139" t="s">
        <v>82</v>
      </c>
      <c r="AZ609" s="139"/>
      <c r="BA609" s="139" t="s">
        <v>83</v>
      </c>
      <c r="BB609" s="157">
        <v>596421478663</v>
      </c>
      <c r="BC609" s="139"/>
      <c r="BD609" s="139" t="s">
        <v>1995</v>
      </c>
      <c r="BE609" s="139" t="s">
        <v>119</v>
      </c>
      <c r="BF609" s="139" t="s">
        <v>87</v>
      </c>
      <c r="BG609" s="139" t="s">
        <v>84</v>
      </c>
      <c r="BH609" s="139" t="s">
        <v>85</v>
      </c>
      <c r="BI609" s="139" t="s">
        <v>86</v>
      </c>
      <c r="BJ609" s="139"/>
      <c r="BK609" s="139" t="s">
        <v>116</v>
      </c>
    </row>
    <row r="610" spans="1:63" ht="13.2" customHeight="1" x14ac:dyDescent="0.2">
      <c r="A610" s="54">
        <f t="shared" si="199"/>
        <v>45912</v>
      </c>
      <c r="B610" s="54" t="str">
        <f t="shared" si="200"/>
        <v>NRT</v>
      </c>
      <c r="C610" s="53">
        <f t="shared" si="201"/>
        <v>82020038115</v>
      </c>
      <c r="D610" s="55" t="str">
        <f t="shared" si="202"/>
        <v>PJP250144048</v>
      </c>
      <c r="E610" s="53">
        <f t="shared" si="203"/>
        <v>596421479665</v>
      </c>
      <c r="F610" s="53">
        <f t="shared" si="204"/>
        <v>2256355</v>
      </c>
      <c r="G610" s="53" t="str">
        <f t="shared" si="205"/>
        <v>SWCORP (TEAMHT)</v>
      </c>
      <c r="H610" s="55" t="str">
        <f t="shared" si="206"/>
        <v>박선영</v>
      </c>
      <c r="I610" s="53">
        <f t="shared" si="207"/>
        <v>13832</v>
      </c>
      <c r="J610" s="72">
        <f t="shared" si="208"/>
        <v>0</v>
      </c>
      <c r="K610" s="114">
        <f t="shared" si="209"/>
        <v>1</v>
      </c>
      <c r="L610" s="115">
        <f t="shared" si="210"/>
        <v>2.6</v>
      </c>
      <c r="M610" s="115">
        <f t="shared" si="211"/>
        <v>3.5</v>
      </c>
      <c r="N610" s="56">
        <f t="shared" si="212"/>
        <v>3.5</v>
      </c>
      <c r="O610" s="53" t="str">
        <f t="shared" si="213"/>
        <v>일반(목록배제,Normal-Manifest Exception)</v>
      </c>
      <c r="P610" s="100">
        <f t="shared" si="214"/>
        <v>5.2</v>
      </c>
      <c r="Q610" s="63" t="str">
        <f t="shared" si="215"/>
        <v>RS702</v>
      </c>
      <c r="R610" s="63" t="str">
        <f t="shared" si="216"/>
        <v>AIR SEOUL</v>
      </c>
      <c r="S610" s="54">
        <f t="shared" si="217"/>
        <v>45912</v>
      </c>
      <c r="T610" s="94">
        <f t="shared" si="218"/>
        <v>1135</v>
      </c>
      <c r="U610" s="98" cm="1">
        <f t="array" ref="U610">IF(OR(ISNUMBER(SEARCH("대신대납",J610)),ISNUMBER(SEARCH("대신 대납",J610))),_xlfn.LET(
  _xlpm.s,J610,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0" s="98">
        <f>((K610-1)*2500)/(Summary!$B$23/100)</f>
        <v>0</v>
      </c>
      <c r="W610" s="107">
        <f>IF(OR(ISNUMBER(SEARCH("대신대납",J610)),ISNUMBER(SEARCH("대신 대납",J610)),ISNUMBER(SEARCH("대신착불",J610)),ISNUMBER(SEARCH("대신 착불",J610))), 0,_xlfn.IFNA(_xlfn.IFS(
    AND(N610/K610 &gt; 2, N610/K610 &lt;= 5), 500/(Summary!$B$23/100) * K610,
    AND(N610/K610 &gt; 5, N610/K610 &lt;= 10), 1000/(Summary!$B$23/100) * K610,
    AND(N610/K610 &gt; 10, N610/K610 &lt;= 20), 3000/(Summary!$B$23/100) * K610,
    AND(N610/K610 &gt; 20, N610/K610 &lt;= 25), 11000/(Summary!$B$23/100) * K610,
    AND(N610/K610 &gt; 25, N610/K610 &lt;= 999), 15000/(Summary!$B$23/100) * K610
),0))</f>
        <v>53.059968376258844</v>
      </c>
      <c r="X610" s="99" cm="1">
        <f t="array" ref="X610">_xlfn.IFNA(_xlfn.IFS(AND(P610&gt;=2000, P610&lt;3000), 10000, AND(P610&gt;=3000, P610&lt;4000), 15000, AND(P610&gt;=4000, P610&lt;5000), 20000, AND(P610&gt;=5000), 25000),0)</f>
        <v>0</v>
      </c>
      <c r="Y610" s="64" t="str">
        <f>_xlfn.IFNA(VLOOKUP(D610,OTC!$A:$H,8,0),"")</f>
        <v/>
      </c>
      <c r="Z610" s="102">
        <f t="shared" si="219"/>
        <v>53</v>
      </c>
      <c r="AA610" s="113">
        <f t="shared" si="220"/>
        <v>1188</v>
      </c>
      <c r="AB610" s="124">
        <f>IF(OR(ISNUMBER(SEARCH("적하삭제",J610)),ISNUMBER(SEARCH("적하 삭제",J610))),0,AA610*Summary!$B$23/100)</f>
        <v>11194.8804</v>
      </c>
      <c r="AC610" s="65"/>
      <c r="AD610" s="145">
        <v>45912</v>
      </c>
      <c r="AE610" s="139" t="s">
        <v>10</v>
      </c>
      <c r="AF610" s="139">
        <v>82020038115</v>
      </c>
      <c r="AG610" s="139" t="s">
        <v>1996</v>
      </c>
      <c r="AH610" s="139" t="s">
        <v>1997</v>
      </c>
      <c r="AI610" s="139">
        <v>1096003402</v>
      </c>
      <c r="AJ610" s="139">
        <v>13832</v>
      </c>
      <c r="AK610" s="139"/>
      <c r="AL610" s="140">
        <v>1</v>
      </c>
      <c r="AM610" s="141">
        <v>2.6</v>
      </c>
      <c r="AN610" s="141">
        <v>3.5</v>
      </c>
      <c r="AO610" s="141">
        <v>3.5</v>
      </c>
      <c r="AP610" s="139" t="s">
        <v>8</v>
      </c>
      <c r="AQ610" s="141">
        <v>5.2</v>
      </c>
      <c r="AR610" s="139" t="s">
        <v>81</v>
      </c>
      <c r="AS610" s="139" t="s">
        <v>81</v>
      </c>
      <c r="AT610" s="139" t="s">
        <v>81</v>
      </c>
      <c r="AU610" s="139" t="s">
        <v>81</v>
      </c>
      <c r="AV610" s="139" t="s">
        <v>81</v>
      </c>
      <c r="AW610" s="139">
        <v>2256355</v>
      </c>
      <c r="AX610" s="139" t="s">
        <v>121</v>
      </c>
      <c r="AY610" s="139" t="s">
        <v>82</v>
      </c>
      <c r="AZ610" s="139"/>
      <c r="BA610" s="139" t="s">
        <v>83</v>
      </c>
      <c r="BB610" s="157">
        <v>596421479665</v>
      </c>
      <c r="BC610" s="139"/>
      <c r="BD610" s="139" t="s">
        <v>1998</v>
      </c>
      <c r="BE610" s="139" t="s">
        <v>119</v>
      </c>
      <c r="BF610" s="139" t="s">
        <v>87</v>
      </c>
      <c r="BG610" s="139" t="s">
        <v>84</v>
      </c>
      <c r="BH610" s="139" t="s">
        <v>85</v>
      </c>
      <c r="BI610" s="139" t="s">
        <v>86</v>
      </c>
      <c r="BJ610" s="139"/>
      <c r="BK610" s="139" t="s">
        <v>116</v>
      </c>
    </row>
    <row r="611" spans="1:63" ht="13.2" customHeight="1" x14ac:dyDescent="0.2">
      <c r="A611" s="54">
        <f t="shared" si="199"/>
        <v>45912</v>
      </c>
      <c r="B611" s="54" t="str">
        <f t="shared" si="200"/>
        <v>NRT</v>
      </c>
      <c r="C611" s="53">
        <f t="shared" si="201"/>
        <v>82020038115</v>
      </c>
      <c r="D611" s="55" t="str">
        <f t="shared" si="202"/>
        <v>PJP250144068</v>
      </c>
      <c r="E611" s="53">
        <f t="shared" si="203"/>
        <v>596421479864</v>
      </c>
      <c r="F611" s="53">
        <f t="shared" si="204"/>
        <v>2256355</v>
      </c>
      <c r="G611" s="53" t="str">
        <f t="shared" si="205"/>
        <v>SWCORP (TEAMHT)</v>
      </c>
      <c r="H611" s="55" t="str">
        <f t="shared" si="206"/>
        <v>김정은</v>
      </c>
      <c r="I611" s="53">
        <f t="shared" si="207"/>
        <v>16552</v>
      </c>
      <c r="J611" s="72">
        <f t="shared" si="208"/>
        <v>0</v>
      </c>
      <c r="K611" s="114">
        <f t="shared" si="209"/>
        <v>1</v>
      </c>
      <c r="L611" s="115">
        <f t="shared" si="210"/>
        <v>2.15</v>
      </c>
      <c r="M611" s="115">
        <f t="shared" si="211"/>
        <v>5.8</v>
      </c>
      <c r="N611" s="56">
        <f t="shared" si="212"/>
        <v>5.8000000000000007</v>
      </c>
      <c r="O611" s="53" t="str">
        <f t="shared" si="213"/>
        <v>일반(목록배제,Normal-Manifest Exception)</v>
      </c>
      <c r="P611" s="100">
        <f t="shared" si="214"/>
        <v>28.12</v>
      </c>
      <c r="Q611" s="63" t="str">
        <f t="shared" si="215"/>
        <v>RS702</v>
      </c>
      <c r="R611" s="63" t="str">
        <f t="shared" si="216"/>
        <v>AIR SEOUL</v>
      </c>
      <c r="S611" s="54">
        <f t="shared" si="217"/>
        <v>45912</v>
      </c>
      <c r="T611" s="94">
        <f t="shared" si="218"/>
        <v>1572</v>
      </c>
      <c r="U611" s="98" cm="1">
        <f t="array" ref="U611">IF(OR(ISNUMBER(SEARCH("대신대납",J611)),ISNUMBER(SEARCH("대신 대납",J611))),_xlfn.LET(
  _xlpm.s,J611,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1" s="98">
        <f>((K611-1)*2500)/(Summary!$B$23/100)</f>
        <v>0</v>
      </c>
      <c r="W611" s="107">
        <f>IF(OR(ISNUMBER(SEARCH("대신대납",J611)),ISNUMBER(SEARCH("대신 대납",J611)),ISNUMBER(SEARCH("대신착불",J611)),ISNUMBER(SEARCH("대신 착불",J611))), 0,_xlfn.IFNA(_xlfn.IFS(
    AND(N611/K611 &gt; 2, N611/K611 &lt;= 5), 500/(Summary!$B$23/100) * K611,
    AND(N611/K611 &gt; 5, N611/K611 &lt;= 10), 1000/(Summary!$B$23/100) * K611,
    AND(N611/K611 &gt; 10, N611/K611 &lt;= 20), 3000/(Summary!$B$23/100) * K611,
    AND(N611/K611 &gt; 20, N611/K611 &lt;= 25), 11000/(Summary!$B$23/100) * K611,
    AND(N611/K611 &gt; 25, N611/K611 &lt;= 999), 15000/(Summary!$B$23/100) * K611
),0))</f>
        <v>106.11993675251769</v>
      </c>
      <c r="X611" s="99" cm="1">
        <f t="array" ref="X611">_xlfn.IFNA(_xlfn.IFS(AND(P611&gt;=2000, P611&lt;3000), 10000, AND(P611&gt;=3000, P611&lt;4000), 15000, AND(P611&gt;=4000, P611&lt;5000), 20000, AND(P611&gt;=5000), 25000),0)</f>
        <v>0</v>
      </c>
      <c r="Y611" s="64" t="str">
        <f>_xlfn.IFNA(VLOOKUP(D611,OTC!$A:$H,8,0),"")</f>
        <v/>
      </c>
      <c r="Z611" s="102">
        <f t="shared" si="219"/>
        <v>106</v>
      </c>
      <c r="AA611" s="113">
        <f t="shared" si="220"/>
        <v>1678</v>
      </c>
      <c r="AB611" s="124">
        <f>IF(OR(ISNUMBER(SEARCH("적하삭제",J611)),ISNUMBER(SEARCH("적하 삭제",J611))),0,AA611*Summary!$B$23/100)</f>
        <v>15812.297399999999</v>
      </c>
      <c r="AC611" s="65"/>
      <c r="AD611" s="145">
        <v>45912</v>
      </c>
      <c r="AE611" s="139" t="s">
        <v>10</v>
      </c>
      <c r="AF611" s="139">
        <v>82020038115</v>
      </c>
      <c r="AG611" s="139" t="s">
        <v>1999</v>
      </c>
      <c r="AH611" s="139" t="s">
        <v>2000</v>
      </c>
      <c r="AI611" s="139">
        <v>1030569551</v>
      </c>
      <c r="AJ611" s="139">
        <v>16552</v>
      </c>
      <c r="AK611" s="139"/>
      <c r="AL611" s="140">
        <v>1</v>
      </c>
      <c r="AM611" s="141">
        <v>2.15</v>
      </c>
      <c r="AN611" s="141">
        <v>5.8</v>
      </c>
      <c r="AO611" s="141">
        <v>6</v>
      </c>
      <c r="AP611" s="139" t="s">
        <v>8</v>
      </c>
      <c r="AQ611" s="141">
        <v>28.12</v>
      </c>
      <c r="AR611" s="139" t="s">
        <v>81</v>
      </c>
      <c r="AS611" s="139" t="s">
        <v>81</v>
      </c>
      <c r="AT611" s="139" t="s">
        <v>81</v>
      </c>
      <c r="AU611" s="139" t="s">
        <v>81</v>
      </c>
      <c r="AV611" s="139" t="s">
        <v>81</v>
      </c>
      <c r="AW611" s="139">
        <v>2256355</v>
      </c>
      <c r="AX611" s="139" t="s">
        <v>121</v>
      </c>
      <c r="AY611" s="139" t="s">
        <v>82</v>
      </c>
      <c r="AZ611" s="139"/>
      <c r="BA611" s="139" t="s">
        <v>83</v>
      </c>
      <c r="BB611" s="157">
        <v>596421479864</v>
      </c>
      <c r="BC611" s="139"/>
      <c r="BD611" s="139" t="s">
        <v>2001</v>
      </c>
      <c r="BE611" s="139" t="s">
        <v>119</v>
      </c>
      <c r="BF611" s="139" t="s">
        <v>87</v>
      </c>
      <c r="BG611" s="139" t="s">
        <v>84</v>
      </c>
      <c r="BH611" s="139" t="s">
        <v>85</v>
      </c>
      <c r="BI611" s="139" t="s">
        <v>86</v>
      </c>
      <c r="BJ611" s="139"/>
      <c r="BK611" s="139" t="s">
        <v>116</v>
      </c>
    </row>
    <row r="612" spans="1:63" ht="13.2" customHeight="1" x14ac:dyDescent="0.2">
      <c r="A612" s="54">
        <f t="shared" si="199"/>
        <v>45912</v>
      </c>
      <c r="B612" s="54" t="str">
        <f t="shared" si="200"/>
        <v>NRT</v>
      </c>
      <c r="C612" s="53">
        <f t="shared" si="201"/>
        <v>82020038115</v>
      </c>
      <c r="D612" s="55" t="str">
        <f t="shared" si="202"/>
        <v>PJP250144072</v>
      </c>
      <c r="E612" s="53">
        <f t="shared" si="203"/>
        <v>596421479901</v>
      </c>
      <c r="F612" s="53">
        <f t="shared" si="204"/>
        <v>2256355</v>
      </c>
      <c r="G612" s="53" t="str">
        <f t="shared" si="205"/>
        <v>SWCORP (TEAMHT)</v>
      </c>
      <c r="H612" s="55" t="str">
        <f t="shared" si="206"/>
        <v>김재홍</v>
      </c>
      <c r="I612" s="53">
        <f t="shared" si="207"/>
        <v>16941</v>
      </c>
      <c r="J612" s="72">
        <f t="shared" si="208"/>
        <v>0</v>
      </c>
      <c r="K612" s="114">
        <f t="shared" si="209"/>
        <v>1</v>
      </c>
      <c r="L612" s="115">
        <f t="shared" si="210"/>
        <v>4.1500000000000004</v>
      </c>
      <c r="M612" s="115">
        <f t="shared" si="211"/>
        <v>10.8</v>
      </c>
      <c r="N612" s="56">
        <f t="shared" si="212"/>
        <v>10.8</v>
      </c>
      <c r="O612" s="53" t="str">
        <f t="shared" si="213"/>
        <v>일반(목록배제,Normal-Manifest Exception)</v>
      </c>
      <c r="P612" s="100">
        <f t="shared" si="214"/>
        <v>33.9</v>
      </c>
      <c r="Q612" s="63" t="str">
        <f t="shared" si="215"/>
        <v>RS702</v>
      </c>
      <c r="R612" s="63" t="str">
        <f t="shared" si="216"/>
        <v>AIR SEOUL</v>
      </c>
      <c r="S612" s="54">
        <f t="shared" si="217"/>
        <v>45912</v>
      </c>
      <c r="T612" s="94">
        <f t="shared" si="218"/>
        <v>2522</v>
      </c>
      <c r="U612" s="98" cm="1">
        <f t="array" ref="U612">IF(OR(ISNUMBER(SEARCH("대신대납",J612)),ISNUMBER(SEARCH("대신 대납",J612))),_xlfn.LET(
  _xlpm.s,J612,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2" s="98">
        <f>((K612-1)*2500)/(Summary!$B$23/100)</f>
        <v>0</v>
      </c>
      <c r="W612" s="107">
        <f>IF(OR(ISNUMBER(SEARCH("대신대납",J612)),ISNUMBER(SEARCH("대신 대납",J612)),ISNUMBER(SEARCH("대신착불",J612)),ISNUMBER(SEARCH("대신 착불",J612))), 0,_xlfn.IFNA(_xlfn.IFS(
    AND(N612/K612 &gt; 2, N612/K612 &lt;= 5), 500/(Summary!$B$23/100) * K612,
    AND(N612/K612 &gt; 5, N612/K612 &lt;= 10), 1000/(Summary!$B$23/100) * K612,
    AND(N612/K612 &gt; 10, N612/K612 &lt;= 20), 3000/(Summary!$B$23/100) * K612,
    AND(N612/K612 &gt; 20, N612/K612 &lt;= 25), 11000/(Summary!$B$23/100) * K612,
    AND(N612/K612 &gt; 25, N612/K612 &lt;= 999), 15000/(Summary!$B$23/100) * K612
),0))</f>
        <v>318.35981025755302</v>
      </c>
      <c r="X612" s="99" cm="1">
        <f t="array" ref="X612">_xlfn.IFNA(_xlfn.IFS(AND(P612&gt;=2000, P612&lt;3000), 10000, AND(P612&gt;=3000, P612&lt;4000), 15000, AND(P612&gt;=4000, P612&lt;5000), 20000, AND(P612&gt;=5000), 25000),0)</f>
        <v>0</v>
      </c>
      <c r="Y612" s="64" t="str">
        <f>_xlfn.IFNA(VLOOKUP(D612,OTC!$A:$H,8,0),"")</f>
        <v/>
      </c>
      <c r="Z612" s="102">
        <f t="shared" si="219"/>
        <v>318</v>
      </c>
      <c r="AA612" s="113">
        <f t="shared" si="220"/>
        <v>2840</v>
      </c>
      <c r="AB612" s="124">
        <f>IF(OR(ISNUMBER(SEARCH("적하삭제",J612)),ISNUMBER(SEARCH("적하 삭제",J612))),0,AA612*Summary!$B$23/100)</f>
        <v>26762.172000000002</v>
      </c>
      <c r="AC612" s="65"/>
      <c r="AD612" s="145">
        <v>45912</v>
      </c>
      <c r="AE612" s="139" t="s">
        <v>10</v>
      </c>
      <c r="AF612" s="139">
        <v>82020038115</v>
      </c>
      <c r="AG612" s="139" t="s">
        <v>2002</v>
      </c>
      <c r="AH612" s="139" t="s">
        <v>2003</v>
      </c>
      <c r="AI612" s="139">
        <v>1036735393</v>
      </c>
      <c r="AJ612" s="139">
        <v>16941</v>
      </c>
      <c r="AK612" s="139"/>
      <c r="AL612" s="140">
        <v>1</v>
      </c>
      <c r="AM612" s="141">
        <v>4.1500000000000004</v>
      </c>
      <c r="AN612" s="141">
        <v>10.8</v>
      </c>
      <c r="AO612" s="141">
        <v>11</v>
      </c>
      <c r="AP612" s="139" t="s">
        <v>8</v>
      </c>
      <c r="AQ612" s="141">
        <v>33.9</v>
      </c>
      <c r="AR612" s="139" t="s">
        <v>81</v>
      </c>
      <c r="AS612" s="139" t="s">
        <v>81</v>
      </c>
      <c r="AT612" s="139" t="s">
        <v>81</v>
      </c>
      <c r="AU612" s="139" t="s">
        <v>81</v>
      </c>
      <c r="AV612" s="139" t="s">
        <v>81</v>
      </c>
      <c r="AW612" s="139">
        <v>2256355</v>
      </c>
      <c r="AX612" s="139" t="s">
        <v>121</v>
      </c>
      <c r="AY612" s="139" t="s">
        <v>82</v>
      </c>
      <c r="AZ612" s="139"/>
      <c r="BA612" s="139" t="s">
        <v>83</v>
      </c>
      <c r="BB612" s="157">
        <v>596421479901</v>
      </c>
      <c r="BC612" s="139"/>
      <c r="BD612" s="139" t="s">
        <v>2004</v>
      </c>
      <c r="BE612" s="139" t="s">
        <v>119</v>
      </c>
      <c r="BF612" s="139" t="s">
        <v>87</v>
      </c>
      <c r="BG612" s="139" t="s">
        <v>84</v>
      </c>
      <c r="BH612" s="139" t="s">
        <v>85</v>
      </c>
      <c r="BI612" s="139" t="s">
        <v>86</v>
      </c>
      <c r="BJ612" s="139"/>
      <c r="BK612" s="139" t="s">
        <v>116</v>
      </c>
    </row>
    <row r="613" spans="1:63" ht="13.2" customHeight="1" x14ac:dyDescent="0.2">
      <c r="A613" s="54">
        <f t="shared" si="199"/>
        <v>45912</v>
      </c>
      <c r="B613" s="54" t="str">
        <f t="shared" si="200"/>
        <v>NRT</v>
      </c>
      <c r="C613" s="53">
        <f t="shared" si="201"/>
        <v>82020038115</v>
      </c>
      <c r="D613" s="55" t="str">
        <f t="shared" si="202"/>
        <v>PJP250144052</v>
      </c>
      <c r="E613" s="53">
        <f t="shared" si="203"/>
        <v>596421479702</v>
      </c>
      <c r="F613" s="53">
        <f t="shared" si="204"/>
        <v>2256355</v>
      </c>
      <c r="G613" s="53" t="str">
        <f t="shared" si="205"/>
        <v>SWCORP (TEAMHT)</v>
      </c>
      <c r="H613" s="55" t="str">
        <f t="shared" si="206"/>
        <v>윤수현</v>
      </c>
      <c r="I613" s="53">
        <f t="shared" si="207"/>
        <v>44538</v>
      </c>
      <c r="J613" s="72">
        <f t="shared" si="208"/>
        <v>0</v>
      </c>
      <c r="K613" s="114">
        <f t="shared" si="209"/>
        <v>1</v>
      </c>
      <c r="L613" s="115">
        <f t="shared" si="210"/>
        <v>0.4</v>
      </c>
      <c r="M613" s="115">
        <f t="shared" si="211"/>
        <v>2.1</v>
      </c>
      <c r="N613" s="56">
        <f t="shared" si="212"/>
        <v>2.1</v>
      </c>
      <c r="O613" s="53" t="str">
        <f t="shared" si="213"/>
        <v>일반(목록배제,Normal-Manifest Exception)</v>
      </c>
      <c r="P613" s="100">
        <f t="shared" si="214"/>
        <v>1.1399999999999999</v>
      </c>
      <c r="Q613" s="63" t="str">
        <f t="shared" si="215"/>
        <v>RS702</v>
      </c>
      <c r="R613" s="63" t="str">
        <f t="shared" si="216"/>
        <v>AIR SEOUL</v>
      </c>
      <c r="S613" s="54">
        <f t="shared" si="217"/>
        <v>45912</v>
      </c>
      <c r="T613" s="94">
        <f t="shared" si="218"/>
        <v>869</v>
      </c>
      <c r="U613" s="98" cm="1">
        <f t="array" ref="U613">IF(OR(ISNUMBER(SEARCH("대신대납",J613)),ISNUMBER(SEARCH("대신 대납",J613))),_xlfn.LET(
  _xlpm.s,J613,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3" s="98">
        <f>((K613-1)*2500)/(Summary!$B$23/100)</f>
        <v>0</v>
      </c>
      <c r="W613" s="107">
        <f>IF(OR(ISNUMBER(SEARCH("대신대납",J613)),ISNUMBER(SEARCH("대신 대납",J613)),ISNUMBER(SEARCH("대신착불",J613)),ISNUMBER(SEARCH("대신 착불",J613))), 0,_xlfn.IFNA(_xlfn.IFS(
    AND(N613/K613 &gt; 2, N613/K613 &lt;= 5), 500/(Summary!$B$23/100) * K613,
    AND(N613/K613 &gt; 5, N613/K613 &lt;= 10), 1000/(Summary!$B$23/100) * K613,
    AND(N613/K613 &gt; 10, N613/K613 &lt;= 20), 3000/(Summary!$B$23/100) * K613,
    AND(N613/K613 &gt; 20, N613/K613 &lt;= 25), 11000/(Summary!$B$23/100) * K613,
    AND(N613/K613 &gt; 25, N613/K613 &lt;= 999), 15000/(Summary!$B$23/100) * K613
),0))</f>
        <v>53.059968376258844</v>
      </c>
      <c r="X613" s="99" cm="1">
        <f t="array" ref="X613">_xlfn.IFNA(_xlfn.IFS(AND(P613&gt;=2000, P613&lt;3000), 10000, AND(P613&gt;=3000, P613&lt;4000), 15000, AND(P613&gt;=4000, P613&lt;5000), 20000, AND(P613&gt;=5000), 25000),0)</f>
        <v>0</v>
      </c>
      <c r="Y613" s="64" t="str">
        <f>_xlfn.IFNA(VLOOKUP(D613,OTC!$A:$H,8,0),"")</f>
        <v/>
      </c>
      <c r="Z613" s="102">
        <f t="shared" si="219"/>
        <v>53</v>
      </c>
      <c r="AA613" s="113">
        <f t="shared" si="220"/>
        <v>922</v>
      </c>
      <c r="AB613" s="124">
        <f>IF(OR(ISNUMBER(SEARCH("적하삭제",J613)),ISNUMBER(SEARCH("적하 삭제",J613))),0,AA613*Summary!$B$23/100)</f>
        <v>8688.2826000000005</v>
      </c>
      <c r="AC613" s="65"/>
      <c r="AD613" s="145">
        <v>45912</v>
      </c>
      <c r="AE613" s="139" t="s">
        <v>10</v>
      </c>
      <c r="AF613" s="139">
        <v>82020038115</v>
      </c>
      <c r="AG613" s="139" t="s">
        <v>2005</v>
      </c>
      <c r="AH613" s="139" t="s">
        <v>271</v>
      </c>
      <c r="AI613" s="139">
        <v>1075925001</v>
      </c>
      <c r="AJ613" s="139">
        <v>44538</v>
      </c>
      <c r="AK613" s="139"/>
      <c r="AL613" s="140">
        <v>1</v>
      </c>
      <c r="AM613" s="141">
        <v>0.4</v>
      </c>
      <c r="AN613" s="141">
        <v>2.1</v>
      </c>
      <c r="AO613" s="141">
        <v>2.1</v>
      </c>
      <c r="AP613" s="139" t="s">
        <v>8</v>
      </c>
      <c r="AQ613" s="141">
        <v>1.1399999999999999</v>
      </c>
      <c r="AR613" s="139" t="s">
        <v>81</v>
      </c>
      <c r="AS613" s="139" t="s">
        <v>81</v>
      </c>
      <c r="AT613" s="139" t="s">
        <v>81</v>
      </c>
      <c r="AU613" s="139" t="s">
        <v>81</v>
      </c>
      <c r="AV613" s="139" t="s">
        <v>81</v>
      </c>
      <c r="AW613" s="139">
        <v>2256355</v>
      </c>
      <c r="AX613" s="139" t="s">
        <v>121</v>
      </c>
      <c r="AY613" s="139" t="s">
        <v>82</v>
      </c>
      <c r="AZ613" s="139"/>
      <c r="BA613" s="139" t="s">
        <v>83</v>
      </c>
      <c r="BB613" s="157">
        <v>596421479702</v>
      </c>
      <c r="BC613" s="139"/>
      <c r="BD613" s="139" t="s">
        <v>2006</v>
      </c>
      <c r="BE613" s="139" t="s">
        <v>119</v>
      </c>
      <c r="BF613" s="139" t="s">
        <v>87</v>
      </c>
      <c r="BG613" s="139" t="s">
        <v>84</v>
      </c>
      <c r="BH613" s="139" t="s">
        <v>85</v>
      </c>
      <c r="BI613" s="139" t="s">
        <v>86</v>
      </c>
      <c r="BJ613" s="139"/>
      <c r="BK613" s="139" t="s">
        <v>116</v>
      </c>
    </row>
    <row r="614" spans="1:63" ht="13.2" customHeight="1" x14ac:dyDescent="0.2">
      <c r="A614" s="54">
        <f t="shared" si="199"/>
        <v>45912</v>
      </c>
      <c r="B614" s="54" t="str">
        <f t="shared" si="200"/>
        <v>NRT</v>
      </c>
      <c r="C614" s="53">
        <f t="shared" si="201"/>
        <v>82020038115</v>
      </c>
      <c r="D614" s="55" t="str">
        <f t="shared" si="202"/>
        <v>PJP250144038</v>
      </c>
      <c r="E614" s="53">
        <f t="shared" si="203"/>
        <v>596421479562</v>
      </c>
      <c r="F614" s="53">
        <f t="shared" si="204"/>
        <v>2256355</v>
      </c>
      <c r="G614" s="53" t="str">
        <f t="shared" si="205"/>
        <v>SWCORP (TEAMHT)</v>
      </c>
      <c r="H614" s="55" t="str">
        <f t="shared" si="206"/>
        <v>윤지훈</v>
      </c>
      <c r="I614" s="53">
        <f t="shared" si="207"/>
        <v>50898</v>
      </c>
      <c r="J614" s="72">
        <f t="shared" si="208"/>
        <v>0</v>
      </c>
      <c r="K614" s="114">
        <f t="shared" si="209"/>
        <v>1</v>
      </c>
      <c r="L614" s="115">
        <f t="shared" si="210"/>
        <v>1</v>
      </c>
      <c r="M614" s="115">
        <f t="shared" si="211"/>
        <v>2.2000000000000002</v>
      </c>
      <c r="N614" s="56">
        <f t="shared" si="212"/>
        <v>2.2000000000000002</v>
      </c>
      <c r="O614" s="53" t="str">
        <f t="shared" si="213"/>
        <v>일반(목록배제,Normal-Manifest Exception)</v>
      </c>
      <c r="P614" s="100">
        <f t="shared" si="214"/>
        <v>16.059999999999999</v>
      </c>
      <c r="Q614" s="63" t="str">
        <f t="shared" si="215"/>
        <v>RS702</v>
      </c>
      <c r="R614" s="63" t="str">
        <f t="shared" si="216"/>
        <v>AIR SEOUL</v>
      </c>
      <c r="S614" s="54">
        <f t="shared" si="217"/>
        <v>45912</v>
      </c>
      <c r="T614" s="94">
        <f t="shared" si="218"/>
        <v>888</v>
      </c>
      <c r="U614" s="98" cm="1">
        <f t="array" ref="U614">IF(OR(ISNUMBER(SEARCH("대신대납",J614)),ISNUMBER(SEARCH("대신 대납",J614))),_xlfn.LET(
  _xlpm.s,J614,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4" s="98">
        <f>((K614-1)*2500)/(Summary!$B$23/100)</f>
        <v>0</v>
      </c>
      <c r="W614" s="107">
        <f>IF(OR(ISNUMBER(SEARCH("대신대납",J614)),ISNUMBER(SEARCH("대신 대납",J614)),ISNUMBER(SEARCH("대신착불",J614)),ISNUMBER(SEARCH("대신 착불",J614))), 0,_xlfn.IFNA(_xlfn.IFS(
    AND(N614/K614 &gt; 2, N614/K614 &lt;= 5), 500/(Summary!$B$23/100) * K614,
    AND(N614/K614 &gt; 5, N614/K614 &lt;= 10), 1000/(Summary!$B$23/100) * K614,
    AND(N614/K614 &gt; 10, N614/K614 &lt;= 20), 3000/(Summary!$B$23/100) * K614,
    AND(N614/K614 &gt; 20, N614/K614 &lt;= 25), 11000/(Summary!$B$23/100) * K614,
    AND(N614/K614 &gt; 25, N614/K614 &lt;= 999), 15000/(Summary!$B$23/100) * K614
),0))</f>
        <v>53.059968376258844</v>
      </c>
      <c r="X614" s="99" cm="1">
        <f t="array" ref="X614">_xlfn.IFNA(_xlfn.IFS(AND(P614&gt;=2000, P614&lt;3000), 10000, AND(P614&gt;=3000, P614&lt;4000), 15000, AND(P614&gt;=4000, P614&lt;5000), 20000, AND(P614&gt;=5000), 25000),0)</f>
        <v>0</v>
      </c>
      <c r="Y614" s="64" t="str">
        <f>_xlfn.IFNA(VLOOKUP(D614,OTC!$A:$H,8,0),"")</f>
        <v/>
      </c>
      <c r="Z614" s="102">
        <f t="shared" si="219"/>
        <v>53</v>
      </c>
      <c r="AA614" s="113">
        <f t="shared" si="220"/>
        <v>941</v>
      </c>
      <c r="AB614" s="124">
        <f>IF(OR(ISNUMBER(SEARCH("적하삭제",J614)),ISNUMBER(SEARCH("적하 삭제",J614))),0,AA614*Summary!$B$23/100)</f>
        <v>8867.3253000000004</v>
      </c>
      <c r="AC614" s="65"/>
      <c r="AD614" s="145">
        <v>45912</v>
      </c>
      <c r="AE614" s="139" t="s">
        <v>10</v>
      </c>
      <c r="AF614" s="139">
        <v>82020038115</v>
      </c>
      <c r="AG614" s="139" t="s">
        <v>2007</v>
      </c>
      <c r="AH614" s="139" t="s">
        <v>2008</v>
      </c>
      <c r="AI614" s="139">
        <v>1027070905</v>
      </c>
      <c r="AJ614" s="139">
        <v>50898</v>
      </c>
      <c r="AK614" s="139"/>
      <c r="AL614" s="140">
        <v>1</v>
      </c>
      <c r="AM614" s="141">
        <v>1</v>
      </c>
      <c r="AN614" s="141">
        <v>2.2000000000000002</v>
      </c>
      <c r="AO614" s="141">
        <v>2.2000000000000002</v>
      </c>
      <c r="AP614" s="139" t="s">
        <v>8</v>
      </c>
      <c r="AQ614" s="141">
        <v>16.059999999999999</v>
      </c>
      <c r="AR614" s="139" t="s">
        <v>81</v>
      </c>
      <c r="AS614" s="139" t="s">
        <v>81</v>
      </c>
      <c r="AT614" s="139" t="s">
        <v>81</v>
      </c>
      <c r="AU614" s="139" t="s">
        <v>81</v>
      </c>
      <c r="AV614" s="139" t="s">
        <v>81</v>
      </c>
      <c r="AW614" s="139">
        <v>2256355</v>
      </c>
      <c r="AX614" s="139" t="s">
        <v>121</v>
      </c>
      <c r="AY614" s="139" t="s">
        <v>82</v>
      </c>
      <c r="AZ614" s="139"/>
      <c r="BA614" s="139" t="s">
        <v>83</v>
      </c>
      <c r="BB614" s="157">
        <v>596421479562</v>
      </c>
      <c r="BC614" s="139"/>
      <c r="BD614" s="139" t="s">
        <v>2009</v>
      </c>
      <c r="BE614" s="139" t="s">
        <v>119</v>
      </c>
      <c r="BF614" s="139" t="s">
        <v>87</v>
      </c>
      <c r="BG614" s="139" t="s">
        <v>84</v>
      </c>
      <c r="BH614" s="139" t="s">
        <v>85</v>
      </c>
      <c r="BI614" s="139" t="s">
        <v>86</v>
      </c>
      <c r="BJ614" s="139"/>
      <c r="BK614" s="139" t="s">
        <v>116</v>
      </c>
    </row>
    <row r="615" spans="1:63" ht="13.2" customHeight="1" x14ac:dyDescent="0.2">
      <c r="A615" s="54">
        <f t="shared" si="199"/>
        <v>45912</v>
      </c>
      <c r="B615" s="54" t="str">
        <f t="shared" si="200"/>
        <v>NRT</v>
      </c>
      <c r="C615" s="53">
        <f t="shared" si="201"/>
        <v>82020038115</v>
      </c>
      <c r="D615" s="55" t="str">
        <f t="shared" si="202"/>
        <v>PJP250144047</v>
      </c>
      <c r="E615" s="53">
        <f t="shared" si="203"/>
        <v>596421479654</v>
      </c>
      <c r="F615" s="53">
        <f t="shared" si="204"/>
        <v>2256355</v>
      </c>
      <c r="G615" s="53" t="str">
        <f t="shared" si="205"/>
        <v>SWCORP (TEAMHT)</v>
      </c>
      <c r="H615" s="55" t="str">
        <f t="shared" si="206"/>
        <v>국동명</v>
      </c>
      <c r="I615" s="53">
        <f t="shared" si="207"/>
        <v>16489</v>
      </c>
      <c r="J615" s="72">
        <f t="shared" si="208"/>
        <v>0</v>
      </c>
      <c r="K615" s="114">
        <f t="shared" si="209"/>
        <v>1</v>
      </c>
      <c r="L615" s="115">
        <f t="shared" si="210"/>
        <v>2.7</v>
      </c>
      <c r="M615" s="115">
        <f t="shared" si="211"/>
        <v>6.1</v>
      </c>
      <c r="N615" s="56">
        <f t="shared" si="212"/>
        <v>6.1000000000000005</v>
      </c>
      <c r="O615" s="53" t="str">
        <f t="shared" si="213"/>
        <v>일반(목록배제,Normal-Manifest Exception)</v>
      </c>
      <c r="P615" s="100">
        <f t="shared" si="214"/>
        <v>26.12</v>
      </c>
      <c r="Q615" s="63" t="str">
        <f t="shared" si="215"/>
        <v>RS702</v>
      </c>
      <c r="R615" s="63" t="str">
        <f t="shared" si="216"/>
        <v>AIR SEOUL</v>
      </c>
      <c r="S615" s="54">
        <f t="shared" si="217"/>
        <v>45912</v>
      </c>
      <c r="T615" s="94">
        <f t="shared" si="218"/>
        <v>1629</v>
      </c>
      <c r="U615" s="98" cm="1">
        <f t="array" ref="U615">IF(OR(ISNUMBER(SEARCH("대신대납",J615)),ISNUMBER(SEARCH("대신 대납",J615))),_xlfn.LET(
  _xlpm.s,J615,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5" s="98">
        <f>((K615-1)*2500)/(Summary!$B$23/100)</f>
        <v>0</v>
      </c>
      <c r="W615" s="107">
        <f>IF(OR(ISNUMBER(SEARCH("대신대납",J615)),ISNUMBER(SEARCH("대신 대납",J615)),ISNUMBER(SEARCH("대신착불",J615)),ISNUMBER(SEARCH("대신 착불",J615))), 0,_xlfn.IFNA(_xlfn.IFS(
    AND(N615/K615 &gt; 2, N615/K615 &lt;= 5), 500/(Summary!$B$23/100) * K615,
    AND(N615/K615 &gt; 5, N615/K615 &lt;= 10), 1000/(Summary!$B$23/100) * K615,
    AND(N615/K615 &gt; 10, N615/K615 &lt;= 20), 3000/(Summary!$B$23/100) * K615,
    AND(N615/K615 &gt; 20, N615/K615 &lt;= 25), 11000/(Summary!$B$23/100) * K615,
    AND(N615/K615 &gt; 25, N615/K615 &lt;= 999), 15000/(Summary!$B$23/100) * K615
),0))</f>
        <v>106.11993675251769</v>
      </c>
      <c r="X615" s="99" cm="1">
        <f t="array" ref="X615">_xlfn.IFNA(_xlfn.IFS(AND(P615&gt;=2000, P615&lt;3000), 10000, AND(P615&gt;=3000, P615&lt;4000), 15000, AND(P615&gt;=4000, P615&lt;5000), 20000, AND(P615&gt;=5000), 25000),0)</f>
        <v>0</v>
      </c>
      <c r="Y615" s="64" t="str">
        <f>_xlfn.IFNA(VLOOKUP(D615,OTC!$A:$H,8,0),"")</f>
        <v/>
      </c>
      <c r="Z615" s="102">
        <f t="shared" si="219"/>
        <v>106</v>
      </c>
      <c r="AA615" s="113">
        <f t="shared" si="220"/>
        <v>1735</v>
      </c>
      <c r="AB615" s="124">
        <f>IF(OR(ISNUMBER(SEARCH("적하삭제",J615)),ISNUMBER(SEARCH("적하 삭제",J615))),0,AA615*Summary!$B$23/100)</f>
        <v>16349.425500000001</v>
      </c>
      <c r="AC615" s="65"/>
      <c r="AD615" s="145">
        <v>45912</v>
      </c>
      <c r="AE615" s="139" t="s">
        <v>10</v>
      </c>
      <c r="AF615" s="139">
        <v>82020038115</v>
      </c>
      <c r="AG615" s="139" t="s">
        <v>2010</v>
      </c>
      <c r="AH615" s="139" t="s">
        <v>2011</v>
      </c>
      <c r="AI615" s="139">
        <v>1094658317</v>
      </c>
      <c r="AJ615" s="139">
        <v>16489</v>
      </c>
      <c r="AK615" s="139"/>
      <c r="AL615" s="140">
        <v>1</v>
      </c>
      <c r="AM615" s="141">
        <v>2.7</v>
      </c>
      <c r="AN615" s="141">
        <v>6.1</v>
      </c>
      <c r="AO615" s="141">
        <v>6.5</v>
      </c>
      <c r="AP615" s="139" t="s">
        <v>8</v>
      </c>
      <c r="AQ615" s="141">
        <v>26.12</v>
      </c>
      <c r="AR615" s="139" t="s">
        <v>81</v>
      </c>
      <c r="AS615" s="139" t="s">
        <v>81</v>
      </c>
      <c r="AT615" s="139" t="s">
        <v>81</v>
      </c>
      <c r="AU615" s="139" t="s">
        <v>81</v>
      </c>
      <c r="AV615" s="139" t="s">
        <v>81</v>
      </c>
      <c r="AW615" s="139">
        <v>2256355</v>
      </c>
      <c r="AX615" s="139" t="s">
        <v>121</v>
      </c>
      <c r="AY615" s="139" t="s">
        <v>82</v>
      </c>
      <c r="AZ615" s="139"/>
      <c r="BA615" s="139" t="s">
        <v>83</v>
      </c>
      <c r="BB615" s="157">
        <v>596421479654</v>
      </c>
      <c r="BC615" s="139"/>
      <c r="BD615" s="139" t="s">
        <v>2012</v>
      </c>
      <c r="BE615" s="139" t="s">
        <v>119</v>
      </c>
      <c r="BF615" s="139" t="s">
        <v>87</v>
      </c>
      <c r="BG615" s="139" t="s">
        <v>84</v>
      </c>
      <c r="BH615" s="139" t="s">
        <v>85</v>
      </c>
      <c r="BI615" s="139" t="s">
        <v>86</v>
      </c>
      <c r="BJ615" s="139"/>
      <c r="BK615" s="139" t="s">
        <v>116</v>
      </c>
    </row>
    <row r="616" spans="1:63" ht="13.2" customHeight="1" x14ac:dyDescent="0.2">
      <c r="A616" s="54">
        <f t="shared" si="199"/>
        <v>45912</v>
      </c>
      <c r="B616" s="54" t="str">
        <f t="shared" si="200"/>
        <v>NRT</v>
      </c>
      <c r="C616" s="53">
        <f t="shared" si="201"/>
        <v>82020038115</v>
      </c>
      <c r="D616" s="55" t="str">
        <f t="shared" si="202"/>
        <v>PJP250144050</v>
      </c>
      <c r="E616" s="53">
        <f t="shared" si="203"/>
        <v>596421479680</v>
      </c>
      <c r="F616" s="53">
        <f t="shared" si="204"/>
        <v>2256355</v>
      </c>
      <c r="G616" s="53" t="str">
        <f t="shared" si="205"/>
        <v>SWCORP (TEAMHT)</v>
      </c>
      <c r="H616" s="55" t="str">
        <f t="shared" si="206"/>
        <v>지민국</v>
      </c>
      <c r="I616" s="53">
        <f t="shared" si="207"/>
        <v>5021</v>
      </c>
      <c r="J616" s="72">
        <f t="shared" si="208"/>
        <v>0</v>
      </c>
      <c r="K616" s="114">
        <f t="shared" si="209"/>
        <v>1</v>
      </c>
      <c r="L616" s="115">
        <f t="shared" si="210"/>
        <v>3</v>
      </c>
      <c r="M616" s="115">
        <f t="shared" si="211"/>
        <v>6.3</v>
      </c>
      <c r="N616" s="56">
        <f t="shared" si="212"/>
        <v>6.3000000000000007</v>
      </c>
      <c r="O616" s="53" t="str">
        <f t="shared" si="213"/>
        <v>일반(목록배제,Normal-Manifest Exception)</v>
      </c>
      <c r="P616" s="100">
        <f t="shared" si="214"/>
        <v>26.55</v>
      </c>
      <c r="Q616" s="63" t="str">
        <f t="shared" si="215"/>
        <v>RS702</v>
      </c>
      <c r="R616" s="63" t="str">
        <f t="shared" si="216"/>
        <v>AIR SEOUL</v>
      </c>
      <c r="S616" s="54">
        <f t="shared" si="217"/>
        <v>45912</v>
      </c>
      <c r="T616" s="94">
        <f t="shared" si="218"/>
        <v>1667</v>
      </c>
      <c r="U616" s="98" cm="1">
        <f t="array" ref="U616">IF(OR(ISNUMBER(SEARCH("대신대납",J616)),ISNUMBER(SEARCH("대신 대납",J616))),_xlfn.LET(
  _xlpm.s,J616,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6" s="98">
        <f>((K616-1)*2500)/(Summary!$B$23/100)</f>
        <v>0</v>
      </c>
      <c r="W616" s="107">
        <f>IF(OR(ISNUMBER(SEARCH("대신대납",J616)),ISNUMBER(SEARCH("대신 대납",J616)),ISNUMBER(SEARCH("대신착불",J616)),ISNUMBER(SEARCH("대신 착불",J616))), 0,_xlfn.IFNA(_xlfn.IFS(
    AND(N616/K616 &gt; 2, N616/K616 &lt;= 5), 500/(Summary!$B$23/100) * K616,
    AND(N616/K616 &gt; 5, N616/K616 &lt;= 10), 1000/(Summary!$B$23/100) * K616,
    AND(N616/K616 &gt; 10, N616/K616 &lt;= 20), 3000/(Summary!$B$23/100) * K616,
    AND(N616/K616 &gt; 20, N616/K616 &lt;= 25), 11000/(Summary!$B$23/100) * K616,
    AND(N616/K616 &gt; 25, N616/K616 &lt;= 999), 15000/(Summary!$B$23/100) * K616
),0))</f>
        <v>106.11993675251769</v>
      </c>
      <c r="X616" s="99" cm="1">
        <f t="array" ref="X616">_xlfn.IFNA(_xlfn.IFS(AND(P616&gt;=2000, P616&lt;3000), 10000, AND(P616&gt;=3000, P616&lt;4000), 15000, AND(P616&gt;=4000, P616&lt;5000), 20000, AND(P616&gt;=5000), 25000),0)</f>
        <v>0</v>
      </c>
      <c r="Y616" s="64" t="str">
        <f>_xlfn.IFNA(VLOOKUP(D616,OTC!$A:$H,8,0),"")</f>
        <v/>
      </c>
      <c r="Z616" s="102">
        <f t="shared" si="219"/>
        <v>106</v>
      </c>
      <c r="AA616" s="113">
        <f t="shared" si="220"/>
        <v>1773</v>
      </c>
      <c r="AB616" s="124">
        <f>IF(OR(ISNUMBER(SEARCH("적하삭제",J616)),ISNUMBER(SEARCH("적하 삭제",J616))),0,AA616*Summary!$B$23/100)</f>
        <v>16707.510900000001</v>
      </c>
      <c r="AC616" s="65"/>
      <c r="AD616" s="145">
        <v>45912</v>
      </c>
      <c r="AE616" s="139" t="s">
        <v>10</v>
      </c>
      <c r="AF616" s="139">
        <v>82020038115</v>
      </c>
      <c r="AG616" s="139" t="s">
        <v>2013</v>
      </c>
      <c r="AH616" s="139" t="s">
        <v>2014</v>
      </c>
      <c r="AI616" s="139">
        <v>1075406009</v>
      </c>
      <c r="AJ616" s="139">
        <v>5021</v>
      </c>
      <c r="AK616" s="139"/>
      <c r="AL616" s="140">
        <v>1</v>
      </c>
      <c r="AM616" s="141">
        <v>3</v>
      </c>
      <c r="AN616" s="141">
        <v>6.3</v>
      </c>
      <c r="AO616" s="141">
        <v>6.5</v>
      </c>
      <c r="AP616" s="139" t="s">
        <v>8</v>
      </c>
      <c r="AQ616" s="141">
        <v>26.55</v>
      </c>
      <c r="AR616" s="139" t="s">
        <v>81</v>
      </c>
      <c r="AS616" s="139" t="s">
        <v>81</v>
      </c>
      <c r="AT616" s="139" t="s">
        <v>81</v>
      </c>
      <c r="AU616" s="139" t="s">
        <v>81</v>
      </c>
      <c r="AV616" s="139" t="s">
        <v>81</v>
      </c>
      <c r="AW616" s="139">
        <v>2256355</v>
      </c>
      <c r="AX616" s="139" t="s">
        <v>121</v>
      </c>
      <c r="AY616" s="139" t="s">
        <v>82</v>
      </c>
      <c r="AZ616" s="139"/>
      <c r="BA616" s="139" t="s">
        <v>83</v>
      </c>
      <c r="BB616" s="157">
        <v>596421479680</v>
      </c>
      <c r="BC616" s="139"/>
      <c r="BD616" s="139" t="s">
        <v>2015</v>
      </c>
      <c r="BE616" s="139" t="s">
        <v>119</v>
      </c>
      <c r="BF616" s="139" t="s">
        <v>87</v>
      </c>
      <c r="BG616" s="139" t="s">
        <v>84</v>
      </c>
      <c r="BH616" s="139" t="s">
        <v>85</v>
      </c>
      <c r="BI616" s="139" t="s">
        <v>86</v>
      </c>
      <c r="BJ616" s="139"/>
      <c r="BK616" s="139" t="s">
        <v>116</v>
      </c>
    </row>
    <row r="617" spans="1:63" ht="13.2" customHeight="1" x14ac:dyDescent="0.2">
      <c r="A617" s="54">
        <f t="shared" si="199"/>
        <v>45912</v>
      </c>
      <c r="B617" s="54" t="str">
        <f t="shared" si="200"/>
        <v>NRT</v>
      </c>
      <c r="C617" s="53">
        <f t="shared" si="201"/>
        <v>82020038115</v>
      </c>
      <c r="D617" s="55" t="str">
        <f t="shared" si="202"/>
        <v>PJP250144070</v>
      </c>
      <c r="E617" s="53">
        <f t="shared" si="203"/>
        <v>596421479886</v>
      </c>
      <c r="F617" s="53">
        <f t="shared" si="204"/>
        <v>2256355</v>
      </c>
      <c r="G617" s="53" t="str">
        <f t="shared" si="205"/>
        <v>SWCORP (TEAMHT)</v>
      </c>
      <c r="H617" s="55" t="str">
        <f t="shared" si="206"/>
        <v>정희수</v>
      </c>
      <c r="I617" s="53">
        <f t="shared" si="207"/>
        <v>1853</v>
      </c>
      <c r="J617" s="72">
        <f t="shared" si="208"/>
        <v>0</v>
      </c>
      <c r="K617" s="114">
        <f t="shared" si="209"/>
        <v>1</v>
      </c>
      <c r="L617" s="115">
        <f t="shared" si="210"/>
        <v>1.9</v>
      </c>
      <c r="M617" s="115">
        <f t="shared" si="211"/>
        <v>6.2</v>
      </c>
      <c r="N617" s="56">
        <f t="shared" si="212"/>
        <v>6.2</v>
      </c>
      <c r="O617" s="53" t="str">
        <f t="shared" si="213"/>
        <v>일반(목록배제,Normal-Manifest Exception)</v>
      </c>
      <c r="P617" s="100">
        <f t="shared" si="214"/>
        <v>14.63</v>
      </c>
      <c r="Q617" s="63" t="str">
        <f t="shared" si="215"/>
        <v>RS702</v>
      </c>
      <c r="R617" s="63" t="str">
        <f t="shared" si="216"/>
        <v>AIR SEOUL</v>
      </c>
      <c r="S617" s="54">
        <f t="shared" si="217"/>
        <v>45912</v>
      </c>
      <c r="T617" s="94">
        <f t="shared" si="218"/>
        <v>1648</v>
      </c>
      <c r="U617" s="98" cm="1">
        <f t="array" ref="U617">IF(OR(ISNUMBER(SEARCH("대신대납",J617)),ISNUMBER(SEARCH("대신 대납",J617))),_xlfn.LET(
  _xlpm.s,J617,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7" s="98">
        <f>((K617-1)*2500)/(Summary!$B$23/100)</f>
        <v>0</v>
      </c>
      <c r="W617" s="107">
        <f>IF(OR(ISNUMBER(SEARCH("대신대납",J617)),ISNUMBER(SEARCH("대신 대납",J617)),ISNUMBER(SEARCH("대신착불",J617)),ISNUMBER(SEARCH("대신 착불",J617))), 0,_xlfn.IFNA(_xlfn.IFS(
    AND(N617/K617 &gt; 2, N617/K617 &lt;= 5), 500/(Summary!$B$23/100) * K617,
    AND(N617/K617 &gt; 5, N617/K617 &lt;= 10), 1000/(Summary!$B$23/100) * K617,
    AND(N617/K617 &gt; 10, N617/K617 &lt;= 20), 3000/(Summary!$B$23/100) * K617,
    AND(N617/K617 &gt; 20, N617/K617 &lt;= 25), 11000/(Summary!$B$23/100) * K617,
    AND(N617/K617 &gt; 25, N617/K617 &lt;= 999), 15000/(Summary!$B$23/100) * K617
),0))</f>
        <v>106.11993675251769</v>
      </c>
      <c r="X617" s="99" cm="1">
        <f t="array" ref="X617">_xlfn.IFNA(_xlfn.IFS(AND(P617&gt;=2000, P617&lt;3000), 10000, AND(P617&gt;=3000, P617&lt;4000), 15000, AND(P617&gt;=4000, P617&lt;5000), 20000, AND(P617&gt;=5000), 25000),0)</f>
        <v>0</v>
      </c>
      <c r="Y617" s="64" t="str">
        <f>_xlfn.IFNA(VLOOKUP(D617,OTC!$A:$H,8,0),"")</f>
        <v/>
      </c>
      <c r="Z617" s="102">
        <f t="shared" si="219"/>
        <v>106</v>
      </c>
      <c r="AA617" s="113">
        <f t="shared" si="220"/>
        <v>1754</v>
      </c>
      <c r="AB617" s="124">
        <f>IF(OR(ISNUMBER(SEARCH("적하삭제",J617)),ISNUMBER(SEARCH("적하 삭제",J617))),0,AA617*Summary!$B$23/100)</f>
        <v>16528.468199999999</v>
      </c>
      <c r="AC617" s="65"/>
      <c r="AD617" s="145">
        <v>45912</v>
      </c>
      <c r="AE617" s="139" t="s">
        <v>10</v>
      </c>
      <c r="AF617" s="139">
        <v>82020038115</v>
      </c>
      <c r="AG617" s="139" t="s">
        <v>2016</v>
      </c>
      <c r="AH617" s="139" t="s">
        <v>203</v>
      </c>
      <c r="AI617" s="139">
        <v>1050659063</v>
      </c>
      <c r="AJ617" s="139">
        <v>1853</v>
      </c>
      <c r="AK617" s="139"/>
      <c r="AL617" s="140">
        <v>1</v>
      </c>
      <c r="AM617" s="141">
        <v>1.9</v>
      </c>
      <c r="AN617" s="141">
        <v>6.2</v>
      </c>
      <c r="AO617" s="141">
        <v>6.5</v>
      </c>
      <c r="AP617" s="139" t="s">
        <v>8</v>
      </c>
      <c r="AQ617" s="141">
        <v>14.63</v>
      </c>
      <c r="AR617" s="139" t="s">
        <v>81</v>
      </c>
      <c r="AS617" s="139" t="s">
        <v>81</v>
      </c>
      <c r="AT617" s="139" t="s">
        <v>81</v>
      </c>
      <c r="AU617" s="139" t="s">
        <v>81</v>
      </c>
      <c r="AV617" s="139" t="s">
        <v>81</v>
      </c>
      <c r="AW617" s="139">
        <v>2256355</v>
      </c>
      <c r="AX617" s="139" t="s">
        <v>121</v>
      </c>
      <c r="AY617" s="139" t="s">
        <v>82</v>
      </c>
      <c r="AZ617" s="139"/>
      <c r="BA617" s="139" t="s">
        <v>83</v>
      </c>
      <c r="BB617" s="157">
        <v>596421479886</v>
      </c>
      <c r="BC617" s="139"/>
      <c r="BD617" s="139" t="s">
        <v>2017</v>
      </c>
      <c r="BE617" s="139" t="s">
        <v>119</v>
      </c>
      <c r="BF617" s="139" t="s">
        <v>87</v>
      </c>
      <c r="BG617" s="139" t="s">
        <v>84</v>
      </c>
      <c r="BH617" s="139" t="s">
        <v>85</v>
      </c>
      <c r="BI617" s="139" t="s">
        <v>86</v>
      </c>
      <c r="BJ617" s="139"/>
      <c r="BK617" s="139" t="s">
        <v>116</v>
      </c>
    </row>
    <row r="618" spans="1:63" ht="13.2" customHeight="1" x14ac:dyDescent="0.2">
      <c r="A618" s="54">
        <f t="shared" si="199"/>
        <v>45912</v>
      </c>
      <c r="B618" s="54" t="str">
        <f t="shared" si="200"/>
        <v>NRT</v>
      </c>
      <c r="C618" s="53">
        <f t="shared" si="201"/>
        <v>82020038115</v>
      </c>
      <c r="D618" s="55" t="str">
        <f t="shared" si="202"/>
        <v>PJP250144036</v>
      </c>
      <c r="E618" s="53">
        <f t="shared" si="203"/>
        <v>596421479540</v>
      </c>
      <c r="F618" s="53">
        <f t="shared" si="204"/>
        <v>2256355</v>
      </c>
      <c r="G618" s="53" t="str">
        <f t="shared" si="205"/>
        <v>SWCORP (TEAMHT)</v>
      </c>
      <c r="H618" s="55" t="str">
        <f t="shared" si="206"/>
        <v>김진아</v>
      </c>
      <c r="I618" s="53">
        <f t="shared" si="207"/>
        <v>28785</v>
      </c>
      <c r="J618" s="72">
        <f t="shared" si="208"/>
        <v>0</v>
      </c>
      <c r="K618" s="114">
        <f t="shared" si="209"/>
        <v>1</v>
      </c>
      <c r="L618" s="115">
        <f t="shared" si="210"/>
        <v>0.6</v>
      </c>
      <c r="M618" s="115">
        <f t="shared" si="211"/>
        <v>2.1</v>
      </c>
      <c r="N618" s="56">
        <f t="shared" si="212"/>
        <v>2.1</v>
      </c>
      <c r="O618" s="53" t="str">
        <f t="shared" si="213"/>
        <v>일반(목록배제,Normal-Manifest Exception)</v>
      </c>
      <c r="P618" s="100">
        <f t="shared" si="214"/>
        <v>14.36</v>
      </c>
      <c r="Q618" s="63" t="str">
        <f t="shared" si="215"/>
        <v>RS702</v>
      </c>
      <c r="R618" s="63" t="str">
        <f t="shared" si="216"/>
        <v>AIR SEOUL</v>
      </c>
      <c r="S618" s="54">
        <f t="shared" si="217"/>
        <v>45912</v>
      </c>
      <c r="T618" s="94">
        <f t="shared" si="218"/>
        <v>869</v>
      </c>
      <c r="U618" s="98" cm="1">
        <f t="array" ref="U618">IF(OR(ISNUMBER(SEARCH("대신대납",J618)),ISNUMBER(SEARCH("대신 대납",J618))),_xlfn.LET(
  _xlpm.s,J618,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8" s="98">
        <f>((K618-1)*2500)/(Summary!$B$23/100)</f>
        <v>0</v>
      </c>
      <c r="W618" s="107">
        <f>IF(OR(ISNUMBER(SEARCH("대신대납",J618)),ISNUMBER(SEARCH("대신 대납",J618)),ISNUMBER(SEARCH("대신착불",J618)),ISNUMBER(SEARCH("대신 착불",J618))), 0,_xlfn.IFNA(_xlfn.IFS(
    AND(N618/K618 &gt; 2, N618/K618 &lt;= 5), 500/(Summary!$B$23/100) * K618,
    AND(N618/K618 &gt; 5, N618/K618 &lt;= 10), 1000/(Summary!$B$23/100) * K618,
    AND(N618/K618 &gt; 10, N618/K618 &lt;= 20), 3000/(Summary!$B$23/100) * K618,
    AND(N618/K618 &gt; 20, N618/K618 &lt;= 25), 11000/(Summary!$B$23/100) * K618,
    AND(N618/K618 &gt; 25, N618/K618 &lt;= 999), 15000/(Summary!$B$23/100) * K618
),0))</f>
        <v>53.059968376258844</v>
      </c>
      <c r="X618" s="99" cm="1">
        <f t="array" ref="X618">_xlfn.IFNA(_xlfn.IFS(AND(P618&gt;=2000, P618&lt;3000), 10000, AND(P618&gt;=3000, P618&lt;4000), 15000, AND(P618&gt;=4000, P618&lt;5000), 20000, AND(P618&gt;=5000), 25000),0)</f>
        <v>0</v>
      </c>
      <c r="Y618" s="64" t="str">
        <f>_xlfn.IFNA(VLOOKUP(D618,OTC!$A:$H,8,0),"")</f>
        <v/>
      </c>
      <c r="Z618" s="102">
        <f t="shared" si="219"/>
        <v>53</v>
      </c>
      <c r="AA618" s="113">
        <f t="shared" si="220"/>
        <v>922</v>
      </c>
      <c r="AB618" s="124">
        <f>IF(OR(ISNUMBER(SEARCH("적하삭제",J618)),ISNUMBER(SEARCH("적하 삭제",J618))),0,AA618*Summary!$B$23/100)</f>
        <v>8688.2826000000005</v>
      </c>
      <c r="AC618" s="65"/>
      <c r="AD618" s="145">
        <v>45912</v>
      </c>
      <c r="AE618" s="139" t="s">
        <v>10</v>
      </c>
      <c r="AF618" s="139">
        <v>82020038115</v>
      </c>
      <c r="AG618" s="139" t="s">
        <v>2018</v>
      </c>
      <c r="AH618" s="139" t="s">
        <v>2019</v>
      </c>
      <c r="AI618" s="139">
        <v>1033795103</v>
      </c>
      <c r="AJ618" s="139">
        <v>28785</v>
      </c>
      <c r="AK618" s="139"/>
      <c r="AL618" s="140">
        <v>1</v>
      </c>
      <c r="AM618" s="141">
        <v>0.6</v>
      </c>
      <c r="AN618" s="141">
        <v>2.1</v>
      </c>
      <c r="AO618" s="141">
        <v>2.1</v>
      </c>
      <c r="AP618" s="139" t="s">
        <v>8</v>
      </c>
      <c r="AQ618" s="141">
        <v>14.36</v>
      </c>
      <c r="AR618" s="139" t="s">
        <v>81</v>
      </c>
      <c r="AS618" s="139" t="s">
        <v>81</v>
      </c>
      <c r="AT618" s="139" t="s">
        <v>81</v>
      </c>
      <c r="AU618" s="139" t="s">
        <v>81</v>
      </c>
      <c r="AV618" s="139" t="s">
        <v>81</v>
      </c>
      <c r="AW618" s="139">
        <v>2256355</v>
      </c>
      <c r="AX618" s="139" t="s">
        <v>121</v>
      </c>
      <c r="AY618" s="139" t="s">
        <v>82</v>
      </c>
      <c r="AZ618" s="139"/>
      <c r="BA618" s="139" t="s">
        <v>83</v>
      </c>
      <c r="BB618" s="157">
        <v>596421479540</v>
      </c>
      <c r="BC618" s="139"/>
      <c r="BD618" s="139" t="s">
        <v>2020</v>
      </c>
      <c r="BE618" s="139" t="s">
        <v>119</v>
      </c>
      <c r="BF618" s="139" t="s">
        <v>87</v>
      </c>
      <c r="BG618" s="139" t="s">
        <v>84</v>
      </c>
      <c r="BH618" s="139" t="s">
        <v>85</v>
      </c>
      <c r="BI618" s="139" t="s">
        <v>86</v>
      </c>
      <c r="BJ618" s="139"/>
      <c r="BK618" s="139" t="s">
        <v>116</v>
      </c>
    </row>
    <row r="619" spans="1:63" ht="13.2" customHeight="1" x14ac:dyDescent="0.2">
      <c r="A619" s="54">
        <f t="shared" si="199"/>
        <v>45912</v>
      </c>
      <c r="B619" s="54" t="str">
        <f t="shared" si="200"/>
        <v>NRT</v>
      </c>
      <c r="C619" s="53">
        <f t="shared" si="201"/>
        <v>82020038115</v>
      </c>
      <c r="D619" s="55" t="str">
        <f t="shared" si="202"/>
        <v>PJP250144037</v>
      </c>
      <c r="E619" s="53">
        <f t="shared" si="203"/>
        <v>596421479551</v>
      </c>
      <c r="F619" s="53">
        <f t="shared" si="204"/>
        <v>2256355</v>
      </c>
      <c r="G619" s="53" t="str">
        <f t="shared" si="205"/>
        <v>SWCORP (TEAMHT)</v>
      </c>
      <c r="H619" s="55" t="str">
        <f t="shared" si="206"/>
        <v>이향복</v>
      </c>
      <c r="I619" s="53">
        <f t="shared" si="207"/>
        <v>22001</v>
      </c>
      <c r="J619" s="72">
        <f t="shared" si="208"/>
        <v>0</v>
      </c>
      <c r="K619" s="114">
        <f t="shared" si="209"/>
        <v>1</v>
      </c>
      <c r="L619" s="115">
        <f t="shared" si="210"/>
        <v>0.55000000000000004</v>
      </c>
      <c r="M619" s="115">
        <f t="shared" si="211"/>
        <v>1.9</v>
      </c>
      <c r="N619" s="56">
        <f t="shared" si="212"/>
        <v>1.9000000000000001</v>
      </c>
      <c r="O619" s="53" t="str">
        <f t="shared" si="213"/>
        <v>일반(목록배제,Normal-Manifest Exception)</v>
      </c>
      <c r="P619" s="100">
        <f t="shared" si="214"/>
        <v>9.6999999999999993</v>
      </c>
      <c r="Q619" s="63" t="str">
        <f t="shared" si="215"/>
        <v>RS702</v>
      </c>
      <c r="R619" s="63" t="str">
        <f t="shared" si="216"/>
        <v>AIR SEOUL</v>
      </c>
      <c r="S619" s="54">
        <f t="shared" si="217"/>
        <v>45912</v>
      </c>
      <c r="T619" s="94">
        <f t="shared" si="218"/>
        <v>831</v>
      </c>
      <c r="U619" s="98" cm="1">
        <f t="array" ref="U619">IF(OR(ISNUMBER(SEARCH("대신대납",J619)),ISNUMBER(SEARCH("대신 대납",J619))),_xlfn.LET(
  _xlpm.s,J619,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9" s="98">
        <f>((K619-1)*2500)/(Summary!$B$23/100)</f>
        <v>0</v>
      </c>
      <c r="W619" s="107">
        <f>IF(OR(ISNUMBER(SEARCH("대신대납",J619)),ISNUMBER(SEARCH("대신 대납",J619)),ISNUMBER(SEARCH("대신착불",J619)),ISNUMBER(SEARCH("대신 착불",J619))), 0,_xlfn.IFNA(_xlfn.IFS(
    AND(N619/K619 &gt; 2, N619/K619 &lt;= 5), 500/(Summary!$B$23/100) * K619,
    AND(N619/K619 &gt; 5, N619/K619 &lt;= 10), 1000/(Summary!$B$23/100) * K619,
    AND(N619/K619 &gt; 10, N619/K619 &lt;= 20), 3000/(Summary!$B$23/100) * K619,
    AND(N619/K619 &gt; 20, N619/K619 &lt;= 25), 11000/(Summary!$B$23/100) * K619,
    AND(N619/K619 &gt; 25, N619/K619 &lt;= 999), 15000/(Summary!$B$23/100) * K619
),0))</f>
        <v>0</v>
      </c>
      <c r="X619" s="99" cm="1">
        <f t="array" ref="X619">_xlfn.IFNA(_xlfn.IFS(AND(P619&gt;=2000, P619&lt;3000), 10000, AND(P619&gt;=3000, P619&lt;4000), 15000, AND(P619&gt;=4000, P619&lt;5000), 20000, AND(P619&gt;=5000), 25000),0)</f>
        <v>0</v>
      </c>
      <c r="Y619" s="64" t="str">
        <f>_xlfn.IFNA(VLOOKUP(D619,OTC!$A:$H,8,0),"")</f>
        <v/>
      </c>
      <c r="Z619" s="102">
        <f t="shared" si="219"/>
        <v>0</v>
      </c>
      <c r="AA619" s="113">
        <f t="shared" si="220"/>
        <v>831</v>
      </c>
      <c r="AB619" s="124">
        <f>IF(OR(ISNUMBER(SEARCH("적하삭제",J619)),ISNUMBER(SEARCH("적하 삭제",J619))),0,AA619*Summary!$B$23/100)</f>
        <v>7830.7622999999994</v>
      </c>
      <c r="AC619" s="65"/>
      <c r="AD619" s="145">
        <v>45912</v>
      </c>
      <c r="AE619" s="139" t="s">
        <v>10</v>
      </c>
      <c r="AF619" s="139">
        <v>82020038115</v>
      </c>
      <c r="AG619" s="139" t="s">
        <v>2021</v>
      </c>
      <c r="AH619" s="139" t="s">
        <v>2022</v>
      </c>
      <c r="AI619" s="139">
        <v>1057657689</v>
      </c>
      <c r="AJ619" s="139">
        <v>22001</v>
      </c>
      <c r="AK619" s="139"/>
      <c r="AL619" s="140">
        <v>1</v>
      </c>
      <c r="AM619" s="141">
        <v>0.55000000000000004</v>
      </c>
      <c r="AN619" s="141">
        <v>1.9</v>
      </c>
      <c r="AO619" s="141">
        <v>1.9</v>
      </c>
      <c r="AP619" s="139" t="s">
        <v>8</v>
      </c>
      <c r="AQ619" s="141">
        <v>9.6999999999999993</v>
      </c>
      <c r="AR619" s="139" t="s">
        <v>81</v>
      </c>
      <c r="AS619" s="139" t="s">
        <v>81</v>
      </c>
      <c r="AT619" s="139" t="s">
        <v>81</v>
      </c>
      <c r="AU619" s="139" t="s">
        <v>81</v>
      </c>
      <c r="AV619" s="139" t="s">
        <v>81</v>
      </c>
      <c r="AW619" s="139">
        <v>2256355</v>
      </c>
      <c r="AX619" s="139" t="s">
        <v>121</v>
      </c>
      <c r="AY619" s="139" t="s">
        <v>82</v>
      </c>
      <c r="AZ619" s="139"/>
      <c r="BA619" s="139" t="s">
        <v>83</v>
      </c>
      <c r="BB619" s="157">
        <v>596421479551</v>
      </c>
      <c r="BC619" s="139"/>
      <c r="BD619" s="139" t="s">
        <v>2023</v>
      </c>
      <c r="BE619" s="139" t="s">
        <v>119</v>
      </c>
      <c r="BF619" s="139" t="s">
        <v>87</v>
      </c>
      <c r="BG619" s="139" t="s">
        <v>84</v>
      </c>
      <c r="BH619" s="139" t="s">
        <v>85</v>
      </c>
      <c r="BI619" s="139" t="s">
        <v>86</v>
      </c>
      <c r="BJ619" s="139"/>
      <c r="BK619" s="139" t="s">
        <v>116</v>
      </c>
    </row>
    <row r="620" spans="1:63" ht="13.2" customHeight="1" x14ac:dyDescent="0.2">
      <c r="A620" s="54">
        <f t="shared" si="199"/>
        <v>45912</v>
      </c>
      <c r="B620" s="54" t="str">
        <f t="shared" si="200"/>
        <v>NRT</v>
      </c>
      <c r="C620" s="53">
        <f t="shared" si="201"/>
        <v>82020038115</v>
      </c>
      <c r="D620" s="55" t="str">
        <f t="shared" si="202"/>
        <v>PJP250144044</v>
      </c>
      <c r="E620" s="53">
        <f t="shared" si="203"/>
        <v>596421479621</v>
      </c>
      <c r="F620" s="53">
        <f t="shared" si="204"/>
        <v>2256355</v>
      </c>
      <c r="G620" s="53" t="str">
        <f t="shared" si="205"/>
        <v>SWCORP (TEAMHT)</v>
      </c>
      <c r="H620" s="55" t="str">
        <f t="shared" si="206"/>
        <v>이상준</v>
      </c>
      <c r="I620" s="53">
        <f t="shared" si="207"/>
        <v>8104</v>
      </c>
      <c r="J620" s="72">
        <f t="shared" si="208"/>
        <v>0</v>
      </c>
      <c r="K620" s="114">
        <f t="shared" si="209"/>
        <v>1</v>
      </c>
      <c r="L620" s="115">
        <f t="shared" si="210"/>
        <v>0.4</v>
      </c>
      <c r="M620" s="115">
        <f t="shared" si="211"/>
        <v>2</v>
      </c>
      <c r="N620" s="56">
        <f t="shared" si="212"/>
        <v>2</v>
      </c>
      <c r="O620" s="53" t="str">
        <f t="shared" si="213"/>
        <v>일반(목록배제,Normal-Manifest Exception)</v>
      </c>
      <c r="P620" s="100">
        <f t="shared" si="214"/>
        <v>12.25</v>
      </c>
      <c r="Q620" s="63" t="str">
        <f t="shared" si="215"/>
        <v>RS702</v>
      </c>
      <c r="R620" s="63" t="str">
        <f t="shared" si="216"/>
        <v>AIR SEOUL</v>
      </c>
      <c r="S620" s="54">
        <f t="shared" si="217"/>
        <v>45912</v>
      </c>
      <c r="T620" s="94">
        <f t="shared" si="218"/>
        <v>850</v>
      </c>
      <c r="U620" s="98" cm="1">
        <f t="array" ref="U620">IF(OR(ISNUMBER(SEARCH("대신대납",J620)),ISNUMBER(SEARCH("대신 대납",J620))),_xlfn.LET(
  _xlpm.s,J620,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0" s="98">
        <f>((K620-1)*2500)/(Summary!$B$23/100)</f>
        <v>0</v>
      </c>
      <c r="W620" s="107">
        <f>IF(OR(ISNUMBER(SEARCH("대신대납",J620)),ISNUMBER(SEARCH("대신 대납",J620)),ISNUMBER(SEARCH("대신착불",J620)),ISNUMBER(SEARCH("대신 착불",J620))), 0,_xlfn.IFNA(_xlfn.IFS(
    AND(N620/K620 &gt; 2, N620/K620 &lt;= 5), 500/(Summary!$B$23/100) * K620,
    AND(N620/K620 &gt; 5, N620/K620 &lt;= 10), 1000/(Summary!$B$23/100) * K620,
    AND(N620/K620 &gt; 10, N620/K620 &lt;= 20), 3000/(Summary!$B$23/100) * K620,
    AND(N620/K620 &gt; 20, N620/K620 &lt;= 25), 11000/(Summary!$B$23/100) * K620,
    AND(N620/K620 &gt; 25, N620/K620 &lt;= 999), 15000/(Summary!$B$23/100) * K620
),0))</f>
        <v>0</v>
      </c>
      <c r="X620" s="99" cm="1">
        <f t="array" ref="X620">_xlfn.IFNA(_xlfn.IFS(AND(P620&gt;=2000, P620&lt;3000), 10000, AND(P620&gt;=3000, P620&lt;4000), 15000, AND(P620&gt;=4000, P620&lt;5000), 20000, AND(P620&gt;=5000), 25000),0)</f>
        <v>0</v>
      </c>
      <c r="Y620" s="64" t="str">
        <f>_xlfn.IFNA(VLOOKUP(D620,OTC!$A:$H,8,0),"")</f>
        <v/>
      </c>
      <c r="Z620" s="102">
        <f t="shared" si="219"/>
        <v>0</v>
      </c>
      <c r="AA620" s="113">
        <f t="shared" si="220"/>
        <v>850</v>
      </c>
      <c r="AB620" s="124">
        <f>IF(OR(ISNUMBER(SEARCH("적하삭제",J620)),ISNUMBER(SEARCH("적하 삭제",J620))),0,AA620*Summary!$B$23/100)</f>
        <v>8009.8050000000003</v>
      </c>
      <c r="AC620" s="65"/>
      <c r="AD620" s="145">
        <v>45912</v>
      </c>
      <c r="AE620" s="139" t="s">
        <v>10</v>
      </c>
      <c r="AF620" s="139">
        <v>82020038115</v>
      </c>
      <c r="AG620" s="139" t="s">
        <v>2024</v>
      </c>
      <c r="AH620" s="139" t="s">
        <v>834</v>
      </c>
      <c r="AI620" s="139">
        <v>1046501790</v>
      </c>
      <c r="AJ620" s="139">
        <v>8104</v>
      </c>
      <c r="AK620" s="139"/>
      <c r="AL620" s="140">
        <v>1</v>
      </c>
      <c r="AM620" s="141">
        <v>0.4</v>
      </c>
      <c r="AN620" s="141">
        <v>2</v>
      </c>
      <c r="AO620" s="141">
        <v>2</v>
      </c>
      <c r="AP620" s="139" t="s">
        <v>8</v>
      </c>
      <c r="AQ620" s="141">
        <v>12.25</v>
      </c>
      <c r="AR620" s="139" t="s">
        <v>81</v>
      </c>
      <c r="AS620" s="139" t="s">
        <v>81</v>
      </c>
      <c r="AT620" s="139" t="s">
        <v>81</v>
      </c>
      <c r="AU620" s="139" t="s">
        <v>81</v>
      </c>
      <c r="AV620" s="139" t="s">
        <v>81</v>
      </c>
      <c r="AW620" s="139">
        <v>2256355</v>
      </c>
      <c r="AX620" s="139" t="s">
        <v>121</v>
      </c>
      <c r="AY620" s="139" t="s">
        <v>82</v>
      </c>
      <c r="AZ620" s="139"/>
      <c r="BA620" s="139" t="s">
        <v>83</v>
      </c>
      <c r="BB620" s="157">
        <v>596421479621</v>
      </c>
      <c r="BC620" s="139"/>
      <c r="BD620" s="139" t="s">
        <v>2025</v>
      </c>
      <c r="BE620" s="139" t="s">
        <v>119</v>
      </c>
      <c r="BF620" s="139" t="s">
        <v>87</v>
      </c>
      <c r="BG620" s="139" t="s">
        <v>84</v>
      </c>
      <c r="BH620" s="139" t="s">
        <v>85</v>
      </c>
      <c r="BI620" s="139" t="s">
        <v>86</v>
      </c>
      <c r="BJ620" s="139"/>
      <c r="BK620" s="139" t="s">
        <v>116</v>
      </c>
    </row>
    <row r="621" spans="1:63" ht="13.2" customHeight="1" x14ac:dyDescent="0.2">
      <c r="A621" s="54">
        <f t="shared" si="199"/>
        <v>45912</v>
      </c>
      <c r="B621" s="54" t="str">
        <f t="shared" si="200"/>
        <v>NRT</v>
      </c>
      <c r="C621" s="53">
        <f t="shared" si="201"/>
        <v>82020038115</v>
      </c>
      <c r="D621" s="55" t="str">
        <f t="shared" si="202"/>
        <v>PJP250144062</v>
      </c>
      <c r="E621" s="53">
        <f t="shared" si="203"/>
        <v>596421479805</v>
      </c>
      <c r="F621" s="53">
        <f t="shared" si="204"/>
        <v>2256355</v>
      </c>
      <c r="G621" s="53" t="str">
        <f t="shared" si="205"/>
        <v>SWCORP (TEAMHT)</v>
      </c>
      <c r="H621" s="55" t="str">
        <f t="shared" si="206"/>
        <v>이영선</v>
      </c>
      <c r="I621" s="53">
        <f t="shared" si="207"/>
        <v>55326</v>
      </c>
      <c r="J621" s="72">
        <f t="shared" si="208"/>
        <v>0</v>
      </c>
      <c r="K621" s="114">
        <f t="shared" si="209"/>
        <v>1</v>
      </c>
      <c r="L621" s="115">
        <f t="shared" si="210"/>
        <v>2.4</v>
      </c>
      <c r="M621" s="115">
        <f t="shared" si="211"/>
        <v>2</v>
      </c>
      <c r="N621" s="56">
        <f t="shared" si="212"/>
        <v>2.4000000000000004</v>
      </c>
      <c r="O621" s="53" t="str">
        <f t="shared" si="213"/>
        <v>일반(목록배제,Normal-Manifest Exception)</v>
      </c>
      <c r="P621" s="100">
        <f t="shared" si="214"/>
        <v>14.83</v>
      </c>
      <c r="Q621" s="63" t="str">
        <f t="shared" si="215"/>
        <v>RS702</v>
      </c>
      <c r="R621" s="63" t="str">
        <f t="shared" si="216"/>
        <v>AIR SEOUL</v>
      </c>
      <c r="S621" s="54">
        <f t="shared" si="217"/>
        <v>45912</v>
      </c>
      <c r="T621" s="94">
        <f t="shared" si="218"/>
        <v>926</v>
      </c>
      <c r="U621" s="98" cm="1">
        <f t="array" ref="U621">IF(OR(ISNUMBER(SEARCH("대신대납",J621)),ISNUMBER(SEARCH("대신 대납",J621))),_xlfn.LET(
  _xlpm.s,J621,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1" s="98">
        <f>((K621-1)*2500)/(Summary!$B$23/100)</f>
        <v>0</v>
      </c>
      <c r="W621" s="107">
        <f>IF(OR(ISNUMBER(SEARCH("대신대납",J621)),ISNUMBER(SEARCH("대신 대납",J621)),ISNUMBER(SEARCH("대신착불",J621)),ISNUMBER(SEARCH("대신 착불",J621))), 0,_xlfn.IFNA(_xlfn.IFS(
    AND(N621/K621 &gt; 2, N621/K621 &lt;= 5), 500/(Summary!$B$23/100) * K621,
    AND(N621/K621 &gt; 5, N621/K621 &lt;= 10), 1000/(Summary!$B$23/100) * K621,
    AND(N621/K621 &gt; 10, N621/K621 &lt;= 20), 3000/(Summary!$B$23/100) * K621,
    AND(N621/K621 &gt; 20, N621/K621 &lt;= 25), 11000/(Summary!$B$23/100) * K621,
    AND(N621/K621 &gt; 25, N621/K621 &lt;= 999), 15000/(Summary!$B$23/100) * K621
),0))</f>
        <v>53.059968376258844</v>
      </c>
      <c r="X621" s="99" cm="1">
        <f t="array" ref="X621">_xlfn.IFNA(_xlfn.IFS(AND(P621&gt;=2000, P621&lt;3000), 10000, AND(P621&gt;=3000, P621&lt;4000), 15000, AND(P621&gt;=4000, P621&lt;5000), 20000, AND(P621&gt;=5000), 25000),0)</f>
        <v>0</v>
      </c>
      <c r="Y621" s="64" t="str">
        <f>_xlfn.IFNA(VLOOKUP(D621,OTC!$A:$H,8,0),"")</f>
        <v/>
      </c>
      <c r="Z621" s="102">
        <f t="shared" si="219"/>
        <v>53</v>
      </c>
      <c r="AA621" s="113">
        <f t="shared" si="220"/>
        <v>979</v>
      </c>
      <c r="AB621" s="124">
        <f>IF(OR(ISNUMBER(SEARCH("적하삭제",J621)),ISNUMBER(SEARCH("적하 삭제",J621))),0,AA621*Summary!$B$23/100)</f>
        <v>9225.4107000000004</v>
      </c>
      <c r="AC621" s="65"/>
      <c r="AD621" s="145">
        <v>45912</v>
      </c>
      <c r="AE621" s="139" t="s">
        <v>10</v>
      </c>
      <c r="AF621" s="139">
        <v>82020038115</v>
      </c>
      <c r="AG621" s="139" t="s">
        <v>2026</v>
      </c>
      <c r="AH621" s="139" t="s">
        <v>2027</v>
      </c>
      <c r="AI621" s="139">
        <v>1048481268</v>
      </c>
      <c r="AJ621" s="139">
        <v>55326</v>
      </c>
      <c r="AK621" s="139"/>
      <c r="AL621" s="140">
        <v>1</v>
      </c>
      <c r="AM621" s="141">
        <v>2.4</v>
      </c>
      <c r="AN621" s="141">
        <v>2</v>
      </c>
      <c r="AO621" s="141">
        <v>2.4</v>
      </c>
      <c r="AP621" s="139" t="s">
        <v>8</v>
      </c>
      <c r="AQ621" s="141">
        <v>14.83</v>
      </c>
      <c r="AR621" s="139" t="s">
        <v>81</v>
      </c>
      <c r="AS621" s="139" t="s">
        <v>81</v>
      </c>
      <c r="AT621" s="139" t="s">
        <v>81</v>
      </c>
      <c r="AU621" s="139" t="s">
        <v>81</v>
      </c>
      <c r="AV621" s="139" t="s">
        <v>81</v>
      </c>
      <c r="AW621" s="139">
        <v>2256355</v>
      </c>
      <c r="AX621" s="139" t="s">
        <v>121</v>
      </c>
      <c r="AY621" s="139" t="s">
        <v>82</v>
      </c>
      <c r="AZ621" s="139"/>
      <c r="BA621" s="139" t="s">
        <v>83</v>
      </c>
      <c r="BB621" s="157">
        <v>596421479805</v>
      </c>
      <c r="BC621" s="139"/>
      <c r="BD621" s="139" t="s">
        <v>2028</v>
      </c>
      <c r="BE621" s="139" t="s">
        <v>119</v>
      </c>
      <c r="BF621" s="139" t="s">
        <v>87</v>
      </c>
      <c r="BG621" s="139" t="s">
        <v>84</v>
      </c>
      <c r="BH621" s="139" t="s">
        <v>85</v>
      </c>
      <c r="BI621" s="139" t="s">
        <v>86</v>
      </c>
      <c r="BJ621" s="139"/>
      <c r="BK621" s="139" t="s">
        <v>116</v>
      </c>
    </row>
    <row r="622" spans="1:63" ht="13.2" customHeight="1" x14ac:dyDescent="0.2">
      <c r="A622" s="54">
        <f t="shared" si="199"/>
        <v>45912</v>
      </c>
      <c r="B622" s="54" t="str">
        <f t="shared" si="200"/>
        <v>NRT</v>
      </c>
      <c r="C622" s="53">
        <f t="shared" si="201"/>
        <v>82020038115</v>
      </c>
      <c r="D622" s="55" t="str">
        <f t="shared" si="202"/>
        <v>PJP250144063</v>
      </c>
      <c r="E622" s="53">
        <f t="shared" si="203"/>
        <v>596421479816</v>
      </c>
      <c r="F622" s="53">
        <f t="shared" si="204"/>
        <v>2256355</v>
      </c>
      <c r="G622" s="53" t="str">
        <f t="shared" si="205"/>
        <v>SWCORP (TEAMHT)</v>
      </c>
      <c r="H622" s="55" t="str">
        <f t="shared" si="206"/>
        <v>심상현</v>
      </c>
      <c r="I622" s="53">
        <f t="shared" si="207"/>
        <v>28528</v>
      </c>
      <c r="J622" s="72">
        <f t="shared" si="208"/>
        <v>0</v>
      </c>
      <c r="K622" s="114">
        <f t="shared" si="209"/>
        <v>1</v>
      </c>
      <c r="L622" s="115">
        <f t="shared" si="210"/>
        <v>1.7</v>
      </c>
      <c r="M622" s="115">
        <f t="shared" si="211"/>
        <v>2.1</v>
      </c>
      <c r="N622" s="56">
        <f t="shared" si="212"/>
        <v>2.1</v>
      </c>
      <c r="O622" s="53" t="str">
        <f t="shared" si="213"/>
        <v>일반(목록배제,Normal-Manifest Exception)</v>
      </c>
      <c r="P622" s="100">
        <f t="shared" si="214"/>
        <v>1.97</v>
      </c>
      <c r="Q622" s="63" t="str">
        <f t="shared" si="215"/>
        <v>RS702</v>
      </c>
      <c r="R622" s="63" t="str">
        <f t="shared" si="216"/>
        <v>AIR SEOUL</v>
      </c>
      <c r="S622" s="54">
        <f t="shared" si="217"/>
        <v>45912</v>
      </c>
      <c r="T622" s="94">
        <f t="shared" si="218"/>
        <v>869</v>
      </c>
      <c r="U622" s="98" cm="1">
        <f t="array" ref="U622">IF(OR(ISNUMBER(SEARCH("대신대납",J622)),ISNUMBER(SEARCH("대신 대납",J622))),_xlfn.LET(
  _xlpm.s,J622,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2" s="98">
        <f>((K622-1)*2500)/(Summary!$B$23/100)</f>
        <v>0</v>
      </c>
      <c r="W622" s="107">
        <f>IF(OR(ISNUMBER(SEARCH("대신대납",J622)),ISNUMBER(SEARCH("대신 대납",J622)),ISNUMBER(SEARCH("대신착불",J622)),ISNUMBER(SEARCH("대신 착불",J622))), 0,_xlfn.IFNA(_xlfn.IFS(
    AND(N622/K622 &gt; 2, N622/K622 &lt;= 5), 500/(Summary!$B$23/100) * K622,
    AND(N622/K622 &gt; 5, N622/K622 &lt;= 10), 1000/(Summary!$B$23/100) * K622,
    AND(N622/K622 &gt; 10, N622/K622 &lt;= 20), 3000/(Summary!$B$23/100) * K622,
    AND(N622/K622 &gt; 20, N622/K622 &lt;= 25), 11000/(Summary!$B$23/100) * K622,
    AND(N622/K622 &gt; 25, N622/K622 &lt;= 999), 15000/(Summary!$B$23/100) * K622
),0))</f>
        <v>53.059968376258844</v>
      </c>
      <c r="X622" s="99" cm="1">
        <f t="array" ref="X622">_xlfn.IFNA(_xlfn.IFS(AND(P622&gt;=2000, P622&lt;3000), 10000, AND(P622&gt;=3000, P622&lt;4000), 15000, AND(P622&gt;=4000, P622&lt;5000), 20000, AND(P622&gt;=5000), 25000),0)</f>
        <v>0</v>
      </c>
      <c r="Y622" s="64" t="str">
        <f>_xlfn.IFNA(VLOOKUP(D622,OTC!$A:$H,8,0),"")</f>
        <v/>
      </c>
      <c r="Z622" s="102">
        <f t="shared" si="219"/>
        <v>53</v>
      </c>
      <c r="AA622" s="113">
        <f t="shared" si="220"/>
        <v>922</v>
      </c>
      <c r="AB622" s="124">
        <f>IF(OR(ISNUMBER(SEARCH("적하삭제",J622)),ISNUMBER(SEARCH("적하 삭제",J622))),0,AA622*Summary!$B$23/100)</f>
        <v>8688.2826000000005</v>
      </c>
      <c r="AC622" s="65"/>
      <c r="AD622" s="145">
        <v>45912</v>
      </c>
      <c r="AE622" s="139" t="s">
        <v>10</v>
      </c>
      <c r="AF622" s="139">
        <v>82020038115</v>
      </c>
      <c r="AG622" s="139" t="s">
        <v>2029</v>
      </c>
      <c r="AH622" s="139" t="s">
        <v>2030</v>
      </c>
      <c r="AI622" s="139">
        <v>1034102721</v>
      </c>
      <c r="AJ622" s="139">
        <v>28528</v>
      </c>
      <c r="AK622" s="139"/>
      <c r="AL622" s="140">
        <v>1</v>
      </c>
      <c r="AM622" s="141">
        <v>1.7</v>
      </c>
      <c r="AN622" s="141">
        <v>2.1</v>
      </c>
      <c r="AO622" s="141">
        <v>2.1</v>
      </c>
      <c r="AP622" s="139" t="s">
        <v>8</v>
      </c>
      <c r="AQ622" s="141">
        <v>1.97</v>
      </c>
      <c r="AR622" s="139" t="s">
        <v>81</v>
      </c>
      <c r="AS622" s="139" t="s">
        <v>81</v>
      </c>
      <c r="AT622" s="139" t="s">
        <v>81</v>
      </c>
      <c r="AU622" s="139" t="s">
        <v>81</v>
      </c>
      <c r="AV622" s="139" t="s">
        <v>81</v>
      </c>
      <c r="AW622" s="139">
        <v>2256355</v>
      </c>
      <c r="AX622" s="139" t="s">
        <v>121</v>
      </c>
      <c r="AY622" s="139" t="s">
        <v>82</v>
      </c>
      <c r="AZ622" s="139"/>
      <c r="BA622" s="139" t="s">
        <v>83</v>
      </c>
      <c r="BB622" s="157">
        <v>596421479816</v>
      </c>
      <c r="BC622" s="139"/>
      <c r="BD622" s="139" t="s">
        <v>2031</v>
      </c>
      <c r="BE622" s="139" t="s">
        <v>119</v>
      </c>
      <c r="BF622" s="139" t="s">
        <v>87</v>
      </c>
      <c r="BG622" s="139" t="s">
        <v>84</v>
      </c>
      <c r="BH622" s="139" t="s">
        <v>85</v>
      </c>
      <c r="BI622" s="139" t="s">
        <v>86</v>
      </c>
      <c r="BJ622" s="139"/>
      <c r="BK622" s="139" t="s">
        <v>116</v>
      </c>
    </row>
    <row r="623" spans="1:63" ht="13.2" customHeight="1" x14ac:dyDescent="0.2">
      <c r="A623" s="54">
        <f t="shared" si="199"/>
        <v>45912</v>
      </c>
      <c r="B623" s="54" t="str">
        <f t="shared" si="200"/>
        <v>NRT</v>
      </c>
      <c r="C623" s="53">
        <f t="shared" si="201"/>
        <v>82020038115</v>
      </c>
      <c r="D623" s="55" t="str">
        <f t="shared" si="202"/>
        <v>PJP250144071</v>
      </c>
      <c r="E623" s="53">
        <f t="shared" si="203"/>
        <v>596421479890</v>
      </c>
      <c r="F623" s="53">
        <f t="shared" si="204"/>
        <v>2256355</v>
      </c>
      <c r="G623" s="53" t="str">
        <f t="shared" si="205"/>
        <v>SWCORP (TEAMHT)</v>
      </c>
      <c r="H623" s="55" t="str">
        <f t="shared" si="206"/>
        <v>이진주</v>
      </c>
      <c r="I623" s="53">
        <f t="shared" si="207"/>
        <v>5559</v>
      </c>
      <c r="J623" s="72">
        <f t="shared" si="208"/>
        <v>0</v>
      </c>
      <c r="K623" s="114">
        <f t="shared" si="209"/>
        <v>1</v>
      </c>
      <c r="L623" s="115">
        <f t="shared" si="210"/>
        <v>0.3</v>
      </c>
      <c r="M623" s="115">
        <f t="shared" si="211"/>
        <v>2</v>
      </c>
      <c r="N623" s="56">
        <f t="shared" si="212"/>
        <v>2</v>
      </c>
      <c r="O623" s="53" t="str">
        <f t="shared" si="213"/>
        <v>일반(목록배제,Normal-Manifest Exception)</v>
      </c>
      <c r="P623" s="100">
        <f t="shared" si="214"/>
        <v>3.13</v>
      </c>
      <c r="Q623" s="63" t="str">
        <f t="shared" si="215"/>
        <v>RS702</v>
      </c>
      <c r="R623" s="63" t="str">
        <f t="shared" si="216"/>
        <v>AIR SEOUL</v>
      </c>
      <c r="S623" s="54">
        <f t="shared" si="217"/>
        <v>45912</v>
      </c>
      <c r="T623" s="94">
        <f t="shared" si="218"/>
        <v>850</v>
      </c>
      <c r="U623" s="98" cm="1">
        <f t="array" ref="U623">IF(OR(ISNUMBER(SEARCH("대신대납",J623)),ISNUMBER(SEARCH("대신 대납",J623))),_xlfn.LET(
  _xlpm.s,J623,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3" s="98">
        <f>((K623-1)*2500)/(Summary!$B$23/100)</f>
        <v>0</v>
      </c>
      <c r="W623" s="107">
        <f>IF(OR(ISNUMBER(SEARCH("대신대납",J623)),ISNUMBER(SEARCH("대신 대납",J623)),ISNUMBER(SEARCH("대신착불",J623)),ISNUMBER(SEARCH("대신 착불",J623))), 0,_xlfn.IFNA(_xlfn.IFS(
    AND(N623/K623 &gt; 2, N623/K623 &lt;= 5), 500/(Summary!$B$23/100) * K623,
    AND(N623/K623 &gt; 5, N623/K623 &lt;= 10), 1000/(Summary!$B$23/100) * K623,
    AND(N623/K623 &gt; 10, N623/K623 &lt;= 20), 3000/(Summary!$B$23/100) * K623,
    AND(N623/K623 &gt; 20, N623/K623 &lt;= 25), 11000/(Summary!$B$23/100) * K623,
    AND(N623/K623 &gt; 25, N623/K623 &lt;= 999), 15000/(Summary!$B$23/100) * K623
),0))</f>
        <v>0</v>
      </c>
      <c r="X623" s="99" cm="1">
        <f t="array" ref="X623">_xlfn.IFNA(_xlfn.IFS(AND(P623&gt;=2000, P623&lt;3000), 10000, AND(P623&gt;=3000, P623&lt;4000), 15000, AND(P623&gt;=4000, P623&lt;5000), 20000, AND(P623&gt;=5000), 25000),0)</f>
        <v>0</v>
      </c>
      <c r="Y623" s="64" t="str">
        <f>_xlfn.IFNA(VLOOKUP(D623,OTC!$A:$H,8,0),"")</f>
        <v/>
      </c>
      <c r="Z623" s="102">
        <f t="shared" si="219"/>
        <v>0</v>
      </c>
      <c r="AA623" s="113">
        <f t="shared" si="220"/>
        <v>850</v>
      </c>
      <c r="AB623" s="124">
        <f>IF(OR(ISNUMBER(SEARCH("적하삭제",J623)),ISNUMBER(SEARCH("적하 삭제",J623))),0,AA623*Summary!$B$23/100)</f>
        <v>8009.8050000000003</v>
      </c>
      <c r="AC623" s="65"/>
      <c r="AD623" s="145">
        <v>45912</v>
      </c>
      <c r="AE623" s="139" t="s">
        <v>10</v>
      </c>
      <c r="AF623" s="139">
        <v>82020038115</v>
      </c>
      <c r="AG623" s="139" t="s">
        <v>2032</v>
      </c>
      <c r="AH623" s="139" t="s">
        <v>2033</v>
      </c>
      <c r="AI623" s="139">
        <v>1056459885</v>
      </c>
      <c r="AJ623" s="139">
        <v>5559</v>
      </c>
      <c r="AK623" s="139"/>
      <c r="AL623" s="140">
        <v>1</v>
      </c>
      <c r="AM623" s="141">
        <v>0.3</v>
      </c>
      <c r="AN623" s="141">
        <v>2</v>
      </c>
      <c r="AO623" s="141">
        <v>2</v>
      </c>
      <c r="AP623" s="139" t="s">
        <v>8</v>
      </c>
      <c r="AQ623" s="141">
        <v>3.13</v>
      </c>
      <c r="AR623" s="139" t="s">
        <v>81</v>
      </c>
      <c r="AS623" s="139" t="s">
        <v>81</v>
      </c>
      <c r="AT623" s="139" t="s">
        <v>81</v>
      </c>
      <c r="AU623" s="139" t="s">
        <v>81</v>
      </c>
      <c r="AV623" s="139" t="s">
        <v>81</v>
      </c>
      <c r="AW623" s="139">
        <v>2256355</v>
      </c>
      <c r="AX623" s="139" t="s">
        <v>121</v>
      </c>
      <c r="AY623" s="139" t="s">
        <v>82</v>
      </c>
      <c r="AZ623" s="139"/>
      <c r="BA623" s="139" t="s">
        <v>83</v>
      </c>
      <c r="BB623" s="157">
        <v>596421479890</v>
      </c>
      <c r="BC623" s="139"/>
      <c r="BD623" s="139" t="s">
        <v>2034</v>
      </c>
      <c r="BE623" s="139" t="s">
        <v>119</v>
      </c>
      <c r="BF623" s="139" t="s">
        <v>87</v>
      </c>
      <c r="BG623" s="139" t="s">
        <v>84</v>
      </c>
      <c r="BH623" s="139" t="s">
        <v>85</v>
      </c>
      <c r="BI623" s="139" t="s">
        <v>86</v>
      </c>
      <c r="BJ623" s="139"/>
      <c r="BK623" s="139" t="s">
        <v>116</v>
      </c>
    </row>
    <row r="624" spans="1:63" ht="13.2" customHeight="1" x14ac:dyDescent="0.2">
      <c r="A624" s="54">
        <f t="shared" si="199"/>
        <v>45912</v>
      </c>
      <c r="B624" s="54" t="str">
        <f t="shared" si="200"/>
        <v>NRT</v>
      </c>
      <c r="C624" s="53">
        <f t="shared" si="201"/>
        <v>82020038115</v>
      </c>
      <c r="D624" s="55" t="str">
        <f t="shared" si="202"/>
        <v>PJP250144041</v>
      </c>
      <c r="E624" s="53">
        <f t="shared" si="203"/>
        <v>596421479595</v>
      </c>
      <c r="F624" s="53">
        <f t="shared" si="204"/>
        <v>2256355</v>
      </c>
      <c r="G624" s="53" t="str">
        <f t="shared" si="205"/>
        <v>SWCORP (TEAMHT)</v>
      </c>
      <c r="H624" s="55" t="str">
        <f t="shared" si="206"/>
        <v>장유미</v>
      </c>
      <c r="I624" s="53">
        <f t="shared" si="207"/>
        <v>61642</v>
      </c>
      <c r="J624" s="72">
        <f t="shared" si="208"/>
        <v>0</v>
      </c>
      <c r="K624" s="114">
        <f t="shared" si="209"/>
        <v>1</v>
      </c>
      <c r="L624" s="115">
        <f t="shared" si="210"/>
        <v>7.6</v>
      </c>
      <c r="M624" s="115">
        <f t="shared" si="211"/>
        <v>6.1</v>
      </c>
      <c r="N624" s="56">
        <f t="shared" si="212"/>
        <v>7.6000000000000005</v>
      </c>
      <c r="O624" s="53" t="str">
        <f t="shared" si="213"/>
        <v>일반(목록배제,Normal-Manifest Exception)</v>
      </c>
      <c r="P624" s="100">
        <f t="shared" si="214"/>
        <v>24.22</v>
      </c>
      <c r="Q624" s="63" t="str">
        <f t="shared" si="215"/>
        <v>RS702</v>
      </c>
      <c r="R624" s="63" t="str">
        <f t="shared" si="216"/>
        <v>AIR SEOUL</v>
      </c>
      <c r="S624" s="54">
        <f t="shared" si="217"/>
        <v>45912</v>
      </c>
      <c r="T624" s="94">
        <f t="shared" si="218"/>
        <v>1914</v>
      </c>
      <c r="U624" s="98" cm="1">
        <f t="array" ref="U624">IF(OR(ISNUMBER(SEARCH("대신대납",J624)),ISNUMBER(SEARCH("대신 대납",J624))),_xlfn.LET(
  _xlpm.s,J624,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4" s="98">
        <f>((K624-1)*2500)/(Summary!$B$23/100)</f>
        <v>0</v>
      </c>
      <c r="W624" s="107">
        <f>IF(OR(ISNUMBER(SEARCH("대신대납",J624)),ISNUMBER(SEARCH("대신 대납",J624)),ISNUMBER(SEARCH("대신착불",J624)),ISNUMBER(SEARCH("대신 착불",J624))), 0,_xlfn.IFNA(_xlfn.IFS(
    AND(N624/K624 &gt; 2, N624/K624 &lt;= 5), 500/(Summary!$B$23/100) * K624,
    AND(N624/K624 &gt; 5, N624/K624 &lt;= 10), 1000/(Summary!$B$23/100) * K624,
    AND(N624/K624 &gt; 10, N624/K624 &lt;= 20), 3000/(Summary!$B$23/100) * K624,
    AND(N624/K624 &gt; 20, N624/K624 &lt;= 25), 11000/(Summary!$B$23/100) * K624,
    AND(N624/K624 &gt; 25, N624/K624 &lt;= 999), 15000/(Summary!$B$23/100) * K624
),0))</f>
        <v>106.11993675251769</v>
      </c>
      <c r="X624" s="99" cm="1">
        <f t="array" ref="X624">_xlfn.IFNA(_xlfn.IFS(AND(P624&gt;=2000, P624&lt;3000), 10000, AND(P624&gt;=3000, P624&lt;4000), 15000, AND(P624&gt;=4000, P624&lt;5000), 20000, AND(P624&gt;=5000), 25000),0)</f>
        <v>0</v>
      </c>
      <c r="Y624" s="64" t="str">
        <f>_xlfn.IFNA(VLOOKUP(D624,OTC!$A:$H,8,0),"")</f>
        <v/>
      </c>
      <c r="Z624" s="102">
        <f t="shared" si="219"/>
        <v>106</v>
      </c>
      <c r="AA624" s="113">
        <f t="shared" si="220"/>
        <v>2020</v>
      </c>
      <c r="AB624" s="124">
        <f>IF(OR(ISNUMBER(SEARCH("적하삭제",J624)),ISNUMBER(SEARCH("적하 삭제",J624))),0,AA624*Summary!$B$23/100)</f>
        <v>19035.066000000003</v>
      </c>
      <c r="AC624" s="65"/>
      <c r="AD624" s="145">
        <v>45912</v>
      </c>
      <c r="AE624" s="139" t="s">
        <v>10</v>
      </c>
      <c r="AF624" s="139">
        <v>82020038115</v>
      </c>
      <c r="AG624" s="139" t="s">
        <v>2035</v>
      </c>
      <c r="AH624" s="139" t="s">
        <v>2036</v>
      </c>
      <c r="AI624" s="139">
        <v>1098876998</v>
      </c>
      <c r="AJ624" s="139">
        <v>61642</v>
      </c>
      <c r="AK624" s="139"/>
      <c r="AL624" s="140">
        <v>1</v>
      </c>
      <c r="AM624" s="141">
        <v>7.6</v>
      </c>
      <c r="AN624" s="141">
        <v>6.1</v>
      </c>
      <c r="AO624" s="141">
        <v>8</v>
      </c>
      <c r="AP624" s="139" t="s">
        <v>8</v>
      </c>
      <c r="AQ624" s="141">
        <v>24.22</v>
      </c>
      <c r="AR624" s="139" t="s">
        <v>81</v>
      </c>
      <c r="AS624" s="139" t="s">
        <v>81</v>
      </c>
      <c r="AT624" s="139" t="s">
        <v>81</v>
      </c>
      <c r="AU624" s="139" t="s">
        <v>81</v>
      </c>
      <c r="AV624" s="139" t="s">
        <v>81</v>
      </c>
      <c r="AW624" s="139">
        <v>2256355</v>
      </c>
      <c r="AX624" s="139" t="s">
        <v>121</v>
      </c>
      <c r="AY624" s="139" t="s">
        <v>82</v>
      </c>
      <c r="AZ624" s="139"/>
      <c r="BA624" s="139" t="s">
        <v>83</v>
      </c>
      <c r="BB624" s="157">
        <v>596421479595</v>
      </c>
      <c r="BC624" s="139"/>
      <c r="BD624" s="139" t="s">
        <v>2037</v>
      </c>
      <c r="BE624" s="139" t="s">
        <v>119</v>
      </c>
      <c r="BF624" s="139" t="s">
        <v>87</v>
      </c>
      <c r="BG624" s="139" t="s">
        <v>84</v>
      </c>
      <c r="BH624" s="139" t="s">
        <v>85</v>
      </c>
      <c r="BI624" s="139" t="s">
        <v>86</v>
      </c>
      <c r="BJ624" s="139"/>
      <c r="BK624" s="139" t="s">
        <v>116</v>
      </c>
    </row>
    <row r="625" spans="1:63" ht="13.2" customHeight="1" x14ac:dyDescent="0.2">
      <c r="A625" s="54">
        <f t="shared" si="199"/>
        <v>45912</v>
      </c>
      <c r="B625" s="54" t="str">
        <f t="shared" si="200"/>
        <v>NRT</v>
      </c>
      <c r="C625" s="53">
        <f t="shared" si="201"/>
        <v>82020038115</v>
      </c>
      <c r="D625" s="55" t="str">
        <f t="shared" si="202"/>
        <v>PJP250144034</v>
      </c>
      <c r="E625" s="53">
        <f t="shared" si="203"/>
        <v>596421479525</v>
      </c>
      <c r="F625" s="53">
        <f t="shared" si="204"/>
        <v>2256355</v>
      </c>
      <c r="G625" s="53" t="str">
        <f t="shared" si="205"/>
        <v>SWCORP (TEAMHT)</v>
      </c>
      <c r="H625" s="55" t="str">
        <f t="shared" si="206"/>
        <v>김은미</v>
      </c>
      <c r="I625" s="53">
        <f t="shared" si="207"/>
        <v>29144</v>
      </c>
      <c r="J625" s="72">
        <f t="shared" si="208"/>
        <v>0</v>
      </c>
      <c r="K625" s="114">
        <f t="shared" si="209"/>
        <v>1</v>
      </c>
      <c r="L625" s="115">
        <f t="shared" si="210"/>
        <v>0.45</v>
      </c>
      <c r="M625" s="115">
        <f t="shared" si="211"/>
        <v>2</v>
      </c>
      <c r="N625" s="56">
        <f t="shared" si="212"/>
        <v>2</v>
      </c>
      <c r="O625" s="53" t="str">
        <f t="shared" si="213"/>
        <v>일반(목록배제,Normal-Manifest Exception)</v>
      </c>
      <c r="P625" s="100">
        <f t="shared" si="214"/>
        <v>17.82</v>
      </c>
      <c r="Q625" s="63" t="str">
        <f t="shared" si="215"/>
        <v>RS702</v>
      </c>
      <c r="R625" s="63" t="str">
        <f t="shared" si="216"/>
        <v>AIR SEOUL</v>
      </c>
      <c r="S625" s="54">
        <f t="shared" si="217"/>
        <v>45912</v>
      </c>
      <c r="T625" s="94">
        <f t="shared" si="218"/>
        <v>850</v>
      </c>
      <c r="U625" s="98" cm="1">
        <f t="array" ref="U625">IF(OR(ISNUMBER(SEARCH("대신대납",J625)),ISNUMBER(SEARCH("대신 대납",J625))),_xlfn.LET(
  _xlpm.s,J625,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5" s="98">
        <f>((K625-1)*2500)/(Summary!$B$23/100)</f>
        <v>0</v>
      </c>
      <c r="W625" s="107">
        <f>IF(OR(ISNUMBER(SEARCH("대신대납",J625)),ISNUMBER(SEARCH("대신 대납",J625)),ISNUMBER(SEARCH("대신착불",J625)),ISNUMBER(SEARCH("대신 착불",J625))), 0,_xlfn.IFNA(_xlfn.IFS(
    AND(N625/K625 &gt; 2, N625/K625 &lt;= 5), 500/(Summary!$B$23/100) * K625,
    AND(N625/K625 &gt; 5, N625/K625 &lt;= 10), 1000/(Summary!$B$23/100) * K625,
    AND(N625/K625 &gt; 10, N625/K625 &lt;= 20), 3000/(Summary!$B$23/100) * K625,
    AND(N625/K625 &gt; 20, N625/K625 &lt;= 25), 11000/(Summary!$B$23/100) * K625,
    AND(N625/K625 &gt; 25, N625/K625 &lt;= 999), 15000/(Summary!$B$23/100) * K625
),0))</f>
        <v>0</v>
      </c>
      <c r="X625" s="99" cm="1">
        <f t="array" ref="X625">_xlfn.IFNA(_xlfn.IFS(AND(P625&gt;=2000, P625&lt;3000), 10000, AND(P625&gt;=3000, P625&lt;4000), 15000, AND(P625&gt;=4000, P625&lt;5000), 20000, AND(P625&gt;=5000), 25000),0)</f>
        <v>0</v>
      </c>
      <c r="Y625" s="64" t="str">
        <f>_xlfn.IFNA(VLOOKUP(D625,OTC!$A:$H,8,0),"")</f>
        <v/>
      </c>
      <c r="Z625" s="102">
        <f t="shared" si="219"/>
        <v>0</v>
      </c>
      <c r="AA625" s="113">
        <f t="shared" si="220"/>
        <v>850</v>
      </c>
      <c r="AB625" s="124">
        <f>IF(OR(ISNUMBER(SEARCH("적하삭제",J625)),ISNUMBER(SEARCH("적하 삭제",J625))),0,AA625*Summary!$B$23/100)</f>
        <v>8009.8050000000003</v>
      </c>
      <c r="AC625" s="65"/>
      <c r="AD625" s="145">
        <v>45912</v>
      </c>
      <c r="AE625" s="139" t="s">
        <v>10</v>
      </c>
      <c r="AF625" s="139">
        <v>82020038115</v>
      </c>
      <c r="AG625" s="139" t="s">
        <v>2038</v>
      </c>
      <c r="AH625" s="139" t="s">
        <v>118</v>
      </c>
      <c r="AI625" s="139">
        <v>1091719125</v>
      </c>
      <c r="AJ625" s="139">
        <v>29144</v>
      </c>
      <c r="AK625" s="139"/>
      <c r="AL625" s="140">
        <v>1</v>
      </c>
      <c r="AM625" s="141">
        <v>0.45</v>
      </c>
      <c r="AN625" s="141">
        <v>2</v>
      </c>
      <c r="AO625" s="141">
        <v>2</v>
      </c>
      <c r="AP625" s="139" t="s">
        <v>8</v>
      </c>
      <c r="AQ625" s="141">
        <v>17.82</v>
      </c>
      <c r="AR625" s="139" t="s">
        <v>81</v>
      </c>
      <c r="AS625" s="139" t="s">
        <v>81</v>
      </c>
      <c r="AT625" s="139" t="s">
        <v>81</v>
      </c>
      <c r="AU625" s="139" t="s">
        <v>81</v>
      </c>
      <c r="AV625" s="139" t="s">
        <v>81</v>
      </c>
      <c r="AW625" s="139">
        <v>2256355</v>
      </c>
      <c r="AX625" s="139" t="s">
        <v>121</v>
      </c>
      <c r="AY625" s="139" t="s">
        <v>82</v>
      </c>
      <c r="AZ625" s="139"/>
      <c r="BA625" s="139" t="s">
        <v>83</v>
      </c>
      <c r="BB625" s="157">
        <v>596421479525</v>
      </c>
      <c r="BC625" s="139"/>
      <c r="BD625" s="139" t="s">
        <v>2039</v>
      </c>
      <c r="BE625" s="139" t="s">
        <v>119</v>
      </c>
      <c r="BF625" s="139" t="s">
        <v>87</v>
      </c>
      <c r="BG625" s="139" t="s">
        <v>84</v>
      </c>
      <c r="BH625" s="139" t="s">
        <v>85</v>
      </c>
      <c r="BI625" s="139" t="s">
        <v>86</v>
      </c>
      <c r="BJ625" s="139"/>
      <c r="BK625" s="139" t="s">
        <v>116</v>
      </c>
    </row>
    <row r="626" spans="1:63" ht="13.2" customHeight="1" x14ac:dyDescent="0.2">
      <c r="A626" s="54">
        <f t="shared" si="199"/>
        <v>45912</v>
      </c>
      <c r="B626" s="54" t="str">
        <f t="shared" si="200"/>
        <v>NRT</v>
      </c>
      <c r="C626" s="53">
        <f t="shared" si="201"/>
        <v>82020038115</v>
      </c>
      <c r="D626" s="55" t="str">
        <f t="shared" si="202"/>
        <v>PJP250144035</v>
      </c>
      <c r="E626" s="53">
        <f t="shared" si="203"/>
        <v>596421479536</v>
      </c>
      <c r="F626" s="53">
        <f t="shared" si="204"/>
        <v>2256355</v>
      </c>
      <c r="G626" s="53" t="str">
        <f t="shared" si="205"/>
        <v>SWCORP (TEAMHT)</v>
      </c>
      <c r="H626" s="55" t="str">
        <f t="shared" si="206"/>
        <v>박준영</v>
      </c>
      <c r="I626" s="53">
        <f t="shared" si="207"/>
        <v>7948</v>
      </c>
      <c r="J626" s="72">
        <f t="shared" si="208"/>
        <v>0</v>
      </c>
      <c r="K626" s="114">
        <f t="shared" si="209"/>
        <v>1</v>
      </c>
      <c r="L626" s="115">
        <f t="shared" si="210"/>
        <v>1.75</v>
      </c>
      <c r="M626" s="115">
        <f t="shared" si="211"/>
        <v>2.1</v>
      </c>
      <c r="N626" s="56">
        <f t="shared" si="212"/>
        <v>2.1</v>
      </c>
      <c r="O626" s="53" t="str">
        <f t="shared" si="213"/>
        <v>일반(목록배제,Normal-Manifest Exception)</v>
      </c>
      <c r="P626" s="100">
        <f t="shared" si="214"/>
        <v>3.26</v>
      </c>
      <c r="Q626" s="63" t="str">
        <f t="shared" si="215"/>
        <v>RS702</v>
      </c>
      <c r="R626" s="63" t="str">
        <f t="shared" si="216"/>
        <v>AIR SEOUL</v>
      </c>
      <c r="S626" s="54">
        <f t="shared" si="217"/>
        <v>45912</v>
      </c>
      <c r="T626" s="94">
        <f t="shared" si="218"/>
        <v>869</v>
      </c>
      <c r="U626" s="98" cm="1">
        <f t="array" ref="U626">IF(OR(ISNUMBER(SEARCH("대신대납",J626)),ISNUMBER(SEARCH("대신 대납",J626))),_xlfn.LET(
  _xlpm.s,J626,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6" s="98">
        <f>((K626-1)*2500)/(Summary!$B$23/100)</f>
        <v>0</v>
      </c>
      <c r="W626" s="107">
        <f>IF(OR(ISNUMBER(SEARCH("대신대납",J626)),ISNUMBER(SEARCH("대신 대납",J626)),ISNUMBER(SEARCH("대신착불",J626)),ISNUMBER(SEARCH("대신 착불",J626))), 0,_xlfn.IFNA(_xlfn.IFS(
    AND(N626/K626 &gt; 2, N626/K626 &lt;= 5), 500/(Summary!$B$23/100) * K626,
    AND(N626/K626 &gt; 5, N626/K626 &lt;= 10), 1000/(Summary!$B$23/100) * K626,
    AND(N626/K626 &gt; 10, N626/K626 &lt;= 20), 3000/(Summary!$B$23/100) * K626,
    AND(N626/K626 &gt; 20, N626/K626 &lt;= 25), 11000/(Summary!$B$23/100) * K626,
    AND(N626/K626 &gt; 25, N626/K626 &lt;= 999), 15000/(Summary!$B$23/100) * K626
),0))</f>
        <v>53.059968376258844</v>
      </c>
      <c r="X626" s="99" cm="1">
        <f t="array" ref="X626">_xlfn.IFNA(_xlfn.IFS(AND(P626&gt;=2000, P626&lt;3000), 10000, AND(P626&gt;=3000, P626&lt;4000), 15000, AND(P626&gt;=4000, P626&lt;5000), 20000, AND(P626&gt;=5000), 25000),0)</f>
        <v>0</v>
      </c>
      <c r="Y626" s="64" t="str">
        <f>_xlfn.IFNA(VLOOKUP(D626,OTC!$A:$H,8,0),"")</f>
        <v/>
      </c>
      <c r="Z626" s="102">
        <f t="shared" si="219"/>
        <v>53</v>
      </c>
      <c r="AA626" s="113">
        <f t="shared" si="220"/>
        <v>922</v>
      </c>
      <c r="AB626" s="124">
        <f>IF(OR(ISNUMBER(SEARCH("적하삭제",J626)),ISNUMBER(SEARCH("적하 삭제",J626))),0,AA626*Summary!$B$23/100)</f>
        <v>8688.2826000000005</v>
      </c>
      <c r="AC626" s="65"/>
      <c r="AD626" s="145">
        <v>45912</v>
      </c>
      <c r="AE626" s="139" t="s">
        <v>10</v>
      </c>
      <c r="AF626" s="139">
        <v>82020038115</v>
      </c>
      <c r="AG626" s="139" t="s">
        <v>2040</v>
      </c>
      <c r="AH626" s="139" t="s">
        <v>2041</v>
      </c>
      <c r="AI626" s="139">
        <v>1027005796</v>
      </c>
      <c r="AJ626" s="139">
        <v>7948</v>
      </c>
      <c r="AK626" s="139"/>
      <c r="AL626" s="140">
        <v>1</v>
      </c>
      <c r="AM626" s="141">
        <v>1.75</v>
      </c>
      <c r="AN626" s="141">
        <v>2.1</v>
      </c>
      <c r="AO626" s="141">
        <v>2.1</v>
      </c>
      <c r="AP626" s="139" t="s">
        <v>8</v>
      </c>
      <c r="AQ626" s="141">
        <v>3.26</v>
      </c>
      <c r="AR626" s="139" t="s">
        <v>81</v>
      </c>
      <c r="AS626" s="139" t="s">
        <v>81</v>
      </c>
      <c r="AT626" s="139" t="s">
        <v>81</v>
      </c>
      <c r="AU626" s="139" t="s">
        <v>81</v>
      </c>
      <c r="AV626" s="139" t="s">
        <v>81</v>
      </c>
      <c r="AW626" s="139">
        <v>2256355</v>
      </c>
      <c r="AX626" s="139" t="s">
        <v>121</v>
      </c>
      <c r="AY626" s="139" t="s">
        <v>82</v>
      </c>
      <c r="AZ626" s="139"/>
      <c r="BA626" s="139" t="s">
        <v>83</v>
      </c>
      <c r="BB626" s="157">
        <v>596421479536</v>
      </c>
      <c r="BC626" s="139"/>
      <c r="BD626" s="139" t="s">
        <v>2042</v>
      </c>
      <c r="BE626" s="139" t="s">
        <v>119</v>
      </c>
      <c r="BF626" s="139" t="s">
        <v>87</v>
      </c>
      <c r="BG626" s="139" t="s">
        <v>84</v>
      </c>
      <c r="BH626" s="139" t="s">
        <v>85</v>
      </c>
      <c r="BI626" s="139" t="s">
        <v>86</v>
      </c>
      <c r="BJ626" s="139"/>
      <c r="BK626" s="139" t="s">
        <v>116</v>
      </c>
    </row>
    <row r="627" spans="1:63" ht="13.2" customHeight="1" x14ac:dyDescent="0.2">
      <c r="A627" s="54">
        <f t="shared" si="199"/>
        <v>45912</v>
      </c>
      <c r="B627" s="54" t="str">
        <f t="shared" si="200"/>
        <v>NRT</v>
      </c>
      <c r="C627" s="53">
        <f t="shared" si="201"/>
        <v>82020038115</v>
      </c>
      <c r="D627" s="55" t="str">
        <f t="shared" si="202"/>
        <v>PJP250144060</v>
      </c>
      <c r="E627" s="53">
        <f t="shared" si="203"/>
        <v>596421479783</v>
      </c>
      <c r="F627" s="53">
        <f t="shared" si="204"/>
        <v>2256355</v>
      </c>
      <c r="G627" s="53" t="str">
        <f t="shared" si="205"/>
        <v>SWCORP (TEAMHT)</v>
      </c>
      <c r="H627" s="55" t="str">
        <f t="shared" si="206"/>
        <v>권도형</v>
      </c>
      <c r="I627" s="53">
        <f t="shared" si="207"/>
        <v>31772</v>
      </c>
      <c r="J627" s="72">
        <f t="shared" si="208"/>
        <v>0</v>
      </c>
      <c r="K627" s="114">
        <f t="shared" si="209"/>
        <v>1</v>
      </c>
      <c r="L627" s="115">
        <f t="shared" si="210"/>
        <v>3.55</v>
      </c>
      <c r="M627" s="115">
        <f t="shared" si="211"/>
        <v>2.1</v>
      </c>
      <c r="N627" s="56">
        <f t="shared" si="212"/>
        <v>3.6</v>
      </c>
      <c r="O627" s="53" t="str">
        <f t="shared" si="213"/>
        <v>일반(목록배제,Normal-Manifest Exception)</v>
      </c>
      <c r="P627" s="100">
        <f t="shared" si="214"/>
        <v>4.75</v>
      </c>
      <c r="Q627" s="63" t="str">
        <f t="shared" si="215"/>
        <v>RS702</v>
      </c>
      <c r="R627" s="63" t="str">
        <f t="shared" si="216"/>
        <v>AIR SEOUL</v>
      </c>
      <c r="S627" s="54">
        <f t="shared" si="217"/>
        <v>45912</v>
      </c>
      <c r="T627" s="94">
        <f t="shared" si="218"/>
        <v>1154</v>
      </c>
      <c r="U627" s="98" cm="1">
        <f t="array" ref="U627">IF(OR(ISNUMBER(SEARCH("대신대납",J627)),ISNUMBER(SEARCH("대신 대납",J627))),_xlfn.LET(
  _xlpm.s,J627,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7" s="98">
        <f>((K627-1)*2500)/(Summary!$B$23/100)</f>
        <v>0</v>
      </c>
      <c r="W627" s="107">
        <f>IF(OR(ISNUMBER(SEARCH("대신대납",J627)),ISNUMBER(SEARCH("대신 대납",J627)),ISNUMBER(SEARCH("대신착불",J627)),ISNUMBER(SEARCH("대신 착불",J627))), 0,_xlfn.IFNA(_xlfn.IFS(
    AND(N627/K627 &gt; 2, N627/K627 &lt;= 5), 500/(Summary!$B$23/100) * K627,
    AND(N627/K627 &gt; 5, N627/K627 &lt;= 10), 1000/(Summary!$B$23/100) * K627,
    AND(N627/K627 &gt; 10, N627/K627 &lt;= 20), 3000/(Summary!$B$23/100) * K627,
    AND(N627/K627 &gt; 20, N627/K627 &lt;= 25), 11000/(Summary!$B$23/100) * K627,
    AND(N627/K627 &gt; 25, N627/K627 &lt;= 999), 15000/(Summary!$B$23/100) * K627
),0))</f>
        <v>53.059968376258844</v>
      </c>
      <c r="X627" s="99" cm="1">
        <f t="array" ref="X627">_xlfn.IFNA(_xlfn.IFS(AND(P627&gt;=2000, P627&lt;3000), 10000, AND(P627&gt;=3000, P627&lt;4000), 15000, AND(P627&gt;=4000, P627&lt;5000), 20000, AND(P627&gt;=5000), 25000),0)</f>
        <v>0</v>
      </c>
      <c r="Y627" s="64" t="str">
        <f>_xlfn.IFNA(VLOOKUP(D627,OTC!$A:$H,8,0),"")</f>
        <v/>
      </c>
      <c r="Z627" s="102">
        <f t="shared" si="219"/>
        <v>53</v>
      </c>
      <c r="AA627" s="113">
        <f t="shared" si="220"/>
        <v>1207</v>
      </c>
      <c r="AB627" s="124">
        <f>IF(OR(ISNUMBER(SEARCH("적하삭제",J627)),ISNUMBER(SEARCH("적하 삭제",J627))),0,AA627*Summary!$B$23/100)</f>
        <v>11373.9231</v>
      </c>
      <c r="AC627" s="65"/>
      <c r="AD627" s="145">
        <v>45912</v>
      </c>
      <c r="AE627" s="139" t="s">
        <v>10</v>
      </c>
      <c r="AF627" s="139">
        <v>82020038115</v>
      </c>
      <c r="AG627" s="139" t="s">
        <v>2043</v>
      </c>
      <c r="AH627" s="139" t="s">
        <v>2044</v>
      </c>
      <c r="AI627" s="139">
        <v>1027123344</v>
      </c>
      <c r="AJ627" s="139">
        <v>31772</v>
      </c>
      <c r="AK627" s="139"/>
      <c r="AL627" s="140">
        <v>1</v>
      </c>
      <c r="AM627" s="141">
        <v>3.55</v>
      </c>
      <c r="AN627" s="141">
        <v>2.1</v>
      </c>
      <c r="AO627" s="141">
        <v>3.6</v>
      </c>
      <c r="AP627" s="139" t="s">
        <v>8</v>
      </c>
      <c r="AQ627" s="141">
        <v>4.75</v>
      </c>
      <c r="AR627" s="139" t="s">
        <v>81</v>
      </c>
      <c r="AS627" s="139" t="s">
        <v>81</v>
      </c>
      <c r="AT627" s="139" t="s">
        <v>81</v>
      </c>
      <c r="AU627" s="139" t="s">
        <v>81</v>
      </c>
      <c r="AV627" s="139" t="s">
        <v>81</v>
      </c>
      <c r="AW627" s="139">
        <v>2256355</v>
      </c>
      <c r="AX627" s="139" t="s">
        <v>121</v>
      </c>
      <c r="AY627" s="139" t="s">
        <v>82</v>
      </c>
      <c r="AZ627" s="139"/>
      <c r="BA627" s="139" t="s">
        <v>83</v>
      </c>
      <c r="BB627" s="157">
        <v>596421479783</v>
      </c>
      <c r="BC627" s="139"/>
      <c r="BD627" s="139" t="s">
        <v>2045</v>
      </c>
      <c r="BE627" s="139" t="s">
        <v>119</v>
      </c>
      <c r="BF627" s="139" t="s">
        <v>87</v>
      </c>
      <c r="BG627" s="139" t="s">
        <v>84</v>
      </c>
      <c r="BH627" s="139" t="s">
        <v>85</v>
      </c>
      <c r="BI627" s="139" t="s">
        <v>86</v>
      </c>
      <c r="BJ627" s="139"/>
      <c r="BK627" s="139" t="s">
        <v>116</v>
      </c>
    </row>
    <row r="628" spans="1:63" ht="13.2" customHeight="1" x14ac:dyDescent="0.2">
      <c r="A628" s="54">
        <f t="shared" si="199"/>
        <v>45912</v>
      </c>
      <c r="B628" s="54" t="str">
        <f t="shared" si="200"/>
        <v>NRT</v>
      </c>
      <c r="C628" s="53">
        <f t="shared" si="201"/>
        <v>82020038115</v>
      </c>
      <c r="D628" s="55" t="str">
        <f t="shared" si="202"/>
        <v>PJP250144074</v>
      </c>
      <c r="E628" s="53">
        <f t="shared" si="203"/>
        <v>596421479923</v>
      </c>
      <c r="F628" s="53">
        <f t="shared" si="204"/>
        <v>2256355</v>
      </c>
      <c r="G628" s="53" t="str">
        <f t="shared" si="205"/>
        <v>SWCORP (TEAMHT)</v>
      </c>
      <c r="H628" s="55" t="str">
        <f t="shared" si="206"/>
        <v>유정현</v>
      </c>
      <c r="I628" s="53">
        <f t="shared" si="207"/>
        <v>14033</v>
      </c>
      <c r="J628" s="72">
        <f t="shared" si="208"/>
        <v>0</v>
      </c>
      <c r="K628" s="114">
        <f t="shared" si="209"/>
        <v>1</v>
      </c>
      <c r="L628" s="115">
        <f t="shared" si="210"/>
        <v>0.4</v>
      </c>
      <c r="M628" s="115">
        <f t="shared" si="211"/>
        <v>2</v>
      </c>
      <c r="N628" s="56">
        <f t="shared" si="212"/>
        <v>2</v>
      </c>
      <c r="O628" s="53" t="str">
        <f t="shared" si="213"/>
        <v>일반(목록배제,Normal-Manifest Exception)</v>
      </c>
      <c r="P628" s="100">
        <f t="shared" si="214"/>
        <v>2.8</v>
      </c>
      <c r="Q628" s="63" t="str">
        <f t="shared" si="215"/>
        <v>RS702</v>
      </c>
      <c r="R628" s="63" t="str">
        <f t="shared" si="216"/>
        <v>AIR SEOUL</v>
      </c>
      <c r="S628" s="54">
        <f t="shared" si="217"/>
        <v>45912</v>
      </c>
      <c r="T628" s="94">
        <f t="shared" si="218"/>
        <v>850</v>
      </c>
      <c r="U628" s="98" cm="1">
        <f t="array" ref="U628">IF(OR(ISNUMBER(SEARCH("대신대납",J628)),ISNUMBER(SEARCH("대신 대납",J628))),_xlfn.LET(
  _xlpm.s,J628,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8" s="98">
        <f>((K628-1)*2500)/(Summary!$B$23/100)</f>
        <v>0</v>
      </c>
      <c r="W628" s="107">
        <f>IF(OR(ISNUMBER(SEARCH("대신대납",J628)),ISNUMBER(SEARCH("대신 대납",J628)),ISNUMBER(SEARCH("대신착불",J628)),ISNUMBER(SEARCH("대신 착불",J628))), 0,_xlfn.IFNA(_xlfn.IFS(
    AND(N628/K628 &gt; 2, N628/K628 &lt;= 5), 500/(Summary!$B$23/100) * K628,
    AND(N628/K628 &gt; 5, N628/K628 &lt;= 10), 1000/(Summary!$B$23/100) * K628,
    AND(N628/K628 &gt; 10, N628/K628 &lt;= 20), 3000/(Summary!$B$23/100) * K628,
    AND(N628/K628 &gt; 20, N628/K628 &lt;= 25), 11000/(Summary!$B$23/100) * K628,
    AND(N628/K628 &gt; 25, N628/K628 &lt;= 999), 15000/(Summary!$B$23/100) * K628
),0))</f>
        <v>0</v>
      </c>
      <c r="X628" s="99" cm="1">
        <f t="array" ref="X628">_xlfn.IFNA(_xlfn.IFS(AND(P628&gt;=2000, P628&lt;3000), 10000, AND(P628&gt;=3000, P628&lt;4000), 15000, AND(P628&gt;=4000, P628&lt;5000), 20000, AND(P628&gt;=5000), 25000),0)</f>
        <v>0</v>
      </c>
      <c r="Y628" s="64" t="str">
        <f>_xlfn.IFNA(VLOOKUP(D628,OTC!$A:$H,8,0),"")</f>
        <v/>
      </c>
      <c r="Z628" s="102">
        <f t="shared" si="219"/>
        <v>0</v>
      </c>
      <c r="AA628" s="113">
        <f t="shared" si="220"/>
        <v>850</v>
      </c>
      <c r="AB628" s="124">
        <f>IF(OR(ISNUMBER(SEARCH("적하삭제",J628)),ISNUMBER(SEARCH("적하 삭제",J628))),0,AA628*Summary!$B$23/100)</f>
        <v>8009.8050000000003</v>
      </c>
      <c r="AC628" s="65"/>
      <c r="AD628" s="145">
        <v>45912</v>
      </c>
      <c r="AE628" s="139" t="s">
        <v>10</v>
      </c>
      <c r="AF628" s="139">
        <v>82020038115</v>
      </c>
      <c r="AG628" s="139" t="s">
        <v>2046</v>
      </c>
      <c r="AH628" s="139" t="s">
        <v>2047</v>
      </c>
      <c r="AI628" s="139">
        <v>1084930820</v>
      </c>
      <c r="AJ628" s="139">
        <v>14033</v>
      </c>
      <c r="AK628" s="139"/>
      <c r="AL628" s="140">
        <v>1</v>
      </c>
      <c r="AM628" s="141">
        <v>0.4</v>
      </c>
      <c r="AN628" s="141">
        <v>2</v>
      </c>
      <c r="AO628" s="141">
        <v>2</v>
      </c>
      <c r="AP628" s="139" t="s">
        <v>8</v>
      </c>
      <c r="AQ628" s="141">
        <v>2.8</v>
      </c>
      <c r="AR628" s="139" t="s">
        <v>81</v>
      </c>
      <c r="AS628" s="139" t="s">
        <v>81</v>
      </c>
      <c r="AT628" s="139" t="s">
        <v>81</v>
      </c>
      <c r="AU628" s="139" t="s">
        <v>81</v>
      </c>
      <c r="AV628" s="139" t="s">
        <v>81</v>
      </c>
      <c r="AW628" s="139">
        <v>2256355</v>
      </c>
      <c r="AX628" s="139" t="s">
        <v>121</v>
      </c>
      <c r="AY628" s="139" t="s">
        <v>89</v>
      </c>
      <c r="AZ628" s="139"/>
      <c r="BA628" s="139" t="s">
        <v>83</v>
      </c>
      <c r="BB628" s="157">
        <v>596421479923</v>
      </c>
      <c r="BC628" s="139"/>
      <c r="BD628" s="139" t="s">
        <v>2048</v>
      </c>
      <c r="BE628" s="139" t="s">
        <v>119</v>
      </c>
      <c r="BF628" s="139" t="s">
        <v>87</v>
      </c>
      <c r="BG628" s="139" t="s">
        <v>84</v>
      </c>
      <c r="BH628" s="139" t="s">
        <v>85</v>
      </c>
      <c r="BI628" s="139" t="s">
        <v>86</v>
      </c>
      <c r="BJ628" s="139"/>
      <c r="BK628" s="139" t="s">
        <v>116</v>
      </c>
    </row>
    <row r="629" spans="1:63" ht="13.2" customHeight="1" x14ac:dyDescent="0.2">
      <c r="A629" s="54">
        <f t="shared" si="199"/>
        <v>45912</v>
      </c>
      <c r="B629" s="54" t="str">
        <f t="shared" si="200"/>
        <v>NRT</v>
      </c>
      <c r="C629" s="53">
        <f t="shared" si="201"/>
        <v>82020038115</v>
      </c>
      <c r="D629" s="55" t="str">
        <f t="shared" si="202"/>
        <v>PJP250143596</v>
      </c>
      <c r="E629" s="53">
        <f t="shared" si="203"/>
        <v>596421478346</v>
      </c>
      <c r="F629" s="53">
        <f t="shared" si="204"/>
        <v>2256355</v>
      </c>
      <c r="G629" s="53" t="str">
        <f t="shared" si="205"/>
        <v>SWCORP (TEAMHT)</v>
      </c>
      <c r="H629" s="55" t="str">
        <f t="shared" si="206"/>
        <v>허예준</v>
      </c>
      <c r="I629" s="53">
        <f t="shared" si="207"/>
        <v>16897</v>
      </c>
      <c r="J629" s="72">
        <f t="shared" si="208"/>
        <v>0</v>
      </c>
      <c r="K629" s="114">
        <f t="shared" si="209"/>
        <v>1</v>
      </c>
      <c r="L629" s="115">
        <f t="shared" si="210"/>
        <v>0.4</v>
      </c>
      <c r="M629" s="115">
        <f t="shared" si="211"/>
        <v>2</v>
      </c>
      <c r="N629" s="56">
        <f t="shared" si="212"/>
        <v>2</v>
      </c>
      <c r="O629" s="53" t="str">
        <f t="shared" si="213"/>
        <v>일반(목록배제,Normal-Manifest Exception)</v>
      </c>
      <c r="P629" s="100">
        <f t="shared" si="214"/>
        <v>11.93</v>
      </c>
      <c r="Q629" s="63" t="str">
        <f t="shared" si="215"/>
        <v>RS702</v>
      </c>
      <c r="R629" s="63" t="str">
        <f t="shared" si="216"/>
        <v>AIR SEOUL</v>
      </c>
      <c r="S629" s="54">
        <f t="shared" si="217"/>
        <v>45912</v>
      </c>
      <c r="T629" s="94">
        <f t="shared" si="218"/>
        <v>850</v>
      </c>
      <c r="U629" s="98" cm="1">
        <f t="array" ref="U629">IF(OR(ISNUMBER(SEARCH("대신대납",J629)),ISNUMBER(SEARCH("대신 대납",J629))),_xlfn.LET(
  _xlpm.s,J629,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9" s="98">
        <f>((K629-1)*2500)/(Summary!$B$23/100)</f>
        <v>0</v>
      </c>
      <c r="W629" s="107">
        <f>IF(OR(ISNUMBER(SEARCH("대신대납",J629)),ISNUMBER(SEARCH("대신 대납",J629)),ISNUMBER(SEARCH("대신착불",J629)),ISNUMBER(SEARCH("대신 착불",J629))), 0,_xlfn.IFNA(_xlfn.IFS(
    AND(N629/K629 &gt; 2, N629/K629 &lt;= 5), 500/(Summary!$B$23/100) * K629,
    AND(N629/K629 &gt; 5, N629/K629 &lt;= 10), 1000/(Summary!$B$23/100) * K629,
    AND(N629/K629 &gt; 10, N629/K629 &lt;= 20), 3000/(Summary!$B$23/100) * K629,
    AND(N629/K629 &gt; 20, N629/K629 &lt;= 25), 11000/(Summary!$B$23/100) * K629,
    AND(N629/K629 &gt; 25, N629/K629 &lt;= 999), 15000/(Summary!$B$23/100) * K629
),0))</f>
        <v>0</v>
      </c>
      <c r="X629" s="99" cm="1">
        <f t="array" ref="X629">_xlfn.IFNA(_xlfn.IFS(AND(P629&gt;=2000, P629&lt;3000), 10000, AND(P629&gt;=3000, P629&lt;4000), 15000, AND(P629&gt;=4000, P629&lt;5000), 20000, AND(P629&gt;=5000), 25000),0)</f>
        <v>0</v>
      </c>
      <c r="Y629" s="64" t="str">
        <f>_xlfn.IFNA(VLOOKUP(D629,OTC!$A:$H,8,0),"")</f>
        <v/>
      </c>
      <c r="Z629" s="102">
        <f t="shared" si="219"/>
        <v>0</v>
      </c>
      <c r="AA629" s="113">
        <f t="shared" si="220"/>
        <v>850</v>
      </c>
      <c r="AB629" s="124">
        <f>IF(OR(ISNUMBER(SEARCH("적하삭제",J629)),ISNUMBER(SEARCH("적하 삭제",J629))),0,AA629*Summary!$B$23/100)</f>
        <v>8009.8050000000003</v>
      </c>
      <c r="AC629" s="65"/>
      <c r="AD629" s="145">
        <v>45912</v>
      </c>
      <c r="AE629" s="139" t="s">
        <v>10</v>
      </c>
      <c r="AF629" s="139">
        <v>82020038115</v>
      </c>
      <c r="AG629" s="139" t="s">
        <v>2049</v>
      </c>
      <c r="AH629" s="139" t="s">
        <v>2050</v>
      </c>
      <c r="AI629" s="139">
        <v>1050560395</v>
      </c>
      <c r="AJ629" s="139">
        <v>16897</v>
      </c>
      <c r="AK629" s="139"/>
      <c r="AL629" s="140">
        <v>1</v>
      </c>
      <c r="AM629" s="141">
        <v>0.4</v>
      </c>
      <c r="AN629" s="141">
        <v>2</v>
      </c>
      <c r="AO629" s="141">
        <v>2</v>
      </c>
      <c r="AP629" s="139" t="s">
        <v>8</v>
      </c>
      <c r="AQ629" s="141">
        <v>11.93</v>
      </c>
      <c r="AR629" s="139" t="s">
        <v>81</v>
      </c>
      <c r="AS629" s="139" t="s">
        <v>81</v>
      </c>
      <c r="AT629" s="139" t="s">
        <v>81</v>
      </c>
      <c r="AU629" s="139" t="s">
        <v>81</v>
      </c>
      <c r="AV629" s="139" t="s">
        <v>81</v>
      </c>
      <c r="AW629" s="139">
        <v>2256355</v>
      </c>
      <c r="AX629" s="139" t="s">
        <v>121</v>
      </c>
      <c r="AY629" s="139" t="s">
        <v>82</v>
      </c>
      <c r="AZ629" s="139"/>
      <c r="BA629" s="139" t="s">
        <v>83</v>
      </c>
      <c r="BB629" s="157">
        <v>596421478346</v>
      </c>
      <c r="BC629" s="139"/>
      <c r="BD629" s="139" t="s">
        <v>2051</v>
      </c>
      <c r="BE629" s="139" t="s">
        <v>119</v>
      </c>
      <c r="BF629" s="139" t="s">
        <v>87</v>
      </c>
      <c r="BG629" s="139" t="s">
        <v>84</v>
      </c>
      <c r="BH629" s="139" t="s">
        <v>85</v>
      </c>
      <c r="BI629" s="139" t="s">
        <v>86</v>
      </c>
      <c r="BJ629" s="139"/>
      <c r="BK629" s="139" t="s">
        <v>116</v>
      </c>
    </row>
    <row r="630" spans="1:63" ht="13.2" customHeight="1" x14ac:dyDescent="0.2">
      <c r="A630" s="54">
        <f t="shared" si="199"/>
        <v>45912</v>
      </c>
      <c r="B630" s="54" t="str">
        <f t="shared" si="200"/>
        <v>NRT</v>
      </c>
      <c r="C630" s="53">
        <f t="shared" si="201"/>
        <v>82020038115</v>
      </c>
      <c r="D630" s="55" t="str">
        <f t="shared" si="202"/>
        <v>PJP250143576</v>
      </c>
      <c r="E630" s="53">
        <f t="shared" si="203"/>
        <v>596421478291</v>
      </c>
      <c r="F630" s="53">
        <f t="shared" si="204"/>
        <v>2256355</v>
      </c>
      <c r="G630" s="53" t="str">
        <f t="shared" si="205"/>
        <v>SWCORP (TEAMHT)</v>
      </c>
      <c r="H630" s="55" t="str">
        <f t="shared" si="206"/>
        <v>이효진</v>
      </c>
      <c r="I630" s="53">
        <f t="shared" si="207"/>
        <v>15064</v>
      </c>
      <c r="J630" s="72">
        <f t="shared" si="208"/>
        <v>0</v>
      </c>
      <c r="K630" s="114">
        <f t="shared" si="209"/>
        <v>1</v>
      </c>
      <c r="L630" s="115">
        <f t="shared" si="210"/>
        <v>8</v>
      </c>
      <c r="M630" s="115">
        <f t="shared" si="211"/>
        <v>6.1</v>
      </c>
      <c r="N630" s="56">
        <f t="shared" si="212"/>
        <v>8</v>
      </c>
      <c r="O630" s="53" t="str">
        <f t="shared" si="213"/>
        <v>일반(목록배제,Normal-Manifest Exception)</v>
      </c>
      <c r="P630" s="100">
        <f t="shared" si="214"/>
        <v>13.23</v>
      </c>
      <c r="Q630" s="63" t="str">
        <f t="shared" si="215"/>
        <v>RS702</v>
      </c>
      <c r="R630" s="63" t="str">
        <f t="shared" si="216"/>
        <v>AIR SEOUL</v>
      </c>
      <c r="S630" s="54">
        <f t="shared" si="217"/>
        <v>45912</v>
      </c>
      <c r="T630" s="94">
        <f t="shared" si="218"/>
        <v>1990</v>
      </c>
      <c r="U630" s="98" cm="1">
        <f t="array" ref="U630">IF(OR(ISNUMBER(SEARCH("대신대납",J630)),ISNUMBER(SEARCH("대신 대납",J630))),_xlfn.LET(
  _xlpm.s,J630,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0" s="98">
        <f>((K630-1)*2500)/(Summary!$B$23/100)</f>
        <v>0</v>
      </c>
      <c r="W630" s="107">
        <f>IF(OR(ISNUMBER(SEARCH("대신대납",J630)),ISNUMBER(SEARCH("대신 대납",J630)),ISNUMBER(SEARCH("대신착불",J630)),ISNUMBER(SEARCH("대신 착불",J630))), 0,_xlfn.IFNA(_xlfn.IFS(
    AND(N630/K630 &gt; 2, N630/K630 &lt;= 5), 500/(Summary!$B$23/100) * K630,
    AND(N630/K630 &gt; 5, N630/K630 &lt;= 10), 1000/(Summary!$B$23/100) * K630,
    AND(N630/K630 &gt; 10, N630/K630 &lt;= 20), 3000/(Summary!$B$23/100) * K630,
    AND(N630/K630 &gt; 20, N630/K630 &lt;= 25), 11000/(Summary!$B$23/100) * K630,
    AND(N630/K630 &gt; 25, N630/K630 &lt;= 999), 15000/(Summary!$B$23/100) * K630
),0))</f>
        <v>106.11993675251769</v>
      </c>
      <c r="X630" s="99" cm="1">
        <f t="array" ref="X630">_xlfn.IFNA(_xlfn.IFS(AND(P630&gt;=2000, P630&lt;3000), 10000, AND(P630&gt;=3000, P630&lt;4000), 15000, AND(P630&gt;=4000, P630&lt;5000), 20000, AND(P630&gt;=5000), 25000),0)</f>
        <v>0</v>
      </c>
      <c r="Y630" s="64" t="str">
        <f>_xlfn.IFNA(VLOOKUP(D630,OTC!$A:$H,8,0),"")</f>
        <v/>
      </c>
      <c r="Z630" s="102">
        <f t="shared" si="219"/>
        <v>106</v>
      </c>
      <c r="AA630" s="113">
        <f t="shared" si="220"/>
        <v>2096</v>
      </c>
      <c r="AB630" s="124">
        <f>IF(OR(ISNUMBER(SEARCH("적하삭제",J630)),ISNUMBER(SEARCH("적하 삭제",J630))),0,AA630*Summary!$B$23/100)</f>
        <v>19751.236800000002</v>
      </c>
      <c r="AC630" s="65"/>
      <c r="AD630" s="145">
        <v>45912</v>
      </c>
      <c r="AE630" s="139" t="s">
        <v>10</v>
      </c>
      <c r="AF630" s="139">
        <v>82020038115</v>
      </c>
      <c r="AG630" s="139" t="s">
        <v>2052</v>
      </c>
      <c r="AH630" s="139" t="s">
        <v>176</v>
      </c>
      <c r="AI630" s="139">
        <v>1083917312</v>
      </c>
      <c r="AJ630" s="139">
        <v>15064</v>
      </c>
      <c r="AK630" s="139"/>
      <c r="AL630" s="140">
        <v>1</v>
      </c>
      <c r="AM630" s="141">
        <v>8</v>
      </c>
      <c r="AN630" s="141">
        <v>6.1</v>
      </c>
      <c r="AO630" s="141">
        <v>8</v>
      </c>
      <c r="AP630" s="139" t="s">
        <v>8</v>
      </c>
      <c r="AQ630" s="141">
        <v>13.23</v>
      </c>
      <c r="AR630" s="139" t="s">
        <v>81</v>
      </c>
      <c r="AS630" s="139" t="s">
        <v>81</v>
      </c>
      <c r="AT630" s="139" t="s">
        <v>81</v>
      </c>
      <c r="AU630" s="139" t="s">
        <v>81</v>
      </c>
      <c r="AV630" s="139" t="s">
        <v>81</v>
      </c>
      <c r="AW630" s="139">
        <v>2256355</v>
      </c>
      <c r="AX630" s="139" t="s">
        <v>121</v>
      </c>
      <c r="AY630" s="139" t="s">
        <v>82</v>
      </c>
      <c r="AZ630" s="139"/>
      <c r="BA630" s="139" t="s">
        <v>83</v>
      </c>
      <c r="BB630" s="157">
        <v>596421478291</v>
      </c>
      <c r="BC630" s="139"/>
      <c r="BD630" s="139" t="s">
        <v>2053</v>
      </c>
      <c r="BE630" s="139" t="s">
        <v>119</v>
      </c>
      <c r="BF630" s="139" t="s">
        <v>87</v>
      </c>
      <c r="BG630" s="139" t="s">
        <v>84</v>
      </c>
      <c r="BH630" s="139" t="s">
        <v>85</v>
      </c>
      <c r="BI630" s="139" t="s">
        <v>86</v>
      </c>
      <c r="BJ630" s="139"/>
      <c r="BK630" s="139" t="s">
        <v>116</v>
      </c>
    </row>
    <row r="631" spans="1:63" ht="13.2" customHeight="1" x14ac:dyDescent="0.2">
      <c r="A631" s="54">
        <f t="shared" si="199"/>
        <v>45912</v>
      </c>
      <c r="B631" s="54" t="str">
        <f t="shared" si="200"/>
        <v>NRT</v>
      </c>
      <c r="C631" s="53">
        <f t="shared" si="201"/>
        <v>82020038115</v>
      </c>
      <c r="D631" s="55" t="str">
        <f t="shared" si="202"/>
        <v>PJP250143731</v>
      </c>
      <c r="E631" s="53">
        <f t="shared" si="203"/>
        <v>596421478943</v>
      </c>
      <c r="F631" s="53">
        <f t="shared" si="204"/>
        <v>2256355</v>
      </c>
      <c r="G631" s="53" t="str">
        <f t="shared" si="205"/>
        <v>SWCORP (TEAMHT)</v>
      </c>
      <c r="H631" s="55" t="str">
        <f t="shared" si="206"/>
        <v>윤차은</v>
      </c>
      <c r="I631" s="53">
        <f t="shared" si="207"/>
        <v>4580</v>
      </c>
      <c r="J631" s="72">
        <f t="shared" si="208"/>
        <v>0</v>
      </c>
      <c r="K631" s="114">
        <f t="shared" si="209"/>
        <v>1</v>
      </c>
      <c r="L631" s="115">
        <f t="shared" si="210"/>
        <v>3.25</v>
      </c>
      <c r="M631" s="115">
        <f t="shared" si="211"/>
        <v>3.5</v>
      </c>
      <c r="N631" s="56">
        <f t="shared" si="212"/>
        <v>3.5</v>
      </c>
      <c r="O631" s="53" t="str">
        <f t="shared" si="213"/>
        <v>일반(목록배제,Normal-Manifest Exception)</v>
      </c>
      <c r="P631" s="100">
        <f t="shared" si="214"/>
        <v>17.510000000000002</v>
      </c>
      <c r="Q631" s="63" t="str">
        <f t="shared" si="215"/>
        <v>RS702</v>
      </c>
      <c r="R631" s="63" t="str">
        <f t="shared" si="216"/>
        <v>AIR SEOUL</v>
      </c>
      <c r="S631" s="54">
        <f t="shared" si="217"/>
        <v>45912</v>
      </c>
      <c r="T631" s="94">
        <f t="shared" si="218"/>
        <v>1135</v>
      </c>
      <c r="U631" s="98" cm="1">
        <f t="array" ref="U631">IF(OR(ISNUMBER(SEARCH("대신대납",J631)),ISNUMBER(SEARCH("대신 대납",J631))),_xlfn.LET(
  _xlpm.s,J631,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1" s="98">
        <f>((K631-1)*2500)/(Summary!$B$23/100)</f>
        <v>0</v>
      </c>
      <c r="W631" s="107">
        <f>IF(OR(ISNUMBER(SEARCH("대신대납",J631)),ISNUMBER(SEARCH("대신 대납",J631)),ISNUMBER(SEARCH("대신착불",J631)),ISNUMBER(SEARCH("대신 착불",J631))), 0,_xlfn.IFNA(_xlfn.IFS(
    AND(N631/K631 &gt; 2, N631/K631 &lt;= 5), 500/(Summary!$B$23/100) * K631,
    AND(N631/K631 &gt; 5, N631/K631 &lt;= 10), 1000/(Summary!$B$23/100) * K631,
    AND(N631/K631 &gt; 10, N631/K631 &lt;= 20), 3000/(Summary!$B$23/100) * K631,
    AND(N631/K631 &gt; 20, N631/K631 &lt;= 25), 11000/(Summary!$B$23/100) * K631,
    AND(N631/K631 &gt; 25, N631/K631 &lt;= 999), 15000/(Summary!$B$23/100) * K631
),0))</f>
        <v>53.059968376258844</v>
      </c>
      <c r="X631" s="99" cm="1">
        <f t="array" ref="X631">_xlfn.IFNA(_xlfn.IFS(AND(P631&gt;=2000, P631&lt;3000), 10000, AND(P631&gt;=3000, P631&lt;4000), 15000, AND(P631&gt;=4000, P631&lt;5000), 20000, AND(P631&gt;=5000), 25000),0)</f>
        <v>0</v>
      </c>
      <c r="Y631" s="64" t="str">
        <f>_xlfn.IFNA(VLOOKUP(D631,OTC!$A:$H,8,0),"")</f>
        <v/>
      </c>
      <c r="Z631" s="102">
        <f t="shared" si="219"/>
        <v>53</v>
      </c>
      <c r="AA631" s="113">
        <f t="shared" si="220"/>
        <v>1188</v>
      </c>
      <c r="AB631" s="124">
        <f>IF(OR(ISNUMBER(SEARCH("적하삭제",J631)),ISNUMBER(SEARCH("적하 삭제",J631))),0,AA631*Summary!$B$23/100)</f>
        <v>11194.8804</v>
      </c>
      <c r="AC631" s="65"/>
      <c r="AD631" s="145">
        <v>45912</v>
      </c>
      <c r="AE631" s="139" t="s">
        <v>10</v>
      </c>
      <c r="AF631" s="139">
        <v>82020038115</v>
      </c>
      <c r="AG631" s="139" t="s">
        <v>2054</v>
      </c>
      <c r="AH631" s="139" t="s">
        <v>2055</v>
      </c>
      <c r="AI631" s="139">
        <v>1099920803</v>
      </c>
      <c r="AJ631" s="139">
        <v>4580</v>
      </c>
      <c r="AK631" s="139"/>
      <c r="AL631" s="140">
        <v>1</v>
      </c>
      <c r="AM631" s="141">
        <v>3.25</v>
      </c>
      <c r="AN631" s="141">
        <v>3.5</v>
      </c>
      <c r="AO631" s="141">
        <v>3.5</v>
      </c>
      <c r="AP631" s="139" t="s">
        <v>8</v>
      </c>
      <c r="AQ631" s="141">
        <v>17.510000000000002</v>
      </c>
      <c r="AR631" s="139" t="s">
        <v>81</v>
      </c>
      <c r="AS631" s="139" t="s">
        <v>81</v>
      </c>
      <c r="AT631" s="139" t="s">
        <v>81</v>
      </c>
      <c r="AU631" s="139" t="s">
        <v>81</v>
      </c>
      <c r="AV631" s="139" t="s">
        <v>81</v>
      </c>
      <c r="AW631" s="139">
        <v>2256355</v>
      </c>
      <c r="AX631" s="139" t="s">
        <v>121</v>
      </c>
      <c r="AY631" s="139" t="s">
        <v>82</v>
      </c>
      <c r="AZ631" s="139"/>
      <c r="BA631" s="139" t="s">
        <v>83</v>
      </c>
      <c r="BB631" s="157">
        <v>596421478943</v>
      </c>
      <c r="BC631" s="139"/>
      <c r="BD631" s="139" t="s">
        <v>2056</v>
      </c>
      <c r="BE631" s="139" t="s">
        <v>119</v>
      </c>
      <c r="BF631" s="139" t="s">
        <v>87</v>
      </c>
      <c r="BG631" s="139" t="s">
        <v>84</v>
      </c>
      <c r="BH631" s="139" t="s">
        <v>85</v>
      </c>
      <c r="BI631" s="139" t="s">
        <v>86</v>
      </c>
      <c r="BJ631" s="139"/>
      <c r="BK631" s="139" t="s">
        <v>116</v>
      </c>
    </row>
    <row r="632" spans="1:63" ht="13.2" customHeight="1" x14ac:dyDescent="0.2">
      <c r="A632" s="54">
        <f t="shared" si="199"/>
        <v>45913</v>
      </c>
      <c r="B632" s="54" t="str">
        <f t="shared" si="200"/>
        <v>NRT</v>
      </c>
      <c r="C632" s="53">
        <f t="shared" si="201"/>
        <v>82020038126</v>
      </c>
      <c r="D632" s="55" t="str">
        <f t="shared" si="202"/>
        <v>PJP250141904</v>
      </c>
      <c r="E632" s="53">
        <f t="shared" si="203"/>
        <v>596421471070</v>
      </c>
      <c r="F632" s="53">
        <f t="shared" si="204"/>
        <v>2256355</v>
      </c>
      <c r="G632" s="53" t="str">
        <f t="shared" si="205"/>
        <v>SWCORP (TEAMHT)</v>
      </c>
      <c r="H632" s="55" t="str">
        <f t="shared" si="206"/>
        <v>최윤정</v>
      </c>
      <c r="I632" s="53">
        <f t="shared" si="207"/>
        <v>4129</v>
      </c>
      <c r="J632" s="72" t="str">
        <f t="shared" si="208"/>
        <v>[동물검역]/반입예정정보재전송</v>
      </c>
      <c r="K632" s="114">
        <f t="shared" si="209"/>
        <v>1</v>
      </c>
      <c r="L632" s="115">
        <f t="shared" si="210"/>
        <v>1.1499999999999999</v>
      </c>
      <c r="M632" s="115">
        <f t="shared" si="211"/>
        <v>2.1</v>
      </c>
      <c r="N632" s="56">
        <f t="shared" si="212"/>
        <v>2.1</v>
      </c>
      <c r="O632" s="53" t="str">
        <f t="shared" si="213"/>
        <v>동물검역(Animal Inspection)</v>
      </c>
      <c r="P632" s="100">
        <f t="shared" si="214"/>
        <v>16.059999999999999</v>
      </c>
      <c r="Q632" s="63" t="str">
        <f t="shared" si="215"/>
        <v>RS706</v>
      </c>
      <c r="R632" s="63" t="str">
        <f t="shared" si="216"/>
        <v>AIR SEOUL</v>
      </c>
      <c r="S632" s="54">
        <f t="shared" si="217"/>
        <v>45913</v>
      </c>
      <c r="T632" s="94">
        <f t="shared" si="218"/>
        <v>869</v>
      </c>
      <c r="U632" s="98" cm="1">
        <f t="array" ref="U632">IF(OR(ISNUMBER(SEARCH("대신대납",J632)),ISNUMBER(SEARCH("대신 대납",J632))),_xlfn.LET(
  _xlpm.s,J632,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2" s="98">
        <f>((K632-1)*2500)/(Summary!$B$23/100)</f>
        <v>0</v>
      </c>
      <c r="W632" s="107">
        <f>IF(OR(ISNUMBER(SEARCH("대신대납",J632)),ISNUMBER(SEARCH("대신 대납",J632)),ISNUMBER(SEARCH("대신착불",J632)),ISNUMBER(SEARCH("대신 착불",J632))), 0,_xlfn.IFNA(_xlfn.IFS(
    AND(N632/K632 &gt; 2, N632/K632 &lt;= 5), 500/(Summary!$B$23/100) * K632,
    AND(N632/K632 &gt; 5, N632/K632 &lt;= 10), 1000/(Summary!$B$23/100) * K632,
    AND(N632/K632 &gt; 10, N632/K632 &lt;= 20), 3000/(Summary!$B$23/100) * K632,
    AND(N632/K632 &gt; 20, N632/K632 &lt;= 25), 11000/(Summary!$B$23/100) * K632,
    AND(N632/K632 &gt; 25, N632/K632 &lt;= 999), 15000/(Summary!$B$23/100) * K632
),0))</f>
        <v>53.059968376258844</v>
      </c>
      <c r="X632" s="99" cm="1">
        <f t="array" ref="X632">_xlfn.IFNA(_xlfn.IFS(AND(P632&gt;=2000, P632&lt;3000), 10000, AND(P632&gt;=3000, P632&lt;4000), 15000, AND(P632&gt;=4000, P632&lt;5000), 20000, AND(P632&gt;=5000), 25000),0)</f>
        <v>0</v>
      </c>
      <c r="Y632" s="64" t="str">
        <f>_xlfn.IFNA(VLOOKUP(D632,OTC!$A:$H,8,0),"")</f>
        <v/>
      </c>
      <c r="Z632" s="102">
        <f t="shared" si="219"/>
        <v>53</v>
      </c>
      <c r="AA632" s="113">
        <f t="shared" si="220"/>
        <v>922</v>
      </c>
      <c r="AB632" s="124">
        <f>IF(OR(ISNUMBER(SEARCH("적하삭제",J632)),ISNUMBER(SEARCH("적하 삭제",J632))),0,AA632*Summary!$B$23/100)</f>
        <v>8688.2826000000005</v>
      </c>
      <c r="AC632" s="65"/>
      <c r="AD632" s="145">
        <v>45913</v>
      </c>
      <c r="AE632" s="139" t="s">
        <v>10</v>
      </c>
      <c r="AF632" s="139">
        <v>82020038126</v>
      </c>
      <c r="AG632" s="139" t="s">
        <v>2057</v>
      </c>
      <c r="AH632" s="139" t="s">
        <v>145</v>
      </c>
      <c r="AI632" s="139">
        <v>1041818293</v>
      </c>
      <c r="AJ632" s="139">
        <v>4129</v>
      </c>
      <c r="AK632" s="139" t="s">
        <v>154</v>
      </c>
      <c r="AL632" s="140">
        <v>1</v>
      </c>
      <c r="AM632" s="141">
        <v>1.1499999999999999</v>
      </c>
      <c r="AN632" s="141">
        <v>2.1</v>
      </c>
      <c r="AO632" s="141">
        <v>2.1</v>
      </c>
      <c r="AP632" s="139" t="s">
        <v>100</v>
      </c>
      <c r="AQ632" s="141">
        <v>16.059999999999999</v>
      </c>
      <c r="AR632" s="139" t="s">
        <v>81</v>
      </c>
      <c r="AS632" s="139" t="s">
        <v>81</v>
      </c>
      <c r="AT632" s="139" t="s">
        <v>81</v>
      </c>
      <c r="AU632" s="139" t="s">
        <v>81</v>
      </c>
      <c r="AV632" s="139" t="s">
        <v>81</v>
      </c>
      <c r="AW632" s="139">
        <v>2256355</v>
      </c>
      <c r="AX632" s="139" t="s">
        <v>121</v>
      </c>
      <c r="AY632" s="139" t="s">
        <v>89</v>
      </c>
      <c r="AZ632" s="139"/>
      <c r="BA632" s="139" t="s">
        <v>83</v>
      </c>
      <c r="BB632" s="157">
        <v>596421471070</v>
      </c>
      <c r="BC632" s="139"/>
      <c r="BD632" s="139" t="s">
        <v>2058</v>
      </c>
      <c r="BE632" s="139" t="s">
        <v>88</v>
      </c>
      <c r="BF632" s="139" t="s">
        <v>87</v>
      </c>
      <c r="BG632" s="139" t="s">
        <v>84</v>
      </c>
      <c r="BH632" s="139" t="s">
        <v>85</v>
      </c>
      <c r="BI632" s="139" t="s">
        <v>86</v>
      </c>
      <c r="BJ632" s="139"/>
      <c r="BK632" s="139" t="s">
        <v>116</v>
      </c>
    </row>
    <row r="633" spans="1:63" ht="13.2" customHeight="1" x14ac:dyDescent="0.2">
      <c r="A633" s="54">
        <f t="shared" si="199"/>
        <v>45913</v>
      </c>
      <c r="B633" s="54" t="str">
        <f t="shared" si="200"/>
        <v>NRT</v>
      </c>
      <c r="C633" s="53">
        <f t="shared" si="201"/>
        <v>82020038126</v>
      </c>
      <c r="D633" s="55" t="str">
        <f t="shared" si="202"/>
        <v>PJP250144887</v>
      </c>
      <c r="E633" s="53">
        <f t="shared" si="203"/>
        <v>596421483563</v>
      </c>
      <c r="F633" s="53">
        <f t="shared" si="204"/>
        <v>2256355</v>
      </c>
      <c r="G633" s="53" t="str">
        <f t="shared" si="205"/>
        <v>SWCORP (TEAMHT)</v>
      </c>
      <c r="H633" s="55" t="str">
        <f t="shared" si="206"/>
        <v>최철환</v>
      </c>
      <c r="I633" s="53">
        <f t="shared" si="207"/>
        <v>28696</v>
      </c>
      <c r="J633" s="72">
        <f t="shared" si="208"/>
        <v>0</v>
      </c>
      <c r="K633" s="114">
        <f t="shared" si="209"/>
        <v>1</v>
      </c>
      <c r="L633" s="115">
        <f t="shared" si="210"/>
        <v>0.45</v>
      </c>
      <c r="M633" s="115">
        <f t="shared" si="211"/>
        <v>2</v>
      </c>
      <c r="N633" s="56">
        <f t="shared" si="212"/>
        <v>2</v>
      </c>
      <c r="O633" s="53" t="str">
        <f t="shared" si="213"/>
        <v>일반(목록배제,Normal-Manifest Exception)</v>
      </c>
      <c r="P633" s="100">
        <f t="shared" si="214"/>
        <v>5.42</v>
      </c>
      <c r="Q633" s="63" t="str">
        <f t="shared" si="215"/>
        <v>RS706</v>
      </c>
      <c r="R633" s="63" t="str">
        <f t="shared" si="216"/>
        <v>AIR SEOUL</v>
      </c>
      <c r="S633" s="54">
        <f t="shared" si="217"/>
        <v>45913</v>
      </c>
      <c r="T633" s="94">
        <f t="shared" si="218"/>
        <v>850</v>
      </c>
      <c r="U633" s="98" cm="1">
        <f t="array" ref="U633">IF(OR(ISNUMBER(SEARCH("대신대납",J633)),ISNUMBER(SEARCH("대신 대납",J633))),_xlfn.LET(
  _xlpm.s,J633,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3" s="98">
        <f>((K633-1)*2500)/(Summary!$B$23/100)</f>
        <v>0</v>
      </c>
      <c r="W633" s="107">
        <f>IF(OR(ISNUMBER(SEARCH("대신대납",J633)),ISNUMBER(SEARCH("대신 대납",J633)),ISNUMBER(SEARCH("대신착불",J633)),ISNUMBER(SEARCH("대신 착불",J633))), 0,_xlfn.IFNA(_xlfn.IFS(
    AND(N633/K633 &gt; 2, N633/K633 &lt;= 5), 500/(Summary!$B$23/100) * K633,
    AND(N633/K633 &gt; 5, N633/K633 &lt;= 10), 1000/(Summary!$B$23/100) * K633,
    AND(N633/K633 &gt; 10, N633/K633 &lt;= 20), 3000/(Summary!$B$23/100) * K633,
    AND(N633/K633 &gt; 20, N633/K633 &lt;= 25), 11000/(Summary!$B$23/100) * K633,
    AND(N633/K633 &gt; 25, N633/K633 &lt;= 999), 15000/(Summary!$B$23/100) * K633
),0))</f>
        <v>0</v>
      </c>
      <c r="X633" s="99" cm="1">
        <f t="array" ref="X633">_xlfn.IFNA(_xlfn.IFS(AND(P633&gt;=2000, P633&lt;3000), 10000, AND(P633&gt;=3000, P633&lt;4000), 15000, AND(P633&gt;=4000, P633&lt;5000), 20000, AND(P633&gt;=5000), 25000),0)</f>
        <v>0</v>
      </c>
      <c r="Y633" s="64" t="str">
        <f>_xlfn.IFNA(VLOOKUP(D633,OTC!$A:$H,8,0),"")</f>
        <v/>
      </c>
      <c r="Z633" s="102">
        <f t="shared" si="219"/>
        <v>0</v>
      </c>
      <c r="AA633" s="113">
        <f t="shared" si="220"/>
        <v>850</v>
      </c>
      <c r="AB633" s="124">
        <f>IF(OR(ISNUMBER(SEARCH("적하삭제",J633)),ISNUMBER(SEARCH("적하 삭제",J633))),0,AA633*Summary!$B$23/100)</f>
        <v>8009.8050000000003</v>
      </c>
      <c r="AC633" s="65"/>
      <c r="AD633" s="145">
        <v>45913</v>
      </c>
      <c r="AE633" s="139" t="s">
        <v>10</v>
      </c>
      <c r="AF633" s="139">
        <v>82020038126</v>
      </c>
      <c r="AG633" s="139" t="s">
        <v>2059</v>
      </c>
      <c r="AH633" s="139" t="s">
        <v>2060</v>
      </c>
      <c r="AI633" s="139">
        <v>1027999356</v>
      </c>
      <c r="AJ633" s="139">
        <v>28696</v>
      </c>
      <c r="AK633" s="139"/>
      <c r="AL633" s="140">
        <v>1</v>
      </c>
      <c r="AM633" s="141">
        <v>0.45</v>
      </c>
      <c r="AN633" s="141">
        <v>2</v>
      </c>
      <c r="AO633" s="141">
        <v>2</v>
      </c>
      <c r="AP633" s="139" t="s">
        <v>8</v>
      </c>
      <c r="AQ633" s="141">
        <v>5.42</v>
      </c>
      <c r="AR633" s="139" t="s">
        <v>81</v>
      </c>
      <c r="AS633" s="139" t="s">
        <v>81</v>
      </c>
      <c r="AT633" s="139" t="s">
        <v>81</v>
      </c>
      <c r="AU633" s="139" t="s">
        <v>81</v>
      </c>
      <c r="AV633" s="139" t="s">
        <v>81</v>
      </c>
      <c r="AW633" s="139">
        <v>2256355</v>
      </c>
      <c r="AX633" s="139" t="s">
        <v>121</v>
      </c>
      <c r="AY633" s="139" t="s">
        <v>82</v>
      </c>
      <c r="AZ633" s="139"/>
      <c r="BA633" s="139" t="s">
        <v>83</v>
      </c>
      <c r="BB633" s="157">
        <v>596421483563</v>
      </c>
      <c r="BC633" s="139"/>
      <c r="BD633" s="139" t="s">
        <v>2061</v>
      </c>
      <c r="BE633" s="139" t="s">
        <v>88</v>
      </c>
      <c r="BF633" s="139" t="s">
        <v>87</v>
      </c>
      <c r="BG633" s="139" t="s">
        <v>84</v>
      </c>
      <c r="BH633" s="139" t="s">
        <v>85</v>
      </c>
      <c r="BI633" s="139" t="s">
        <v>86</v>
      </c>
      <c r="BJ633" s="139"/>
      <c r="BK633" s="139" t="s">
        <v>116</v>
      </c>
    </row>
    <row r="634" spans="1:63" ht="13.2" customHeight="1" x14ac:dyDescent="0.2">
      <c r="A634" s="54">
        <f t="shared" si="199"/>
        <v>45913</v>
      </c>
      <c r="B634" s="54" t="str">
        <f t="shared" si="200"/>
        <v>NRT</v>
      </c>
      <c r="C634" s="53">
        <f t="shared" si="201"/>
        <v>82020038126</v>
      </c>
      <c r="D634" s="55" t="str">
        <f t="shared" si="202"/>
        <v>PJP250143424</v>
      </c>
      <c r="E634" s="53">
        <f t="shared" si="203"/>
        <v>596421477252</v>
      </c>
      <c r="F634" s="53">
        <f t="shared" si="204"/>
        <v>2256355</v>
      </c>
      <c r="G634" s="53" t="str">
        <f t="shared" si="205"/>
        <v>SWCORP (TEAMHT)</v>
      </c>
      <c r="H634" s="55" t="str">
        <f t="shared" si="206"/>
        <v>이효선</v>
      </c>
      <c r="I634" s="53">
        <f t="shared" si="207"/>
        <v>8726</v>
      </c>
      <c r="J634" s="72">
        <f t="shared" si="208"/>
        <v>0</v>
      </c>
      <c r="K634" s="114">
        <f t="shared" si="209"/>
        <v>1</v>
      </c>
      <c r="L634" s="115">
        <f t="shared" si="210"/>
        <v>2.2999999999999998</v>
      </c>
      <c r="M634" s="115">
        <f t="shared" si="211"/>
        <v>3.9</v>
      </c>
      <c r="N634" s="56">
        <f t="shared" si="212"/>
        <v>3.9000000000000004</v>
      </c>
      <c r="O634" s="53" t="str">
        <f t="shared" si="213"/>
        <v>일반(목록배제,Normal-Manifest Exception)</v>
      </c>
      <c r="P634" s="100">
        <f t="shared" si="214"/>
        <v>28.71</v>
      </c>
      <c r="Q634" s="63" t="str">
        <f t="shared" si="215"/>
        <v>RS706</v>
      </c>
      <c r="R634" s="63" t="str">
        <f t="shared" si="216"/>
        <v>AIR SEOUL</v>
      </c>
      <c r="S634" s="54">
        <f t="shared" si="217"/>
        <v>45913</v>
      </c>
      <c r="T634" s="94">
        <f t="shared" si="218"/>
        <v>1211</v>
      </c>
      <c r="U634" s="98" cm="1">
        <f t="array" ref="U634">IF(OR(ISNUMBER(SEARCH("대신대납",J634)),ISNUMBER(SEARCH("대신 대납",J634))),_xlfn.LET(
  _xlpm.s,J634,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4" s="98">
        <f>((K634-1)*2500)/(Summary!$B$23/100)</f>
        <v>0</v>
      </c>
      <c r="W634" s="107">
        <f>IF(OR(ISNUMBER(SEARCH("대신대납",J634)),ISNUMBER(SEARCH("대신 대납",J634)),ISNUMBER(SEARCH("대신착불",J634)),ISNUMBER(SEARCH("대신 착불",J634))), 0,_xlfn.IFNA(_xlfn.IFS(
    AND(N634/K634 &gt; 2, N634/K634 &lt;= 5), 500/(Summary!$B$23/100) * K634,
    AND(N634/K634 &gt; 5, N634/K634 &lt;= 10), 1000/(Summary!$B$23/100) * K634,
    AND(N634/K634 &gt; 10, N634/K634 &lt;= 20), 3000/(Summary!$B$23/100) * K634,
    AND(N634/K634 &gt; 20, N634/K634 &lt;= 25), 11000/(Summary!$B$23/100) * K634,
    AND(N634/K634 &gt; 25, N634/K634 &lt;= 999), 15000/(Summary!$B$23/100) * K634
),0))</f>
        <v>53.059968376258844</v>
      </c>
      <c r="X634" s="99" cm="1">
        <f t="array" ref="X634">_xlfn.IFNA(_xlfn.IFS(AND(P634&gt;=2000, P634&lt;3000), 10000, AND(P634&gt;=3000, P634&lt;4000), 15000, AND(P634&gt;=4000, P634&lt;5000), 20000, AND(P634&gt;=5000), 25000),0)</f>
        <v>0</v>
      </c>
      <c r="Y634" s="64" t="str">
        <f>_xlfn.IFNA(VLOOKUP(D634,OTC!$A:$H,8,0),"")</f>
        <v/>
      </c>
      <c r="Z634" s="102">
        <f t="shared" si="219"/>
        <v>53</v>
      </c>
      <c r="AA634" s="113">
        <f t="shared" si="220"/>
        <v>1264</v>
      </c>
      <c r="AB634" s="124">
        <f>IF(OR(ISNUMBER(SEARCH("적하삭제",J634)),ISNUMBER(SEARCH("적하 삭제",J634))),0,AA634*Summary!$B$23/100)</f>
        <v>11911.051200000002</v>
      </c>
      <c r="AC634" s="65"/>
      <c r="AD634" s="145">
        <v>45913</v>
      </c>
      <c r="AE634" s="139" t="s">
        <v>10</v>
      </c>
      <c r="AF634" s="139">
        <v>82020038126</v>
      </c>
      <c r="AG634" s="139" t="s">
        <v>2062</v>
      </c>
      <c r="AH634" s="139" t="s">
        <v>2063</v>
      </c>
      <c r="AI634" s="139">
        <v>1047955034</v>
      </c>
      <c r="AJ634" s="139">
        <v>8726</v>
      </c>
      <c r="AK634" s="139"/>
      <c r="AL634" s="140">
        <v>1</v>
      </c>
      <c r="AM634" s="141">
        <v>2.2999999999999998</v>
      </c>
      <c r="AN634" s="141">
        <v>3.9</v>
      </c>
      <c r="AO634" s="141">
        <v>3.9</v>
      </c>
      <c r="AP634" s="139" t="s">
        <v>8</v>
      </c>
      <c r="AQ634" s="141">
        <v>28.71</v>
      </c>
      <c r="AR634" s="139" t="s">
        <v>81</v>
      </c>
      <c r="AS634" s="139" t="s">
        <v>81</v>
      </c>
      <c r="AT634" s="139" t="s">
        <v>81</v>
      </c>
      <c r="AU634" s="139" t="s">
        <v>81</v>
      </c>
      <c r="AV634" s="139" t="s">
        <v>81</v>
      </c>
      <c r="AW634" s="139">
        <v>2256355</v>
      </c>
      <c r="AX634" s="139" t="s">
        <v>121</v>
      </c>
      <c r="AY634" s="139" t="s">
        <v>82</v>
      </c>
      <c r="AZ634" s="139"/>
      <c r="BA634" s="139" t="s">
        <v>83</v>
      </c>
      <c r="BB634" s="157">
        <v>596421477252</v>
      </c>
      <c r="BC634" s="139"/>
      <c r="BD634" s="139" t="s">
        <v>2064</v>
      </c>
      <c r="BE634" s="139" t="s">
        <v>88</v>
      </c>
      <c r="BF634" s="139" t="s">
        <v>87</v>
      </c>
      <c r="BG634" s="139" t="s">
        <v>84</v>
      </c>
      <c r="BH634" s="139" t="s">
        <v>85</v>
      </c>
      <c r="BI634" s="139" t="s">
        <v>86</v>
      </c>
      <c r="BJ634" s="139"/>
      <c r="BK634" s="139" t="s">
        <v>116</v>
      </c>
    </row>
    <row r="635" spans="1:63" ht="13.2" customHeight="1" x14ac:dyDescent="0.2">
      <c r="A635" s="54">
        <f t="shared" si="199"/>
        <v>45913</v>
      </c>
      <c r="B635" s="54" t="str">
        <f t="shared" si="200"/>
        <v>NRT</v>
      </c>
      <c r="C635" s="53">
        <f t="shared" si="201"/>
        <v>82020038126</v>
      </c>
      <c r="D635" s="55" t="str">
        <f t="shared" si="202"/>
        <v>PJP250142900</v>
      </c>
      <c r="E635" s="53">
        <f t="shared" si="203"/>
        <v>596421474861</v>
      </c>
      <c r="F635" s="53">
        <f t="shared" si="204"/>
        <v>2256355</v>
      </c>
      <c r="G635" s="53" t="str">
        <f t="shared" si="205"/>
        <v>SWCORP (TEAMHT)</v>
      </c>
      <c r="H635" s="55" t="str">
        <f t="shared" si="206"/>
        <v>민정원</v>
      </c>
      <c r="I635" s="53">
        <f t="shared" si="207"/>
        <v>16819</v>
      </c>
      <c r="J635" s="72" t="str">
        <f t="shared" si="208"/>
        <v>[동물검역]/반입예정정보재전송</v>
      </c>
      <c r="K635" s="114">
        <f t="shared" si="209"/>
        <v>1</v>
      </c>
      <c r="L635" s="115">
        <f t="shared" si="210"/>
        <v>1.45</v>
      </c>
      <c r="M635" s="115">
        <f t="shared" si="211"/>
        <v>2.1</v>
      </c>
      <c r="N635" s="56">
        <f t="shared" si="212"/>
        <v>2.1</v>
      </c>
      <c r="O635" s="53" t="str">
        <f t="shared" si="213"/>
        <v>동물검역(Animal Inspection)</v>
      </c>
      <c r="P635" s="100">
        <f t="shared" si="214"/>
        <v>13.15</v>
      </c>
      <c r="Q635" s="63" t="str">
        <f t="shared" si="215"/>
        <v>RS706</v>
      </c>
      <c r="R635" s="63" t="str">
        <f t="shared" si="216"/>
        <v>AIR SEOUL</v>
      </c>
      <c r="S635" s="54">
        <f t="shared" si="217"/>
        <v>45913</v>
      </c>
      <c r="T635" s="94">
        <f t="shared" si="218"/>
        <v>869</v>
      </c>
      <c r="U635" s="98" cm="1">
        <f t="array" ref="U635">IF(OR(ISNUMBER(SEARCH("대신대납",J635)),ISNUMBER(SEARCH("대신 대납",J635))),_xlfn.LET(
  _xlpm.s,J635,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5" s="98">
        <f>((K635-1)*2500)/(Summary!$B$23/100)</f>
        <v>0</v>
      </c>
      <c r="W635" s="107">
        <f>IF(OR(ISNUMBER(SEARCH("대신대납",J635)),ISNUMBER(SEARCH("대신 대납",J635)),ISNUMBER(SEARCH("대신착불",J635)),ISNUMBER(SEARCH("대신 착불",J635))), 0,_xlfn.IFNA(_xlfn.IFS(
    AND(N635/K635 &gt; 2, N635/K635 &lt;= 5), 500/(Summary!$B$23/100) * K635,
    AND(N635/K635 &gt; 5, N635/K635 &lt;= 10), 1000/(Summary!$B$23/100) * K635,
    AND(N635/K635 &gt; 10, N635/K635 &lt;= 20), 3000/(Summary!$B$23/100) * K635,
    AND(N635/K635 &gt; 20, N635/K635 &lt;= 25), 11000/(Summary!$B$23/100) * K635,
    AND(N635/K635 &gt; 25, N635/K635 &lt;= 999), 15000/(Summary!$B$23/100) * K635
),0))</f>
        <v>53.059968376258844</v>
      </c>
      <c r="X635" s="99" cm="1">
        <f t="array" ref="X635">_xlfn.IFNA(_xlfn.IFS(AND(P635&gt;=2000, P635&lt;3000), 10000, AND(P635&gt;=3000, P635&lt;4000), 15000, AND(P635&gt;=4000, P635&lt;5000), 20000, AND(P635&gt;=5000), 25000),0)</f>
        <v>0</v>
      </c>
      <c r="Y635" s="64" t="str">
        <f>_xlfn.IFNA(VLOOKUP(D635,OTC!$A:$H,8,0),"")</f>
        <v/>
      </c>
      <c r="Z635" s="102">
        <f t="shared" si="219"/>
        <v>53</v>
      </c>
      <c r="AA635" s="113">
        <f t="shared" si="220"/>
        <v>922</v>
      </c>
      <c r="AB635" s="124">
        <f>IF(OR(ISNUMBER(SEARCH("적하삭제",J635)),ISNUMBER(SEARCH("적하 삭제",J635))),0,AA635*Summary!$B$23/100)</f>
        <v>8688.2826000000005</v>
      </c>
      <c r="AC635" s="65"/>
      <c r="AD635" s="145">
        <v>45913</v>
      </c>
      <c r="AE635" s="139" t="s">
        <v>10</v>
      </c>
      <c r="AF635" s="139">
        <v>82020038126</v>
      </c>
      <c r="AG635" s="139" t="s">
        <v>2065</v>
      </c>
      <c r="AH635" s="139" t="s">
        <v>2066</v>
      </c>
      <c r="AI635" s="139">
        <v>1089030212</v>
      </c>
      <c r="AJ635" s="139">
        <v>16819</v>
      </c>
      <c r="AK635" s="139" t="s">
        <v>154</v>
      </c>
      <c r="AL635" s="140">
        <v>1</v>
      </c>
      <c r="AM635" s="141">
        <v>1.45</v>
      </c>
      <c r="AN635" s="141">
        <v>2.1</v>
      </c>
      <c r="AO635" s="141">
        <v>2.1</v>
      </c>
      <c r="AP635" s="139" t="s">
        <v>100</v>
      </c>
      <c r="AQ635" s="141">
        <v>13.15</v>
      </c>
      <c r="AR635" s="139" t="s">
        <v>81</v>
      </c>
      <c r="AS635" s="139" t="s">
        <v>81</v>
      </c>
      <c r="AT635" s="139" t="s">
        <v>81</v>
      </c>
      <c r="AU635" s="139" t="s">
        <v>81</v>
      </c>
      <c r="AV635" s="139" t="s">
        <v>81</v>
      </c>
      <c r="AW635" s="139">
        <v>2256355</v>
      </c>
      <c r="AX635" s="139" t="s">
        <v>121</v>
      </c>
      <c r="AY635" s="139" t="s">
        <v>89</v>
      </c>
      <c r="AZ635" s="139"/>
      <c r="BA635" s="139" t="s">
        <v>83</v>
      </c>
      <c r="BB635" s="157">
        <v>596421474861</v>
      </c>
      <c r="BC635" s="139"/>
      <c r="BD635" s="139" t="s">
        <v>2067</v>
      </c>
      <c r="BE635" s="139" t="s">
        <v>88</v>
      </c>
      <c r="BF635" s="139" t="s">
        <v>87</v>
      </c>
      <c r="BG635" s="139" t="s">
        <v>84</v>
      </c>
      <c r="BH635" s="139" t="s">
        <v>85</v>
      </c>
      <c r="BI635" s="139" t="s">
        <v>86</v>
      </c>
      <c r="BJ635" s="139"/>
      <c r="BK635" s="139" t="s">
        <v>116</v>
      </c>
    </row>
    <row r="636" spans="1:63" ht="13.2" customHeight="1" x14ac:dyDescent="0.2">
      <c r="A636" s="54">
        <f t="shared" si="199"/>
        <v>45913</v>
      </c>
      <c r="B636" s="54" t="str">
        <f t="shared" si="200"/>
        <v>NRT</v>
      </c>
      <c r="C636" s="53">
        <f t="shared" si="201"/>
        <v>82020038126</v>
      </c>
      <c r="D636" s="55" t="str">
        <f t="shared" si="202"/>
        <v>PJP250142888</v>
      </c>
      <c r="E636" s="53">
        <f t="shared" si="203"/>
        <v>596421474721</v>
      </c>
      <c r="F636" s="53">
        <f t="shared" si="204"/>
        <v>2256355</v>
      </c>
      <c r="G636" s="53" t="str">
        <f t="shared" si="205"/>
        <v>SWCORP (TEAMHT)</v>
      </c>
      <c r="H636" s="55" t="str">
        <f t="shared" si="206"/>
        <v>한형민</v>
      </c>
      <c r="I636" s="53">
        <f t="shared" si="207"/>
        <v>11141</v>
      </c>
      <c r="J636" s="72" t="str">
        <f t="shared" si="208"/>
        <v>[동물검역]/반입예정정보재전송</v>
      </c>
      <c r="K636" s="114">
        <f t="shared" si="209"/>
        <v>1</v>
      </c>
      <c r="L636" s="115">
        <f t="shared" si="210"/>
        <v>0.9</v>
      </c>
      <c r="M636" s="115">
        <f t="shared" si="211"/>
        <v>3.6</v>
      </c>
      <c r="N636" s="56">
        <f t="shared" si="212"/>
        <v>3.6</v>
      </c>
      <c r="O636" s="53" t="str">
        <f t="shared" si="213"/>
        <v>동물검역(Animal Inspection)</v>
      </c>
      <c r="P636" s="100">
        <f t="shared" si="214"/>
        <v>13.15</v>
      </c>
      <c r="Q636" s="63" t="str">
        <f t="shared" si="215"/>
        <v>RS706</v>
      </c>
      <c r="R636" s="63" t="str">
        <f t="shared" si="216"/>
        <v>AIR SEOUL</v>
      </c>
      <c r="S636" s="54">
        <f t="shared" si="217"/>
        <v>45913</v>
      </c>
      <c r="T636" s="94">
        <f t="shared" si="218"/>
        <v>1154</v>
      </c>
      <c r="U636" s="98" cm="1">
        <f t="array" ref="U636">IF(OR(ISNUMBER(SEARCH("대신대납",J636)),ISNUMBER(SEARCH("대신 대납",J636))),_xlfn.LET(
  _xlpm.s,J636,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6" s="98">
        <f>((K636-1)*2500)/(Summary!$B$23/100)</f>
        <v>0</v>
      </c>
      <c r="W636" s="107">
        <f>IF(OR(ISNUMBER(SEARCH("대신대납",J636)),ISNUMBER(SEARCH("대신 대납",J636)),ISNUMBER(SEARCH("대신착불",J636)),ISNUMBER(SEARCH("대신 착불",J636))), 0,_xlfn.IFNA(_xlfn.IFS(
    AND(N636/K636 &gt; 2, N636/K636 &lt;= 5), 500/(Summary!$B$23/100) * K636,
    AND(N636/K636 &gt; 5, N636/K636 &lt;= 10), 1000/(Summary!$B$23/100) * K636,
    AND(N636/K636 &gt; 10, N636/K636 &lt;= 20), 3000/(Summary!$B$23/100) * K636,
    AND(N636/K636 &gt; 20, N636/K636 &lt;= 25), 11000/(Summary!$B$23/100) * K636,
    AND(N636/K636 &gt; 25, N636/K636 &lt;= 999), 15000/(Summary!$B$23/100) * K636
),0))</f>
        <v>53.059968376258844</v>
      </c>
      <c r="X636" s="99" cm="1">
        <f t="array" ref="X636">_xlfn.IFNA(_xlfn.IFS(AND(P636&gt;=2000, P636&lt;3000), 10000, AND(P636&gt;=3000, P636&lt;4000), 15000, AND(P636&gt;=4000, P636&lt;5000), 20000, AND(P636&gt;=5000), 25000),0)</f>
        <v>0</v>
      </c>
      <c r="Y636" s="64" t="str">
        <f>_xlfn.IFNA(VLOOKUP(D636,OTC!$A:$H,8,0),"")</f>
        <v/>
      </c>
      <c r="Z636" s="102">
        <f t="shared" si="219"/>
        <v>53</v>
      </c>
      <c r="AA636" s="113">
        <f t="shared" si="220"/>
        <v>1207</v>
      </c>
      <c r="AB636" s="124">
        <f>IF(OR(ISNUMBER(SEARCH("적하삭제",J636)),ISNUMBER(SEARCH("적하 삭제",J636))),0,AA636*Summary!$B$23/100)</f>
        <v>11373.9231</v>
      </c>
      <c r="AC636" s="65"/>
      <c r="AD636" s="145">
        <v>45913</v>
      </c>
      <c r="AE636" s="139" t="s">
        <v>10</v>
      </c>
      <c r="AF636" s="139">
        <v>82020038126</v>
      </c>
      <c r="AG636" s="139" t="s">
        <v>2068</v>
      </c>
      <c r="AH636" s="139" t="s">
        <v>2069</v>
      </c>
      <c r="AI636" s="139">
        <v>1091471629</v>
      </c>
      <c r="AJ636" s="139">
        <v>11141</v>
      </c>
      <c r="AK636" s="139" t="s">
        <v>154</v>
      </c>
      <c r="AL636" s="140">
        <v>1</v>
      </c>
      <c r="AM636" s="141">
        <v>0.9</v>
      </c>
      <c r="AN636" s="141">
        <v>3.6</v>
      </c>
      <c r="AO636" s="141">
        <v>3.6</v>
      </c>
      <c r="AP636" s="139" t="s">
        <v>100</v>
      </c>
      <c r="AQ636" s="141">
        <v>13.15</v>
      </c>
      <c r="AR636" s="139" t="s">
        <v>81</v>
      </c>
      <c r="AS636" s="139" t="s">
        <v>81</v>
      </c>
      <c r="AT636" s="139" t="s">
        <v>81</v>
      </c>
      <c r="AU636" s="139" t="s">
        <v>81</v>
      </c>
      <c r="AV636" s="139" t="s">
        <v>81</v>
      </c>
      <c r="AW636" s="139">
        <v>2256355</v>
      </c>
      <c r="AX636" s="139" t="s">
        <v>121</v>
      </c>
      <c r="AY636" s="139" t="s">
        <v>89</v>
      </c>
      <c r="AZ636" s="139"/>
      <c r="BA636" s="139" t="s">
        <v>83</v>
      </c>
      <c r="BB636" s="157">
        <v>596421474721</v>
      </c>
      <c r="BC636" s="139"/>
      <c r="BD636" s="139" t="s">
        <v>2070</v>
      </c>
      <c r="BE636" s="139" t="s">
        <v>88</v>
      </c>
      <c r="BF636" s="139" t="s">
        <v>87</v>
      </c>
      <c r="BG636" s="139" t="s">
        <v>84</v>
      </c>
      <c r="BH636" s="139" t="s">
        <v>85</v>
      </c>
      <c r="BI636" s="139" t="s">
        <v>86</v>
      </c>
      <c r="BJ636" s="139"/>
      <c r="BK636" s="139" t="s">
        <v>116</v>
      </c>
    </row>
    <row r="637" spans="1:63" ht="13.2" customHeight="1" x14ac:dyDescent="0.2">
      <c r="A637" s="54">
        <f t="shared" si="199"/>
        <v>45913</v>
      </c>
      <c r="B637" s="54" t="str">
        <f t="shared" si="200"/>
        <v>NRT</v>
      </c>
      <c r="C637" s="53">
        <f t="shared" si="201"/>
        <v>82020038126</v>
      </c>
      <c r="D637" s="55" t="str">
        <f t="shared" si="202"/>
        <v>PJP250142890</v>
      </c>
      <c r="E637" s="53">
        <f t="shared" si="203"/>
        <v>596421474743</v>
      </c>
      <c r="F637" s="53">
        <f t="shared" si="204"/>
        <v>2256355</v>
      </c>
      <c r="G637" s="53" t="str">
        <f t="shared" si="205"/>
        <v>SWCORP (TEAMHT)</v>
      </c>
      <c r="H637" s="55" t="str">
        <f t="shared" si="206"/>
        <v>장은주</v>
      </c>
      <c r="I637" s="53">
        <f t="shared" si="207"/>
        <v>25911</v>
      </c>
      <c r="J637" s="72" t="str">
        <f t="shared" si="208"/>
        <v>[동물검역]/반입예정정보재전송</v>
      </c>
      <c r="K637" s="114">
        <f t="shared" si="209"/>
        <v>1</v>
      </c>
      <c r="L637" s="115">
        <f t="shared" si="210"/>
        <v>2.95</v>
      </c>
      <c r="M637" s="115">
        <f t="shared" si="211"/>
        <v>2.1</v>
      </c>
      <c r="N637" s="56">
        <f t="shared" si="212"/>
        <v>3</v>
      </c>
      <c r="O637" s="53" t="str">
        <f t="shared" si="213"/>
        <v>동물검역(Animal Inspection)</v>
      </c>
      <c r="P637" s="100">
        <f t="shared" si="214"/>
        <v>37.65</v>
      </c>
      <c r="Q637" s="63" t="str">
        <f t="shared" si="215"/>
        <v>RS706</v>
      </c>
      <c r="R637" s="63" t="str">
        <f t="shared" si="216"/>
        <v>AIR SEOUL</v>
      </c>
      <c r="S637" s="54">
        <f t="shared" si="217"/>
        <v>45913</v>
      </c>
      <c r="T637" s="94">
        <f t="shared" si="218"/>
        <v>1040</v>
      </c>
      <c r="U637" s="98" cm="1">
        <f t="array" ref="U637">IF(OR(ISNUMBER(SEARCH("대신대납",J637)),ISNUMBER(SEARCH("대신 대납",J637))),_xlfn.LET(
  _xlpm.s,J637,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7" s="98">
        <f>((K637-1)*2500)/(Summary!$B$23/100)</f>
        <v>0</v>
      </c>
      <c r="W637" s="107">
        <f>IF(OR(ISNUMBER(SEARCH("대신대납",J637)),ISNUMBER(SEARCH("대신 대납",J637)),ISNUMBER(SEARCH("대신착불",J637)),ISNUMBER(SEARCH("대신 착불",J637))), 0,_xlfn.IFNA(_xlfn.IFS(
    AND(N637/K637 &gt; 2, N637/K637 &lt;= 5), 500/(Summary!$B$23/100) * K637,
    AND(N637/K637 &gt; 5, N637/K637 &lt;= 10), 1000/(Summary!$B$23/100) * K637,
    AND(N637/K637 &gt; 10, N637/K637 &lt;= 20), 3000/(Summary!$B$23/100) * K637,
    AND(N637/K637 &gt; 20, N637/K637 &lt;= 25), 11000/(Summary!$B$23/100) * K637,
    AND(N637/K637 &gt; 25, N637/K637 &lt;= 999), 15000/(Summary!$B$23/100) * K637
),0))</f>
        <v>53.059968376258844</v>
      </c>
      <c r="X637" s="99" cm="1">
        <f t="array" ref="X637">_xlfn.IFNA(_xlfn.IFS(AND(P637&gt;=2000, P637&lt;3000), 10000, AND(P637&gt;=3000, P637&lt;4000), 15000, AND(P637&gt;=4000, P637&lt;5000), 20000, AND(P637&gt;=5000), 25000),0)</f>
        <v>0</v>
      </c>
      <c r="Y637" s="64" t="str">
        <f>_xlfn.IFNA(VLOOKUP(D637,OTC!$A:$H,8,0),"")</f>
        <v/>
      </c>
      <c r="Z637" s="102">
        <f t="shared" si="219"/>
        <v>53</v>
      </c>
      <c r="AA637" s="113">
        <f t="shared" si="220"/>
        <v>1093</v>
      </c>
      <c r="AB637" s="124">
        <f>IF(OR(ISNUMBER(SEARCH("적하삭제",J637)),ISNUMBER(SEARCH("적하 삭제",J637))),0,AA637*Summary!$B$23/100)</f>
        <v>10299.6669</v>
      </c>
      <c r="AC637" s="65"/>
      <c r="AD637" s="145">
        <v>45913</v>
      </c>
      <c r="AE637" s="139" t="s">
        <v>10</v>
      </c>
      <c r="AF637" s="139">
        <v>82020038126</v>
      </c>
      <c r="AG637" s="139" t="s">
        <v>2071</v>
      </c>
      <c r="AH637" s="139" t="s">
        <v>129</v>
      </c>
      <c r="AI637" s="139">
        <v>1072268525</v>
      </c>
      <c r="AJ637" s="139">
        <v>25911</v>
      </c>
      <c r="AK637" s="139" t="s">
        <v>154</v>
      </c>
      <c r="AL637" s="140">
        <v>1</v>
      </c>
      <c r="AM637" s="141">
        <v>2.95</v>
      </c>
      <c r="AN637" s="141">
        <v>2.1</v>
      </c>
      <c r="AO637" s="141">
        <v>3</v>
      </c>
      <c r="AP637" s="139" t="s">
        <v>100</v>
      </c>
      <c r="AQ637" s="141">
        <v>37.65</v>
      </c>
      <c r="AR637" s="139" t="s">
        <v>81</v>
      </c>
      <c r="AS637" s="139" t="s">
        <v>81</v>
      </c>
      <c r="AT637" s="139" t="s">
        <v>81</v>
      </c>
      <c r="AU637" s="139" t="s">
        <v>81</v>
      </c>
      <c r="AV637" s="139" t="s">
        <v>81</v>
      </c>
      <c r="AW637" s="139">
        <v>2256355</v>
      </c>
      <c r="AX637" s="139" t="s">
        <v>121</v>
      </c>
      <c r="AY637" s="139" t="s">
        <v>89</v>
      </c>
      <c r="AZ637" s="139"/>
      <c r="BA637" s="139" t="s">
        <v>83</v>
      </c>
      <c r="BB637" s="157">
        <v>596421474743</v>
      </c>
      <c r="BC637" s="139"/>
      <c r="BD637" s="139" t="s">
        <v>2072</v>
      </c>
      <c r="BE637" s="139" t="s">
        <v>88</v>
      </c>
      <c r="BF637" s="139" t="s">
        <v>87</v>
      </c>
      <c r="BG637" s="139" t="s">
        <v>84</v>
      </c>
      <c r="BH637" s="139" t="s">
        <v>85</v>
      </c>
      <c r="BI637" s="139" t="s">
        <v>86</v>
      </c>
      <c r="BJ637" s="139"/>
      <c r="BK637" s="139" t="s">
        <v>116</v>
      </c>
    </row>
    <row r="638" spans="1:63" ht="13.2" customHeight="1" x14ac:dyDescent="0.2">
      <c r="A638" s="54">
        <f t="shared" si="199"/>
        <v>45913</v>
      </c>
      <c r="B638" s="54" t="str">
        <f t="shared" si="200"/>
        <v>NRT</v>
      </c>
      <c r="C638" s="53">
        <f t="shared" si="201"/>
        <v>82020038126</v>
      </c>
      <c r="D638" s="55" t="str">
        <f t="shared" si="202"/>
        <v>PJP250144058</v>
      </c>
      <c r="E638" s="53">
        <f t="shared" si="203"/>
        <v>596421479761</v>
      </c>
      <c r="F638" s="53">
        <f t="shared" si="204"/>
        <v>2256355</v>
      </c>
      <c r="G638" s="53" t="str">
        <f t="shared" si="205"/>
        <v>SWCORP (TEAMHT)</v>
      </c>
      <c r="H638" s="55" t="str">
        <f t="shared" si="206"/>
        <v>김병주</v>
      </c>
      <c r="I638" s="53">
        <f t="shared" si="207"/>
        <v>17841</v>
      </c>
      <c r="J638" s="72">
        <f t="shared" si="208"/>
        <v>0</v>
      </c>
      <c r="K638" s="114">
        <f t="shared" si="209"/>
        <v>1</v>
      </c>
      <c r="L638" s="115">
        <f t="shared" si="210"/>
        <v>1.7</v>
      </c>
      <c r="M638" s="115">
        <f t="shared" si="211"/>
        <v>3.5</v>
      </c>
      <c r="N638" s="56">
        <f t="shared" si="212"/>
        <v>3.5</v>
      </c>
      <c r="O638" s="53" t="str">
        <f t="shared" si="213"/>
        <v>일반(목록배제,Normal-Manifest Exception)</v>
      </c>
      <c r="P638" s="100">
        <f t="shared" si="214"/>
        <v>9.8699999999999992</v>
      </c>
      <c r="Q638" s="63" t="str">
        <f t="shared" si="215"/>
        <v>RS706</v>
      </c>
      <c r="R638" s="63" t="str">
        <f t="shared" si="216"/>
        <v>AIR SEOUL</v>
      </c>
      <c r="S638" s="54">
        <f t="shared" si="217"/>
        <v>45913</v>
      </c>
      <c r="T638" s="94">
        <f t="shared" si="218"/>
        <v>1135</v>
      </c>
      <c r="U638" s="98" cm="1">
        <f t="array" ref="U638">IF(OR(ISNUMBER(SEARCH("대신대납",J638)),ISNUMBER(SEARCH("대신 대납",J638))),_xlfn.LET(
  _xlpm.s,J638,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8" s="98">
        <f>((K638-1)*2500)/(Summary!$B$23/100)</f>
        <v>0</v>
      </c>
      <c r="W638" s="107">
        <f>IF(OR(ISNUMBER(SEARCH("대신대납",J638)),ISNUMBER(SEARCH("대신 대납",J638)),ISNUMBER(SEARCH("대신착불",J638)),ISNUMBER(SEARCH("대신 착불",J638))), 0,_xlfn.IFNA(_xlfn.IFS(
    AND(N638/K638 &gt; 2, N638/K638 &lt;= 5), 500/(Summary!$B$23/100) * K638,
    AND(N638/K638 &gt; 5, N638/K638 &lt;= 10), 1000/(Summary!$B$23/100) * K638,
    AND(N638/K638 &gt; 10, N638/K638 &lt;= 20), 3000/(Summary!$B$23/100) * K638,
    AND(N638/K638 &gt; 20, N638/K638 &lt;= 25), 11000/(Summary!$B$23/100) * K638,
    AND(N638/K638 &gt; 25, N638/K638 &lt;= 999), 15000/(Summary!$B$23/100) * K638
),0))</f>
        <v>53.059968376258844</v>
      </c>
      <c r="X638" s="99" cm="1">
        <f t="array" ref="X638">_xlfn.IFNA(_xlfn.IFS(AND(P638&gt;=2000, P638&lt;3000), 10000, AND(P638&gt;=3000, P638&lt;4000), 15000, AND(P638&gt;=4000, P638&lt;5000), 20000, AND(P638&gt;=5000), 25000),0)</f>
        <v>0</v>
      </c>
      <c r="Y638" s="64" t="str">
        <f>_xlfn.IFNA(VLOOKUP(D638,OTC!$A:$H,8,0),"")</f>
        <v/>
      </c>
      <c r="Z638" s="102">
        <f t="shared" si="219"/>
        <v>53</v>
      </c>
      <c r="AA638" s="113">
        <f t="shared" si="220"/>
        <v>1188</v>
      </c>
      <c r="AB638" s="124">
        <f>IF(OR(ISNUMBER(SEARCH("적하삭제",J638)),ISNUMBER(SEARCH("적하 삭제",J638))),0,AA638*Summary!$B$23/100)</f>
        <v>11194.8804</v>
      </c>
      <c r="AC638" s="65"/>
      <c r="AD638" s="145">
        <v>45913</v>
      </c>
      <c r="AE638" s="139" t="s">
        <v>10</v>
      </c>
      <c r="AF638" s="139">
        <v>82020038126</v>
      </c>
      <c r="AG638" s="139" t="s">
        <v>2073</v>
      </c>
      <c r="AH638" s="139" t="s">
        <v>2074</v>
      </c>
      <c r="AI638" s="139">
        <v>1052993736</v>
      </c>
      <c r="AJ638" s="139">
        <v>17841</v>
      </c>
      <c r="AK638" s="139"/>
      <c r="AL638" s="140">
        <v>1</v>
      </c>
      <c r="AM638" s="141">
        <v>1.7</v>
      </c>
      <c r="AN638" s="141">
        <v>3.5</v>
      </c>
      <c r="AO638" s="141">
        <v>3.5</v>
      </c>
      <c r="AP638" s="139" t="s">
        <v>8</v>
      </c>
      <c r="AQ638" s="141">
        <v>9.8699999999999992</v>
      </c>
      <c r="AR638" s="139" t="s">
        <v>81</v>
      </c>
      <c r="AS638" s="139" t="s">
        <v>81</v>
      </c>
      <c r="AT638" s="139" t="s">
        <v>81</v>
      </c>
      <c r="AU638" s="139" t="s">
        <v>81</v>
      </c>
      <c r="AV638" s="139" t="s">
        <v>81</v>
      </c>
      <c r="AW638" s="139">
        <v>2256355</v>
      </c>
      <c r="AX638" s="139" t="s">
        <v>121</v>
      </c>
      <c r="AY638" s="139" t="s">
        <v>82</v>
      </c>
      <c r="AZ638" s="139"/>
      <c r="BA638" s="139" t="s">
        <v>83</v>
      </c>
      <c r="BB638" s="157">
        <v>596421479761</v>
      </c>
      <c r="BC638" s="139"/>
      <c r="BD638" s="139" t="s">
        <v>2075</v>
      </c>
      <c r="BE638" s="139" t="s">
        <v>88</v>
      </c>
      <c r="BF638" s="139" t="s">
        <v>87</v>
      </c>
      <c r="BG638" s="139" t="s">
        <v>84</v>
      </c>
      <c r="BH638" s="139" t="s">
        <v>85</v>
      </c>
      <c r="BI638" s="139" t="s">
        <v>86</v>
      </c>
      <c r="BJ638" s="139"/>
      <c r="BK638" s="139" t="s">
        <v>116</v>
      </c>
    </row>
    <row r="639" spans="1:63" ht="13.2" customHeight="1" x14ac:dyDescent="0.2">
      <c r="A639" s="54">
        <f t="shared" si="199"/>
        <v>45913</v>
      </c>
      <c r="B639" s="54" t="str">
        <f t="shared" si="200"/>
        <v>NRT</v>
      </c>
      <c r="C639" s="53">
        <f t="shared" si="201"/>
        <v>82020038126</v>
      </c>
      <c r="D639" s="55" t="str">
        <f t="shared" si="202"/>
        <v>PJP250144066</v>
      </c>
      <c r="E639" s="53">
        <f t="shared" si="203"/>
        <v>596421479842</v>
      </c>
      <c r="F639" s="53">
        <f t="shared" si="204"/>
        <v>2256355</v>
      </c>
      <c r="G639" s="53" t="str">
        <f t="shared" si="205"/>
        <v>SWCORP (TEAMHT)</v>
      </c>
      <c r="H639" s="55" t="str">
        <f t="shared" si="206"/>
        <v>김진영</v>
      </c>
      <c r="I639" s="53">
        <f t="shared" si="207"/>
        <v>21397</v>
      </c>
      <c r="J639" s="72">
        <f t="shared" si="208"/>
        <v>0</v>
      </c>
      <c r="K639" s="114">
        <f t="shared" si="209"/>
        <v>1</v>
      </c>
      <c r="L639" s="115">
        <f t="shared" si="210"/>
        <v>4.25</v>
      </c>
      <c r="M639" s="115">
        <f t="shared" si="211"/>
        <v>6.2</v>
      </c>
      <c r="N639" s="56">
        <f t="shared" si="212"/>
        <v>6.2</v>
      </c>
      <c r="O639" s="53" t="str">
        <f t="shared" si="213"/>
        <v>일반(목록배제,Normal-Manifest Exception)</v>
      </c>
      <c r="P639" s="100">
        <f t="shared" si="214"/>
        <v>34.1</v>
      </c>
      <c r="Q639" s="63" t="str">
        <f t="shared" si="215"/>
        <v>RS706</v>
      </c>
      <c r="R639" s="63" t="str">
        <f t="shared" si="216"/>
        <v>AIR SEOUL</v>
      </c>
      <c r="S639" s="54">
        <f t="shared" si="217"/>
        <v>45913</v>
      </c>
      <c r="T639" s="94">
        <f t="shared" si="218"/>
        <v>1648</v>
      </c>
      <c r="U639" s="98" cm="1">
        <f t="array" ref="U639">IF(OR(ISNUMBER(SEARCH("대신대납",J639)),ISNUMBER(SEARCH("대신 대납",J639))),_xlfn.LET(
  _xlpm.s,J639,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9" s="98">
        <f>((K639-1)*2500)/(Summary!$B$23/100)</f>
        <v>0</v>
      </c>
      <c r="W639" s="107">
        <f>IF(OR(ISNUMBER(SEARCH("대신대납",J639)),ISNUMBER(SEARCH("대신 대납",J639)),ISNUMBER(SEARCH("대신착불",J639)),ISNUMBER(SEARCH("대신 착불",J639))), 0,_xlfn.IFNA(_xlfn.IFS(
    AND(N639/K639 &gt; 2, N639/K639 &lt;= 5), 500/(Summary!$B$23/100) * K639,
    AND(N639/K639 &gt; 5, N639/K639 &lt;= 10), 1000/(Summary!$B$23/100) * K639,
    AND(N639/K639 &gt; 10, N639/K639 &lt;= 20), 3000/(Summary!$B$23/100) * K639,
    AND(N639/K639 &gt; 20, N639/K639 &lt;= 25), 11000/(Summary!$B$23/100) * K639,
    AND(N639/K639 &gt; 25, N639/K639 &lt;= 999), 15000/(Summary!$B$23/100) * K639
),0))</f>
        <v>106.11993675251769</v>
      </c>
      <c r="X639" s="99" cm="1">
        <f t="array" ref="X639">_xlfn.IFNA(_xlfn.IFS(AND(P639&gt;=2000, P639&lt;3000), 10000, AND(P639&gt;=3000, P639&lt;4000), 15000, AND(P639&gt;=4000, P639&lt;5000), 20000, AND(P639&gt;=5000), 25000),0)</f>
        <v>0</v>
      </c>
      <c r="Y639" s="64" t="str">
        <f>_xlfn.IFNA(VLOOKUP(D639,OTC!$A:$H,8,0),"")</f>
        <v/>
      </c>
      <c r="Z639" s="102">
        <f t="shared" si="219"/>
        <v>106</v>
      </c>
      <c r="AA639" s="113">
        <f t="shared" si="220"/>
        <v>1754</v>
      </c>
      <c r="AB639" s="124">
        <f>IF(OR(ISNUMBER(SEARCH("적하삭제",J639)),ISNUMBER(SEARCH("적하 삭제",J639))),0,AA639*Summary!$B$23/100)</f>
        <v>16528.468199999999</v>
      </c>
      <c r="AC639" s="65"/>
      <c r="AD639" s="145">
        <v>45913</v>
      </c>
      <c r="AE639" s="139" t="s">
        <v>10</v>
      </c>
      <c r="AF639" s="139">
        <v>82020038126</v>
      </c>
      <c r="AG639" s="139" t="s">
        <v>2076</v>
      </c>
      <c r="AH639" s="139" t="s">
        <v>2077</v>
      </c>
      <c r="AI639" s="139">
        <v>1077032523</v>
      </c>
      <c r="AJ639" s="139">
        <v>21397</v>
      </c>
      <c r="AK639" s="139"/>
      <c r="AL639" s="140">
        <v>1</v>
      </c>
      <c r="AM639" s="141">
        <v>4.25</v>
      </c>
      <c r="AN639" s="141">
        <v>6.2</v>
      </c>
      <c r="AO639" s="141">
        <v>6.5</v>
      </c>
      <c r="AP639" s="139" t="s">
        <v>8</v>
      </c>
      <c r="AQ639" s="141">
        <v>34.1</v>
      </c>
      <c r="AR639" s="139" t="s">
        <v>81</v>
      </c>
      <c r="AS639" s="139" t="s">
        <v>81</v>
      </c>
      <c r="AT639" s="139" t="s">
        <v>81</v>
      </c>
      <c r="AU639" s="139" t="s">
        <v>81</v>
      </c>
      <c r="AV639" s="139" t="s">
        <v>81</v>
      </c>
      <c r="AW639" s="139">
        <v>2256355</v>
      </c>
      <c r="AX639" s="139" t="s">
        <v>121</v>
      </c>
      <c r="AY639" s="139" t="s">
        <v>82</v>
      </c>
      <c r="AZ639" s="139"/>
      <c r="BA639" s="139" t="s">
        <v>83</v>
      </c>
      <c r="BB639" s="157">
        <v>596421479842</v>
      </c>
      <c r="BC639" s="139"/>
      <c r="BD639" s="139" t="s">
        <v>2078</v>
      </c>
      <c r="BE639" s="139" t="s">
        <v>88</v>
      </c>
      <c r="BF639" s="139" t="s">
        <v>87</v>
      </c>
      <c r="BG639" s="139" t="s">
        <v>84</v>
      </c>
      <c r="BH639" s="139" t="s">
        <v>85</v>
      </c>
      <c r="BI639" s="139" t="s">
        <v>86</v>
      </c>
      <c r="BJ639" s="139"/>
      <c r="BK639" s="139" t="s">
        <v>116</v>
      </c>
    </row>
    <row r="640" spans="1:63" ht="13.2" customHeight="1" x14ac:dyDescent="0.2">
      <c r="A640" s="54">
        <f t="shared" si="199"/>
        <v>45913</v>
      </c>
      <c r="B640" s="54" t="str">
        <f t="shared" si="200"/>
        <v>NRT</v>
      </c>
      <c r="C640" s="53">
        <f t="shared" si="201"/>
        <v>82020038126</v>
      </c>
      <c r="D640" s="55" t="str">
        <f t="shared" si="202"/>
        <v>PJP250143684</v>
      </c>
      <c r="E640" s="53">
        <f t="shared" si="203"/>
        <v>596421478652</v>
      </c>
      <c r="F640" s="53">
        <f t="shared" si="204"/>
        <v>2256355</v>
      </c>
      <c r="G640" s="53" t="str">
        <f t="shared" si="205"/>
        <v>SWCORP (TEAMHT)</v>
      </c>
      <c r="H640" s="55" t="str">
        <f t="shared" si="206"/>
        <v>조혜진</v>
      </c>
      <c r="I640" s="53">
        <f t="shared" si="207"/>
        <v>11638</v>
      </c>
      <c r="J640" s="72">
        <f t="shared" si="208"/>
        <v>0</v>
      </c>
      <c r="K640" s="114">
        <f t="shared" si="209"/>
        <v>1</v>
      </c>
      <c r="L640" s="115">
        <f t="shared" si="210"/>
        <v>1.25</v>
      </c>
      <c r="M640" s="115">
        <f t="shared" si="211"/>
        <v>2.1</v>
      </c>
      <c r="N640" s="56">
        <f t="shared" si="212"/>
        <v>2.1</v>
      </c>
      <c r="O640" s="53" t="str">
        <f t="shared" si="213"/>
        <v>일반(목록배제,Normal-Manifest Exception)</v>
      </c>
      <c r="P640" s="100">
        <f t="shared" si="214"/>
        <v>12.83</v>
      </c>
      <c r="Q640" s="63" t="str">
        <f t="shared" si="215"/>
        <v>RS706</v>
      </c>
      <c r="R640" s="63" t="str">
        <f t="shared" si="216"/>
        <v>AIR SEOUL</v>
      </c>
      <c r="S640" s="54">
        <f t="shared" si="217"/>
        <v>45913</v>
      </c>
      <c r="T640" s="94">
        <f t="shared" si="218"/>
        <v>869</v>
      </c>
      <c r="U640" s="98" cm="1">
        <f t="array" ref="U640">IF(OR(ISNUMBER(SEARCH("대신대납",J640)),ISNUMBER(SEARCH("대신 대납",J640))),_xlfn.LET(
  _xlpm.s,J640,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0" s="98">
        <f>((K640-1)*2500)/(Summary!$B$23/100)</f>
        <v>0</v>
      </c>
      <c r="W640" s="107">
        <f>IF(OR(ISNUMBER(SEARCH("대신대납",J640)),ISNUMBER(SEARCH("대신 대납",J640)),ISNUMBER(SEARCH("대신착불",J640)),ISNUMBER(SEARCH("대신 착불",J640))), 0,_xlfn.IFNA(_xlfn.IFS(
    AND(N640/K640 &gt; 2, N640/K640 &lt;= 5), 500/(Summary!$B$23/100) * K640,
    AND(N640/K640 &gt; 5, N640/K640 &lt;= 10), 1000/(Summary!$B$23/100) * K640,
    AND(N640/K640 &gt; 10, N640/K640 &lt;= 20), 3000/(Summary!$B$23/100) * K640,
    AND(N640/K640 &gt; 20, N640/K640 &lt;= 25), 11000/(Summary!$B$23/100) * K640,
    AND(N640/K640 &gt; 25, N640/K640 &lt;= 999), 15000/(Summary!$B$23/100) * K640
),0))</f>
        <v>53.059968376258844</v>
      </c>
      <c r="X640" s="99" cm="1">
        <f t="array" ref="X640">_xlfn.IFNA(_xlfn.IFS(AND(P640&gt;=2000, P640&lt;3000), 10000, AND(P640&gt;=3000, P640&lt;4000), 15000, AND(P640&gt;=4000, P640&lt;5000), 20000, AND(P640&gt;=5000), 25000),0)</f>
        <v>0</v>
      </c>
      <c r="Y640" s="64" t="str">
        <f>_xlfn.IFNA(VLOOKUP(D640,OTC!$A:$H,8,0),"")</f>
        <v/>
      </c>
      <c r="Z640" s="102">
        <f t="shared" si="219"/>
        <v>53</v>
      </c>
      <c r="AA640" s="113">
        <f t="shared" si="220"/>
        <v>922</v>
      </c>
      <c r="AB640" s="124">
        <f>IF(OR(ISNUMBER(SEARCH("적하삭제",J640)),ISNUMBER(SEARCH("적하 삭제",J640))),0,AA640*Summary!$B$23/100)</f>
        <v>8688.2826000000005</v>
      </c>
      <c r="AC640" s="65"/>
      <c r="AD640" s="145">
        <v>45913</v>
      </c>
      <c r="AE640" s="139" t="s">
        <v>10</v>
      </c>
      <c r="AF640" s="139">
        <v>82020038126</v>
      </c>
      <c r="AG640" s="139" t="s">
        <v>2079</v>
      </c>
      <c r="AH640" s="139" t="s">
        <v>1856</v>
      </c>
      <c r="AI640" s="139">
        <v>1073946080</v>
      </c>
      <c r="AJ640" s="139">
        <v>11638</v>
      </c>
      <c r="AK640" s="139"/>
      <c r="AL640" s="140">
        <v>1</v>
      </c>
      <c r="AM640" s="141">
        <v>1.25</v>
      </c>
      <c r="AN640" s="141">
        <v>2.1</v>
      </c>
      <c r="AO640" s="141">
        <v>2.1</v>
      </c>
      <c r="AP640" s="139" t="s">
        <v>8</v>
      </c>
      <c r="AQ640" s="141">
        <v>12.83</v>
      </c>
      <c r="AR640" s="139" t="s">
        <v>81</v>
      </c>
      <c r="AS640" s="139" t="s">
        <v>81</v>
      </c>
      <c r="AT640" s="139" t="s">
        <v>81</v>
      </c>
      <c r="AU640" s="139" t="s">
        <v>81</v>
      </c>
      <c r="AV640" s="139" t="s">
        <v>81</v>
      </c>
      <c r="AW640" s="139">
        <v>2256355</v>
      </c>
      <c r="AX640" s="139" t="s">
        <v>121</v>
      </c>
      <c r="AY640" s="139" t="s">
        <v>82</v>
      </c>
      <c r="AZ640" s="139"/>
      <c r="BA640" s="139" t="s">
        <v>83</v>
      </c>
      <c r="BB640" s="157">
        <v>596421478652</v>
      </c>
      <c r="BC640" s="139"/>
      <c r="BD640" s="139" t="s">
        <v>2080</v>
      </c>
      <c r="BE640" s="139" t="s">
        <v>88</v>
      </c>
      <c r="BF640" s="139" t="s">
        <v>87</v>
      </c>
      <c r="BG640" s="139" t="s">
        <v>84</v>
      </c>
      <c r="BH640" s="139" t="s">
        <v>85</v>
      </c>
      <c r="BI640" s="139" t="s">
        <v>86</v>
      </c>
      <c r="BJ640" s="139"/>
      <c r="BK640" s="139" t="s">
        <v>116</v>
      </c>
    </row>
    <row r="641" spans="1:63" ht="13.2" customHeight="1" x14ac:dyDescent="0.2">
      <c r="A641" s="54">
        <f t="shared" si="199"/>
        <v>45913</v>
      </c>
      <c r="B641" s="54" t="str">
        <f t="shared" si="200"/>
        <v>NRT</v>
      </c>
      <c r="C641" s="53">
        <f t="shared" si="201"/>
        <v>82020038126</v>
      </c>
      <c r="D641" s="55" t="str">
        <f t="shared" si="202"/>
        <v>PJP250144040</v>
      </c>
      <c r="E641" s="53">
        <f t="shared" si="203"/>
        <v>596421479584</v>
      </c>
      <c r="F641" s="53">
        <f t="shared" si="204"/>
        <v>2256355</v>
      </c>
      <c r="G641" s="53" t="str">
        <f t="shared" si="205"/>
        <v>SWCORP (TEAMHT)</v>
      </c>
      <c r="H641" s="55" t="str">
        <f t="shared" si="206"/>
        <v>정천</v>
      </c>
      <c r="I641" s="53">
        <f t="shared" si="207"/>
        <v>2200</v>
      </c>
      <c r="J641" s="72">
        <f t="shared" si="208"/>
        <v>0</v>
      </c>
      <c r="K641" s="114">
        <f t="shared" si="209"/>
        <v>1</v>
      </c>
      <c r="L641" s="115">
        <f t="shared" si="210"/>
        <v>1.1499999999999999</v>
      </c>
      <c r="M641" s="115">
        <f t="shared" si="211"/>
        <v>2</v>
      </c>
      <c r="N641" s="56">
        <f t="shared" si="212"/>
        <v>2</v>
      </c>
      <c r="O641" s="53" t="str">
        <f t="shared" si="213"/>
        <v>일반(목록배제,Normal-Manifest Exception)</v>
      </c>
      <c r="P641" s="100">
        <f t="shared" si="214"/>
        <v>12.83</v>
      </c>
      <c r="Q641" s="63" t="str">
        <f t="shared" si="215"/>
        <v>RS706</v>
      </c>
      <c r="R641" s="63" t="str">
        <f t="shared" si="216"/>
        <v>AIR SEOUL</v>
      </c>
      <c r="S641" s="54">
        <f t="shared" si="217"/>
        <v>45913</v>
      </c>
      <c r="T641" s="94">
        <f t="shared" si="218"/>
        <v>850</v>
      </c>
      <c r="U641" s="98" cm="1">
        <f t="array" ref="U641">IF(OR(ISNUMBER(SEARCH("대신대납",J641)),ISNUMBER(SEARCH("대신 대납",J641))),_xlfn.LET(
  _xlpm.s,J641,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1" s="98">
        <f>((K641-1)*2500)/(Summary!$B$23/100)</f>
        <v>0</v>
      </c>
      <c r="W641" s="107">
        <f>IF(OR(ISNUMBER(SEARCH("대신대납",J641)),ISNUMBER(SEARCH("대신 대납",J641)),ISNUMBER(SEARCH("대신착불",J641)),ISNUMBER(SEARCH("대신 착불",J641))), 0,_xlfn.IFNA(_xlfn.IFS(
    AND(N641/K641 &gt; 2, N641/K641 &lt;= 5), 500/(Summary!$B$23/100) * K641,
    AND(N641/K641 &gt; 5, N641/K641 &lt;= 10), 1000/(Summary!$B$23/100) * K641,
    AND(N641/K641 &gt; 10, N641/K641 &lt;= 20), 3000/(Summary!$B$23/100) * K641,
    AND(N641/K641 &gt; 20, N641/K641 &lt;= 25), 11000/(Summary!$B$23/100) * K641,
    AND(N641/K641 &gt; 25, N641/K641 &lt;= 999), 15000/(Summary!$B$23/100) * K641
),0))</f>
        <v>0</v>
      </c>
      <c r="X641" s="99" cm="1">
        <f t="array" ref="X641">_xlfn.IFNA(_xlfn.IFS(AND(P641&gt;=2000, P641&lt;3000), 10000, AND(P641&gt;=3000, P641&lt;4000), 15000, AND(P641&gt;=4000, P641&lt;5000), 20000, AND(P641&gt;=5000), 25000),0)</f>
        <v>0</v>
      </c>
      <c r="Y641" s="64" t="str">
        <f>_xlfn.IFNA(VLOOKUP(D641,OTC!$A:$H,8,0),"")</f>
        <v/>
      </c>
      <c r="Z641" s="102">
        <f t="shared" si="219"/>
        <v>0</v>
      </c>
      <c r="AA641" s="113">
        <f t="shared" si="220"/>
        <v>850</v>
      </c>
      <c r="AB641" s="124">
        <f>IF(OR(ISNUMBER(SEARCH("적하삭제",J641)),ISNUMBER(SEARCH("적하 삭제",J641))),0,AA641*Summary!$B$23/100)</f>
        <v>8009.8050000000003</v>
      </c>
      <c r="AC641" s="65"/>
      <c r="AD641" s="145">
        <v>45913</v>
      </c>
      <c r="AE641" s="139" t="s">
        <v>10</v>
      </c>
      <c r="AF641" s="139">
        <v>82020038126</v>
      </c>
      <c r="AG641" s="139" t="s">
        <v>2081</v>
      </c>
      <c r="AH641" s="139" t="s">
        <v>2082</v>
      </c>
      <c r="AI641" s="139">
        <v>1047043083</v>
      </c>
      <c r="AJ641" s="139">
        <v>2200</v>
      </c>
      <c r="AK641" s="139"/>
      <c r="AL641" s="140">
        <v>1</v>
      </c>
      <c r="AM641" s="141">
        <v>1.1499999999999999</v>
      </c>
      <c r="AN641" s="141">
        <v>2</v>
      </c>
      <c r="AO641" s="141">
        <v>2</v>
      </c>
      <c r="AP641" s="139" t="s">
        <v>8</v>
      </c>
      <c r="AQ641" s="141">
        <v>12.83</v>
      </c>
      <c r="AR641" s="139" t="s">
        <v>81</v>
      </c>
      <c r="AS641" s="139" t="s">
        <v>81</v>
      </c>
      <c r="AT641" s="139" t="s">
        <v>81</v>
      </c>
      <c r="AU641" s="139" t="s">
        <v>81</v>
      </c>
      <c r="AV641" s="139" t="s">
        <v>81</v>
      </c>
      <c r="AW641" s="139">
        <v>2256355</v>
      </c>
      <c r="AX641" s="139" t="s">
        <v>121</v>
      </c>
      <c r="AY641" s="139" t="s">
        <v>82</v>
      </c>
      <c r="AZ641" s="139"/>
      <c r="BA641" s="139" t="s">
        <v>83</v>
      </c>
      <c r="BB641" s="157">
        <v>596421479584</v>
      </c>
      <c r="BC641" s="139"/>
      <c r="BD641" s="139" t="s">
        <v>2083</v>
      </c>
      <c r="BE641" s="139" t="s">
        <v>88</v>
      </c>
      <c r="BF641" s="139" t="s">
        <v>87</v>
      </c>
      <c r="BG641" s="139" t="s">
        <v>84</v>
      </c>
      <c r="BH641" s="139" t="s">
        <v>85</v>
      </c>
      <c r="BI641" s="139" t="s">
        <v>86</v>
      </c>
      <c r="BJ641" s="139"/>
      <c r="BK641" s="139" t="s">
        <v>116</v>
      </c>
    </row>
    <row r="642" spans="1:63" ht="13.2" customHeight="1" x14ac:dyDescent="0.2">
      <c r="A642" s="54">
        <f t="shared" si="199"/>
        <v>45913</v>
      </c>
      <c r="B642" s="54" t="str">
        <f t="shared" si="200"/>
        <v>NRT</v>
      </c>
      <c r="C642" s="53">
        <f t="shared" si="201"/>
        <v>82020038126</v>
      </c>
      <c r="D642" s="55" t="str">
        <f t="shared" si="202"/>
        <v>PJP250144045</v>
      </c>
      <c r="E642" s="53">
        <f t="shared" si="203"/>
        <v>596421479632</v>
      </c>
      <c r="F642" s="53">
        <f t="shared" si="204"/>
        <v>2256355</v>
      </c>
      <c r="G642" s="53" t="str">
        <f t="shared" si="205"/>
        <v>SWCORP (TEAMHT)</v>
      </c>
      <c r="H642" s="55" t="str">
        <f t="shared" si="206"/>
        <v>손혜수</v>
      </c>
      <c r="I642" s="53">
        <f t="shared" si="207"/>
        <v>48272</v>
      </c>
      <c r="J642" s="72">
        <f t="shared" si="208"/>
        <v>0</v>
      </c>
      <c r="K642" s="114">
        <f t="shared" si="209"/>
        <v>1</v>
      </c>
      <c r="L642" s="115">
        <f t="shared" si="210"/>
        <v>2.7</v>
      </c>
      <c r="M642" s="115">
        <f t="shared" si="211"/>
        <v>6</v>
      </c>
      <c r="N642" s="56">
        <f t="shared" si="212"/>
        <v>6</v>
      </c>
      <c r="O642" s="53" t="str">
        <f t="shared" si="213"/>
        <v>일반(목록배제,Normal-Manifest Exception)</v>
      </c>
      <c r="P642" s="100">
        <f t="shared" si="214"/>
        <v>29.53</v>
      </c>
      <c r="Q642" s="63" t="str">
        <f t="shared" si="215"/>
        <v>RS706</v>
      </c>
      <c r="R642" s="63" t="str">
        <f t="shared" si="216"/>
        <v>AIR SEOUL</v>
      </c>
      <c r="S642" s="54">
        <f t="shared" si="217"/>
        <v>45913</v>
      </c>
      <c r="T642" s="94">
        <f t="shared" si="218"/>
        <v>1610</v>
      </c>
      <c r="U642" s="98" cm="1">
        <f t="array" ref="U642">IF(OR(ISNUMBER(SEARCH("대신대납",J642)),ISNUMBER(SEARCH("대신 대납",J642))),_xlfn.LET(
  _xlpm.s,J642,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2" s="98">
        <f>((K642-1)*2500)/(Summary!$B$23/100)</f>
        <v>0</v>
      </c>
      <c r="W642" s="107">
        <f>IF(OR(ISNUMBER(SEARCH("대신대납",J642)),ISNUMBER(SEARCH("대신 대납",J642)),ISNUMBER(SEARCH("대신착불",J642)),ISNUMBER(SEARCH("대신 착불",J642))), 0,_xlfn.IFNA(_xlfn.IFS(
    AND(N642/K642 &gt; 2, N642/K642 &lt;= 5), 500/(Summary!$B$23/100) * K642,
    AND(N642/K642 &gt; 5, N642/K642 &lt;= 10), 1000/(Summary!$B$23/100) * K642,
    AND(N642/K642 &gt; 10, N642/K642 &lt;= 20), 3000/(Summary!$B$23/100) * K642,
    AND(N642/K642 &gt; 20, N642/K642 &lt;= 25), 11000/(Summary!$B$23/100) * K642,
    AND(N642/K642 &gt; 25, N642/K642 &lt;= 999), 15000/(Summary!$B$23/100) * K642
),0))</f>
        <v>106.11993675251769</v>
      </c>
      <c r="X642" s="99" cm="1">
        <f t="array" ref="X642">_xlfn.IFNA(_xlfn.IFS(AND(P642&gt;=2000, P642&lt;3000), 10000, AND(P642&gt;=3000, P642&lt;4000), 15000, AND(P642&gt;=4000, P642&lt;5000), 20000, AND(P642&gt;=5000), 25000),0)</f>
        <v>0</v>
      </c>
      <c r="Y642" s="64" t="str">
        <f>_xlfn.IFNA(VLOOKUP(D642,OTC!$A:$H,8,0),"")</f>
        <v/>
      </c>
      <c r="Z642" s="102">
        <f t="shared" si="219"/>
        <v>106</v>
      </c>
      <c r="AA642" s="113">
        <f t="shared" si="220"/>
        <v>1716</v>
      </c>
      <c r="AB642" s="124">
        <f>IF(OR(ISNUMBER(SEARCH("적하삭제",J642)),ISNUMBER(SEARCH("적하 삭제",J642))),0,AA642*Summary!$B$23/100)</f>
        <v>16170.382799999999</v>
      </c>
      <c r="AC642" s="65"/>
      <c r="AD642" s="145">
        <v>45913</v>
      </c>
      <c r="AE642" s="139" t="s">
        <v>10</v>
      </c>
      <c r="AF642" s="139">
        <v>82020038126</v>
      </c>
      <c r="AG642" s="139" t="s">
        <v>2084</v>
      </c>
      <c r="AH642" s="139" t="s">
        <v>883</v>
      </c>
      <c r="AI642" s="139">
        <v>1022410779</v>
      </c>
      <c r="AJ642" s="139">
        <v>48272</v>
      </c>
      <c r="AK642" s="139"/>
      <c r="AL642" s="140">
        <v>1</v>
      </c>
      <c r="AM642" s="141">
        <v>2.7</v>
      </c>
      <c r="AN642" s="141">
        <v>6</v>
      </c>
      <c r="AO642" s="141">
        <v>6</v>
      </c>
      <c r="AP642" s="139" t="s">
        <v>8</v>
      </c>
      <c r="AQ642" s="141">
        <v>29.53</v>
      </c>
      <c r="AR642" s="139" t="s">
        <v>81</v>
      </c>
      <c r="AS642" s="139" t="s">
        <v>81</v>
      </c>
      <c r="AT642" s="139" t="s">
        <v>81</v>
      </c>
      <c r="AU642" s="139" t="s">
        <v>81</v>
      </c>
      <c r="AV642" s="139" t="s">
        <v>81</v>
      </c>
      <c r="AW642" s="139">
        <v>2256355</v>
      </c>
      <c r="AX642" s="139" t="s">
        <v>121</v>
      </c>
      <c r="AY642" s="139" t="s">
        <v>82</v>
      </c>
      <c r="AZ642" s="139"/>
      <c r="BA642" s="139" t="s">
        <v>83</v>
      </c>
      <c r="BB642" s="157">
        <v>596421479632</v>
      </c>
      <c r="BC642" s="139"/>
      <c r="BD642" s="139" t="s">
        <v>2085</v>
      </c>
      <c r="BE642" s="139" t="s">
        <v>88</v>
      </c>
      <c r="BF642" s="139" t="s">
        <v>87</v>
      </c>
      <c r="BG642" s="139" t="s">
        <v>84</v>
      </c>
      <c r="BH642" s="139" t="s">
        <v>85</v>
      </c>
      <c r="BI642" s="139" t="s">
        <v>86</v>
      </c>
      <c r="BJ642" s="139"/>
      <c r="BK642" s="139" t="s">
        <v>116</v>
      </c>
    </row>
    <row r="643" spans="1:63" ht="13.2" customHeight="1" x14ac:dyDescent="0.2">
      <c r="A643" s="54">
        <f t="shared" si="199"/>
        <v>45913</v>
      </c>
      <c r="B643" s="54" t="str">
        <f t="shared" si="200"/>
        <v>NRT</v>
      </c>
      <c r="C643" s="53">
        <f t="shared" si="201"/>
        <v>82020038126</v>
      </c>
      <c r="D643" s="55" t="str">
        <f t="shared" si="202"/>
        <v>PJP250144059</v>
      </c>
      <c r="E643" s="53">
        <f t="shared" si="203"/>
        <v>596421479772</v>
      </c>
      <c r="F643" s="53">
        <f t="shared" si="204"/>
        <v>2256355</v>
      </c>
      <c r="G643" s="53" t="str">
        <f t="shared" si="205"/>
        <v>SWCORP (TEAMHT)</v>
      </c>
      <c r="H643" s="55" t="str">
        <f t="shared" si="206"/>
        <v>유영일</v>
      </c>
      <c r="I643" s="53">
        <f t="shared" si="207"/>
        <v>16701</v>
      </c>
      <c r="J643" s="72">
        <f t="shared" si="208"/>
        <v>0</v>
      </c>
      <c r="K643" s="114">
        <f t="shared" si="209"/>
        <v>1</v>
      </c>
      <c r="L643" s="115">
        <f t="shared" si="210"/>
        <v>0.8</v>
      </c>
      <c r="M643" s="115">
        <f t="shared" si="211"/>
        <v>1.9</v>
      </c>
      <c r="N643" s="56">
        <f t="shared" si="212"/>
        <v>1.9000000000000001</v>
      </c>
      <c r="O643" s="53" t="str">
        <f t="shared" si="213"/>
        <v>일반(목록배제,Normal-Manifest Exception)</v>
      </c>
      <c r="P643" s="100">
        <f t="shared" si="214"/>
        <v>8.69</v>
      </c>
      <c r="Q643" s="63" t="str">
        <f t="shared" si="215"/>
        <v>RS706</v>
      </c>
      <c r="R643" s="63" t="str">
        <f t="shared" si="216"/>
        <v>AIR SEOUL</v>
      </c>
      <c r="S643" s="54">
        <f t="shared" si="217"/>
        <v>45913</v>
      </c>
      <c r="T643" s="94">
        <f t="shared" si="218"/>
        <v>831</v>
      </c>
      <c r="U643" s="98" cm="1">
        <f t="array" ref="U643">IF(OR(ISNUMBER(SEARCH("대신대납",J643)),ISNUMBER(SEARCH("대신 대납",J643))),_xlfn.LET(
  _xlpm.s,J643,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3" s="98">
        <f>((K643-1)*2500)/(Summary!$B$23/100)</f>
        <v>0</v>
      </c>
      <c r="W643" s="107">
        <f>IF(OR(ISNUMBER(SEARCH("대신대납",J643)),ISNUMBER(SEARCH("대신 대납",J643)),ISNUMBER(SEARCH("대신착불",J643)),ISNUMBER(SEARCH("대신 착불",J643))), 0,_xlfn.IFNA(_xlfn.IFS(
    AND(N643/K643 &gt; 2, N643/K643 &lt;= 5), 500/(Summary!$B$23/100) * K643,
    AND(N643/K643 &gt; 5, N643/K643 &lt;= 10), 1000/(Summary!$B$23/100) * K643,
    AND(N643/K643 &gt; 10, N643/K643 &lt;= 20), 3000/(Summary!$B$23/100) * K643,
    AND(N643/K643 &gt; 20, N643/K643 &lt;= 25), 11000/(Summary!$B$23/100) * K643,
    AND(N643/K643 &gt; 25, N643/K643 &lt;= 999), 15000/(Summary!$B$23/100) * K643
),0))</f>
        <v>0</v>
      </c>
      <c r="X643" s="99" cm="1">
        <f t="array" ref="X643">_xlfn.IFNA(_xlfn.IFS(AND(P643&gt;=2000, P643&lt;3000), 10000, AND(P643&gt;=3000, P643&lt;4000), 15000, AND(P643&gt;=4000, P643&lt;5000), 20000, AND(P643&gt;=5000), 25000),0)</f>
        <v>0</v>
      </c>
      <c r="Y643" s="64" t="str">
        <f>_xlfn.IFNA(VLOOKUP(D643,OTC!$A:$H,8,0),"")</f>
        <v/>
      </c>
      <c r="Z643" s="102">
        <f t="shared" si="219"/>
        <v>0</v>
      </c>
      <c r="AA643" s="113">
        <f t="shared" si="220"/>
        <v>831</v>
      </c>
      <c r="AB643" s="124">
        <f>IF(OR(ISNUMBER(SEARCH("적하삭제",J643)),ISNUMBER(SEARCH("적하 삭제",J643))),0,AA643*Summary!$B$23/100)</f>
        <v>7830.7622999999994</v>
      </c>
      <c r="AC643" s="65"/>
      <c r="AD643" s="145">
        <v>45913</v>
      </c>
      <c r="AE643" s="139" t="s">
        <v>10</v>
      </c>
      <c r="AF643" s="139">
        <v>82020038126</v>
      </c>
      <c r="AG643" s="139" t="s">
        <v>2086</v>
      </c>
      <c r="AH643" s="139" t="s">
        <v>2087</v>
      </c>
      <c r="AI643" s="139">
        <v>1095300304</v>
      </c>
      <c r="AJ643" s="139">
        <v>16701</v>
      </c>
      <c r="AK643" s="139"/>
      <c r="AL643" s="140">
        <v>1</v>
      </c>
      <c r="AM643" s="141">
        <v>0.8</v>
      </c>
      <c r="AN643" s="141">
        <v>1.9</v>
      </c>
      <c r="AO643" s="141">
        <v>1.9</v>
      </c>
      <c r="AP643" s="139" t="s">
        <v>8</v>
      </c>
      <c r="AQ643" s="141">
        <v>8.69</v>
      </c>
      <c r="AR643" s="139" t="s">
        <v>81</v>
      </c>
      <c r="AS643" s="139" t="s">
        <v>81</v>
      </c>
      <c r="AT643" s="139" t="s">
        <v>81</v>
      </c>
      <c r="AU643" s="139" t="s">
        <v>81</v>
      </c>
      <c r="AV643" s="139" t="s">
        <v>81</v>
      </c>
      <c r="AW643" s="139">
        <v>2256355</v>
      </c>
      <c r="AX643" s="139" t="s">
        <v>121</v>
      </c>
      <c r="AY643" s="139" t="s">
        <v>82</v>
      </c>
      <c r="AZ643" s="139"/>
      <c r="BA643" s="139" t="s">
        <v>83</v>
      </c>
      <c r="BB643" s="157">
        <v>596421479772</v>
      </c>
      <c r="BC643" s="139"/>
      <c r="BD643" s="139" t="s">
        <v>2088</v>
      </c>
      <c r="BE643" s="139" t="s">
        <v>88</v>
      </c>
      <c r="BF643" s="139" t="s">
        <v>87</v>
      </c>
      <c r="BG643" s="139" t="s">
        <v>84</v>
      </c>
      <c r="BH643" s="139" t="s">
        <v>85</v>
      </c>
      <c r="BI643" s="139" t="s">
        <v>86</v>
      </c>
      <c r="BJ643" s="139"/>
      <c r="BK643" s="139" t="s">
        <v>116</v>
      </c>
    </row>
    <row r="644" spans="1:63" ht="13.2" customHeight="1" x14ac:dyDescent="0.2">
      <c r="A644" s="54">
        <f t="shared" si="199"/>
        <v>45913</v>
      </c>
      <c r="B644" s="54" t="str">
        <f t="shared" si="200"/>
        <v>NRT</v>
      </c>
      <c r="C644" s="53">
        <f t="shared" si="201"/>
        <v>82020038126</v>
      </c>
      <c r="D644" s="55" t="str">
        <f t="shared" si="202"/>
        <v>PJP250144065</v>
      </c>
      <c r="E644" s="53">
        <f t="shared" si="203"/>
        <v>596421479831</v>
      </c>
      <c r="F644" s="53">
        <f t="shared" si="204"/>
        <v>2256355</v>
      </c>
      <c r="G644" s="53" t="str">
        <f t="shared" si="205"/>
        <v>SWCORP (TEAMHT)</v>
      </c>
      <c r="H644" s="55" t="str">
        <f t="shared" si="206"/>
        <v>이성욱</v>
      </c>
      <c r="I644" s="53">
        <f t="shared" si="207"/>
        <v>42028</v>
      </c>
      <c r="J644" s="72">
        <f t="shared" si="208"/>
        <v>0</v>
      </c>
      <c r="K644" s="114">
        <f t="shared" si="209"/>
        <v>1</v>
      </c>
      <c r="L644" s="115">
        <f t="shared" si="210"/>
        <v>4.6500000000000004</v>
      </c>
      <c r="M644" s="115">
        <f t="shared" si="211"/>
        <v>6.1</v>
      </c>
      <c r="N644" s="56">
        <f t="shared" si="212"/>
        <v>6.1000000000000005</v>
      </c>
      <c r="O644" s="53" t="str">
        <f t="shared" si="213"/>
        <v>일반(목록배제,Normal-Manifest Exception)</v>
      </c>
      <c r="P644" s="100">
        <f t="shared" si="214"/>
        <v>49.02</v>
      </c>
      <c r="Q644" s="63" t="str">
        <f t="shared" si="215"/>
        <v>RS706</v>
      </c>
      <c r="R644" s="63" t="str">
        <f t="shared" si="216"/>
        <v>AIR SEOUL</v>
      </c>
      <c r="S644" s="54">
        <f t="shared" si="217"/>
        <v>45913</v>
      </c>
      <c r="T644" s="94">
        <f t="shared" si="218"/>
        <v>1629</v>
      </c>
      <c r="U644" s="98" cm="1">
        <f t="array" ref="U644">IF(OR(ISNUMBER(SEARCH("대신대납",J644)),ISNUMBER(SEARCH("대신 대납",J644))),_xlfn.LET(
  _xlpm.s,J644,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4" s="98">
        <f>((K644-1)*2500)/(Summary!$B$23/100)</f>
        <v>0</v>
      </c>
      <c r="W644" s="107">
        <f>IF(OR(ISNUMBER(SEARCH("대신대납",J644)),ISNUMBER(SEARCH("대신 대납",J644)),ISNUMBER(SEARCH("대신착불",J644)),ISNUMBER(SEARCH("대신 착불",J644))), 0,_xlfn.IFNA(_xlfn.IFS(
    AND(N644/K644 &gt; 2, N644/K644 &lt;= 5), 500/(Summary!$B$23/100) * K644,
    AND(N644/K644 &gt; 5, N644/K644 &lt;= 10), 1000/(Summary!$B$23/100) * K644,
    AND(N644/K644 &gt; 10, N644/K644 &lt;= 20), 3000/(Summary!$B$23/100) * K644,
    AND(N644/K644 &gt; 20, N644/K644 &lt;= 25), 11000/(Summary!$B$23/100) * K644,
    AND(N644/K644 &gt; 25, N644/K644 &lt;= 999), 15000/(Summary!$B$23/100) * K644
),0))</f>
        <v>106.11993675251769</v>
      </c>
      <c r="X644" s="99" cm="1">
        <f t="array" ref="X644">_xlfn.IFNA(_xlfn.IFS(AND(P644&gt;=2000, P644&lt;3000), 10000, AND(P644&gt;=3000, P644&lt;4000), 15000, AND(P644&gt;=4000, P644&lt;5000), 20000, AND(P644&gt;=5000), 25000),0)</f>
        <v>0</v>
      </c>
      <c r="Y644" s="64" t="str">
        <f>_xlfn.IFNA(VLOOKUP(D644,OTC!$A:$H,8,0),"")</f>
        <v/>
      </c>
      <c r="Z644" s="102">
        <f t="shared" si="219"/>
        <v>106</v>
      </c>
      <c r="AA644" s="113">
        <f t="shared" si="220"/>
        <v>1735</v>
      </c>
      <c r="AB644" s="124">
        <f>IF(OR(ISNUMBER(SEARCH("적하삭제",J644)),ISNUMBER(SEARCH("적하 삭제",J644))),0,AA644*Summary!$B$23/100)</f>
        <v>16349.425500000001</v>
      </c>
      <c r="AC644" s="65"/>
      <c r="AD644" s="145">
        <v>45913</v>
      </c>
      <c r="AE644" s="139" t="s">
        <v>10</v>
      </c>
      <c r="AF644" s="139">
        <v>82020038126</v>
      </c>
      <c r="AG644" s="139" t="s">
        <v>2089</v>
      </c>
      <c r="AH644" s="139" t="s">
        <v>1246</v>
      </c>
      <c r="AI644" s="139">
        <v>1047546547</v>
      </c>
      <c r="AJ644" s="139">
        <v>42028</v>
      </c>
      <c r="AK644" s="139"/>
      <c r="AL644" s="140">
        <v>1</v>
      </c>
      <c r="AM644" s="141">
        <v>4.6500000000000004</v>
      </c>
      <c r="AN644" s="141">
        <v>6.1</v>
      </c>
      <c r="AO644" s="141">
        <v>6.5</v>
      </c>
      <c r="AP644" s="139" t="s">
        <v>8</v>
      </c>
      <c r="AQ644" s="141">
        <v>49.02</v>
      </c>
      <c r="AR644" s="139" t="s">
        <v>81</v>
      </c>
      <c r="AS644" s="139" t="s">
        <v>81</v>
      </c>
      <c r="AT644" s="139" t="s">
        <v>81</v>
      </c>
      <c r="AU644" s="139" t="s">
        <v>81</v>
      </c>
      <c r="AV644" s="139" t="s">
        <v>81</v>
      </c>
      <c r="AW644" s="139">
        <v>2256355</v>
      </c>
      <c r="AX644" s="139" t="s">
        <v>121</v>
      </c>
      <c r="AY644" s="139" t="s">
        <v>82</v>
      </c>
      <c r="AZ644" s="139"/>
      <c r="BA644" s="139" t="s">
        <v>83</v>
      </c>
      <c r="BB644" s="157">
        <v>596421479831</v>
      </c>
      <c r="BC644" s="139"/>
      <c r="BD644" s="139" t="s">
        <v>2090</v>
      </c>
      <c r="BE644" s="139" t="s">
        <v>88</v>
      </c>
      <c r="BF644" s="139" t="s">
        <v>87</v>
      </c>
      <c r="BG644" s="139" t="s">
        <v>84</v>
      </c>
      <c r="BH644" s="139" t="s">
        <v>85</v>
      </c>
      <c r="BI644" s="139" t="s">
        <v>86</v>
      </c>
      <c r="BJ644" s="139"/>
      <c r="BK644" s="139" t="s">
        <v>116</v>
      </c>
    </row>
    <row r="645" spans="1:63" ht="13.2" customHeight="1" x14ac:dyDescent="0.2">
      <c r="A645" s="54">
        <f t="shared" si="199"/>
        <v>45913</v>
      </c>
      <c r="B645" s="54" t="str">
        <f t="shared" si="200"/>
        <v>NRT</v>
      </c>
      <c r="C645" s="53">
        <f t="shared" si="201"/>
        <v>82020038126</v>
      </c>
      <c r="D645" s="55" t="str">
        <f t="shared" si="202"/>
        <v>PJP250144290</v>
      </c>
      <c r="E645" s="53">
        <f t="shared" si="203"/>
        <v>596421480763</v>
      </c>
      <c r="F645" s="53">
        <f t="shared" si="204"/>
        <v>2256355</v>
      </c>
      <c r="G645" s="53" t="str">
        <f t="shared" si="205"/>
        <v>SWCORP (TEAMHT)</v>
      </c>
      <c r="H645" s="55" t="str">
        <f t="shared" si="206"/>
        <v>최무룡</v>
      </c>
      <c r="I645" s="53">
        <f t="shared" si="207"/>
        <v>27466</v>
      </c>
      <c r="J645" s="72">
        <f t="shared" si="208"/>
        <v>0</v>
      </c>
      <c r="K645" s="114">
        <f t="shared" si="209"/>
        <v>1</v>
      </c>
      <c r="L645" s="115">
        <f t="shared" si="210"/>
        <v>5</v>
      </c>
      <c r="M645" s="115">
        <f t="shared" si="211"/>
        <v>8.1</v>
      </c>
      <c r="N645" s="56">
        <f t="shared" si="212"/>
        <v>8.1</v>
      </c>
      <c r="O645" s="53" t="str">
        <f t="shared" si="213"/>
        <v>일반(목록배제,Normal-Manifest Exception)</v>
      </c>
      <c r="P645" s="100">
        <f t="shared" si="214"/>
        <v>48.93</v>
      </c>
      <c r="Q645" s="63" t="str">
        <f t="shared" si="215"/>
        <v>RS706</v>
      </c>
      <c r="R645" s="63" t="str">
        <f t="shared" si="216"/>
        <v>AIR SEOUL</v>
      </c>
      <c r="S645" s="54">
        <f t="shared" si="217"/>
        <v>45913</v>
      </c>
      <c r="T645" s="94">
        <f t="shared" si="218"/>
        <v>2009</v>
      </c>
      <c r="U645" s="98" cm="1">
        <f t="array" ref="U645">IF(OR(ISNUMBER(SEARCH("대신대납",J645)),ISNUMBER(SEARCH("대신 대납",J645))),_xlfn.LET(
  _xlpm.s,J645,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5" s="98">
        <f>((K645-1)*2500)/(Summary!$B$23/100)</f>
        <v>0</v>
      </c>
      <c r="W645" s="107">
        <f>IF(OR(ISNUMBER(SEARCH("대신대납",J645)),ISNUMBER(SEARCH("대신 대납",J645)),ISNUMBER(SEARCH("대신착불",J645)),ISNUMBER(SEARCH("대신 착불",J645))), 0,_xlfn.IFNA(_xlfn.IFS(
    AND(N645/K645 &gt; 2, N645/K645 &lt;= 5), 500/(Summary!$B$23/100) * K645,
    AND(N645/K645 &gt; 5, N645/K645 &lt;= 10), 1000/(Summary!$B$23/100) * K645,
    AND(N645/K645 &gt; 10, N645/K645 &lt;= 20), 3000/(Summary!$B$23/100) * K645,
    AND(N645/K645 &gt; 20, N645/K645 &lt;= 25), 11000/(Summary!$B$23/100) * K645,
    AND(N645/K645 &gt; 25, N645/K645 &lt;= 999), 15000/(Summary!$B$23/100) * K645
),0))</f>
        <v>106.11993675251769</v>
      </c>
      <c r="X645" s="99" cm="1">
        <f t="array" ref="X645">_xlfn.IFNA(_xlfn.IFS(AND(P645&gt;=2000, P645&lt;3000), 10000, AND(P645&gt;=3000, P645&lt;4000), 15000, AND(P645&gt;=4000, P645&lt;5000), 20000, AND(P645&gt;=5000), 25000),0)</f>
        <v>0</v>
      </c>
      <c r="Y645" s="64" t="str">
        <f>_xlfn.IFNA(VLOOKUP(D645,OTC!$A:$H,8,0),"")</f>
        <v/>
      </c>
      <c r="Z645" s="102">
        <f t="shared" si="219"/>
        <v>106</v>
      </c>
      <c r="AA645" s="113">
        <f t="shared" si="220"/>
        <v>2115</v>
      </c>
      <c r="AB645" s="124">
        <f>IF(OR(ISNUMBER(SEARCH("적하삭제",J645)),ISNUMBER(SEARCH("적하 삭제",J645))),0,AA645*Summary!$B$23/100)</f>
        <v>19930.279500000001</v>
      </c>
      <c r="AC645" s="65"/>
      <c r="AD645" s="145">
        <v>45913</v>
      </c>
      <c r="AE645" s="139" t="s">
        <v>10</v>
      </c>
      <c r="AF645" s="139">
        <v>82020038126</v>
      </c>
      <c r="AG645" s="139" t="s">
        <v>2091</v>
      </c>
      <c r="AH645" s="139" t="s">
        <v>2092</v>
      </c>
      <c r="AI645" s="139">
        <v>1085342626</v>
      </c>
      <c r="AJ645" s="139">
        <v>27466</v>
      </c>
      <c r="AK645" s="139"/>
      <c r="AL645" s="140">
        <v>1</v>
      </c>
      <c r="AM645" s="141">
        <v>5</v>
      </c>
      <c r="AN645" s="141">
        <v>8.1</v>
      </c>
      <c r="AO645" s="141">
        <v>8.5</v>
      </c>
      <c r="AP645" s="139" t="s">
        <v>8</v>
      </c>
      <c r="AQ645" s="141">
        <v>48.93</v>
      </c>
      <c r="AR645" s="139" t="s">
        <v>81</v>
      </c>
      <c r="AS645" s="139" t="s">
        <v>81</v>
      </c>
      <c r="AT645" s="139" t="s">
        <v>81</v>
      </c>
      <c r="AU645" s="139" t="s">
        <v>81</v>
      </c>
      <c r="AV645" s="139" t="s">
        <v>81</v>
      </c>
      <c r="AW645" s="139">
        <v>2256355</v>
      </c>
      <c r="AX645" s="139" t="s">
        <v>121</v>
      </c>
      <c r="AY645" s="139" t="s">
        <v>82</v>
      </c>
      <c r="AZ645" s="139"/>
      <c r="BA645" s="139" t="s">
        <v>83</v>
      </c>
      <c r="BB645" s="157">
        <v>596421480763</v>
      </c>
      <c r="BC645" s="139"/>
      <c r="BD645" s="139" t="s">
        <v>2093</v>
      </c>
      <c r="BE645" s="139" t="s">
        <v>88</v>
      </c>
      <c r="BF645" s="139" t="s">
        <v>87</v>
      </c>
      <c r="BG645" s="139" t="s">
        <v>84</v>
      </c>
      <c r="BH645" s="139" t="s">
        <v>85</v>
      </c>
      <c r="BI645" s="139" t="s">
        <v>86</v>
      </c>
      <c r="BJ645" s="139"/>
      <c r="BK645" s="139" t="s">
        <v>116</v>
      </c>
    </row>
    <row r="646" spans="1:63" ht="13.2" customHeight="1" x14ac:dyDescent="0.2">
      <c r="A646" s="54">
        <f t="shared" si="199"/>
        <v>45913</v>
      </c>
      <c r="B646" s="54" t="str">
        <f t="shared" si="200"/>
        <v>NRT</v>
      </c>
      <c r="C646" s="53">
        <f t="shared" si="201"/>
        <v>82020038126</v>
      </c>
      <c r="D646" s="55" t="str">
        <f t="shared" si="202"/>
        <v>PJP250144142</v>
      </c>
      <c r="E646" s="53">
        <f t="shared" si="203"/>
        <v>596421480251</v>
      </c>
      <c r="F646" s="53">
        <f t="shared" si="204"/>
        <v>2256355</v>
      </c>
      <c r="G646" s="53" t="str">
        <f t="shared" si="205"/>
        <v>SWCORP (TEAMHT)</v>
      </c>
      <c r="H646" s="55" t="str">
        <f t="shared" si="206"/>
        <v>조현행</v>
      </c>
      <c r="I646" s="53">
        <f t="shared" si="207"/>
        <v>48400</v>
      </c>
      <c r="J646" s="72">
        <f t="shared" si="208"/>
        <v>0</v>
      </c>
      <c r="K646" s="114">
        <f t="shared" si="209"/>
        <v>1</v>
      </c>
      <c r="L646" s="115">
        <f t="shared" si="210"/>
        <v>0.95</v>
      </c>
      <c r="M646" s="115">
        <f t="shared" si="211"/>
        <v>2</v>
      </c>
      <c r="N646" s="56">
        <f t="shared" si="212"/>
        <v>2</v>
      </c>
      <c r="O646" s="53" t="str">
        <f t="shared" si="213"/>
        <v>일반(목록배제,Normal-Manifest Exception)</v>
      </c>
      <c r="P646" s="100">
        <f t="shared" si="214"/>
        <v>3.38</v>
      </c>
      <c r="Q646" s="63" t="str">
        <f t="shared" si="215"/>
        <v>RS706</v>
      </c>
      <c r="R646" s="63" t="str">
        <f t="shared" si="216"/>
        <v>AIR SEOUL</v>
      </c>
      <c r="S646" s="54">
        <f t="shared" si="217"/>
        <v>45913</v>
      </c>
      <c r="T646" s="94">
        <f t="shared" si="218"/>
        <v>850</v>
      </c>
      <c r="U646" s="98" cm="1">
        <f t="array" ref="U646">IF(OR(ISNUMBER(SEARCH("대신대납",J646)),ISNUMBER(SEARCH("대신 대납",J646))),_xlfn.LET(
  _xlpm.s,J646,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6" s="98">
        <f>((K646-1)*2500)/(Summary!$B$23/100)</f>
        <v>0</v>
      </c>
      <c r="W646" s="107">
        <f>IF(OR(ISNUMBER(SEARCH("대신대납",J646)),ISNUMBER(SEARCH("대신 대납",J646)),ISNUMBER(SEARCH("대신착불",J646)),ISNUMBER(SEARCH("대신 착불",J646))), 0,_xlfn.IFNA(_xlfn.IFS(
    AND(N646/K646 &gt; 2, N646/K646 &lt;= 5), 500/(Summary!$B$23/100) * K646,
    AND(N646/K646 &gt; 5, N646/K646 &lt;= 10), 1000/(Summary!$B$23/100) * K646,
    AND(N646/K646 &gt; 10, N646/K646 &lt;= 20), 3000/(Summary!$B$23/100) * K646,
    AND(N646/K646 &gt; 20, N646/K646 &lt;= 25), 11000/(Summary!$B$23/100) * K646,
    AND(N646/K646 &gt; 25, N646/K646 &lt;= 999), 15000/(Summary!$B$23/100) * K646
),0))</f>
        <v>0</v>
      </c>
      <c r="X646" s="99" cm="1">
        <f t="array" ref="X646">_xlfn.IFNA(_xlfn.IFS(AND(P646&gt;=2000, P646&lt;3000), 10000, AND(P646&gt;=3000, P646&lt;4000), 15000, AND(P646&gt;=4000, P646&lt;5000), 20000, AND(P646&gt;=5000), 25000),0)</f>
        <v>0</v>
      </c>
      <c r="Y646" s="64" t="str">
        <f>_xlfn.IFNA(VLOOKUP(D646,OTC!$A:$H,8,0),"")</f>
        <v/>
      </c>
      <c r="Z646" s="102">
        <f t="shared" si="219"/>
        <v>0</v>
      </c>
      <c r="AA646" s="113">
        <f t="shared" si="220"/>
        <v>850</v>
      </c>
      <c r="AB646" s="124">
        <f>IF(OR(ISNUMBER(SEARCH("적하삭제",J646)),ISNUMBER(SEARCH("적하 삭제",J646))),0,AA646*Summary!$B$23/100)</f>
        <v>8009.8050000000003</v>
      </c>
      <c r="AC646" s="65"/>
      <c r="AD646" s="145">
        <v>45913</v>
      </c>
      <c r="AE646" s="139" t="s">
        <v>10</v>
      </c>
      <c r="AF646" s="139">
        <v>82020038126</v>
      </c>
      <c r="AG646" s="139" t="s">
        <v>2094</v>
      </c>
      <c r="AH646" s="139" t="s">
        <v>2095</v>
      </c>
      <c r="AI646" s="139">
        <v>1048833303</v>
      </c>
      <c r="AJ646" s="139">
        <v>48400</v>
      </c>
      <c r="AK646" s="139"/>
      <c r="AL646" s="140">
        <v>1</v>
      </c>
      <c r="AM646" s="141">
        <v>0.95</v>
      </c>
      <c r="AN646" s="141">
        <v>2</v>
      </c>
      <c r="AO646" s="141">
        <v>2</v>
      </c>
      <c r="AP646" s="139" t="s">
        <v>8</v>
      </c>
      <c r="AQ646" s="141">
        <v>3.38</v>
      </c>
      <c r="AR646" s="139" t="s">
        <v>81</v>
      </c>
      <c r="AS646" s="139" t="s">
        <v>81</v>
      </c>
      <c r="AT646" s="139" t="s">
        <v>81</v>
      </c>
      <c r="AU646" s="139" t="s">
        <v>81</v>
      </c>
      <c r="AV646" s="139" t="s">
        <v>81</v>
      </c>
      <c r="AW646" s="139">
        <v>2256355</v>
      </c>
      <c r="AX646" s="139" t="s">
        <v>121</v>
      </c>
      <c r="AY646" s="139" t="s">
        <v>82</v>
      </c>
      <c r="AZ646" s="139"/>
      <c r="BA646" s="139" t="s">
        <v>83</v>
      </c>
      <c r="BB646" s="157">
        <v>596421480251</v>
      </c>
      <c r="BC646" s="139"/>
      <c r="BD646" s="139" t="s">
        <v>2096</v>
      </c>
      <c r="BE646" s="139" t="s">
        <v>88</v>
      </c>
      <c r="BF646" s="139" t="s">
        <v>87</v>
      </c>
      <c r="BG646" s="139" t="s">
        <v>84</v>
      </c>
      <c r="BH646" s="139" t="s">
        <v>85</v>
      </c>
      <c r="BI646" s="139" t="s">
        <v>86</v>
      </c>
      <c r="BJ646" s="139"/>
      <c r="BK646" s="139" t="s">
        <v>116</v>
      </c>
    </row>
    <row r="647" spans="1:63" ht="13.2" customHeight="1" x14ac:dyDescent="0.2">
      <c r="A647" s="54">
        <f t="shared" ref="A647:A710" si="221">AD647</f>
        <v>45913</v>
      </c>
      <c r="B647" s="54" t="str">
        <f t="shared" ref="B647:B710" si="222">AE647</f>
        <v>NRT</v>
      </c>
      <c r="C647" s="53">
        <f t="shared" ref="C647:C710" si="223">AF647</f>
        <v>82020038126</v>
      </c>
      <c r="D647" s="55" t="str">
        <f t="shared" ref="D647:D710" si="224">AG647</f>
        <v>PJP250144051</v>
      </c>
      <c r="E647" s="53">
        <f t="shared" ref="E647:E710" si="225">BB647</f>
        <v>596421479691</v>
      </c>
      <c r="F647" s="53">
        <f t="shared" ref="F647:F710" si="226">AW647</f>
        <v>2256355</v>
      </c>
      <c r="G647" s="53" t="str">
        <f t="shared" ref="G647:G710" si="227">AX647</f>
        <v>SWCORP (TEAMHT)</v>
      </c>
      <c r="H647" s="55" t="str">
        <f t="shared" ref="H647:H710" si="228">AH647</f>
        <v>김혜정</v>
      </c>
      <c r="I647" s="53">
        <f t="shared" ref="I647:I710" si="229">AJ647</f>
        <v>47516</v>
      </c>
      <c r="J647" s="72">
        <f t="shared" ref="J647:J710" si="230">AK647</f>
        <v>0</v>
      </c>
      <c r="K647" s="114">
        <f t="shared" ref="K647:K710" si="231">AL647</f>
        <v>1</v>
      </c>
      <c r="L647" s="115">
        <f t="shared" ref="L647:L710" si="232">AM647</f>
        <v>1.35</v>
      </c>
      <c r="M647" s="115">
        <f t="shared" ref="M647:M710" si="233">AN647</f>
        <v>3.4</v>
      </c>
      <c r="N647" s="56">
        <f t="shared" ref="N647:N710" si="234">CEILING(IF(L647&gt;M647,L647,M647),$D$2)</f>
        <v>3.4000000000000004</v>
      </c>
      <c r="O647" s="53" t="str">
        <f t="shared" ref="O647:O710" si="235">AP647</f>
        <v>일반(목록배제,Normal-Manifest Exception)</v>
      </c>
      <c r="P647" s="100">
        <f t="shared" ref="P647:P710" si="236">AQ647</f>
        <v>17.739999999999998</v>
      </c>
      <c r="Q647" s="63" t="str">
        <f t="shared" ref="Q647:Q710" si="237">BE647</f>
        <v>RS706</v>
      </c>
      <c r="R647" s="63" t="str">
        <f t="shared" ref="R647:R710" si="238">BF647</f>
        <v>AIR SEOUL</v>
      </c>
      <c r="S647" s="54">
        <f t="shared" ref="S647:S710" si="239">DATE(YEAR(A647),MONTH(A647),DAY(A647))</f>
        <v>45913</v>
      </c>
      <c r="T647" s="94">
        <f t="shared" ref="T647:T710" si="240">IF(N647&gt;0.5,CEILING($B$2+(N647-0.5)*$C$2,1),$B$2)-30</f>
        <v>1116</v>
      </c>
      <c r="U647" s="98" cm="1">
        <f t="array" ref="U647">IF(OR(ISNUMBER(SEARCH("대신대납",J647)),ISNUMBER(SEARCH("대신 대납",J647))),_xlfn.LET(
  _xlpm.s,J647,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7" s="98">
        <f>((K647-1)*2500)/(Summary!$B$23/100)</f>
        <v>0</v>
      </c>
      <c r="W647" s="107">
        <f>IF(OR(ISNUMBER(SEARCH("대신대납",J647)),ISNUMBER(SEARCH("대신 대납",J647)),ISNUMBER(SEARCH("대신착불",J647)),ISNUMBER(SEARCH("대신 착불",J647))), 0,_xlfn.IFNA(_xlfn.IFS(
    AND(N647/K647 &gt; 2, N647/K647 &lt;= 5), 500/(Summary!$B$23/100) * K647,
    AND(N647/K647 &gt; 5, N647/K647 &lt;= 10), 1000/(Summary!$B$23/100) * K647,
    AND(N647/K647 &gt; 10, N647/K647 &lt;= 20), 3000/(Summary!$B$23/100) * K647,
    AND(N647/K647 &gt; 20, N647/K647 &lt;= 25), 11000/(Summary!$B$23/100) * K647,
    AND(N647/K647 &gt; 25, N647/K647 &lt;= 999), 15000/(Summary!$B$23/100) * K647
),0))</f>
        <v>53.059968376258844</v>
      </c>
      <c r="X647" s="99" cm="1">
        <f t="array" ref="X647">_xlfn.IFNA(_xlfn.IFS(AND(P647&gt;=2000, P647&lt;3000), 10000, AND(P647&gt;=3000, P647&lt;4000), 15000, AND(P647&gt;=4000, P647&lt;5000), 20000, AND(P647&gt;=5000), 25000),0)</f>
        <v>0</v>
      </c>
      <c r="Y647" s="64" t="str">
        <f>_xlfn.IFNA(VLOOKUP(D647,OTC!$A:$H,8,0),"")</f>
        <v/>
      </c>
      <c r="Z647" s="102">
        <f t="shared" ref="Z647:Z710" si="241">ROUND(SUM(U647:Y647),0)</f>
        <v>53</v>
      </c>
      <c r="AA647" s="113">
        <f t="shared" ref="AA647:AA710" si="242">SUM(Z647,T647)</f>
        <v>1169</v>
      </c>
      <c r="AB647" s="124">
        <f>IF(OR(ISNUMBER(SEARCH("적하삭제",J647)),ISNUMBER(SEARCH("적하 삭제",J647))),0,AA647*Summary!$B$23/100)</f>
        <v>11015.8377</v>
      </c>
      <c r="AC647" s="65"/>
      <c r="AD647" s="145">
        <v>45913</v>
      </c>
      <c r="AE647" s="139" t="s">
        <v>10</v>
      </c>
      <c r="AF647" s="139">
        <v>82020038126</v>
      </c>
      <c r="AG647" s="139" t="s">
        <v>2097</v>
      </c>
      <c r="AH647" s="139" t="s">
        <v>219</v>
      </c>
      <c r="AI647" s="139">
        <v>1093244239</v>
      </c>
      <c r="AJ647" s="139">
        <v>47516</v>
      </c>
      <c r="AK647" s="139"/>
      <c r="AL647" s="140">
        <v>1</v>
      </c>
      <c r="AM647" s="141">
        <v>1.35</v>
      </c>
      <c r="AN647" s="141">
        <v>3.4</v>
      </c>
      <c r="AO647" s="141">
        <v>3.4</v>
      </c>
      <c r="AP647" s="139" t="s">
        <v>8</v>
      </c>
      <c r="AQ647" s="141">
        <v>17.739999999999998</v>
      </c>
      <c r="AR647" s="139" t="s">
        <v>81</v>
      </c>
      <c r="AS647" s="139" t="s">
        <v>81</v>
      </c>
      <c r="AT647" s="139" t="s">
        <v>81</v>
      </c>
      <c r="AU647" s="139" t="s">
        <v>81</v>
      </c>
      <c r="AV647" s="139" t="s">
        <v>81</v>
      </c>
      <c r="AW647" s="139">
        <v>2256355</v>
      </c>
      <c r="AX647" s="139" t="s">
        <v>121</v>
      </c>
      <c r="AY647" s="139" t="s">
        <v>82</v>
      </c>
      <c r="AZ647" s="139"/>
      <c r="BA647" s="139" t="s">
        <v>83</v>
      </c>
      <c r="BB647" s="157">
        <v>596421479691</v>
      </c>
      <c r="BC647" s="139"/>
      <c r="BD647" s="139" t="s">
        <v>2098</v>
      </c>
      <c r="BE647" s="139" t="s">
        <v>88</v>
      </c>
      <c r="BF647" s="139" t="s">
        <v>87</v>
      </c>
      <c r="BG647" s="139" t="s">
        <v>84</v>
      </c>
      <c r="BH647" s="139" t="s">
        <v>85</v>
      </c>
      <c r="BI647" s="139" t="s">
        <v>86</v>
      </c>
      <c r="BJ647" s="139"/>
      <c r="BK647" s="139" t="s">
        <v>116</v>
      </c>
    </row>
    <row r="648" spans="1:63" ht="13.2" customHeight="1" x14ac:dyDescent="0.2">
      <c r="A648" s="54">
        <f t="shared" si="221"/>
        <v>45913</v>
      </c>
      <c r="B648" s="54" t="str">
        <f t="shared" si="222"/>
        <v>NRT</v>
      </c>
      <c r="C648" s="53">
        <f t="shared" si="223"/>
        <v>82020038126</v>
      </c>
      <c r="D648" s="55" t="str">
        <f t="shared" si="224"/>
        <v>PJP250144057</v>
      </c>
      <c r="E648" s="53">
        <f t="shared" si="225"/>
        <v>596421479750</v>
      </c>
      <c r="F648" s="53">
        <f t="shared" si="226"/>
        <v>2256355</v>
      </c>
      <c r="G648" s="53" t="str">
        <f t="shared" si="227"/>
        <v>SWCORP (TEAMHT)</v>
      </c>
      <c r="H648" s="55" t="str">
        <f t="shared" si="228"/>
        <v>송수빈</v>
      </c>
      <c r="I648" s="53">
        <f t="shared" si="229"/>
        <v>17023</v>
      </c>
      <c r="J648" s="72">
        <f t="shared" si="230"/>
        <v>0</v>
      </c>
      <c r="K648" s="114">
        <f t="shared" si="231"/>
        <v>1</v>
      </c>
      <c r="L648" s="115">
        <f t="shared" si="232"/>
        <v>2.15</v>
      </c>
      <c r="M648" s="115">
        <f t="shared" si="233"/>
        <v>2</v>
      </c>
      <c r="N648" s="56">
        <f t="shared" si="234"/>
        <v>2.2000000000000002</v>
      </c>
      <c r="O648" s="53" t="str">
        <f t="shared" si="235"/>
        <v>일반(목록배제,Normal-Manifest Exception)</v>
      </c>
      <c r="P648" s="100">
        <f t="shared" si="236"/>
        <v>7.33</v>
      </c>
      <c r="Q648" s="63" t="str">
        <f t="shared" si="237"/>
        <v>RS706</v>
      </c>
      <c r="R648" s="63" t="str">
        <f t="shared" si="238"/>
        <v>AIR SEOUL</v>
      </c>
      <c r="S648" s="54">
        <f t="shared" si="239"/>
        <v>45913</v>
      </c>
      <c r="T648" s="94">
        <f t="shared" si="240"/>
        <v>888</v>
      </c>
      <c r="U648" s="98" cm="1">
        <f t="array" ref="U648">IF(OR(ISNUMBER(SEARCH("대신대납",J648)),ISNUMBER(SEARCH("대신 대납",J648))),_xlfn.LET(
  _xlpm.s,J648,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8" s="98">
        <f>((K648-1)*2500)/(Summary!$B$23/100)</f>
        <v>0</v>
      </c>
      <c r="W648" s="107">
        <f>IF(OR(ISNUMBER(SEARCH("대신대납",J648)),ISNUMBER(SEARCH("대신 대납",J648)),ISNUMBER(SEARCH("대신착불",J648)),ISNUMBER(SEARCH("대신 착불",J648))), 0,_xlfn.IFNA(_xlfn.IFS(
    AND(N648/K648 &gt; 2, N648/K648 &lt;= 5), 500/(Summary!$B$23/100) * K648,
    AND(N648/K648 &gt; 5, N648/K648 &lt;= 10), 1000/(Summary!$B$23/100) * K648,
    AND(N648/K648 &gt; 10, N648/K648 &lt;= 20), 3000/(Summary!$B$23/100) * K648,
    AND(N648/K648 &gt; 20, N648/K648 &lt;= 25), 11000/(Summary!$B$23/100) * K648,
    AND(N648/K648 &gt; 25, N648/K648 &lt;= 999), 15000/(Summary!$B$23/100) * K648
),0))</f>
        <v>53.059968376258844</v>
      </c>
      <c r="X648" s="99" cm="1">
        <f t="array" ref="X648">_xlfn.IFNA(_xlfn.IFS(AND(P648&gt;=2000, P648&lt;3000), 10000, AND(P648&gt;=3000, P648&lt;4000), 15000, AND(P648&gt;=4000, P648&lt;5000), 20000, AND(P648&gt;=5000), 25000),0)</f>
        <v>0</v>
      </c>
      <c r="Y648" s="64" t="str">
        <f>_xlfn.IFNA(VLOOKUP(D648,OTC!$A:$H,8,0),"")</f>
        <v/>
      </c>
      <c r="Z648" s="102">
        <f t="shared" si="241"/>
        <v>53</v>
      </c>
      <c r="AA648" s="113">
        <f t="shared" si="242"/>
        <v>941</v>
      </c>
      <c r="AB648" s="124">
        <f>IF(OR(ISNUMBER(SEARCH("적하삭제",J648)),ISNUMBER(SEARCH("적하 삭제",J648))),0,AA648*Summary!$B$23/100)</f>
        <v>8867.3253000000004</v>
      </c>
      <c r="AC648" s="65"/>
      <c r="AD648" s="145">
        <v>45913</v>
      </c>
      <c r="AE648" s="139" t="s">
        <v>10</v>
      </c>
      <c r="AF648" s="139">
        <v>82020038126</v>
      </c>
      <c r="AG648" s="139" t="s">
        <v>2099</v>
      </c>
      <c r="AH648" s="139" t="s">
        <v>253</v>
      </c>
      <c r="AI648" s="139">
        <v>1020104918</v>
      </c>
      <c r="AJ648" s="139">
        <v>17023</v>
      </c>
      <c r="AK648" s="139"/>
      <c r="AL648" s="140">
        <v>1</v>
      </c>
      <c r="AM648" s="141">
        <v>2.15</v>
      </c>
      <c r="AN648" s="141">
        <v>2</v>
      </c>
      <c r="AO648" s="141">
        <v>2.2000000000000002</v>
      </c>
      <c r="AP648" s="139" t="s">
        <v>8</v>
      </c>
      <c r="AQ648" s="141">
        <v>7.33</v>
      </c>
      <c r="AR648" s="139" t="s">
        <v>81</v>
      </c>
      <c r="AS648" s="139" t="s">
        <v>81</v>
      </c>
      <c r="AT648" s="139" t="s">
        <v>81</v>
      </c>
      <c r="AU648" s="139" t="s">
        <v>81</v>
      </c>
      <c r="AV648" s="139" t="s">
        <v>81</v>
      </c>
      <c r="AW648" s="139">
        <v>2256355</v>
      </c>
      <c r="AX648" s="139" t="s">
        <v>121</v>
      </c>
      <c r="AY648" s="139" t="s">
        <v>82</v>
      </c>
      <c r="AZ648" s="139"/>
      <c r="BA648" s="139" t="s">
        <v>83</v>
      </c>
      <c r="BB648" s="157">
        <v>596421479750</v>
      </c>
      <c r="BC648" s="139"/>
      <c r="BD648" s="139" t="s">
        <v>2100</v>
      </c>
      <c r="BE648" s="139" t="s">
        <v>88</v>
      </c>
      <c r="BF648" s="139" t="s">
        <v>87</v>
      </c>
      <c r="BG648" s="139" t="s">
        <v>84</v>
      </c>
      <c r="BH648" s="139" t="s">
        <v>85</v>
      </c>
      <c r="BI648" s="139" t="s">
        <v>86</v>
      </c>
      <c r="BJ648" s="139"/>
      <c r="BK648" s="139" t="s">
        <v>116</v>
      </c>
    </row>
    <row r="649" spans="1:63" ht="13.2" customHeight="1" x14ac:dyDescent="0.2">
      <c r="A649" s="54">
        <f t="shared" si="221"/>
        <v>45913</v>
      </c>
      <c r="B649" s="54" t="str">
        <f t="shared" si="222"/>
        <v>NRT</v>
      </c>
      <c r="C649" s="53">
        <f t="shared" si="223"/>
        <v>82020038126</v>
      </c>
      <c r="D649" s="55" t="str">
        <f t="shared" si="224"/>
        <v>PJP250144061</v>
      </c>
      <c r="E649" s="53">
        <f t="shared" si="225"/>
        <v>596421479794</v>
      </c>
      <c r="F649" s="53">
        <f t="shared" si="226"/>
        <v>2256355</v>
      </c>
      <c r="G649" s="53" t="str">
        <f t="shared" si="227"/>
        <v>SWCORP (TEAMHT)</v>
      </c>
      <c r="H649" s="55" t="str">
        <f t="shared" si="228"/>
        <v>장은선</v>
      </c>
      <c r="I649" s="53">
        <f t="shared" si="229"/>
        <v>22391</v>
      </c>
      <c r="J649" s="72">
        <f t="shared" si="230"/>
        <v>0</v>
      </c>
      <c r="K649" s="114">
        <f t="shared" si="231"/>
        <v>1</v>
      </c>
      <c r="L649" s="115">
        <f t="shared" si="232"/>
        <v>4.8499999999999996</v>
      </c>
      <c r="M649" s="115">
        <f t="shared" si="233"/>
        <v>6</v>
      </c>
      <c r="N649" s="56">
        <f t="shared" si="234"/>
        <v>6</v>
      </c>
      <c r="O649" s="53" t="str">
        <f t="shared" si="235"/>
        <v>일반(목록배제,Normal-Manifest Exception)</v>
      </c>
      <c r="P649" s="100">
        <f t="shared" si="236"/>
        <v>27.4</v>
      </c>
      <c r="Q649" s="63" t="str">
        <f t="shared" si="237"/>
        <v>RS706</v>
      </c>
      <c r="R649" s="63" t="str">
        <f t="shared" si="238"/>
        <v>AIR SEOUL</v>
      </c>
      <c r="S649" s="54">
        <f t="shared" si="239"/>
        <v>45913</v>
      </c>
      <c r="T649" s="94">
        <f t="shared" si="240"/>
        <v>1610</v>
      </c>
      <c r="U649" s="98" cm="1">
        <f t="array" ref="U649">IF(OR(ISNUMBER(SEARCH("대신대납",J649)),ISNUMBER(SEARCH("대신 대납",J649))),_xlfn.LET(
  _xlpm.s,J649,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9" s="98">
        <f>((K649-1)*2500)/(Summary!$B$23/100)</f>
        <v>0</v>
      </c>
      <c r="W649" s="107">
        <f>IF(OR(ISNUMBER(SEARCH("대신대납",J649)),ISNUMBER(SEARCH("대신 대납",J649)),ISNUMBER(SEARCH("대신착불",J649)),ISNUMBER(SEARCH("대신 착불",J649))), 0,_xlfn.IFNA(_xlfn.IFS(
    AND(N649/K649 &gt; 2, N649/K649 &lt;= 5), 500/(Summary!$B$23/100) * K649,
    AND(N649/K649 &gt; 5, N649/K649 &lt;= 10), 1000/(Summary!$B$23/100) * K649,
    AND(N649/K649 &gt; 10, N649/K649 &lt;= 20), 3000/(Summary!$B$23/100) * K649,
    AND(N649/K649 &gt; 20, N649/K649 &lt;= 25), 11000/(Summary!$B$23/100) * K649,
    AND(N649/K649 &gt; 25, N649/K649 &lt;= 999), 15000/(Summary!$B$23/100) * K649
),0))</f>
        <v>106.11993675251769</v>
      </c>
      <c r="X649" s="99" cm="1">
        <f t="array" ref="X649">_xlfn.IFNA(_xlfn.IFS(AND(P649&gt;=2000, P649&lt;3000), 10000, AND(P649&gt;=3000, P649&lt;4000), 15000, AND(P649&gt;=4000, P649&lt;5000), 20000, AND(P649&gt;=5000), 25000),0)</f>
        <v>0</v>
      </c>
      <c r="Y649" s="64" t="str">
        <f>_xlfn.IFNA(VLOOKUP(D649,OTC!$A:$H,8,0),"")</f>
        <v/>
      </c>
      <c r="Z649" s="102">
        <f t="shared" si="241"/>
        <v>106</v>
      </c>
      <c r="AA649" s="113">
        <f t="shared" si="242"/>
        <v>1716</v>
      </c>
      <c r="AB649" s="124">
        <f>IF(OR(ISNUMBER(SEARCH("적하삭제",J649)),ISNUMBER(SEARCH("적하 삭제",J649))),0,AA649*Summary!$B$23/100)</f>
        <v>16170.382799999999</v>
      </c>
      <c r="AC649" s="65"/>
      <c r="AD649" s="145">
        <v>45913</v>
      </c>
      <c r="AE649" s="139" t="s">
        <v>10</v>
      </c>
      <c r="AF649" s="139">
        <v>82020038126</v>
      </c>
      <c r="AG649" s="139" t="s">
        <v>2101</v>
      </c>
      <c r="AH649" s="139" t="s">
        <v>1111</v>
      </c>
      <c r="AI649" s="139">
        <v>1085224008</v>
      </c>
      <c r="AJ649" s="139">
        <v>22391</v>
      </c>
      <c r="AK649" s="139"/>
      <c r="AL649" s="140">
        <v>1</v>
      </c>
      <c r="AM649" s="141">
        <v>4.8499999999999996</v>
      </c>
      <c r="AN649" s="141">
        <v>6</v>
      </c>
      <c r="AO649" s="141">
        <v>6</v>
      </c>
      <c r="AP649" s="139" t="s">
        <v>8</v>
      </c>
      <c r="AQ649" s="141">
        <v>27.4</v>
      </c>
      <c r="AR649" s="139" t="s">
        <v>81</v>
      </c>
      <c r="AS649" s="139" t="s">
        <v>81</v>
      </c>
      <c r="AT649" s="139" t="s">
        <v>81</v>
      </c>
      <c r="AU649" s="139" t="s">
        <v>81</v>
      </c>
      <c r="AV649" s="139" t="s">
        <v>81</v>
      </c>
      <c r="AW649" s="139">
        <v>2256355</v>
      </c>
      <c r="AX649" s="139" t="s">
        <v>121</v>
      </c>
      <c r="AY649" s="139" t="s">
        <v>82</v>
      </c>
      <c r="AZ649" s="139"/>
      <c r="BA649" s="139" t="s">
        <v>83</v>
      </c>
      <c r="BB649" s="157">
        <v>596421479794</v>
      </c>
      <c r="BC649" s="139"/>
      <c r="BD649" s="139" t="s">
        <v>2102</v>
      </c>
      <c r="BE649" s="139" t="s">
        <v>88</v>
      </c>
      <c r="BF649" s="139" t="s">
        <v>87</v>
      </c>
      <c r="BG649" s="139" t="s">
        <v>84</v>
      </c>
      <c r="BH649" s="139" t="s">
        <v>85</v>
      </c>
      <c r="BI649" s="139" t="s">
        <v>86</v>
      </c>
      <c r="BJ649" s="139"/>
      <c r="BK649" s="139" t="s">
        <v>116</v>
      </c>
    </row>
    <row r="650" spans="1:63" ht="13.2" customHeight="1" x14ac:dyDescent="0.2">
      <c r="A650" s="54">
        <f t="shared" si="221"/>
        <v>45913</v>
      </c>
      <c r="B650" s="54" t="str">
        <f t="shared" si="222"/>
        <v>NRT</v>
      </c>
      <c r="C650" s="53">
        <f t="shared" si="223"/>
        <v>82020038126</v>
      </c>
      <c r="D650" s="55" t="str">
        <f t="shared" si="224"/>
        <v>PJP250144341</v>
      </c>
      <c r="E650" s="53">
        <f t="shared" si="225"/>
        <v>596421481010</v>
      </c>
      <c r="F650" s="53">
        <f t="shared" si="226"/>
        <v>2256355</v>
      </c>
      <c r="G650" s="53" t="str">
        <f t="shared" si="227"/>
        <v>SWCORP (TEAMHT)</v>
      </c>
      <c r="H650" s="55" t="str">
        <f t="shared" si="228"/>
        <v>박지유</v>
      </c>
      <c r="I650" s="53">
        <f t="shared" si="229"/>
        <v>44417</v>
      </c>
      <c r="J650" s="72">
        <f t="shared" si="230"/>
        <v>0</v>
      </c>
      <c r="K650" s="114">
        <f t="shared" si="231"/>
        <v>1</v>
      </c>
      <c r="L650" s="115">
        <f t="shared" si="232"/>
        <v>2.6</v>
      </c>
      <c r="M650" s="115">
        <f t="shared" si="233"/>
        <v>5.9</v>
      </c>
      <c r="N650" s="56">
        <f t="shared" si="234"/>
        <v>5.9</v>
      </c>
      <c r="O650" s="53" t="str">
        <f t="shared" si="235"/>
        <v>일반(목록배제,Normal-Manifest Exception)</v>
      </c>
      <c r="P650" s="100">
        <f t="shared" si="236"/>
        <v>24.95</v>
      </c>
      <c r="Q650" s="63" t="str">
        <f t="shared" si="237"/>
        <v>RS706</v>
      </c>
      <c r="R650" s="63" t="str">
        <f t="shared" si="238"/>
        <v>AIR SEOUL</v>
      </c>
      <c r="S650" s="54">
        <f t="shared" si="239"/>
        <v>45913</v>
      </c>
      <c r="T650" s="94">
        <f t="shared" si="240"/>
        <v>1591</v>
      </c>
      <c r="U650" s="98" cm="1">
        <f t="array" ref="U650">IF(OR(ISNUMBER(SEARCH("대신대납",J650)),ISNUMBER(SEARCH("대신 대납",J650))),_xlfn.LET(
  _xlpm.s,J650,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0" s="98">
        <f>((K650-1)*2500)/(Summary!$B$23/100)</f>
        <v>0</v>
      </c>
      <c r="W650" s="107">
        <f>IF(OR(ISNUMBER(SEARCH("대신대납",J650)),ISNUMBER(SEARCH("대신 대납",J650)),ISNUMBER(SEARCH("대신착불",J650)),ISNUMBER(SEARCH("대신 착불",J650))), 0,_xlfn.IFNA(_xlfn.IFS(
    AND(N650/K650 &gt; 2, N650/K650 &lt;= 5), 500/(Summary!$B$23/100) * K650,
    AND(N650/K650 &gt; 5, N650/K650 &lt;= 10), 1000/(Summary!$B$23/100) * K650,
    AND(N650/K650 &gt; 10, N650/K650 &lt;= 20), 3000/(Summary!$B$23/100) * K650,
    AND(N650/K650 &gt; 20, N650/K650 &lt;= 25), 11000/(Summary!$B$23/100) * K650,
    AND(N650/K650 &gt; 25, N650/K650 &lt;= 999), 15000/(Summary!$B$23/100) * K650
),0))</f>
        <v>106.11993675251769</v>
      </c>
      <c r="X650" s="99" cm="1">
        <f t="array" ref="X650">_xlfn.IFNA(_xlfn.IFS(AND(P650&gt;=2000, P650&lt;3000), 10000, AND(P650&gt;=3000, P650&lt;4000), 15000, AND(P650&gt;=4000, P650&lt;5000), 20000, AND(P650&gt;=5000), 25000),0)</f>
        <v>0</v>
      </c>
      <c r="Y650" s="64" t="str">
        <f>_xlfn.IFNA(VLOOKUP(D650,OTC!$A:$H,8,0),"")</f>
        <v/>
      </c>
      <c r="Z650" s="102">
        <f t="shared" si="241"/>
        <v>106</v>
      </c>
      <c r="AA650" s="113">
        <f t="shared" si="242"/>
        <v>1697</v>
      </c>
      <c r="AB650" s="124">
        <f>IF(OR(ISNUMBER(SEARCH("적하삭제",J650)),ISNUMBER(SEARCH("적하 삭제",J650))),0,AA650*Summary!$B$23/100)</f>
        <v>15991.340099999999</v>
      </c>
      <c r="AC650" s="65"/>
      <c r="AD650" s="145">
        <v>45913</v>
      </c>
      <c r="AE650" s="139" t="s">
        <v>10</v>
      </c>
      <c r="AF650" s="139">
        <v>82020038126</v>
      </c>
      <c r="AG650" s="139" t="s">
        <v>2103</v>
      </c>
      <c r="AH650" s="139" t="s">
        <v>2104</v>
      </c>
      <c r="AI650" s="139">
        <v>1055024587</v>
      </c>
      <c r="AJ650" s="139">
        <v>44417</v>
      </c>
      <c r="AK650" s="139"/>
      <c r="AL650" s="140">
        <v>1</v>
      </c>
      <c r="AM650" s="141">
        <v>2.6</v>
      </c>
      <c r="AN650" s="141">
        <v>5.9</v>
      </c>
      <c r="AO650" s="141">
        <v>6</v>
      </c>
      <c r="AP650" s="139" t="s">
        <v>8</v>
      </c>
      <c r="AQ650" s="141">
        <v>24.95</v>
      </c>
      <c r="AR650" s="139" t="s">
        <v>81</v>
      </c>
      <c r="AS650" s="139" t="s">
        <v>81</v>
      </c>
      <c r="AT650" s="139" t="s">
        <v>81</v>
      </c>
      <c r="AU650" s="139" t="s">
        <v>81</v>
      </c>
      <c r="AV650" s="139" t="s">
        <v>81</v>
      </c>
      <c r="AW650" s="139">
        <v>2256355</v>
      </c>
      <c r="AX650" s="139" t="s">
        <v>121</v>
      </c>
      <c r="AY650" s="139" t="s">
        <v>82</v>
      </c>
      <c r="AZ650" s="139"/>
      <c r="BA650" s="139" t="s">
        <v>83</v>
      </c>
      <c r="BB650" s="157">
        <v>596421481010</v>
      </c>
      <c r="BC650" s="139"/>
      <c r="BD650" s="139" t="s">
        <v>2105</v>
      </c>
      <c r="BE650" s="139" t="s">
        <v>88</v>
      </c>
      <c r="BF650" s="139" t="s">
        <v>87</v>
      </c>
      <c r="BG650" s="139" t="s">
        <v>84</v>
      </c>
      <c r="BH650" s="139" t="s">
        <v>85</v>
      </c>
      <c r="BI650" s="139" t="s">
        <v>86</v>
      </c>
      <c r="BJ650" s="139"/>
      <c r="BK650" s="139" t="s">
        <v>116</v>
      </c>
    </row>
    <row r="651" spans="1:63" ht="13.2" customHeight="1" x14ac:dyDescent="0.2">
      <c r="A651" s="54">
        <f t="shared" si="221"/>
        <v>45913</v>
      </c>
      <c r="B651" s="54" t="str">
        <f t="shared" si="222"/>
        <v>NRT</v>
      </c>
      <c r="C651" s="53">
        <f t="shared" si="223"/>
        <v>82020038126</v>
      </c>
      <c r="D651" s="55" t="str">
        <f t="shared" si="224"/>
        <v>PJP250144387</v>
      </c>
      <c r="E651" s="53">
        <f t="shared" si="225"/>
        <v>596421481275</v>
      </c>
      <c r="F651" s="53">
        <f t="shared" si="226"/>
        <v>2256355</v>
      </c>
      <c r="G651" s="53" t="str">
        <f t="shared" si="227"/>
        <v>SWCORP (TEAMHT)</v>
      </c>
      <c r="H651" s="55" t="str">
        <f t="shared" si="228"/>
        <v>유수연</v>
      </c>
      <c r="I651" s="53">
        <f t="shared" si="229"/>
        <v>5288</v>
      </c>
      <c r="J651" s="72">
        <f t="shared" si="230"/>
        <v>0</v>
      </c>
      <c r="K651" s="114">
        <f t="shared" si="231"/>
        <v>1</v>
      </c>
      <c r="L651" s="115">
        <f t="shared" si="232"/>
        <v>5.3</v>
      </c>
      <c r="M651" s="115">
        <f t="shared" si="233"/>
        <v>8.4</v>
      </c>
      <c r="N651" s="56">
        <f t="shared" si="234"/>
        <v>8.4</v>
      </c>
      <c r="O651" s="53" t="str">
        <f t="shared" si="235"/>
        <v>간이(Simple)</v>
      </c>
      <c r="P651" s="100">
        <f t="shared" si="236"/>
        <v>150.28</v>
      </c>
      <c r="Q651" s="63" t="str">
        <f t="shared" si="237"/>
        <v>RS706</v>
      </c>
      <c r="R651" s="63" t="str">
        <f t="shared" si="238"/>
        <v>AIR SEOUL</v>
      </c>
      <c r="S651" s="54">
        <f t="shared" si="239"/>
        <v>45913</v>
      </c>
      <c r="T651" s="94">
        <f t="shared" si="240"/>
        <v>2066</v>
      </c>
      <c r="U651" s="98" cm="1">
        <f t="array" ref="U651">IF(OR(ISNUMBER(SEARCH("대신대납",J651)),ISNUMBER(SEARCH("대신 대납",J651))),_xlfn.LET(
  _xlpm.s,J651,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1" s="98">
        <f>((K651-1)*2500)/(Summary!$B$23/100)</f>
        <v>0</v>
      </c>
      <c r="W651" s="107">
        <f>IF(OR(ISNUMBER(SEARCH("대신대납",J651)),ISNUMBER(SEARCH("대신 대납",J651)),ISNUMBER(SEARCH("대신착불",J651)),ISNUMBER(SEARCH("대신 착불",J651))), 0,_xlfn.IFNA(_xlfn.IFS(
    AND(N651/K651 &gt; 2, N651/K651 &lt;= 5), 500/(Summary!$B$23/100) * K651,
    AND(N651/K651 &gt; 5, N651/K651 &lt;= 10), 1000/(Summary!$B$23/100) * K651,
    AND(N651/K651 &gt; 10, N651/K651 &lt;= 20), 3000/(Summary!$B$23/100) * K651,
    AND(N651/K651 &gt; 20, N651/K651 &lt;= 25), 11000/(Summary!$B$23/100) * K651,
    AND(N651/K651 &gt; 25, N651/K651 &lt;= 999), 15000/(Summary!$B$23/100) * K651
),0))</f>
        <v>106.11993675251769</v>
      </c>
      <c r="X651" s="99" cm="1">
        <f t="array" ref="X651">_xlfn.IFNA(_xlfn.IFS(AND(P651&gt;=2000, P651&lt;3000), 10000, AND(P651&gt;=3000, P651&lt;4000), 15000, AND(P651&gt;=4000, P651&lt;5000), 20000, AND(P651&gt;=5000), 25000),0)</f>
        <v>0</v>
      </c>
      <c r="Y651" s="64" t="str">
        <f>_xlfn.IFNA(VLOOKUP(D651,OTC!$A:$H,8,0),"")</f>
        <v/>
      </c>
      <c r="Z651" s="102">
        <f t="shared" si="241"/>
        <v>106</v>
      </c>
      <c r="AA651" s="113">
        <f t="shared" si="242"/>
        <v>2172</v>
      </c>
      <c r="AB651" s="124">
        <f>IF(OR(ISNUMBER(SEARCH("적하삭제",J651)),ISNUMBER(SEARCH("적하 삭제",J651))),0,AA651*Summary!$B$23/100)</f>
        <v>20467.407599999999</v>
      </c>
      <c r="AC651" s="65"/>
      <c r="AD651" s="145">
        <v>45913</v>
      </c>
      <c r="AE651" s="139" t="s">
        <v>10</v>
      </c>
      <c r="AF651" s="139">
        <v>82020038126</v>
      </c>
      <c r="AG651" s="139" t="s">
        <v>2106</v>
      </c>
      <c r="AH651" s="139" t="s">
        <v>267</v>
      </c>
      <c r="AI651" s="139">
        <v>1030997860</v>
      </c>
      <c r="AJ651" s="139">
        <v>5288</v>
      </c>
      <c r="AK651" s="139"/>
      <c r="AL651" s="140">
        <v>1</v>
      </c>
      <c r="AM651" s="141">
        <v>5.3</v>
      </c>
      <c r="AN651" s="141">
        <v>8.4</v>
      </c>
      <c r="AO651" s="141">
        <v>8.5</v>
      </c>
      <c r="AP651" s="139" t="s">
        <v>2107</v>
      </c>
      <c r="AQ651" s="141">
        <v>150.28</v>
      </c>
      <c r="AR651" s="139" t="s">
        <v>81</v>
      </c>
      <c r="AS651" s="139" t="s">
        <v>81</v>
      </c>
      <c r="AT651" s="139" t="s">
        <v>81</v>
      </c>
      <c r="AU651" s="139" t="s">
        <v>81</v>
      </c>
      <c r="AV651" s="139" t="s">
        <v>81</v>
      </c>
      <c r="AW651" s="139">
        <v>2256355</v>
      </c>
      <c r="AX651" s="139" t="s">
        <v>121</v>
      </c>
      <c r="AY651" s="139" t="s">
        <v>82</v>
      </c>
      <c r="AZ651" s="139"/>
      <c r="BA651" s="139" t="s">
        <v>83</v>
      </c>
      <c r="BB651" s="157">
        <v>596421481275</v>
      </c>
      <c r="BC651" s="139"/>
      <c r="BD651" s="139" t="s">
        <v>2108</v>
      </c>
      <c r="BE651" s="139" t="s">
        <v>88</v>
      </c>
      <c r="BF651" s="139" t="s">
        <v>87</v>
      </c>
      <c r="BG651" s="139" t="s">
        <v>84</v>
      </c>
      <c r="BH651" s="139" t="s">
        <v>85</v>
      </c>
      <c r="BI651" s="139" t="s">
        <v>86</v>
      </c>
      <c r="BJ651" s="139"/>
      <c r="BK651" s="139" t="s">
        <v>116</v>
      </c>
    </row>
    <row r="652" spans="1:63" ht="13.2" customHeight="1" x14ac:dyDescent="0.2">
      <c r="A652" s="54">
        <f t="shared" si="221"/>
        <v>45913</v>
      </c>
      <c r="B652" s="54" t="str">
        <f t="shared" si="222"/>
        <v>NRT</v>
      </c>
      <c r="C652" s="53">
        <f t="shared" si="223"/>
        <v>82020038126</v>
      </c>
      <c r="D652" s="55" t="str">
        <f t="shared" si="224"/>
        <v>PJP250144382</v>
      </c>
      <c r="E652" s="53">
        <f t="shared" si="225"/>
        <v>596421481216</v>
      </c>
      <c r="F652" s="53">
        <f t="shared" si="226"/>
        <v>2256355</v>
      </c>
      <c r="G652" s="53" t="str">
        <f t="shared" si="227"/>
        <v>SWCORP (TEAMHT)</v>
      </c>
      <c r="H652" s="55" t="str">
        <f t="shared" si="228"/>
        <v>서명필</v>
      </c>
      <c r="I652" s="53">
        <f t="shared" si="229"/>
        <v>48117</v>
      </c>
      <c r="J652" s="72">
        <f t="shared" si="230"/>
        <v>0</v>
      </c>
      <c r="K652" s="114">
        <f t="shared" si="231"/>
        <v>1</v>
      </c>
      <c r="L652" s="115">
        <f t="shared" si="232"/>
        <v>1.1499999999999999</v>
      </c>
      <c r="M652" s="115">
        <f t="shared" si="233"/>
        <v>2</v>
      </c>
      <c r="N652" s="56">
        <f t="shared" si="234"/>
        <v>2</v>
      </c>
      <c r="O652" s="53" t="str">
        <f t="shared" si="235"/>
        <v>일반(목록배제,Normal-Manifest Exception)</v>
      </c>
      <c r="P652" s="100">
        <f t="shared" si="236"/>
        <v>42.39</v>
      </c>
      <c r="Q652" s="63" t="str">
        <f t="shared" si="237"/>
        <v>RS706</v>
      </c>
      <c r="R652" s="63" t="str">
        <f t="shared" si="238"/>
        <v>AIR SEOUL</v>
      </c>
      <c r="S652" s="54">
        <f t="shared" si="239"/>
        <v>45913</v>
      </c>
      <c r="T652" s="94">
        <f t="shared" si="240"/>
        <v>850</v>
      </c>
      <c r="U652" s="98" cm="1">
        <f t="array" ref="U652">IF(OR(ISNUMBER(SEARCH("대신대납",J652)),ISNUMBER(SEARCH("대신 대납",J652))),_xlfn.LET(
  _xlpm.s,J652,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2" s="98">
        <f>((K652-1)*2500)/(Summary!$B$23/100)</f>
        <v>0</v>
      </c>
      <c r="W652" s="107">
        <f>IF(OR(ISNUMBER(SEARCH("대신대납",J652)),ISNUMBER(SEARCH("대신 대납",J652)),ISNUMBER(SEARCH("대신착불",J652)),ISNUMBER(SEARCH("대신 착불",J652))), 0,_xlfn.IFNA(_xlfn.IFS(
    AND(N652/K652 &gt; 2, N652/K652 &lt;= 5), 500/(Summary!$B$23/100) * K652,
    AND(N652/K652 &gt; 5, N652/K652 &lt;= 10), 1000/(Summary!$B$23/100) * K652,
    AND(N652/K652 &gt; 10, N652/K652 &lt;= 20), 3000/(Summary!$B$23/100) * K652,
    AND(N652/K652 &gt; 20, N652/K652 &lt;= 25), 11000/(Summary!$B$23/100) * K652,
    AND(N652/K652 &gt; 25, N652/K652 &lt;= 999), 15000/(Summary!$B$23/100) * K652
),0))</f>
        <v>0</v>
      </c>
      <c r="X652" s="99" cm="1">
        <f t="array" ref="X652">_xlfn.IFNA(_xlfn.IFS(AND(P652&gt;=2000, P652&lt;3000), 10000, AND(P652&gt;=3000, P652&lt;4000), 15000, AND(P652&gt;=4000, P652&lt;5000), 20000, AND(P652&gt;=5000), 25000),0)</f>
        <v>0</v>
      </c>
      <c r="Y652" s="64" t="str">
        <f>_xlfn.IFNA(VLOOKUP(D652,OTC!$A:$H,8,0),"")</f>
        <v/>
      </c>
      <c r="Z652" s="102">
        <f t="shared" si="241"/>
        <v>0</v>
      </c>
      <c r="AA652" s="113">
        <f t="shared" si="242"/>
        <v>850</v>
      </c>
      <c r="AB652" s="124">
        <f>IF(OR(ISNUMBER(SEARCH("적하삭제",J652)),ISNUMBER(SEARCH("적하 삭제",J652))),0,AA652*Summary!$B$23/100)</f>
        <v>8009.8050000000003</v>
      </c>
      <c r="AC652" s="65"/>
      <c r="AD652" s="145">
        <v>45913</v>
      </c>
      <c r="AE652" s="139" t="s">
        <v>10</v>
      </c>
      <c r="AF652" s="139">
        <v>82020038126</v>
      </c>
      <c r="AG652" s="139" t="s">
        <v>2109</v>
      </c>
      <c r="AH652" s="139" t="s">
        <v>2110</v>
      </c>
      <c r="AI652" s="139">
        <v>1093300491</v>
      </c>
      <c r="AJ652" s="139">
        <v>48117</v>
      </c>
      <c r="AK652" s="139"/>
      <c r="AL652" s="140">
        <v>1</v>
      </c>
      <c r="AM652" s="141">
        <v>1.1499999999999999</v>
      </c>
      <c r="AN652" s="141">
        <v>2</v>
      </c>
      <c r="AO652" s="141">
        <v>2</v>
      </c>
      <c r="AP652" s="139" t="s">
        <v>8</v>
      </c>
      <c r="AQ652" s="141">
        <v>42.39</v>
      </c>
      <c r="AR652" s="139" t="s">
        <v>81</v>
      </c>
      <c r="AS652" s="139" t="s">
        <v>81</v>
      </c>
      <c r="AT652" s="139" t="s">
        <v>81</v>
      </c>
      <c r="AU652" s="139" t="s">
        <v>81</v>
      </c>
      <c r="AV652" s="139" t="s">
        <v>81</v>
      </c>
      <c r="AW652" s="139">
        <v>2256355</v>
      </c>
      <c r="AX652" s="139" t="s">
        <v>121</v>
      </c>
      <c r="AY652" s="139" t="s">
        <v>82</v>
      </c>
      <c r="AZ652" s="139"/>
      <c r="BA652" s="139" t="s">
        <v>83</v>
      </c>
      <c r="BB652" s="157">
        <v>596421481216</v>
      </c>
      <c r="BC652" s="139"/>
      <c r="BD652" s="139" t="s">
        <v>2111</v>
      </c>
      <c r="BE652" s="139" t="s">
        <v>88</v>
      </c>
      <c r="BF652" s="139" t="s">
        <v>87</v>
      </c>
      <c r="BG652" s="139" t="s">
        <v>84</v>
      </c>
      <c r="BH652" s="139" t="s">
        <v>85</v>
      </c>
      <c r="BI652" s="139" t="s">
        <v>86</v>
      </c>
      <c r="BJ652" s="139"/>
      <c r="BK652" s="139" t="s">
        <v>116</v>
      </c>
    </row>
    <row r="653" spans="1:63" ht="13.2" customHeight="1" x14ac:dyDescent="0.2">
      <c r="A653" s="54">
        <f t="shared" si="221"/>
        <v>45913</v>
      </c>
      <c r="B653" s="54" t="str">
        <f t="shared" si="222"/>
        <v>NRT</v>
      </c>
      <c r="C653" s="53">
        <f t="shared" si="223"/>
        <v>82020038126</v>
      </c>
      <c r="D653" s="55" t="str">
        <f t="shared" si="224"/>
        <v>PJP250144448</v>
      </c>
      <c r="E653" s="53">
        <f t="shared" si="225"/>
        <v>596421482616</v>
      </c>
      <c r="F653" s="53">
        <f t="shared" si="226"/>
        <v>2256355</v>
      </c>
      <c r="G653" s="53" t="str">
        <f t="shared" si="227"/>
        <v>SWCORP (TEAMHT)</v>
      </c>
      <c r="H653" s="55" t="str">
        <f t="shared" si="228"/>
        <v>여은정</v>
      </c>
      <c r="I653" s="53">
        <f t="shared" si="229"/>
        <v>1623</v>
      </c>
      <c r="J653" s="72">
        <f t="shared" si="230"/>
        <v>0</v>
      </c>
      <c r="K653" s="114">
        <f t="shared" si="231"/>
        <v>1</v>
      </c>
      <c r="L653" s="115">
        <f t="shared" si="232"/>
        <v>2.0499999999999998</v>
      </c>
      <c r="M653" s="115">
        <f t="shared" si="233"/>
        <v>3.9</v>
      </c>
      <c r="N653" s="56">
        <f t="shared" si="234"/>
        <v>3.9000000000000004</v>
      </c>
      <c r="O653" s="53" t="str">
        <f t="shared" si="235"/>
        <v>일반(목록배제,Normal-Manifest Exception)</v>
      </c>
      <c r="P653" s="100">
        <f t="shared" si="236"/>
        <v>25.73</v>
      </c>
      <c r="Q653" s="63" t="str">
        <f t="shared" si="237"/>
        <v>RS706</v>
      </c>
      <c r="R653" s="63" t="str">
        <f t="shared" si="238"/>
        <v>AIR SEOUL</v>
      </c>
      <c r="S653" s="54">
        <f t="shared" si="239"/>
        <v>45913</v>
      </c>
      <c r="T653" s="94">
        <f t="shared" si="240"/>
        <v>1211</v>
      </c>
      <c r="U653" s="98" cm="1">
        <f t="array" ref="U653">IF(OR(ISNUMBER(SEARCH("대신대납",J653)),ISNUMBER(SEARCH("대신 대납",J653))),_xlfn.LET(
  _xlpm.s,J653,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3" s="98">
        <f>((K653-1)*2500)/(Summary!$B$23/100)</f>
        <v>0</v>
      </c>
      <c r="W653" s="107">
        <f>IF(OR(ISNUMBER(SEARCH("대신대납",J653)),ISNUMBER(SEARCH("대신 대납",J653)),ISNUMBER(SEARCH("대신착불",J653)),ISNUMBER(SEARCH("대신 착불",J653))), 0,_xlfn.IFNA(_xlfn.IFS(
    AND(N653/K653 &gt; 2, N653/K653 &lt;= 5), 500/(Summary!$B$23/100) * K653,
    AND(N653/K653 &gt; 5, N653/K653 &lt;= 10), 1000/(Summary!$B$23/100) * K653,
    AND(N653/K653 &gt; 10, N653/K653 &lt;= 20), 3000/(Summary!$B$23/100) * K653,
    AND(N653/K653 &gt; 20, N653/K653 &lt;= 25), 11000/(Summary!$B$23/100) * K653,
    AND(N653/K653 &gt; 25, N653/K653 &lt;= 999), 15000/(Summary!$B$23/100) * K653
),0))</f>
        <v>53.059968376258844</v>
      </c>
      <c r="X653" s="99" cm="1">
        <f t="array" ref="X653">_xlfn.IFNA(_xlfn.IFS(AND(P653&gt;=2000, P653&lt;3000), 10000, AND(P653&gt;=3000, P653&lt;4000), 15000, AND(P653&gt;=4000, P653&lt;5000), 20000, AND(P653&gt;=5000), 25000),0)</f>
        <v>0</v>
      </c>
      <c r="Y653" s="64" t="str">
        <f>_xlfn.IFNA(VLOOKUP(D653,OTC!$A:$H,8,0),"")</f>
        <v/>
      </c>
      <c r="Z653" s="102">
        <f t="shared" si="241"/>
        <v>53</v>
      </c>
      <c r="AA653" s="113">
        <f t="shared" si="242"/>
        <v>1264</v>
      </c>
      <c r="AB653" s="124">
        <f>IF(OR(ISNUMBER(SEARCH("적하삭제",J653)),ISNUMBER(SEARCH("적하 삭제",J653))),0,AA653*Summary!$B$23/100)</f>
        <v>11911.051200000002</v>
      </c>
      <c r="AC653" s="65"/>
      <c r="AD653" s="145">
        <v>45913</v>
      </c>
      <c r="AE653" s="139" t="s">
        <v>10</v>
      </c>
      <c r="AF653" s="139">
        <v>82020038126</v>
      </c>
      <c r="AG653" s="139" t="s">
        <v>2112</v>
      </c>
      <c r="AH653" s="139" t="s">
        <v>2113</v>
      </c>
      <c r="AI653" s="139">
        <v>1092618742</v>
      </c>
      <c r="AJ653" s="139">
        <v>1623</v>
      </c>
      <c r="AK653" s="139"/>
      <c r="AL653" s="140">
        <v>1</v>
      </c>
      <c r="AM653" s="141">
        <v>2.0499999999999998</v>
      </c>
      <c r="AN653" s="141">
        <v>3.9</v>
      </c>
      <c r="AO653" s="141">
        <v>3.9</v>
      </c>
      <c r="AP653" s="139" t="s">
        <v>8</v>
      </c>
      <c r="AQ653" s="141">
        <v>25.73</v>
      </c>
      <c r="AR653" s="139" t="s">
        <v>81</v>
      </c>
      <c r="AS653" s="139" t="s">
        <v>81</v>
      </c>
      <c r="AT653" s="139" t="s">
        <v>81</v>
      </c>
      <c r="AU653" s="139" t="s">
        <v>81</v>
      </c>
      <c r="AV653" s="139" t="s">
        <v>81</v>
      </c>
      <c r="AW653" s="139">
        <v>2256355</v>
      </c>
      <c r="AX653" s="139" t="s">
        <v>121</v>
      </c>
      <c r="AY653" s="139" t="s">
        <v>82</v>
      </c>
      <c r="AZ653" s="139"/>
      <c r="BA653" s="139" t="s">
        <v>83</v>
      </c>
      <c r="BB653" s="157">
        <v>596421482616</v>
      </c>
      <c r="BC653" s="139"/>
      <c r="BD653" s="139" t="s">
        <v>2114</v>
      </c>
      <c r="BE653" s="139" t="s">
        <v>88</v>
      </c>
      <c r="BF653" s="139" t="s">
        <v>87</v>
      </c>
      <c r="BG653" s="139" t="s">
        <v>84</v>
      </c>
      <c r="BH653" s="139" t="s">
        <v>85</v>
      </c>
      <c r="BI653" s="139" t="s">
        <v>86</v>
      </c>
      <c r="BJ653" s="139"/>
      <c r="BK653" s="139" t="s">
        <v>116</v>
      </c>
    </row>
    <row r="654" spans="1:63" ht="13.2" customHeight="1" x14ac:dyDescent="0.2">
      <c r="A654" s="54">
        <f t="shared" si="221"/>
        <v>45913</v>
      </c>
      <c r="B654" s="54" t="str">
        <f t="shared" si="222"/>
        <v>NRT</v>
      </c>
      <c r="C654" s="53">
        <f t="shared" si="223"/>
        <v>82020038126</v>
      </c>
      <c r="D654" s="55" t="str">
        <f t="shared" si="224"/>
        <v>PJP250144452</v>
      </c>
      <c r="E654" s="53">
        <f t="shared" si="225"/>
        <v>596421482653</v>
      </c>
      <c r="F654" s="53">
        <f t="shared" si="226"/>
        <v>2256355</v>
      </c>
      <c r="G654" s="53" t="str">
        <f t="shared" si="227"/>
        <v>SWCORP (TEAMHT)</v>
      </c>
      <c r="H654" s="55" t="str">
        <f t="shared" si="228"/>
        <v>오선주</v>
      </c>
      <c r="I654" s="53">
        <f t="shared" si="229"/>
        <v>12142</v>
      </c>
      <c r="J654" s="72">
        <f t="shared" si="230"/>
        <v>0</v>
      </c>
      <c r="K654" s="114">
        <f t="shared" si="231"/>
        <v>1</v>
      </c>
      <c r="L654" s="115">
        <f t="shared" si="232"/>
        <v>1.05</v>
      </c>
      <c r="M654" s="115">
        <f t="shared" si="233"/>
        <v>2.1</v>
      </c>
      <c r="N654" s="56">
        <f t="shared" si="234"/>
        <v>2.1</v>
      </c>
      <c r="O654" s="53" t="str">
        <f t="shared" si="235"/>
        <v>일반(목록배제,Normal-Manifest Exception)</v>
      </c>
      <c r="P654" s="100">
        <f t="shared" si="236"/>
        <v>17.89</v>
      </c>
      <c r="Q654" s="63" t="str">
        <f t="shared" si="237"/>
        <v>RS706</v>
      </c>
      <c r="R654" s="63" t="str">
        <f t="shared" si="238"/>
        <v>AIR SEOUL</v>
      </c>
      <c r="S654" s="54">
        <f t="shared" si="239"/>
        <v>45913</v>
      </c>
      <c r="T654" s="94">
        <f t="shared" si="240"/>
        <v>869</v>
      </c>
      <c r="U654" s="98" cm="1">
        <f t="array" ref="U654">IF(OR(ISNUMBER(SEARCH("대신대납",J654)),ISNUMBER(SEARCH("대신 대납",J654))),_xlfn.LET(
  _xlpm.s,J654,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4" s="98">
        <f>((K654-1)*2500)/(Summary!$B$23/100)</f>
        <v>0</v>
      </c>
      <c r="W654" s="107">
        <f>IF(OR(ISNUMBER(SEARCH("대신대납",J654)),ISNUMBER(SEARCH("대신 대납",J654)),ISNUMBER(SEARCH("대신착불",J654)),ISNUMBER(SEARCH("대신 착불",J654))), 0,_xlfn.IFNA(_xlfn.IFS(
    AND(N654/K654 &gt; 2, N654/K654 &lt;= 5), 500/(Summary!$B$23/100) * K654,
    AND(N654/K654 &gt; 5, N654/K654 &lt;= 10), 1000/(Summary!$B$23/100) * K654,
    AND(N654/K654 &gt; 10, N654/K654 &lt;= 20), 3000/(Summary!$B$23/100) * K654,
    AND(N654/K654 &gt; 20, N654/K654 &lt;= 25), 11000/(Summary!$B$23/100) * K654,
    AND(N654/K654 &gt; 25, N654/K654 &lt;= 999), 15000/(Summary!$B$23/100) * K654
),0))</f>
        <v>53.059968376258844</v>
      </c>
      <c r="X654" s="99" cm="1">
        <f t="array" ref="X654">_xlfn.IFNA(_xlfn.IFS(AND(P654&gt;=2000, P654&lt;3000), 10000, AND(P654&gt;=3000, P654&lt;4000), 15000, AND(P654&gt;=4000, P654&lt;5000), 20000, AND(P654&gt;=5000), 25000),0)</f>
        <v>0</v>
      </c>
      <c r="Y654" s="64" t="str">
        <f>_xlfn.IFNA(VLOOKUP(D654,OTC!$A:$H,8,0),"")</f>
        <v/>
      </c>
      <c r="Z654" s="102">
        <f t="shared" si="241"/>
        <v>53</v>
      </c>
      <c r="AA654" s="113">
        <f t="shared" si="242"/>
        <v>922</v>
      </c>
      <c r="AB654" s="124">
        <f>IF(OR(ISNUMBER(SEARCH("적하삭제",J654)),ISNUMBER(SEARCH("적하 삭제",J654))),0,AA654*Summary!$B$23/100)</f>
        <v>8688.2826000000005</v>
      </c>
      <c r="AC654" s="65"/>
      <c r="AD654" s="145">
        <v>45913</v>
      </c>
      <c r="AE654" s="139" t="s">
        <v>10</v>
      </c>
      <c r="AF654" s="139">
        <v>82020038126</v>
      </c>
      <c r="AG654" s="139" t="s">
        <v>2115</v>
      </c>
      <c r="AH654" s="139" t="s">
        <v>2116</v>
      </c>
      <c r="AI654" s="139">
        <v>1087562795</v>
      </c>
      <c r="AJ654" s="139">
        <v>12142</v>
      </c>
      <c r="AK654" s="139"/>
      <c r="AL654" s="140">
        <v>1</v>
      </c>
      <c r="AM654" s="141">
        <v>1.05</v>
      </c>
      <c r="AN654" s="141">
        <v>2.1</v>
      </c>
      <c r="AO654" s="141">
        <v>2.1</v>
      </c>
      <c r="AP654" s="139" t="s">
        <v>8</v>
      </c>
      <c r="AQ654" s="141">
        <v>17.89</v>
      </c>
      <c r="AR654" s="139" t="s">
        <v>81</v>
      </c>
      <c r="AS654" s="139" t="s">
        <v>81</v>
      </c>
      <c r="AT654" s="139" t="s">
        <v>81</v>
      </c>
      <c r="AU654" s="139" t="s">
        <v>81</v>
      </c>
      <c r="AV654" s="139" t="s">
        <v>81</v>
      </c>
      <c r="AW654" s="139">
        <v>2256355</v>
      </c>
      <c r="AX654" s="139" t="s">
        <v>121</v>
      </c>
      <c r="AY654" s="139" t="s">
        <v>82</v>
      </c>
      <c r="AZ654" s="139"/>
      <c r="BA654" s="139" t="s">
        <v>83</v>
      </c>
      <c r="BB654" s="157">
        <v>596421482653</v>
      </c>
      <c r="BC654" s="139"/>
      <c r="BD654" s="139" t="s">
        <v>2117</v>
      </c>
      <c r="BE654" s="139" t="s">
        <v>88</v>
      </c>
      <c r="BF654" s="139" t="s">
        <v>87</v>
      </c>
      <c r="BG654" s="139" t="s">
        <v>84</v>
      </c>
      <c r="BH654" s="139" t="s">
        <v>85</v>
      </c>
      <c r="BI654" s="139" t="s">
        <v>86</v>
      </c>
      <c r="BJ654" s="139"/>
      <c r="BK654" s="139" t="s">
        <v>116</v>
      </c>
    </row>
    <row r="655" spans="1:63" ht="13.2" customHeight="1" x14ac:dyDescent="0.2">
      <c r="A655" s="54">
        <f t="shared" si="221"/>
        <v>45913</v>
      </c>
      <c r="B655" s="54" t="str">
        <f t="shared" si="222"/>
        <v>NRT</v>
      </c>
      <c r="C655" s="53">
        <f t="shared" si="223"/>
        <v>82020038126</v>
      </c>
      <c r="D655" s="55" t="str">
        <f t="shared" si="224"/>
        <v>PJP250144460</v>
      </c>
      <c r="E655" s="53">
        <f t="shared" si="225"/>
        <v>596421482734</v>
      </c>
      <c r="F655" s="53">
        <f t="shared" si="226"/>
        <v>2256355</v>
      </c>
      <c r="G655" s="53" t="str">
        <f t="shared" si="227"/>
        <v>SWCORP (TEAMHT)</v>
      </c>
      <c r="H655" s="55" t="str">
        <f t="shared" si="228"/>
        <v>장재혁</v>
      </c>
      <c r="I655" s="53">
        <f t="shared" si="229"/>
        <v>5050</v>
      </c>
      <c r="J655" s="72">
        <f t="shared" si="230"/>
        <v>0</v>
      </c>
      <c r="K655" s="114">
        <f t="shared" si="231"/>
        <v>1</v>
      </c>
      <c r="L655" s="115">
        <f t="shared" si="232"/>
        <v>7.2</v>
      </c>
      <c r="M655" s="115">
        <f t="shared" si="233"/>
        <v>4.0999999999999996</v>
      </c>
      <c r="N655" s="56">
        <f t="shared" si="234"/>
        <v>7.2</v>
      </c>
      <c r="O655" s="53" t="str">
        <f t="shared" si="235"/>
        <v>일반(목록배제,Normal-Manifest Exception)</v>
      </c>
      <c r="P655" s="100">
        <f t="shared" si="236"/>
        <v>14.43</v>
      </c>
      <c r="Q655" s="63" t="str">
        <f t="shared" si="237"/>
        <v>RS706</v>
      </c>
      <c r="R655" s="63" t="str">
        <f t="shared" si="238"/>
        <v>AIR SEOUL</v>
      </c>
      <c r="S655" s="54">
        <f t="shared" si="239"/>
        <v>45913</v>
      </c>
      <c r="T655" s="94">
        <f t="shared" si="240"/>
        <v>1838</v>
      </c>
      <c r="U655" s="98" cm="1">
        <f t="array" ref="U655">IF(OR(ISNUMBER(SEARCH("대신대납",J655)),ISNUMBER(SEARCH("대신 대납",J655))),_xlfn.LET(
  _xlpm.s,J655,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5" s="98">
        <f>((K655-1)*2500)/(Summary!$B$23/100)</f>
        <v>0</v>
      </c>
      <c r="W655" s="107">
        <f>IF(OR(ISNUMBER(SEARCH("대신대납",J655)),ISNUMBER(SEARCH("대신 대납",J655)),ISNUMBER(SEARCH("대신착불",J655)),ISNUMBER(SEARCH("대신 착불",J655))), 0,_xlfn.IFNA(_xlfn.IFS(
    AND(N655/K655 &gt; 2, N655/K655 &lt;= 5), 500/(Summary!$B$23/100) * K655,
    AND(N655/K655 &gt; 5, N655/K655 &lt;= 10), 1000/(Summary!$B$23/100) * K655,
    AND(N655/K655 &gt; 10, N655/K655 &lt;= 20), 3000/(Summary!$B$23/100) * K655,
    AND(N655/K655 &gt; 20, N655/K655 &lt;= 25), 11000/(Summary!$B$23/100) * K655,
    AND(N655/K655 &gt; 25, N655/K655 &lt;= 999), 15000/(Summary!$B$23/100) * K655
),0))</f>
        <v>106.11993675251769</v>
      </c>
      <c r="X655" s="99" cm="1">
        <f t="array" ref="X655">_xlfn.IFNA(_xlfn.IFS(AND(P655&gt;=2000, P655&lt;3000), 10000, AND(P655&gt;=3000, P655&lt;4000), 15000, AND(P655&gt;=4000, P655&lt;5000), 20000, AND(P655&gt;=5000), 25000),0)</f>
        <v>0</v>
      </c>
      <c r="Y655" s="64" t="str">
        <f>_xlfn.IFNA(VLOOKUP(D655,OTC!$A:$H,8,0),"")</f>
        <v/>
      </c>
      <c r="Z655" s="102">
        <f t="shared" si="241"/>
        <v>106</v>
      </c>
      <c r="AA655" s="113">
        <f t="shared" si="242"/>
        <v>1944</v>
      </c>
      <c r="AB655" s="124">
        <f>IF(OR(ISNUMBER(SEARCH("적하삭제",J655)),ISNUMBER(SEARCH("적하 삭제",J655))),0,AA655*Summary!$B$23/100)</f>
        <v>18318.895199999999</v>
      </c>
      <c r="AC655" s="65"/>
      <c r="AD655" s="145">
        <v>45913</v>
      </c>
      <c r="AE655" s="139" t="s">
        <v>10</v>
      </c>
      <c r="AF655" s="139">
        <v>82020038126</v>
      </c>
      <c r="AG655" s="139" t="s">
        <v>2118</v>
      </c>
      <c r="AH655" s="139" t="s">
        <v>2119</v>
      </c>
      <c r="AI655" s="139">
        <v>1076547062</v>
      </c>
      <c r="AJ655" s="139">
        <v>5050</v>
      </c>
      <c r="AK655" s="139"/>
      <c r="AL655" s="140">
        <v>1</v>
      </c>
      <c r="AM655" s="141">
        <v>7.2</v>
      </c>
      <c r="AN655" s="141">
        <v>4.0999999999999996</v>
      </c>
      <c r="AO655" s="141">
        <v>7.5</v>
      </c>
      <c r="AP655" s="139" t="s">
        <v>8</v>
      </c>
      <c r="AQ655" s="141">
        <v>14.43</v>
      </c>
      <c r="AR655" s="139" t="s">
        <v>81</v>
      </c>
      <c r="AS655" s="139" t="s">
        <v>81</v>
      </c>
      <c r="AT655" s="139" t="s">
        <v>81</v>
      </c>
      <c r="AU655" s="139" t="s">
        <v>81</v>
      </c>
      <c r="AV655" s="139" t="s">
        <v>81</v>
      </c>
      <c r="AW655" s="139">
        <v>2256355</v>
      </c>
      <c r="AX655" s="139" t="s">
        <v>121</v>
      </c>
      <c r="AY655" s="139" t="s">
        <v>82</v>
      </c>
      <c r="AZ655" s="139"/>
      <c r="BA655" s="139" t="s">
        <v>83</v>
      </c>
      <c r="BB655" s="157">
        <v>596421482734</v>
      </c>
      <c r="BC655" s="139"/>
      <c r="BD655" s="139" t="s">
        <v>2120</v>
      </c>
      <c r="BE655" s="139" t="s">
        <v>88</v>
      </c>
      <c r="BF655" s="139" t="s">
        <v>87</v>
      </c>
      <c r="BG655" s="139" t="s">
        <v>84</v>
      </c>
      <c r="BH655" s="139" t="s">
        <v>85</v>
      </c>
      <c r="BI655" s="139" t="s">
        <v>86</v>
      </c>
      <c r="BJ655" s="139"/>
      <c r="BK655" s="139" t="s">
        <v>116</v>
      </c>
    </row>
    <row r="656" spans="1:63" ht="13.2" customHeight="1" x14ac:dyDescent="0.2">
      <c r="A656" s="54">
        <f t="shared" si="221"/>
        <v>45913</v>
      </c>
      <c r="B656" s="54" t="str">
        <f t="shared" si="222"/>
        <v>NRT</v>
      </c>
      <c r="C656" s="53">
        <f t="shared" si="223"/>
        <v>82020038126</v>
      </c>
      <c r="D656" s="55" t="str">
        <f t="shared" si="224"/>
        <v>PJP250144461</v>
      </c>
      <c r="E656" s="53">
        <f t="shared" si="225"/>
        <v>596421482745</v>
      </c>
      <c r="F656" s="53">
        <f t="shared" si="226"/>
        <v>2256355</v>
      </c>
      <c r="G656" s="53" t="str">
        <f t="shared" si="227"/>
        <v>SWCORP (TEAMHT)</v>
      </c>
      <c r="H656" s="55" t="str">
        <f t="shared" si="228"/>
        <v>이재천</v>
      </c>
      <c r="I656" s="53">
        <f t="shared" si="229"/>
        <v>18372</v>
      </c>
      <c r="J656" s="72">
        <f t="shared" si="230"/>
        <v>0</v>
      </c>
      <c r="K656" s="114">
        <f t="shared" si="231"/>
        <v>1</v>
      </c>
      <c r="L656" s="115">
        <f t="shared" si="232"/>
        <v>0.65</v>
      </c>
      <c r="M656" s="115">
        <f t="shared" si="233"/>
        <v>2</v>
      </c>
      <c r="N656" s="56">
        <f t="shared" si="234"/>
        <v>2</v>
      </c>
      <c r="O656" s="53" t="str">
        <f t="shared" si="235"/>
        <v>일반(목록배제,Normal-Manifest Exception)</v>
      </c>
      <c r="P656" s="100">
        <f t="shared" si="236"/>
        <v>2.4300000000000002</v>
      </c>
      <c r="Q656" s="63" t="str">
        <f t="shared" si="237"/>
        <v>RS706</v>
      </c>
      <c r="R656" s="63" t="str">
        <f t="shared" si="238"/>
        <v>AIR SEOUL</v>
      </c>
      <c r="S656" s="54">
        <f t="shared" si="239"/>
        <v>45913</v>
      </c>
      <c r="T656" s="94">
        <f t="shared" si="240"/>
        <v>850</v>
      </c>
      <c r="U656" s="98" cm="1">
        <f t="array" ref="U656">IF(OR(ISNUMBER(SEARCH("대신대납",J656)),ISNUMBER(SEARCH("대신 대납",J656))),_xlfn.LET(
  _xlpm.s,J656,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6" s="98">
        <f>((K656-1)*2500)/(Summary!$B$23/100)</f>
        <v>0</v>
      </c>
      <c r="W656" s="107">
        <f>IF(OR(ISNUMBER(SEARCH("대신대납",J656)),ISNUMBER(SEARCH("대신 대납",J656)),ISNUMBER(SEARCH("대신착불",J656)),ISNUMBER(SEARCH("대신 착불",J656))), 0,_xlfn.IFNA(_xlfn.IFS(
    AND(N656/K656 &gt; 2, N656/K656 &lt;= 5), 500/(Summary!$B$23/100) * K656,
    AND(N656/K656 &gt; 5, N656/K656 &lt;= 10), 1000/(Summary!$B$23/100) * K656,
    AND(N656/K656 &gt; 10, N656/K656 &lt;= 20), 3000/(Summary!$B$23/100) * K656,
    AND(N656/K656 &gt; 20, N656/K656 &lt;= 25), 11000/(Summary!$B$23/100) * K656,
    AND(N656/K656 &gt; 25, N656/K656 &lt;= 999), 15000/(Summary!$B$23/100) * K656
),0))</f>
        <v>0</v>
      </c>
      <c r="X656" s="99" cm="1">
        <f t="array" ref="X656">_xlfn.IFNA(_xlfn.IFS(AND(P656&gt;=2000, P656&lt;3000), 10000, AND(P656&gt;=3000, P656&lt;4000), 15000, AND(P656&gt;=4000, P656&lt;5000), 20000, AND(P656&gt;=5000), 25000),0)</f>
        <v>0</v>
      </c>
      <c r="Y656" s="64" t="str">
        <f>_xlfn.IFNA(VLOOKUP(D656,OTC!$A:$H,8,0),"")</f>
        <v/>
      </c>
      <c r="Z656" s="102">
        <f t="shared" si="241"/>
        <v>0</v>
      </c>
      <c r="AA656" s="113">
        <f t="shared" si="242"/>
        <v>850</v>
      </c>
      <c r="AB656" s="124">
        <f>IF(OR(ISNUMBER(SEARCH("적하삭제",J656)),ISNUMBER(SEARCH("적하 삭제",J656))),0,AA656*Summary!$B$23/100)</f>
        <v>8009.8050000000003</v>
      </c>
      <c r="AC656" s="65"/>
      <c r="AD656" s="145">
        <v>45913</v>
      </c>
      <c r="AE656" s="139" t="s">
        <v>10</v>
      </c>
      <c r="AF656" s="139">
        <v>82020038126</v>
      </c>
      <c r="AG656" s="139" t="s">
        <v>2121</v>
      </c>
      <c r="AH656" s="139" t="s">
        <v>2122</v>
      </c>
      <c r="AI656" s="139">
        <v>1099429588</v>
      </c>
      <c r="AJ656" s="139">
        <v>18372</v>
      </c>
      <c r="AK656" s="139"/>
      <c r="AL656" s="140">
        <v>1</v>
      </c>
      <c r="AM656" s="141">
        <v>0.65</v>
      </c>
      <c r="AN656" s="141">
        <v>2</v>
      </c>
      <c r="AO656" s="141">
        <v>2</v>
      </c>
      <c r="AP656" s="139" t="s">
        <v>8</v>
      </c>
      <c r="AQ656" s="141">
        <v>2.4300000000000002</v>
      </c>
      <c r="AR656" s="139" t="s">
        <v>81</v>
      </c>
      <c r="AS656" s="139" t="s">
        <v>81</v>
      </c>
      <c r="AT656" s="139" t="s">
        <v>81</v>
      </c>
      <c r="AU656" s="139" t="s">
        <v>81</v>
      </c>
      <c r="AV656" s="139" t="s">
        <v>81</v>
      </c>
      <c r="AW656" s="139">
        <v>2256355</v>
      </c>
      <c r="AX656" s="139" t="s">
        <v>121</v>
      </c>
      <c r="AY656" s="139" t="s">
        <v>82</v>
      </c>
      <c r="AZ656" s="139"/>
      <c r="BA656" s="139" t="s">
        <v>83</v>
      </c>
      <c r="BB656" s="157">
        <v>596421482745</v>
      </c>
      <c r="BC656" s="139"/>
      <c r="BD656" s="139" t="s">
        <v>2123</v>
      </c>
      <c r="BE656" s="139" t="s">
        <v>88</v>
      </c>
      <c r="BF656" s="139" t="s">
        <v>87</v>
      </c>
      <c r="BG656" s="139" t="s">
        <v>84</v>
      </c>
      <c r="BH656" s="139" t="s">
        <v>85</v>
      </c>
      <c r="BI656" s="139" t="s">
        <v>86</v>
      </c>
      <c r="BJ656" s="139"/>
      <c r="BK656" s="139" t="s">
        <v>116</v>
      </c>
    </row>
    <row r="657" spans="1:63" ht="13.2" customHeight="1" x14ac:dyDescent="0.2">
      <c r="A657" s="54">
        <f t="shared" si="221"/>
        <v>45913</v>
      </c>
      <c r="B657" s="54" t="str">
        <f t="shared" si="222"/>
        <v>NRT</v>
      </c>
      <c r="C657" s="53">
        <f t="shared" si="223"/>
        <v>82020038126</v>
      </c>
      <c r="D657" s="55" t="str">
        <f t="shared" si="224"/>
        <v>PJP250144471</v>
      </c>
      <c r="E657" s="53">
        <f t="shared" si="225"/>
        <v>596421482841</v>
      </c>
      <c r="F657" s="53">
        <f t="shared" si="226"/>
        <v>2256355</v>
      </c>
      <c r="G657" s="53" t="str">
        <f t="shared" si="227"/>
        <v>SWCORP (TEAMHT)</v>
      </c>
      <c r="H657" s="55" t="str">
        <f t="shared" si="228"/>
        <v>신혜경</v>
      </c>
      <c r="I657" s="53">
        <f t="shared" si="229"/>
        <v>51753</v>
      </c>
      <c r="J657" s="72">
        <f t="shared" si="230"/>
        <v>0</v>
      </c>
      <c r="K657" s="114">
        <f t="shared" si="231"/>
        <v>1</v>
      </c>
      <c r="L657" s="115">
        <f t="shared" si="232"/>
        <v>2.0499999999999998</v>
      </c>
      <c r="M657" s="115">
        <f t="shared" si="233"/>
        <v>4</v>
      </c>
      <c r="N657" s="56">
        <f t="shared" si="234"/>
        <v>4</v>
      </c>
      <c r="O657" s="53" t="str">
        <f t="shared" si="235"/>
        <v>일반(목록배제,Normal-Manifest Exception)</v>
      </c>
      <c r="P657" s="100">
        <f t="shared" si="236"/>
        <v>31.88</v>
      </c>
      <c r="Q657" s="63" t="str">
        <f t="shared" si="237"/>
        <v>RS706</v>
      </c>
      <c r="R657" s="63" t="str">
        <f t="shared" si="238"/>
        <v>AIR SEOUL</v>
      </c>
      <c r="S657" s="54">
        <f t="shared" si="239"/>
        <v>45913</v>
      </c>
      <c r="T657" s="94">
        <f t="shared" si="240"/>
        <v>1230</v>
      </c>
      <c r="U657" s="98" cm="1">
        <f t="array" ref="U657">IF(OR(ISNUMBER(SEARCH("대신대납",J657)),ISNUMBER(SEARCH("대신 대납",J657))),_xlfn.LET(
  _xlpm.s,J657,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7" s="98">
        <f>((K657-1)*2500)/(Summary!$B$23/100)</f>
        <v>0</v>
      </c>
      <c r="W657" s="107">
        <f>IF(OR(ISNUMBER(SEARCH("대신대납",J657)),ISNUMBER(SEARCH("대신 대납",J657)),ISNUMBER(SEARCH("대신착불",J657)),ISNUMBER(SEARCH("대신 착불",J657))), 0,_xlfn.IFNA(_xlfn.IFS(
    AND(N657/K657 &gt; 2, N657/K657 &lt;= 5), 500/(Summary!$B$23/100) * K657,
    AND(N657/K657 &gt; 5, N657/K657 &lt;= 10), 1000/(Summary!$B$23/100) * K657,
    AND(N657/K657 &gt; 10, N657/K657 &lt;= 20), 3000/(Summary!$B$23/100) * K657,
    AND(N657/K657 &gt; 20, N657/K657 &lt;= 25), 11000/(Summary!$B$23/100) * K657,
    AND(N657/K657 &gt; 25, N657/K657 &lt;= 999), 15000/(Summary!$B$23/100) * K657
),0))</f>
        <v>53.059968376258844</v>
      </c>
      <c r="X657" s="99" cm="1">
        <f t="array" ref="X657">_xlfn.IFNA(_xlfn.IFS(AND(P657&gt;=2000, P657&lt;3000), 10000, AND(P657&gt;=3000, P657&lt;4000), 15000, AND(P657&gt;=4000, P657&lt;5000), 20000, AND(P657&gt;=5000), 25000),0)</f>
        <v>0</v>
      </c>
      <c r="Y657" s="64" t="str">
        <f>_xlfn.IFNA(VLOOKUP(D657,OTC!$A:$H,8,0),"")</f>
        <v/>
      </c>
      <c r="Z657" s="102">
        <f t="shared" si="241"/>
        <v>53</v>
      </c>
      <c r="AA657" s="113">
        <f t="shared" si="242"/>
        <v>1283</v>
      </c>
      <c r="AB657" s="124">
        <f>IF(OR(ISNUMBER(SEARCH("적하삭제",J657)),ISNUMBER(SEARCH("적하 삭제",J657))),0,AA657*Summary!$B$23/100)</f>
        <v>12090.093900000002</v>
      </c>
      <c r="AC657" s="65"/>
      <c r="AD657" s="145">
        <v>45913</v>
      </c>
      <c r="AE657" s="139" t="s">
        <v>10</v>
      </c>
      <c r="AF657" s="139">
        <v>82020038126</v>
      </c>
      <c r="AG657" s="139" t="s">
        <v>2124</v>
      </c>
      <c r="AH657" s="139" t="s">
        <v>2125</v>
      </c>
      <c r="AI657" s="139">
        <v>1035985414</v>
      </c>
      <c r="AJ657" s="139">
        <v>51753</v>
      </c>
      <c r="AK657" s="139"/>
      <c r="AL657" s="140">
        <v>1</v>
      </c>
      <c r="AM657" s="141">
        <v>2.0499999999999998</v>
      </c>
      <c r="AN657" s="141">
        <v>4</v>
      </c>
      <c r="AO657" s="141">
        <v>4</v>
      </c>
      <c r="AP657" s="139" t="s">
        <v>8</v>
      </c>
      <c r="AQ657" s="141">
        <v>31.88</v>
      </c>
      <c r="AR657" s="139" t="s">
        <v>81</v>
      </c>
      <c r="AS657" s="139" t="s">
        <v>81</v>
      </c>
      <c r="AT657" s="139" t="s">
        <v>81</v>
      </c>
      <c r="AU657" s="139" t="s">
        <v>81</v>
      </c>
      <c r="AV657" s="139" t="s">
        <v>81</v>
      </c>
      <c r="AW657" s="139">
        <v>2256355</v>
      </c>
      <c r="AX657" s="139" t="s">
        <v>121</v>
      </c>
      <c r="AY657" s="139" t="s">
        <v>82</v>
      </c>
      <c r="AZ657" s="139"/>
      <c r="BA657" s="139" t="s">
        <v>83</v>
      </c>
      <c r="BB657" s="157">
        <v>596421482841</v>
      </c>
      <c r="BC657" s="139"/>
      <c r="BD657" s="139" t="s">
        <v>2126</v>
      </c>
      <c r="BE657" s="139" t="s">
        <v>88</v>
      </c>
      <c r="BF657" s="139" t="s">
        <v>87</v>
      </c>
      <c r="BG657" s="139" t="s">
        <v>84</v>
      </c>
      <c r="BH657" s="139" t="s">
        <v>85</v>
      </c>
      <c r="BI657" s="139" t="s">
        <v>86</v>
      </c>
      <c r="BJ657" s="139"/>
      <c r="BK657" s="139" t="s">
        <v>116</v>
      </c>
    </row>
    <row r="658" spans="1:63" ht="13.2" customHeight="1" x14ac:dyDescent="0.2">
      <c r="A658" s="54">
        <f t="shared" si="221"/>
        <v>45913</v>
      </c>
      <c r="B658" s="54" t="str">
        <f t="shared" si="222"/>
        <v>NRT</v>
      </c>
      <c r="C658" s="53">
        <f t="shared" si="223"/>
        <v>82020038126</v>
      </c>
      <c r="D658" s="55" t="str">
        <f t="shared" si="224"/>
        <v>PJP250144451</v>
      </c>
      <c r="E658" s="53">
        <f t="shared" si="225"/>
        <v>596421482642</v>
      </c>
      <c r="F658" s="53">
        <f t="shared" si="226"/>
        <v>2256355</v>
      </c>
      <c r="G658" s="53" t="str">
        <f t="shared" si="227"/>
        <v>SWCORP (TEAMHT)</v>
      </c>
      <c r="H658" s="55" t="str">
        <f t="shared" si="228"/>
        <v>최은주</v>
      </c>
      <c r="I658" s="53">
        <f t="shared" si="229"/>
        <v>25631</v>
      </c>
      <c r="J658" s="72">
        <f t="shared" si="230"/>
        <v>0</v>
      </c>
      <c r="K658" s="114">
        <f t="shared" si="231"/>
        <v>1</v>
      </c>
      <c r="L658" s="115">
        <f t="shared" si="232"/>
        <v>0.6</v>
      </c>
      <c r="M658" s="115">
        <f t="shared" si="233"/>
        <v>2.1</v>
      </c>
      <c r="N658" s="56">
        <f t="shared" si="234"/>
        <v>2.1</v>
      </c>
      <c r="O658" s="53" t="str">
        <f t="shared" si="235"/>
        <v>목록(Manifest)</v>
      </c>
      <c r="P658" s="100">
        <f t="shared" si="236"/>
        <v>3.18</v>
      </c>
      <c r="Q658" s="63" t="str">
        <f t="shared" si="237"/>
        <v>RS706</v>
      </c>
      <c r="R658" s="63" t="str">
        <f t="shared" si="238"/>
        <v>AIR SEOUL</v>
      </c>
      <c r="S658" s="54">
        <f t="shared" si="239"/>
        <v>45913</v>
      </c>
      <c r="T658" s="94">
        <f t="shared" si="240"/>
        <v>869</v>
      </c>
      <c r="U658" s="98" cm="1">
        <f t="array" ref="U658">IF(OR(ISNUMBER(SEARCH("대신대납",J658)),ISNUMBER(SEARCH("대신 대납",J658))),_xlfn.LET(
  _xlpm.s,J658,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8" s="98">
        <f>((K658-1)*2500)/(Summary!$B$23/100)</f>
        <v>0</v>
      </c>
      <c r="W658" s="107">
        <f>IF(OR(ISNUMBER(SEARCH("대신대납",J658)),ISNUMBER(SEARCH("대신 대납",J658)),ISNUMBER(SEARCH("대신착불",J658)),ISNUMBER(SEARCH("대신 착불",J658))), 0,_xlfn.IFNA(_xlfn.IFS(
    AND(N658/K658 &gt; 2, N658/K658 &lt;= 5), 500/(Summary!$B$23/100) * K658,
    AND(N658/K658 &gt; 5, N658/K658 &lt;= 10), 1000/(Summary!$B$23/100) * K658,
    AND(N658/K658 &gt; 10, N658/K658 &lt;= 20), 3000/(Summary!$B$23/100) * K658,
    AND(N658/K658 &gt; 20, N658/K658 &lt;= 25), 11000/(Summary!$B$23/100) * K658,
    AND(N658/K658 &gt; 25, N658/K658 &lt;= 999), 15000/(Summary!$B$23/100) * K658
),0))</f>
        <v>53.059968376258844</v>
      </c>
      <c r="X658" s="99" cm="1">
        <f t="array" ref="X658">_xlfn.IFNA(_xlfn.IFS(AND(P658&gt;=2000, P658&lt;3000), 10000, AND(P658&gt;=3000, P658&lt;4000), 15000, AND(P658&gt;=4000, P658&lt;5000), 20000, AND(P658&gt;=5000), 25000),0)</f>
        <v>0</v>
      </c>
      <c r="Y658" s="64" t="str">
        <f>_xlfn.IFNA(VLOOKUP(D658,OTC!$A:$H,8,0),"")</f>
        <v/>
      </c>
      <c r="Z658" s="102">
        <f t="shared" si="241"/>
        <v>53</v>
      </c>
      <c r="AA658" s="113">
        <f t="shared" si="242"/>
        <v>922</v>
      </c>
      <c r="AB658" s="124">
        <f>IF(OR(ISNUMBER(SEARCH("적하삭제",J658)),ISNUMBER(SEARCH("적하 삭제",J658))),0,AA658*Summary!$B$23/100)</f>
        <v>8688.2826000000005</v>
      </c>
      <c r="AC658" s="65"/>
      <c r="AD658" s="145">
        <v>45913</v>
      </c>
      <c r="AE658" s="139" t="s">
        <v>10</v>
      </c>
      <c r="AF658" s="139">
        <v>82020038126</v>
      </c>
      <c r="AG658" s="139" t="s">
        <v>2127</v>
      </c>
      <c r="AH658" s="139" t="s">
        <v>2128</v>
      </c>
      <c r="AI658" s="139">
        <v>1090795684</v>
      </c>
      <c r="AJ658" s="139">
        <v>25631</v>
      </c>
      <c r="AK658" s="139"/>
      <c r="AL658" s="140">
        <v>1</v>
      </c>
      <c r="AM658" s="141">
        <v>0.6</v>
      </c>
      <c r="AN658" s="141">
        <v>2.1</v>
      </c>
      <c r="AO658" s="141">
        <v>2.1</v>
      </c>
      <c r="AP658" s="139" t="s">
        <v>7</v>
      </c>
      <c r="AQ658" s="141">
        <v>3.18</v>
      </c>
      <c r="AR658" s="139" t="s">
        <v>81</v>
      </c>
      <c r="AS658" s="139" t="s">
        <v>81</v>
      </c>
      <c r="AT658" s="139" t="s">
        <v>81</v>
      </c>
      <c r="AU658" s="139" t="s">
        <v>81</v>
      </c>
      <c r="AV658" s="139" t="s">
        <v>81</v>
      </c>
      <c r="AW658" s="139">
        <v>2256355</v>
      </c>
      <c r="AX658" s="139" t="s">
        <v>121</v>
      </c>
      <c r="AY658" s="139" t="s">
        <v>82</v>
      </c>
      <c r="AZ658" s="139"/>
      <c r="BA658" s="139" t="s">
        <v>83</v>
      </c>
      <c r="BB658" s="157">
        <v>596421482642</v>
      </c>
      <c r="BC658" s="139"/>
      <c r="BD658" s="139" t="s">
        <v>2129</v>
      </c>
      <c r="BE658" s="139" t="s">
        <v>88</v>
      </c>
      <c r="BF658" s="139" t="s">
        <v>87</v>
      </c>
      <c r="BG658" s="139" t="s">
        <v>84</v>
      </c>
      <c r="BH658" s="139" t="s">
        <v>85</v>
      </c>
      <c r="BI658" s="139" t="s">
        <v>86</v>
      </c>
      <c r="BJ658" s="139"/>
      <c r="BK658" s="139" t="s">
        <v>116</v>
      </c>
    </row>
    <row r="659" spans="1:63" ht="13.2" customHeight="1" x14ac:dyDescent="0.2">
      <c r="A659" s="54">
        <f t="shared" si="221"/>
        <v>45913</v>
      </c>
      <c r="B659" s="54" t="str">
        <f t="shared" si="222"/>
        <v>NRT</v>
      </c>
      <c r="C659" s="53">
        <f t="shared" si="223"/>
        <v>82020038126</v>
      </c>
      <c r="D659" s="55" t="str">
        <f t="shared" si="224"/>
        <v>PJP250144456</v>
      </c>
      <c r="E659" s="53">
        <f t="shared" si="225"/>
        <v>596421482690</v>
      </c>
      <c r="F659" s="53">
        <f t="shared" si="226"/>
        <v>2256355</v>
      </c>
      <c r="G659" s="53" t="str">
        <f t="shared" si="227"/>
        <v>SWCORP (TEAMHT)</v>
      </c>
      <c r="H659" s="55" t="str">
        <f t="shared" si="228"/>
        <v>문성은</v>
      </c>
      <c r="I659" s="53">
        <f t="shared" si="229"/>
        <v>6205</v>
      </c>
      <c r="J659" s="72">
        <f t="shared" si="230"/>
        <v>0</v>
      </c>
      <c r="K659" s="114">
        <f t="shared" si="231"/>
        <v>1</v>
      </c>
      <c r="L659" s="115">
        <f t="shared" si="232"/>
        <v>2.2000000000000002</v>
      </c>
      <c r="M659" s="115">
        <f t="shared" si="233"/>
        <v>2.2000000000000002</v>
      </c>
      <c r="N659" s="56">
        <f t="shared" si="234"/>
        <v>2.2000000000000002</v>
      </c>
      <c r="O659" s="53" t="str">
        <f t="shared" si="235"/>
        <v>일반(목록배제,Normal-Manifest Exception)</v>
      </c>
      <c r="P659" s="100">
        <f t="shared" si="236"/>
        <v>7.33</v>
      </c>
      <c r="Q659" s="63" t="str">
        <f t="shared" si="237"/>
        <v>RS706</v>
      </c>
      <c r="R659" s="63" t="str">
        <f t="shared" si="238"/>
        <v>AIR SEOUL</v>
      </c>
      <c r="S659" s="54">
        <f t="shared" si="239"/>
        <v>45913</v>
      </c>
      <c r="T659" s="94">
        <f t="shared" si="240"/>
        <v>888</v>
      </c>
      <c r="U659" s="98" cm="1">
        <f t="array" ref="U659">IF(OR(ISNUMBER(SEARCH("대신대납",J659)),ISNUMBER(SEARCH("대신 대납",J659))),_xlfn.LET(
  _xlpm.s,J659,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9" s="98">
        <f>((K659-1)*2500)/(Summary!$B$23/100)</f>
        <v>0</v>
      </c>
      <c r="W659" s="107">
        <f>IF(OR(ISNUMBER(SEARCH("대신대납",J659)),ISNUMBER(SEARCH("대신 대납",J659)),ISNUMBER(SEARCH("대신착불",J659)),ISNUMBER(SEARCH("대신 착불",J659))), 0,_xlfn.IFNA(_xlfn.IFS(
    AND(N659/K659 &gt; 2, N659/K659 &lt;= 5), 500/(Summary!$B$23/100) * K659,
    AND(N659/K659 &gt; 5, N659/K659 &lt;= 10), 1000/(Summary!$B$23/100) * K659,
    AND(N659/K659 &gt; 10, N659/K659 &lt;= 20), 3000/(Summary!$B$23/100) * K659,
    AND(N659/K659 &gt; 20, N659/K659 &lt;= 25), 11000/(Summary!$B$23/100) * K659,
    AND(N659/K659 &gt; 25, N659/K659 &lt;= 999), 15000/(Summary!$B$23/100) * K659
),0))</f>
        <v>53.059968376258844</v>
      </c>
      <c r="X659" s="99" cm="1">
        <f t="array" ref="X659">_xlfn.IFNA(_xlfn.IFS(AND(P659&gt;=2000, P659&lt;3000), 10000, AND(P659&gt;=3000, P659&lt;4000), 15000, AND(P659&gt;=4000, P659&lt;5000), 20000, AND(P659&gt;=5000), 25000),0)</f>
        <v>0</v>
      </c>
      <c r="Y659" s="64" t="str">
        <f>_xlfn.IFNA(VLOOKUP(D659,OTC!$A:$H,8,0),"")</f>
        <v/>
      </c>
      <c r="Z659" s="102">
        <f t="shared" si="241"/>
        <v>53</v>
      </c>
      <c r="AA659" s="113">
        <f t="shared" si="242"/>
        <v>941</v>
      </c>
      <c r="AB659" s="124">
        <f>IF(OR(ISNUMBER(SEARCH("적하삭제",J659)),ISNUMBER(SEARCH("적하 삭제",J659))),0,AA659*Summary!$B$23/100)</f>
        <v>8867.3253000000004</v>
      </c>
      <c r="AC659" s="65"/>
      <c r="AD659" s="145">
        <v>45913</v>
      </c>
      <c r="AE659" s="139" t="s">
        <v>10</v>
      </c>
      <c r="AF659" s="139">
        <v>82020038126</v>
      </c>
      <c r="AG659" s="139" t="s">
        <v>2130</v>
      </c>
      <c r="AH659" s="139" t="s">
        <v>2131</v>
      </c>
      <c r="AI659" s="139">
        <v>1081646236</v>
      </c>
      <c r="AJ659" s="139">
        <v>6205</v>
      </c>
      <c r="AK659" s="139"/>
      <c r="AL659" s="140">
        <v>1</v>
      </c>
      <c r="AM659" s="141">
        <v>2.2000000000000002</v>
      </c>
      <c r="AN659" s="141">
        <v>2.2000000000000002</v>
      </c>
      <c r="AO659" s="141">
        <v>2.2000000000000002</v>
      </c>
      <c r="AP659" s="139" t="s">
        <v>8</v>
      </c>
      <c r="AQ659" s="141">
        <v>7.33</v>
      </c>
      <c r="AR659" s="139" t="s">
        <v>81</v>
      </c>
      <c r="AS659" s="139" t="s">
        <v>81</v>
      </c>
      <c r="AT659" s="139" t="s">
        <v>81</v>
      </c>
      <c r="AU659" s="139" t="s">
        <v>81</v>
      </c>
      <c r="AV659" s="139" t="s">
        <v>81</v>
      </c>
      <c r="AW659" s="139">
        <v>2256355</v>
      </c>
      <c r="AX659" s="139" t="s">
        <v>121</v>
      </c>
      <c r="AY659" s="139" t="s">
        <v>82</v>
      </c>
      <c r="AZ659" s="139"/>
      <c r="BA659" s="139" t="s">
        <v>83</v>
      </c>
      <c r="BB659" s="157">
        <v>596421482690</v>
      </c>
      <c r="BC659" s="139"/>
      <c r="BD659" s="139" t="s">
        <v>2132</v>
      </c>
      <c r="BE659" s="139" t="s">
        <v>88</v>
      </c>
      <c r="BF659" s="139" t="s">
        <v>87</v>
      </c>
      <c r="BG659" s="139" t="s">
        <v>84</v>
      </c>
      <c r="BH659" s="139" t="s">
        <v>85</v>
      </c>
      <c r="BI659" s="139" t="s">
        <v>86</v>
      </c>
      <c r="BJ659" s="139"/>
      <c r="BK659" s="139" t="s">
        <v>116</v>
      </c>
    </row>
    <row r="660" spans="1:63" ht="13.2" customHeight="1" x14ac:dyDescent="0.2">
      <c r="A660" s="54">
        <f t="shared" si="221"/>
        <v>45913</v>
      </c>
      <c r="B660" s="54" t="str">
        <f t="shared" si="222"/>
        <v>NRT</v>
      </c>
      <c r="C660" s="53">
        <f t="shared" si="223"/>
        <v>82020038126</v>
      </c>
      <c r="D660" s="55" t="str">
        <f t="shared" si="224"/>
        <v>PJP250144458</v>
      </c>
      <c r="E660" s="53">
        <f t="shared" si="225"/>
        <v>596421482712</v>
      </c>
      <c r="F660" s="53">
        <f t="shared" si="226"/>
        <v>2256355</v>
      </c>
      <c r="G660" s="53" t="str">
        <f t="shared" si="227"/>
        <v>SWCORP (TEAMHT)</v>
      </c>
      <c r="H660" s="55" t="str">
        <f t="shared" si="228"/>
        <v>오유나</v>
      </c>
      <c r="I660" s="53">
        <f t="shared" si="229"/>
        <v>4986</v>
      </c>
      <c r="J660" s="72">
        <f t="shared" si="230"/>
        <v>0</v>
      </c>
      <c r="K660" s="114">
        <f t="shared" si="231"/>
        <v>1</v>
      </c>
      <c r="L660" s="115">
        <f t="shared" si="232"/>
        <v>4.3499999999999996</v>
      </c>
      <c r="M660" s="115">
        <f t="shared" si="233"/>
        <v>3.6</v>
      </c>
      <c r="N660" s="56">
        <f t="shared" si="234"/>
        <v>4.4000000000000004</v>
      </c>
      <c r="O660" s="53" t="str">
        <f t="shared" si="235"/>
        <v>일반(목록배제,Normal-Manifest Exception)</v>
      </c>
      <c r="P660" s="100">
        <f t="shared" si="236"/>
        <v>8.51</v>
      </c>
      <c r="Q660" s="63" t="str">
        <f t="shared" si="237"/>
        <v>RS706</v>
      </c>
      <c r="R660" s="63" t="str">
        <f t="shared" si="238"/>
        <v>AIR SEOUL</v>
      </c>
      <c r="S660" s="54">
        <f t="shared" si="239"/>
        <v>45913</v>
      </c>
      <c r="T660" s="94">
        <f t="shared" si="240"/>
        <v>1306</v>
      </c>
      <c r="U660" s="98" cm="1">
        <f t="array" ref="U660">IF(OR(ISNUMBER(SEARCH("대신대납",J660)),ISNUMBER(SEARCH("대신 대납",J660))),_xlfn.LET(
  _xlpm.s,J660,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0" s="98">
        <f>((K660-1)*2500)/(Summary!$B$23/100)</f>
        <v>0</v>
      </c>
      <c r="W660" s="107">
        <f>IF(OR(ISNUMBER(SEARCH("대신대납",J660)),ISNUMBER(SEARCH("대신 대납",J660)),ISNUMBER(SEARCH("대신착불",J660)),ISNUMBER(SEARCH("대신 착불",J660))), 0,_xlfn.IFNA(_xlfn.IFS(
    AND(N660/K660 &gt; 2, N660/K660 &lt;= 5), 500/(Summary!$B$23/100) * K660,
    AND(N660/K660 &gt; 5, N660/K660 &lt;= 10), 1000/(Summary!$B$23/100) * K660,
    AND(N660/K660 &gt; 10, N660/K660 &lt;= 20), 3000/(Summary!$B$23/100) * K660,
    AND(N660/K660 &gt; 20, N660/K660 &lt;= 25), 11000/(Summary!$B$23/100) * K660,
    AND(N660/K660 &gt; 25, N660/K660 &lt;= 999), 15000/(Summary!$B$23/100) * K660
),0))</f>
        <v>53.059968376258844</v>
      </c>
      <c r="X660" s="99" cm="1">
        <f t="array" ref="X660">_xlfn.IFNA(_xlfn.IFS(AND(P660&gt;=2000, P660&lt;3000), 10000, AND(P660&gt;=3000, P660&lt;4000), 15000, AND(P660&gt;=4000, P660&lt;5000), 20000, AND(P660&gt;=5000), 25000),0)</f>
        <v>0</v>
      </c>
      <c r="Y660" s="64" t="str">
        <f>_xlfn.IFNA(VLOOKUP(D660,OTC!$A:$H,8,0),"")</f>
        <v/>
      </c>
      <c r="Z660" s="102">
        <f t="shared" si="241"/>
        <v>53</v>
      </c>
      <c r="AA660" s="113">
        <f t="shared" si="242"/>
        <v>1359</v>
      </c>
      <c r="AB660" s="124">
        <f>IF(OR(ISNUMBER(SEARCH("적하삭제",J660)),ISNUMBER(SEARCH("적하 삭제",J660))),0,AA660*Summary!$B$23/100)</f>
        <v>12806.2647</v>
      </c>
      <c r="AC660" s="65"/>
      <c r="AD660" s="145">
        <v>45913</v>
      </c>
      <c r="AE660" s="139" t="s">
        <v>10</v>
      </c>
      <c r="AF660" s="139">
        <v>82020038126</v>
      </c>
      <c r="AG660" s="139" t="s">
        <v>2133</v>
      </c>
      <c r="AH660" s="139" t="s">
        <v>2134</v>
      </c>
      <c r="AI660" s="139">
        <v>1033561357</v>
      </c>
      <c r="AJ660" s="139">
        <v>4986</v>
      </c>
      <c r="AK660" s="139"/>
      <c r="AL660" s="140">
        <v>1</v>
      </c>
      <c r="AM660" s="141">
        <v>4.3499999999999996</v>
      </c>
      <c r="AN660" s="141">
        <v>3.6</v>
      </c>
      <c r="AO660" s="141">
        <v>4.4000000000000004</v>
      </c>
      <c r="AP660" s="139" t="s">
        <v>8</v>
      </c>
      <c r="AQ660" s="141">
        <v>8.51</v>
      </c>
      <c r="AR660" s="139" t="s">
        <v>81</v>
      </c>
      <c r="AS660" s="139" t="s">
        <v>81</v>
      </c>
      <c r="AT660" s="139" t="s">
        <v>81</v>
      </c>
      <c r="AU660" s="139" t="s">
        <v>81</v>
      </c>
      <c r="AV660" s="139" t="s">
        <v>81</v>
      </c>
      <c r="AW660" s="139">
        <v>2256355</v>
      </c>
      <c r="AX660" s="139" t="s">
        <v>121</v>
      </c>
      <c r="AY660" s="139" t="s">
        <v>82</v>
      </c>
      <c r="AZ660" s="139"/>
      <c r="BA660" s="139" t="s">
        <v>83</v>
      </c>
      <c r="BB660" s="157">
        <v>596421482712</v>
      </c>
      <c r="BC660" s="139"/>
      <c r="BD660" s="139" t="s">
        <v>2135</v>
      </c>
      <c r="BE660" s="139" t="s">
        <v>88</v>
      </c>
      <c r="BF660" s="139" t="s">
        <v>87</v>
      </c>
      <c r="BG660" s="139" t="s">
        <v>84</v>
      </c>
      <c r="BH660" s="139" t="s">
        <v>85</v>
      </c>
      <c r="BI660" s="139" t="s">
        <v>86</v>
      </c>
      <c r="BJ660" s="139"/>
      <c r="BK660" s="139" t="s">
        <v>116</v>
      </c>
    </row>
    <row r="661" spans="1:63" ht="13.2" customHeight="1" x14ac:dyDescent="0.2">
      <c r="A661" s="54">
        <f t="shared" si="221"/>
        <v>45913</v>
      </c>
      <c r="B661" s="54" t="str">
        <f t="shared" si="222"/>
        <v>NRT</v>
      </c>
      <c r="C661" s="53">
        <f t="shared" si="223"/>
        <v>82020038126</v>
      </c>
      <c r="D661" s="55" t="str">
        <f t="shared" si="224"/>
        <v>PJP250144459</v>
      </c>
      <c r="E661" s="53">
        <f t="shared" si="225"/>
        <v>596421482723</v>
      </c>
      <c r="F661" s="53">
        <f t="shared" si="226"/>
        <v>2256355</v>
      </c>
      <c r="G661" s="53" t="str">
        <f t="shared" si="227"/>
        <v>SWCORP (TEAMHT)</v>
      </c>
      <c r="H661" s="55" t="str">
        <f t="shared" si="228"/>
        <v>권지혜</v>
      </c>
      <c r="I661" s="53">
        <f t="shared" si="229"/>
        <v>6600</v>
      </c>
      <c r="J661" s="72">
        <f t="shared" si="230"/>
        <v>0</v>
      </c>
      <c r="K661" s="114">
        <f t="shared" si="231"/>
        <v>1</v>
      </c>
      <c r="L661" s="115">
        <f t="shared" si="232"/>
        <v>0.8</v>
      </c>
      <c r="M661" s="115">
        <f t="shared" si="233"/>
        <v>2.2000000000000002</v>
      </c>
      <c r="N661" s="56">
        <f t="shared" si="234"/>
        <v>2.2000000000000002</v>
      </c>
      <c r="O661" s="53" t="str">
        <f t="shared" si="235"/>
        <v>일반(목록배제,Normal-Manifest Exception)</v>
      </c>
      <c r="P661" s="100">
        <f t="shared" si="236"/>
        <v>8.69</v>
      </c>
      <c r="Q661" s="63" t="str">
        <f t="shared" si="237"/>
        <v>RS706</v>
      </c>
      <c r="R661" s="63" t="str">
        <f t="shared" si="238"/>
        <v>AIR SEOUL</v>
      </c>
      <c r="S661" s="54">
        <f t="shared" si="239"/>
        <v>45913</v>
      </c>
      <c r="T661" s="94">
        <f t="shared" si="240"/>
        <v>888</v>
      </c>
      <c r="U661" s="98" cm="1">
        <f t="array" ref="U661">IF(OR(ISNUMBER(SEARCH("대신대납",J661)),ISNUMBER(SEARCH("대신 대납",J661))),_xlfn.LET(
  _xlpm.s,J661,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1" s="98">
        <f>((K661-1)*2500)/(Summary!$B$23/100)</f>
        <v>0</v>
      </c>
      <c r="W661" s="107">
        <f>IF(OR(ISNUMBER(SEARCH("대신대납",J661)),ISNUMBER(SEARCH("대신 대납",J661)),ISNUMBER(SEARCH("대신착불",J661)),ISNUMBER(SEARCH("대신 착불",J661))), 0,_xlfn.IFNA(_xlfn.IFS(
    AND(N661/K661 &gt; 2, N661/K661 &lt;= 5), 500/(Summary!$B$23/100) * K661,
    AND(N661/K661 &gt; 5, N661/K661 &lt;= 10), 1000/(Summary!$B$23/100) * K661,
    AND(N661/K661 &gt; 10, N661/K661 &lt;= 20), 3000/(Summary!$B$23/100) * K661,
    AND(N661/K661 &gt; 20, N661/K661 &lt;= 25), 11000/(Summary!$B$23/100) * K661,
    AND(N661/K661 &gt; 25, N661/K661 &lt;= 999), 15000/(Summary!$B$23/100) * K661
),0))</f>
        <v>53.059968376258844</v>
      </c>
      <c r="X661" s="99" cm="1">
        <f t="array" ref="X661">_xlfn.IFNA(_xlfn.IFS(AND(P661&gt;=2000, P661&lt;3000), 10000, AND(P661&gt;=3000, P661&lt;4000), 15000, AND(P661&gt;=4000, P661&lt;5000), 20000, AND(P661&gt;=5000), 25000),0)</f>
        <v>0</v>
      </c>
      <c r="Y661" s="64" t="str">
        <f>_xlfn.IFNA(VLOOKUP(D661,OTC!$A:$H,8,0),"")</f>
        <v/>
      </c>
      <c r="Z661" s="102">
        <f t="shared" si="241"/>
        <v>53</v>
      </c>
      <c r="AA661" s="113">
        <f t="shared" si="242"/>
        <v>941</v>
      </c>
      <c r="AB661" s="124">
        <f>IF(OR(ISNUMBER(SEARCH("적하삭제",J661)),ISNUMBER(SEARCH("적하 삭제",J661))),0,AA661*Summary!$B$23/100)</f>
        <v>8867.3253000000004</v>
      </c>
      <c r="AC661" s="65"/>
      <c r="AD661" s="145">
        <v>45913</v>
      </c>
      <c r="AE661" s="139" t="s">
        <v>10</v>
      </c>
      <c r="AF661" s="139">
        <v>82020038126</v>
      </c>
      <c r="AG661" s="139" t="s">
        <v>2136</v>
      </c>
      <c r="AH661" s="139" t="s">
        <v>2137</v>
      </c>
      <c r="AI661" s="139">
        <v>1049116948</v>
      </c>
      <c r="AJ661" s="139">
        <v>6600</v>
      </c>
      <c r="AK661" s="139"/>
      <c r="AL661" s="140">
        <v>1</v>
      </c>
      <c r="AM661" s="141">
        <v>0.8</v>
      </c>
      <c r="AN661" s="141">
        <v>2.2000000000000002</v>
      </c>
      <c r="AO661" s="141">
        <v>2.2000000000000002</v>
      </c>
      <c r="AP661" s="139" t="s">
        <v>8</v>
      </c>
      <c r="AQ661" s="141">
        <v>8.69</v>
      </c>
      <c r="AR661" s="139" t="s">
        <v>81</v>
      </c>
      <c r="AS661" s="139" t="s">
        <v>81</v>
      </c>
      <c r="AT661" s="139" t="s">
        <v>81</v>
      </c>
      <c r="AU661" s="139" t="s">
        <v>81</v>
      </c>
      <c r="AV661" s="139" t="s">
        <v>81</v>
      </c>
      <c r="AW661" s="139">
        <v>2256355</v>
      </c>
      <c r="AX661" s="139" t="s">
        <v>121</v>
      </c>
      <c r="AY661" s="139" t="s">
        <v>82</v>
      </c>
      <c r="AZ661" s="139"/>
      <c r="BA661" s="139" t="s">
        <v>83</v>
      </c>
      <c r="BB661" s="157">
        <v>596421482723</v>
      </c>
      <c r="BC661" s="139"/>
      <c r="BD661" s="139" t="s">
        <v>2138</v>
      </c>
      <c r="BE661" s="139" t="s">
        <v>88</v>
      </c>
      <c r="BF661" s="139" t="s">
        <v>87</v>
      </c>
      <c r="BG661" s="139" t="s">
        <v>84</v>
      </c>
      <c r="BH661" s="139" t="s">
        <v>85</v>
      </c>
      <c r="BI661" s="139" t="s">
        <v>86</v>
      </c>
      <c r="BJ661" s="139"/>
      <c r="BK661" s="139" t="s">
        <v>116</v>
      </c>
    </row>
    <row r="662" spans="1:63" ht="13.2" customHeight="1" x14ac:dyDescent="0.2">
      <c r="A662" s="54">
        <f t="shared" si="221"/>
        <v>45913</v>
      </c>
      <c r="B662" s="54" t="str">
        <f t="shared" si="222"/>
        <v>NRT</v>
      </c>
      <c r="C662" s="53">
        <f t="shared" si="223"/>
        <v>82020038126</v>
      </c>
      <c r="D662" s="55" t="str">
        <f t="shared" si="224"/>
        <v>PJP250144465</v>
      </c>
      <c r="E662" s="53">
        <f t="shared" si="225"/>
        <v>596421482782</v>
      </c>
      <c r="F662" s="53">
        <f t="shared" si="226"/>
        <v>2256355</v>
      </c>
      <c r="G662" s="53" t="str">
        <f t="shared" si="227"/>
        <v>SWCORP (TEAMHT)</v>
      </c>
      <c r="H662" s="55" t="str">
        <f t="shared" si="228"/>
        <v>방주환</v>
      </c>
      <c r="I662" s="53">
        <f t="shared" si="229"/>
        <v>12023</v>
      </c>
      <c r="J662" s="72">
        <f t="shared" si="230"/>
        <v>0</v>
      </c>
      <c r="K662" s="114">
        <f t="shared" si="231"/>
        <v>1</v>
      </c>
      <c r="L662" s="115">
        <f t="shared" si="232"/>
        <v>0.35</v>
      </c>
      <c r="M662" s="115">
        <f t="shared" si="233"/>
        <v>2</v>
      </c>
      <c r="N662" s="56">
        <f t="shared" si="234"/>
        <v>2</v>
      </c>
      <c r="O662" s="53" t="str">
        <f t="shared" si="235"/>
        <v>일반(목록배제,Normal-Manifest Exception)</v>
      </c>
      <c r="P662" s="100">
        <f t="shared" si="236"/>
        <v>3.35</v>
      </c>
      <c r="Q662" s="63" t="str">
        <f t="shared" si="237"/>
        <v>RS706</v>
      </c>
      <c r="R662" s="63" t="str">
        <f t="shared" si="238"/>
        <v>AIR SEOUL</v>
      </c>
      <c r="S662" s="54">
        <f t="shared" si="239"/>
        <v>45913</v>
      </c>
      <c r="T662" s="94">
        <f t="shared" si="240"/>
        <v>850</v>
      </c>
      <c r="U662" s="98" cm="1">
        <f t="array" ref="U662">IF(OR(ISNUMBER(SEARCH("대신대납",J662)),ISNUMBER(SEARCH("대신 대납",J662))),_xlfn.LET(
  _xlpm.s,J662,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2" s="98">
        <f>((K662-1)*2500)/(Summary!$B$23/100)</f>
        <v>0</v>
      </c>
      <c r="W662" s="107">
        <f>IF(OR(ISNUMBER(SEARCH("대신대납",J662)),ISNUMBER(SEARCH("대신 대납",J662)),ISNUMBER(SEARCH("대신착불",J662)),ISNUMBER(SEARCH("대신 착불",J662))), 0,_xlfn.IFNA(_xlfn.IFS(
    AND(N662/K662 &gt; 2, N662/K662 &lt;= 5), 500/(Summary!$B$23/100) * K662,
    AND(N662/K662 &gt; 5, N662/K662 &lt;= 10), 1000/(Summary!$B$23/100) * K662,
    AND(N662/K662 &gt; 10, N662/K662 &lt;= 20), 3000/(Summary!$B$23/100) * K662,
    AND(N662/K662 &gt; 20, N662/K662 &lt;= 25), 11000/(Summary!$B$23/100) * K662,
    AND(N662/K662 &gt; 25, N662/K662 &lt;= 999), 15000/(Summary!$B$23/100) * K662
),0))</f>
        <v>0</v>
      </c>
      <c r="X662" s="99" cm="1">
        <f t="array" ref="X662">_xlfn.IFNA(_xlfn.IFS(AND(P662&gt;=2000, P662&lt;3000), 10000, AND(P662&gt;=3000, P662&lt;4000), 15000, AND(P662&gt;=4000, P662&lt;5000), 20000, AND(P662&gt;=5000), 25000),0)</f>
        <v>0</v>
      </c>
      <c r="Y662" s="64" t="str">
        <f>_xlfn.IFNA(VLOOKUP(D662,OTC!$A:$H,8,0),"")</f>
        <v/>
      </c>
      <c r="Z662" s="102">
        <f t="shared" si="241"/>
        <v>0</v>
      </c>
      <c r="AA662" s="113">
        <f t="shared" si="242"/>
        <v>850</v>
      </c>
      <c r="AB662" s="124">
        <f>IF(OR(ISNUMBER(SEARCH("적하삭제",J662)),ISNUMBER(SEARCH("적하 삭제",J662))),0,AA662*Summary!$B$23/100)</f>
        <v>8009.8050000000003</v>
      </c>
      <c r="AC662" s="65"/>
      <c r="AD662" s="145">
        <v>45913</v>
      </c>
      <c r="AE662" s="139" t="s">
        <v>10</v>
      </c>
      <c r="AF662" s="139">
        <v>82020038126</v>
      </c>
      <c r="AG662" s="139" t="s">
        <v>2139</v>
      </c>
      <c r="AH662" s="139" t="s">
        <v>2140</v>
      </c>
      <c r="AI662" s="139">
        <v>1053479365</v>
      </c>
      <c r="AJ662" s="139">
        <v>12023</v>
      </c>
      <c r="AK662" s="139"/>
      <c r="AL662" s="140">
        <v>1</v>
      </c>
      <c r="AM662" s="141">
        <v>0.35</v>
      </c>
      <c r="AN662" s="141">
        <v>2</v>
      </c>
      <c r="AO662" s="141">
        <v>2</v>
      </c>
      <c r="AP662" s="139" t="s">
        <v>8</v>
      </c>
      <c r="AQ662" s="141">
        <v>3.35</v>
      </c>
      <c r="AR662" s="139" t="s">
        <v>81</v>
      </c>
      <c r="AS662" s="139" t="s">
        <v>81</v>
      </c>
      <c r="AT662" s="139" t="s">
        <v>81</v>
      </c>
      <c r="AU662" s="139" t="s">
        <v>81</v>
      </c>
      <c r="AV662" s="139" t="s">
        <v>81</v>
      </c>
      <c r="AW662" s="139">
        <v>2256355</v>
      </c>
      <c r="AX662" s="139" t="s">
        <v>121</v>
      </c>
      <c r="AY662" s="139" t="s">
        <v>82</v>
      </c>
      <c r="AZ662" s="139"/>
      <c r="BA662" s="139" t="s">
        <v>83</v>
      </c>
      <c r="BB662" s="157">
        <v>596421482782</v>
      </c>
      <c r="BC662" s="139"/>
      <c r="BD662" s="139" t="s">
        <v>2141</v>
      </c>
      <c r="BE662" s="139" t="s">
        <v>88</v>
      </c>
      <c r="BF662" s="139" t="s">
        <v>87</v>
      </c>
      <c r="BG662" s="139" t="s">
        <v>84</v>
      </c>
      <c r="BH662" s="139" t="s">
        <v>85</v>
      </c>
      <c r="BI662" s="139" t="s">
        <v>86</v>
      </c>
      <c r="BJ662" s="139"/>
      <c r="BK662" s="139" t="s">
        <v>116</v>
      </c>
    </row>
    <row r="663" spans="1:63" ht="13.2" customHeight="1" x14ac:dyDescent="0.2">
      <c r="A663" s="54">
        <f t="shared" si="221"/>
        <v>45913</v>
      </c>
      <c r="B663" s="54" t="str">
        <f t="shared" si="222"/>
        <v>NRT</v>
      </c>
      <c r="C663" s="53">
        <f t="shared" si="223"/>
        <v>82020038126</v>
      </c>
      <c r="D663" s="55" t="str">
        <f t="shared" si="224"/>
        <v>PJP250144469</v>
      </c>
      <c r="E663" s="53">
        <f t="shared" si="225"/>
        <v>596421482826</v>
      </c>
      <c r="F663" s="53">
        <f t="shared" si="226"/>
        <v>2256355</v>
      </c>
      <c r="G663" s="53" t="str">
        <f t="shared" si="227"/>
        <v>SWCORP (TEAMHT)</v>
      </c>
      <c r="H663" s="55" t="str">
        <f t="shared" si="228"/>
        <v>전서영</v>
      </c>
      <c r="I663" s="53">
        <f t="shared" si="229"/>
        <v>54904</v>
      </c>
      <c r="J663" s="72">
        <f t="shared" si="230"/>
        <v>0</v>
      </c>
      <c r="K663" s="114">
        <f t="shared" si="231"/>
        <v>1</v>
      </c>
      <c r="L663" s="115">
        <f t="shared" si="232"/>
        <v>4.1500000000000004</v>
      </c>
      <c r="M663" s="115">
        <f t="shared" si="233"/>
        <v>3.5</v>
      </c>
      <c r="N663" s="56">
        <f t="shared" si="234"/>
        <v>4.2</v>
      </c>
      <c r="O663" s="53" t="str">
        <f t="shared" si="235"/>
        <v>일반(목록배제,Normal-Manifest Exception)</v>
      </c>
      <c r="P663" s="100">
        <f t="shared" si="236"/>
        <v>23.51</v>
      </c>
      <c r="Q663" s="63" t="str">
        <f t="shared" si="237"/>
        <v>RS706</v>
      </c>
      <c r="R663" s="63" t="str">
        <f t="shared" si="238"/>
        <v>AIR SEOUL</v>
      </c>
      <c r="S663" s="54">
        <f t="shared" si="239"/>
        <v>45913</v>
      </c>
      <c r="T663" s="94">
        <f t="shared" si="240"/>
        <v>1268</v>
      </c>
      <c r="U663" s="98" cm="1">
        <f t="array" ref="U663">IF(OR(ISNUMBER(SEARCH("대신대납",J663)),ISNUMBER(SEARCH("대신 대납",J663))),_xlfn.LET(
  _xlpm.s,J663,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3" s="98">
        <f>((K663-1)*2500)/(Summary!$B$23/100)</f>
        <v>0</v>
      </c>
      <c r="W663" s="107">
        <f>IF(OR(ISNUMBER(SEARCH("대신대납",J663)),ISNUMBER(SEARCH("대신 대납",J663)),ISNUMBER(SEARCH("대신착불",J663)),ISNUMBER(SEARCH("대신 착불",J663))), 0,_xlfn.IFNA(_xlfn.IFS(
    AND(N663/K663 &gt; 2, N663/K663 &lt;= 5), 500/(Summary!$B$23/100) * K663,
    AND(N663/K663 &gt; 5, N663/K663 &lt;= 10), 1000/(Summary!$B$23/100) * K663,
    AND(N663/K663 &gt; 10, N663/K663 &lt;= 20), 3000/(Summary!$B$23/100) * K663,
    AND(N663/K663 &gt; 20, N663/K663 &lt;= 25), 11000/(Summary!$B$23/100) * K663,
    AND(N663/K663 &gt; 25, N663/K663 &lt;= 999), 15000/(Summary!$B$23/100) * K663
),0))</f>
        <v>53.059968376258844</v>
      </c>
      <c r="X663" s="99" cm="1">
        <f t="array" ref="X663">_xlfn.IFNA(_xlfn.IFS(AND(P663&gt;=2000, P663&lt;3000), 10000, AND(P663&gt;=3000, P663&lt;4000), 15000, AND(P663&gt;=4000, P663&lt;5000), 20000, AND(P663&gt;=5000), 25000),0)</f>
        <v>0</v>
      </c>
      <c r="Y663" s="64" t="str">
        <f>_xlfn.IFNA(VLOOKUP(D663,OTC!$A:$H,8,0),"")</f>
        <v/>
      </c>
      <c r="Z663" s="102">
        <f t="shared" si="241"/>
        <v>53</v>
      </c>
      <c r="AA663" s="113">
        <f t="shared" si="242"/>
        <v>1321</v>
      </c>
      <c r="AB663" s="124">
        <f>IF(OR(ISNUMBER(SEARCH("적하삭제",J663)),ISNUMBER(SEARCH("적하 삭제",J663))),0,AA663*Summary!$B$23/100)</f>
        <v>12448.179300000002</v>
      </c>
      <c r="AC663" s="65"/>
      <c r="AD663" s="145">
        <v>45913</v>
      </c>
      <c r="AE663" s="139" t="s">
        <v>10</v>
      </c>
      <c r="AF663" s="139">
        <v>82020038126</v>
      </c>
      <c r="AG663" s="139" t="s">
        <v>2142</v>
      </c>
      <c r="AH663" s="139" t="s">
        <v>2143</v>
      </c>
      <c r="AI663" s="139">
        <v>1023342555</v>
      </c>
      <c r="AJ663" s="139">
        <v>54904</v>
      </c>
      <c r="AK663" s="139"/>
      <c r="AL663" s="140">
        <v>1</v>
      </c>
      <c r="AM663" s="141">
        <v>4.1500000000000004</v>
      </c>
      <c r="AN663" s="141">
        <v>3.5</v>
      </c>
      <c r="AO663" s="141">
        <v>4.2</v>
      </c>
      <c r="AP663" s="139" t="s">
        <v>8</v>
      </c>
      <c r="AQ663" s="141">
        <v>23.51</v>
      </c>
      <c r="AR663" s="139" t="s">
        <v>81</v>
      </c>
      <c r="AS663" s="139" t="s">
        <v>81</v>
      </c>
      <c r="AT663" s="139" t="s">
        <v>81</v>
      </c>
      <c r="AU663" s="139" t="s">
        <v>81</v>
      </c>
      <c r="AV663" s="139" t="s">
        <v>81</v>
      </c>
      <c r="AW663" s="139">
        <v>2256355</v>
      </c>
      <c r="AX663" s="139" t="s">
        <v>121</v>
      </c>
      <c r="AY663" s="139" t="s">
        <v>82</v>
      </c>
      <c r="AZ663" s="139"/>
      <c r="BA663" s="139" t="s">
        <v>83</v>
      </c>
      <c r="BB663" s="157">
        <v>596421482826</v>
      </c>
      <c r="BC663" s="139"/>
      <c r="BD663" s="139" t="s">
        <v>2144</v>
      </c>
      <c r="BE663" s="139" t="s">
        <v>88</v>
      </c>
      <c r="BF663" s="139" t="s">
        <v>87</v>
      </c>
      <c r="BG663" s="139" t="s">
        <v>84</v>
      </c>
      <c r="BH663" s="139" t="s">
        <v>85</v>
      </c>
      <c r="BI663" s="139" t="s">
        <v>86</v>
      </c>
      <c r="BJ663" s="139"/>
      <c r="BK663" s="139" t="s">
        <v>116</v>
      </c>
    </row>
    <row r="664" spans="1:63" ht="13.2" customHeight="1" x14ac:dyDescent="0.2">
      <c r="A664" s="54">
        <f t="shared" si="221"/>
        <v>45913</v>
      </c>
      <c r="B664" s="54" t="str">
        <f t="shared" si="222"/>
        <v>NRT</v>
      </c>
      <c r="C664" s="53">
        <f t="shared" si="223"/>
        <v>82020038126</v>
      </c>
      <c r="D664" s="55" t="str">
        <f t="shared" si="224"/>
        <v>PJP250144383</v>
      </c>
      <c r="E664" s="53">
        <f t="shared" si="225"/>
        <v>596421481220</v>
      </c>
      <c r="F664" s="53">
        <f t="shared" si="226"/>
        <v>2256355</v>
      </c>
      <c r="G664" s="53" t="str">
        <f t="shared" si="227"/>
        <v>SWCORP (TEAMHT)</v>
      </c>
      <c r="H664" s="55" t="str">
        <f t="shared" si="228"/>
        <v>김수양</v>
      </c>
      <c r="I664" s="53">
        <f t="shared" si="229"/>
        <v>11813</v>
      </c>
      <c r="J664" s="72">
        <f t="shared" si="230"/>
        <v>0</v>
      </c>
      <c r="K664" s="114">
        <f t="shared" si="231"/>
        <v>1</v>
      </c>
      <c r="L664" s="115">
        <f t="shared" si="232"/>
        <v>0.5</v>
      </c>
      <c r="M664" s="115">
        <f t="shared" si="233"/>
        <v>2</v>
      </c>
      <c r="N664" s="56">
        <f t="shared" si="234"/>
        <v>2</v>
      </c>
      <c r="O664" s="53" t="str">
        <f t="shared" si="235"/>
        <v>일반(목록배제,Normal-Manifest Exception)</v>
      </c>
      <c r="P664" s="100">
        <f t="shared" si="236"/>
        <v>8.7899999999999991</v>
      </c>
      <c r="Q664" s="63" t="str">
        <f t="shared" si="237"/>
        <v>RS706</v>
      </c>
      <c r="R664" s="63" t="str">
        <f t="shared" si="238"/>
        <v>AIR SEOUL</v>
      </c>
      <c r="S664" s="54">
        <f t="shared" si="239"/>
        <v>45913</v>
      </c>
      <c r="T664" s="94">
        <f t="shared" si="240"/>
        <v>850</v>
      </c>
      <c r="U664" s="98" cm="1">
        <f t="array" ref="U664">IF(OR(ISNUMBER(SEARCH("대신대납",J664)),ISNUMBER(SEARCH("대신 대납",J664))),_xlfn.LET(
  _xlpm.s,J664,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4" s="98">
        <f>((K664-1)*2500)/(Summary!$B$23/100)</f>
        <v>0</v>
      </c>
      <c r="W664" s="107">
        <f>IF(OR(ISNUMBER(SEARCH("대신대납",J664)),ISNUMBER(SEARCH("대신 대납",J664)),ISNUMBER(SEARCH("대신착불",J664)),ISNUMBER(SEARCH("대신 착불",J664))), 0,_xlfn.IFNA(_xlfn.IFS(
    AND(N664/K664 &gt; 2, N664/K664 &lt;= 5), 500/(Summary!$B$23/100) * K664,
    AND(N664/K664 &gt; 5, N664/K664 &lt;= 10), 1000/(Summary!$B$23/100) * K664,
    AND(N664/K664 &gt; 10, N664/K664 &lt;= 20), 3000/(Summary!$B$23/100) * K664,
    AND(N664/K664 &gt; 20, N664/K664 &lt;= 25), 11000/(Summary!$B$23/100) * K664,
    AND(N664/K664 &gt; 25, N664/K664 &lt;= 999), 15000/(Summary!$B$23/100) * K664
),0))</f>
        <v>0</v>
      </c>
      <c r="X664" s="99" cm="1">
        <f t="array" ref="X664">_xlfn.IFNA(_xlfn.IFS(AND(P664&gt;=2000, P664&lt;3000), 10000, AND(P664&gt;=3000, P664&lt;4000), 15000, AND(P664&gt;=4000, P664&lt;5000), 20000, AND(P664&gt;=5000), 25000),0)</f>
        <v>0</v>
      </c>
      <c r="Y664" s="64" t="str">
        <f>_xlfn.IFNA(VLOOKUP(D664,OTC!$A:$H,8,0),"")</f>
        <v/>
      </c>
      <c r="Z664" s="102">
        <f t="shared" si="241"/>
        <v>0</v>
      </c>
      <c r="AA664" s="113">
        <f t="shared" si="242"/>
        <v>850</v>
      </c>
      <c r="AB664" s="124">
        <f>IF(OR(ISNUMBER(SEARCH("적하삭제",J664)),ISNUMBER(SEARCH("적하 삭제",J664))),0,AA664*Summary!$B$23/100)</f>
        <v>8009.8050000000003</v>
      </c>
      <c r="AC664" s="65"/>
      <c r="AD664" s="145">
        <v>45913</v>
      </c>
      <c r="AE664" s="139" t="s">
        <v>10</v>
      </c>
      <c r="AF664" s="139">
        <v>82020038126</v>
      </c>
      <c r="AG664" s="139" t="s">
        <v>2145</v>
      </c>
      <c r="AH664" s="139" t="s">
        <v>2146</v>
      </c>
      <c r="AI664" s="139">
        <v>1024054377</v>
      </c>
      <c r="AJ664" s="139">
        <v>11813</v>
      </c>
      <c r="AK664" s="139"/>
      <c r="AL664" s="140">
        <v>1</v>
      </c>
      <c r="AM664" s="141">
        <v>0.5</v>
      </c>
      <c r="AN664" s="141">
        <v>2</v>
      </c>
      <c r="AO664" s="141">
        <v>2</v>
      </c>
      <c r="AP664" s="139" t="s">
        <v>8</v>
      </c>
      <c r="AQ664" s="141">
        <v>8.7899999999999991</v>
      </c>
      <c r="AR664" s="139" t="s">
        <v>81</v>
      </c>
      <c r="AS664" s="139" t="s">
        <v>81</v>
      </c>
      <c r="AT664" s="139" t="s">
        <v>81</v>
      </c>
      <c r="AU664" s="139" t="s">
        <v>81</v>
      </c>
      <c r="AV664" s="139" t="s">
        <v>81</v>
      </c>
      <c r="AW664" s="139">
        <v>2256355</v>
      </c>
      <c r="AX664" s="139" t="s">
        <v>121</v>
      </c>
      <c r="AY664" s="139" t="s">
        <v>82</v>
      </c>
      <c r="AZ664" s="139"/>
      <c r="BA664" s="139" t="s">
        <v>83</v>
      </c>
      <c r="BB664" s="157">
        <v>596421481220</v>
      </c>
      <c r="BC664" s="139"/>
      <c r="BD664" s="139" t="s">
        <v>2147</v>
      </c>
      <c r="BE664" s="139" t="s">
        <v>88</v>
      </c>
      <c r="BF664" s="139" t="s">
        <v>87</v>
      </c>
      <c r="BG664" s="139" t="s">
        <v>84</v>
      </c>
      <c r="BH664" s="139" t="s">
        <v>85</v>
      </c>
      <c r="BI664" s="139" t="s">
        <v>86</v>
      </c>
      <c r="BJ664" s="139"/>
      <c r="BK664" s="139" t="s">
        <v>116</v>
      </c>
    </row>
    <row r="665" spans="1:63" ht="13.2" customHeight="1" x14ac:dyDescent="0.2">
      <c r="A665" s="54">
        <f t="shared" si="221"/>
        <v>45913</v>
      </c>
      <c r="B665" s="54" t="str">
        <f t="shared" si="222"/>
        <v>NRT</v>
      </c>
      <c r="C665" s="53">
        <f t="shared" si="223"/>
        <v>82020038126</v>
      </c>
      <c r="D665" s="55" t="str">
        <f t="shared" si="224"/>
        <v>PJP250144455</v>
      </c>
      <c r="E665" s="53">
        <f t="shared" si="225"/>
        <v>596421482686</v>
      </c>
      <c r="F665" s="53">
        <f t="shared" si="226"/>
        <v>2256355</v>
      </c>
      <c r="G665" s="53" t="str">
        <f t="shared" si="227"/>
        <v>SWCORP (TEAMHT)</v>
      </c>
      <c r="H665" s="55" t="str">
        <f t="shared" si="228"/>
        <v>김수진</v>
      </c>
      <c r="I665" s="53">
        <f t="shared" si="229"/>
        <v>28627</v>
      </c>
      <c r="J665" s="72">
        <f t="shared" si="230"/>
        <v>0</v>
      </c>
      <c r="K665" s="114">
        <f t="shared" si="231"/>
        <v>1</v>
      </c>
      <c r="L665" s="115">
        <f t="shared" si="232"/>
        <v>0.4</v>
      </c>
      <c r="M665" s="115">
        <f t="shared" si="233"/>
        <v>2.2000000000000002</v>
      </c>
      <c r="N665" s="56">
        <f t="shared" si="234"/>
        <v>2.2000000000000002</v>
      </c>
      <c r="O665" s="53" t="str">
        <f t="shared" si="235"/>
        <v>일반(목록배제,Normal-Manifest Exception)</v>
      </c>
      <c r="P665" s="100">
        <f t="shared" si="236"/>
        <v>12.75</v>
      </c>
      <c r="Q665" s="63" t="str">
        <f t="shared" si="237"/>
        <v>RS706</v>
      </c>
      <c r="R665" s="63" t="str">
        <f t="shared" si="238"/>
        <v>AIR SEOUL</v>
      </c>
      <c r="S665" s="54">
        <f t="shared" si="239"/>
        <v>45913</v>
      </c>
      <c r="T665" s="94">
        <f t="shared" si="240"/>
        <v>888</v>
      </c>
      <c r="U665" s="98" cm="1">
        <f t="array" ref="U665">IF(OR(ISNUMBER(SEARCH("대신대납",J665)),ISNUMBER(SEARCH("대신 대납",J665))),_xlfn.LET(
  _xlpm.s,J665,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5" s="98">
        <f>((K665-1)*2500)/(Summary!$B$23/100)</f>
        <v>0</v>
      </c>
      <c r="W665" s="107">
        <f>IF(OR(ISNUMBER(SEARCH("대신대납",J665)),ISNUMBER(SEARCH("대신 대납",J665)),ISNUMBER(SEARCH("대신착불",J665)),ISNUMBER(SEARCH("대신 착불",J665))), 0,_xlfn.IFNA(_xlfn.IFS(
    AND(N665/K665 &gt; 2, N665/K665 &lt;= 5), 500/(Summary!$B$23/100) * K665,
    AND(N665/K665 &gt; 5, N665/K665 &lt;= 10), 1000/(Summary!$B$23/100) * K665,
    AND(N665/K665 &gt; 10, N665/K665 &lt;= 20), 3000/(Summary!$B$23/100) * K665,
    AND(N665/K665 &gt; 20, N665/K665 &lt;= 25), 11000/(Summary!$B$23/100) * K665,
    AND(N665/K665 &gt; 25, N665/K665 &lt;= 999), 15000/(Summary!$B$23/100) * K665
),0))</f>
        <v>53.059968376258844</v>
      </c>
      <c r="X665" s="99" cm="1">
        <f t="array" ref="X665">_xlfn.IFNA(_xlfn.IFS(AND(P665&gt;=2000, P665&lt;3000), 10000, AND(P665&gt;=3000, P665&lt;4000), 15000, AND(P665&gt;=4000, P665&lt;5000), 20000, AND(P665&gt;=5000), 25000),0)</f>
        <v>0</v>
      </c>
      <c r="Y665" s="64" t="str">
        <f>_xlfn.IFNA(VLOOKUP(D665,OTC!$A:$H,8,0),"")</f>
        <v/>
      </c>
      <c r="Z665" s="102">
        <f t="shared" si="241"/>
        <v>53</v>
      </c>
      <c r="AA665" s="113">
        <f t="shared" si="242"/>
        <v>941</v>
      </c>
      <c r="AB665" s="124">
        <f>IF(OR(ISNUMBER(SEARCH("적하삭제",J665)),ISNUMBER(SEARCH("적하 삭제",J665))),0,AA665*Summary!$B$23/100)</f>
        <v>8867.3253000000004</v>
      </c>
      <c r="AC665" s="65"/>
      <c r="AD665" s="145">
        <v>45913</v>
      </c>
      <c r="AE665" s="139" t="s">
        <v>10</v>
      </c>
      <c r="AF665" s="139">
        <v>82020038126</v>
      </c>
      <c r="AG665" s="139" t="s">
        <v>2148</v>
      </c>
      <c r="AH665" s="139" t="s">
        <v>238</v>
      </c>
      <c r="AI665" s="139">
        <v>1050993006</v>
      </c>
      <c r="AJ665" s="139">
        <v>28627</v>
      </c>
      <c r="AK665" s="139"/>
      <c r="AL665" s="140">
        <v>1</v>
      </c>
      <c r="AM665" s="141">
        <v>0.4</v>
      </c>
      <c r="AN665" s="141">
        <v>2.2000000000000002</v>
      </c>
      <c r="AO665" s="141">
        <v>2.2000000000000002</v>
      </c>
      <c r="AP665" s="139" t="s">
        <v>8</v>
      </c>
      <c r="AQ665" s="141">
        <v>12.75</v>
      </c>
      <c r="AR665" s="139" t="s">
        <v>81</v>
      </c>
      <c r="AS665" s="139" t="s">
        <v>81</v>
      </c>
      <c r="AT665" s="139" t="s">
        <v>81</v>
      </c>
      <c r="AU665" s="139" t="s">
        <v>81</v>
      </c>
      <c r="AV665" s="139" t="s">
        <v>81</v>
      </c>
      <c r="AW665" s="139">
        <v>2256355</v>
      </c>
      <c r="AX665" s="139" t="s">
        <v>121</v>
      </c>
      <c r="AY665" s="139" t="s">
        <v>82</v>
      </c>
      <c r="AZ665" s="139"/>
      <c r="BA665" s="139" t="s">
        <v>83</v>
      </c>
      <c r="BB665" s="157">
        <v>596421482686</v>
      </c>
      <c r="BC665" s="139"/>
      <c r="BD665" s="139" t="s">
        <v>2149</v>
      </c>
      <c r="BE665" s="139" t="s">
        <v>88</v>
      </c>
      <c r="BF665" s="139" t="s">
        <v>87</v>
      </c>
      <c r="BG665" s="139" t="s">
        <v>84</v>
      </c>
      <c r="BH665" s="139" t="s">
        <v>85</v>
      </c>
      <c r="BI665" s="139" t="s">
        <v>86</v>
      </c>
      <c r="BJ665" s="139"/>
      <c r="BK665" s="139" t="s">
        <v>116</v>
      </c>
    </row>
    <row r="666" spans="1:63" ht="13.2" customHeight="1" x14ac:dyDescent="0.2">
      <c r="A666" s="54">
        <f t="shared" si="221"/>
        <v>45913</v>
      </c>
      <c r="B666" s="54" t="str">
        <f t="shared" si="222"/>
        <v>NRT</v>
      </c>
      <c r="C666" s="53">
        <f t="shared" si="223"/>
        <v>82020038126</v>
      </c>
      <c r="D666" s="55" t="str">
        <f t="shared" si="224"/>
        <v>PJP250144457</v>
      </c>
      <c r="E666" s="53">
        <f t="shared" si="225"/>
        <v>596421482701</v>
      </c>
      <c r="F666" s="53">
        <f t="shared" si="226"/>
        <v>2256355</v>
      </c>
      <c r="G666" s="53" t="str">
        <f t="shared" si="227"/>
        <v>SWCORP (TEAMHT)</v>
      </c>
      <c r="H666" s="55" t="str">
        <f t="shared" si="228"/>
        <v>강은영</v>
      </c>
      <c r="I666" s="53">
        <f t="shared" si="229"/>
        <v>32428</v>
      </c>
      <c r="J666" s="72">
        <f t="shared" si="230"/>
        <v>0</v>
      </c>
      <c r="K666" s="114">
        <f t="shared" si="231"/>
        <v>1</v>
      </c>
      <c r="L666" s="115">
        <f t="shared" si="232"/>
        <v>2.0499999999999998</v>
      </c>
      <c r="M666" s="115">
        <f t="shared" si="233"/>
        <v>3.5</v>
      </c>
      <c r="N666" s="56">
        <f t="shared" si="234"/>
        <v>3.5</v>
      </c>
      <c r="O666" s="53" t="str">
        <f t="shared" si="235"/>
        <v>일반(목록배제,Normal-Manifest Exception)</v>
      </c>
      <c r="P666" s="100">
        <f t="shared" si="236"/>
        <v>32.75</v>
      </c>
      <c r="Q666" s="63" t="str">
        <f t="shared" si="237"/>
        <v>RS706</v>
      </c>
      <c r="R666" s="63" t="str">
        <f t="shared" si="238"/>
        <v>AIR SEOUL</v>
      </c>
      <c r="S666" s="54">
        <f t="shared" si="239"/>
        <v>45913</v>
      </c>
      <c r="T666" s="94">
        <f t="shared" si="240"/>
        <v>1135</v>
      </c>
      <c r="U666" s="98" cm="1">
        <f t="array" ref="U666">IF(OR(ISNUMBER(SEARCH("대신대납",J666)),ISNUMBER(SEARCH("대신 대납",J666))),_xlfn.LET(
  _xlpm.s,J666,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6" s="98">
        <f>((K666-1)*2500)/(Summary!$B$23/100)</f>
        <v>0</v>
      </c>
      <c r="W666" s="107">
        <f>IF(OR(ISNUMBER(SEARCH("대신대납",J666)),ISNUMBER(SEARCH("대신 대납",J666)),ISNUMBER(SEARCH("대신착불",J666)),ISNUMBER(SEARCH("대신 착불",J666))), 0,_xlfn.IFNA(_xlfn.IFS(
    AND(N666/K666 &gt; 2, N666/K666 &lt;= 5), 500/(Summary!$B$23/100) * K666,
    AND(N666/K666 &gt; 5, N666/K666 &lt;= 10), 1000/(Summary!$B$23/100) * K666,
    AND(N666/K666 &gt; 10, N666/K666 &lt;= 20), 3000/(Summary!$B$23/100) * K666,
    AND(N666/K666 &gt; 20, N666/K666 &lt;= 25), 11000/(Summary!$B$23/100) * K666,
    AND(N666/K666 &gt; 25, N666/K666 &lt;= 999), 15000/(Summary!$B$23/100) * K666
),0))</f>
        <v>53.059968376258844</v>
      </c>
      <c r="X666" s="99" cm="1">
        <f t="array" ref="X666">_xlfn.IFNA(_xlfn.IFS(AND(P666&gt;=2000, P666&lt;3000), 10000, AND(P666&gt;=3000, P666&lt;4000), 15000, AND(P666&gt;=4000, P666&lt;5000), 20000, AND(P666&gt;=5000), 25000),0)</f>
        <v>0</v>
      </c>
      <c r="Y666" s="64" t="str">
        <f>_xlfn.IFNA(VLOOKUP(D666,OTC!$A:$H,8,0),"")</f>
        <v/>
      </c>
      <c r="Z666" s="102">
        <f t="shared" si="241"/>
        <v>53</v>
      </c>
      <c r="AA666" s="113">
        <f t="shared" si="242"/>
        <v>1188</v>
      </c>
      <c r="AB666" s="124">
        <f>IF(OR(ISNUMBER(SEARCH("적하삭제",J666)),ISNUMBER(SEARCH("적하 삭제",J666))),0,AA666*Summary!$B$23/100)</f>
        <v>11194.8804</v>
      </c>
      <c r="AC666" s="65"/>
      <c r="AD666" s="145">
        <v>45913</v>
      </c>
      <c r="AE666" s="139" t="s">
        <v>10</v>
      </c>
      <c r="AF666" s="139">
        <v>82020038126</v>
      </c>
      <c r="AG666" s="139" t="s">
        <v>2150</v>
      </c>
      <c r="AH666" s="139" t="s">
        <v>222</v>
      </c>
      <c r="AI666" s="139">
        <v>1044005730</v>
      </c>
      <c r="AJ666" s="139">
        <v>32428</v>
      </c>
      <c r="AK666" s="139"/>
      <c r="AL666" s="140">
        <v>1</v>
      </c>
      <c r="AM666" s="141">
        <v>2.0499999999999998</v>
      </c>
      <c r="AN666" s="141">
        <v>3.5</v>
      </c>
      <c r="AO666" s="141">
        <v>3.5</v>
      </c>
      <c r="AP666" s="139" t="s">
        <v>8</v>
      </c>
      <c r="AQ666" s="141">
        <v>32.75</v>
      </c>
      <c r="AR666" s="139" t="s">
        <v>81</v>
      </c>
      <c r="AS666" s="139" t="s">
        <v>81</v>
      </c>
      <c r="AT666" s="139" t="s">
        <v>81</v>
      </c>
      <c r="AU666" s="139" t="s">
        <v>81</v>
      </c>
      <c r="AV666" s="139" t="s">
        <v>81</v>
      </c>
      <c r="AW666" s="139">
        <v>2256355</v>
      </c>
      <c r="AX666" s="139" t="s">
        <v>121</v>
      </c>
      <c r="AY666" s="139" t="s">
        <v>82</v>
      </c>
      <c r="AZ666" s="139"/>
      <c r="BA666" s="139" t="s">
        <v>83</v>
      </c>
      <c r="BB666" s="157">
        <v>596421482701</v>
      </c>
      <c r="BC666" s="139"/>
      <c r="BD666" s="139" t="s">
        <v>2151</v>
      </c>
      <c r="BE666" s="139" t="s">
        <v>88</v>
      </c>
      <c r="BF666" s="139" t="s">
        <v>87</v>
      </c>
      <c r="BG666" s="139" t="s">
        <v>84</v>
      </c>
      <c r="BH666" s="139" t="s">
        <v>85</v>
      </c>
      <c r="BI666" s="139" t="s">
        <v>86</v>
      </c>
      <c r="BJ666" s="139"/>
      <c r="BK666" s="139" t="s">
        <v>116</v>
      </c>
    </row>
    <row r="667" spans="1:63" ht="13.2" customHeight="1" x14ac:dyDescent="0.2">
      <c r="A667" s="54">
        <f t="shared" si="221"/>
        <v>45913</v>
      </c>
      <c r="B667" s="54" t="str">
        <f t="shared" si="222"/>
        <v>NRT</v>
      </c>
      <c r="C667" s="53">
        <f t="shared" si="223"/>
        <v>82020038126</v>
      </c>
      <c r="D667" s="55" t="str">
        <f t="shared" si="224"/>
        <v>PJP250144464</v>
      </c>
      <c r="E667" s="53">
        <f t="shared" si="225"/>
        <v>596421482771</v>
      </c>
      <c r="F667" s="53">
        <f t="shared" si="226"/>
        <v>2256355</v>
      </c>
      <c r="G667" s="53" t="str">
        <f t="shared" si="227"/>
        <v>SWCORP (TEAMHT)</v>
      </c>
      <c r="H667" s="55" t="str">
        <f t="shared" si="228"/>
        <v>안유나</v>
      </c>
      <c r="I667" s="53">
        <f t="shared" si="229"/>
        <v>58244</v>
      </c>
      <c r="J667" s="72">
        <f t="shared" si="230"/>
        <v>0</v>
      </c>
      <c r="K667" s="114">
        <f t="shared" si="231"/>
        <v>1</v>
      </c>
      <c r="L667" s="115">
        <f t="shared" si="232"/>
        <v>0.55000000000000004</v>
      </c>
      <c r="M667" s="115">
        <f t="shared" si="233"/>
        <v>2</v>
      </c>
      <c r="N667" s="56">
        <f t="shared" si="234"/>
        <v>2</v>
      </c>
      <c r="O667" s="53" t="str">
        <f t="shared" si="235"/>
        <v>일반(목록배제,Normal-Manifest Exception)</v>
      </c>
      <c r="P667" s="100">
        <f t="shared" si="236"/>
        <v>3.46</v>
      </c>
      <c r="Q667" s="63" t="str">
        <f t="shared" si="237"/>
        <v>RS706</v>
      </c>
      <c r="R667" s="63" t="str">
        <f t="shared" si="238"/>
        <v>AIR SEOUL</v>
      </c>
      <c r="S667" s="54">
        <f t="shared" si="239"/>
        <v>45913</v>
      </c>
      <c r="T667" s="94">
        <f t="shared" si="240"/>
        <v>850</v>
      </c>
      <c r="U667" s="98" cm="1">
        <f t="array" ref="U667">IF(OR(ISNUMBER(SEARCH("대신대납",J667)),ISNUMBER(SEARCH("대신 대납",J667))),_xlfn.LET(
  _xlpm.s,J667,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7" s="98">
        <f>((K667-1)*2500)/(Summary!$B$23/100)</f>
        <v>0</v>
      </c>
      <c r="W667" s="107">
        <f>IF(OR(ISNUMBER(SEARCH("대신대납",J667)),ISNUMBER(SEARCH("대신 대납",J667)),ISNUMBER(SEARCH("대신착불",J667)),ISNUMBER(SEARCH("대신 착불",J667))), 0,_xlfn.IFNA(_xlfn.IFS(
    AND(N667/K667 &gt; 2, N667/K667 &lt;= 5), 500/(Summary!$B$23/100) * K667,
    AND(N667/K667 &gt; 5, N667/K667 &lt;= 10), 1000/(Summary!$B$23/100) * K667,
    AND(N667/K667 &gt; 10, N667/K667 &lt;= 20), 3000/(Summary!$B$23/100) * K667,
    AND(N667/K667 &gt; 20, N667/K667 &lt;= 25), 11000/(Summary!$B$23/100) * K667,
    AND(N667/K667 &gt; 25, N667/K667 &lt;= 999), 15000/(Summary!$B$23/100) * K667
),0))</f>
        <v>0</v>
      </c>
      <c r="X667" s="99" cm="1">
        <f t="array" ref="X667">_xlfn.IFNA(_xlfn.IFS(AND(P667&gt;=2000, P667&lt;3000), 10000, AND(P667&gt;=3000, P667&lt;4000), 15000, AND(P667&gt;=4000, P667&lt;5000), 20000, AND(P667&gt;=5000), 25000),0)</f>
        <v>0</v>
      </c>
      <c r="Y667" s="64" t="str">
        <f>_xlfn.IFNA(VLOOKUP(D667,OTC!$A:$H,8,0),"")</f>
        <v/>
      </c>
      <c r="Z667" s="102">
        <f t="shared" si="241"/>
        <v>0</v>
      </c>
      <c r="AA667" s="113">
        <f t="shared" si="242"/>
        <v>850</v>
      </c>
      <c r="AB667" s="124">
        <f>IF(OR(ISNUMBER(SEARCH("적하삭제",J667)),ISNUMBER(SEARCH("적하 삭제",J667))),0,AA667*Summary!$B$23/100)</f>
        <v>8009.8050000000003</v>
      </c>
      <c r="AC667" s="65"/>
      <c r="AD667" s="145">
        <v>45913</v>
      </c>
      <c r="AE667" s="139" t="s">
        <v>10</v>
      </c>
      <c r="AF667" s="139">
        <v>82020038126</v>
      </c>
      <c r="AG667" s="139" t="s">
        <v>2152</v>
      </c>
      <c r="AH667" s="139" t="s">
        <v>2153</v>
      </c>
      <c r="AI667" s="139">
        <v>1074580818</v>
      </c>
      <c r="AJ667" s="139">
        <v>58244</v>
      </c>
      <c r="AK667" s="139"/>
      <c r="AL667" s="140">
        <v>1</v>
      </c>
      <c r="AM667" s="141">
        <v>0.55000000000000004</v>
      </c>
      <c r="AN667" s="141">
        <v>2</v>
      </c>
      <c r="AO667" s="141">
        <v>2</v>
      </c>
      <c r="AP667" s="139" t="s">
        <v>8</v>
      </c>
      <c r="AQ667" s="141">
        <v>3.46</v>
      </c>
      <c r="AR667" s="139" t="s">
        <v>81</v>
      </c>
      <c r="AS667" s="139" t="s">
        <v>81</v>
      </c>
      <c r="AT667" s="139" t="s">
        <v>81</v>
      </c>
      <c r="AU667" s="139" t="s">
        <v>81</v>
      </c>
      <c r="AV667" s="139" t="s">
        <v>81</v>
      </c>
      <c r="AW667" s="139">
        <v>2256355</v>
      </c>
      <c r="AX667" s="139" t="s">
        <v>121</v>
      </c>
      <c r="AY667" s="139" t="s">
        <v>82</v>
      </c>
      <c r="AZ667" s="139"/>
      <c r="BA667" s="139" t="s">
        <v>83</v>
      </c>
      <c r="BB667" s="157">
        <v>596421482771</v>
      </c>
      <c r="BC667" s="139"/>
      <c r="BD667" s="139" t="s">
        <v>2154</v>
      </c>
      <c r="BE667" s="139" t="s">
        <v>88</v>
      </c>
      <c r="BF667" s="139" t="s">
        <v>87</v>
      </c>
      <c r="BG667" s="139" t="s">
        <v>84</v>
      </c>
      <c r="BH667" s="139" t="s">
        <v>85</v>
      </c>
      <c r="BI667" s="139" t="s">
        <v>86</v>
      </c>
      <c r="BJ667" s="139"/>
      <c r="BK667" s="139" t="s">
        <v>116</v>
      </c>
    </row>
    <row r="668" spans="1:63" ht="13.2" customHeight="1" x14ac:dyDescent="0.2">
      <c r="A668" s="54">
        <f t="shared" si="221"/>
        <v>45913</v>
      </c>
      <c r="B668" s="54" t="str">
        <f t="shared" si="222"/>
        <v>NRT</v>
      </c>
      <c r="C668" s="53">
        <f t="shared" si="223"/>
        <v>82020038126</v>
      </c>
      <c r="D668" s="55" t="str">
        <f t="shared" si="224"/>
        <v>PJP250144466</v>
      </c>
      <c r="E668" s="53">
        <f t="shared" si="225"/>
        <v>596421482793</v>
      </c>
      <c r="F668" s="53">
        <f t="shared" si="226"/>
        <v>2256355</v>
      </c>
      <c r="G668" s="53" t="str">
        <f t="shared" si="227"/>
        <v>SWCORP (TEAMHT)</v>
      </c>
      <c r="H668" s="55" t="str">
        <f t="shared" si="228"/>
        <v>김진영</v>
      </c>
      <c r="I668" s="53">
        <f t="shared" si="229"/>
        <v>21397</v>
      </c>
      <c r="J668" s="72">
        <f t="shared" si="230"/>
        <v>0</v>
      </c>
      <c r="K668" s="114">
        <f t="shared" si="231"/>
        <v>1</v>
      </c>
      <c r="L668" s="115">
        <f t="shared" si="232"/>
        <v>0.95</v>
      </c>
      <c r="M668" s="115">
        <f t="shared" si="233"/>
        <v>2</v>
      </c>
      <c r="N668" s="56">
        <f t="shared" si="234"/>
        <v>2</v>
      </c>
      <c r="O668" s="53" t="str">
        <f t="shared" si="235"/>
        <v>일반(목록배제,Normal-Manifest Exception)</v>
      </c>
      <c r="P668" s="100">
        <f t="shared" si="236"/>
        <v>17.53</v>
      </c>
      <c r="Q668" s="63" t="str">
        <f t="shared" si="237"/>
        <v>RS706</v>
      </c>
      <c r="R668" s="63" t="str">
        <f t="shared" si="238"/>
        <v>AIR SEOUL</v>
      </c>
      <c r="S668" s="54">
        <f t="shared" si="239"/>
        <v>45913</v>
      </c>
      <c r="T668" s="94">
        <f t="shared" si="240"/>
        <v>850</v>
      </c>
      <c r="U668" s="98" cm="1">
        <f t="array" ref="U668">IF(OR(ISNUMBER(SEARCH("대신대납",J668)),ISNUMBER(SEARCH("대신 대납",J668))),_xlfn.LET(
  _xlpm.s,J668,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8" s="98">
        <f>((K668-1)*2500)/(Summary!$B$23/100)</f>
        <v>0</v>
      </c>
      <c r="W668" s="107">
        <f>IF(OR(ISNUMBER(SEARCH("대신대납",J668)),ISNUMBER(SEARCH("대신 대납",J668)),ISNUMBER(SEARCH("대신착불",J668)),ISNUMBER(SEARCH("대신 착불",J668))), 0,_xlfn.IFNA(_xlfn.IFS(
    AND(N668/K668 &gt; 2, N668/K668 &lt;= 5), 500/(Summary!$B$23/100) * K668,
    AND(N668/K668 &gt; 5, N668/K668 &lt;= 10), 1000/(Summary!$B$23/100) * K668,
    AND(N668/K668 &gt; 10, N668/K668 &lt;= 20), 3000/(Summary!$B$23/100) * K668,
    AND(N668/K668 &gt; 20, N668/K668 &lt;= 25), 11000/(Summary!$B$23/100) * K668,
    AND(N668/K668 &gt; 25, N668/K668 &lt;= 999), 15000/(Summary!$B$23/100) * K668
),0))</f>
        <v>0</v>
      </c>
      <c r="X668" s="99" cm="1">
        <f t="array" ref="X668">_xlfn.IFNA(_xlfn.IFS(AND(P668&gt;=2000, P668&lt;3000), 10000, AND(P668&gt;=3000, P668&lt;4000), 15000, AND(P668&gt;=4000, P668&lt;5000), 20000, AND(P668&gt;=5000), 25000),0)</f>
        <v>0</v>
      </c>
      <c r="Y668" s="64" t="str">
        <f>_xlfn.IFNA(VLOOKUP(D668,OTC!$A:$H,8,0),"")</f>
        <v/>
      </c>
      <c r="Z668" s="102">
        <f t="shared" si="241"/>
        <v>0</v>
      </c>
      <c r="AA668" s="113">
        <f t="shared" si="242"/>
        <v>850</v>
      </c>
      <c r="AB668" s="124">
        <f>IF(OR(ISNUMBER(SEARCH("적하삭제",J668)),ISNUMBER(SEARCH("적하 삭제",J668))),0,AA668*Summary!$B$23/100)</f>
        <v>8009.8050000000003</v>
      </c>
      <c r="AC668" s="65"/>
      <c r="AD668" s="145">
        <v>45913</v>
      </c>
      <c r="AE668" s="139" t="s">
        <v>10</v>
      </c>
      <c r="AF668" s="139">
        <v>82020038126</v>
      </c>
      <c r="AG668" s="139" t="s">
        <v>2155</v>
      </c>
      <c r="AH668" s="139" t="s">
        <v>2077</v>
      </c>
      <c r="AI668" s="139">
        <v>1077032523</v>
      </c>
      <c r="AJ668" s="139">
        <v>21397</v>
      </c>
      <c r="AK668" s="139"/>
      <c r="AL668" s="140">
        <v>1</v>
      </c>
      <c r="AM668" s="141">
        <v>0.95</v>
      </c>
      <c r="AN668" s="141">
        <v>2</v>
      </c>
      <c r="AO668" s="141">
        <v>2</v>
      </c>
      <c r="AP668" s="139" t="s">
        <v>8</v>
      </c>
      <c r="AQ668" s="141">
        <v>17.53</v>
      </c>
      <c r="AR668" s="139" t="s">
        <v>81</v>
      </c>
      <c r="AS668" s="139" t="s">
        <v>81</v>
      </c>
      <c r="AT668" s="139" t="s">
        <v>81</v>
      </c>
      <c r="AU668" s="139" t="s">
        <v>81</v>
      </c>
      <c r="AV668" s="139" t="s">
        <v>81</v>
      </c>
      <c r="AW668" s="139">
        <v>2256355</v>
      </c>
      <c r="AX668" s="139" t="s">
        <v>121</v>
      </c>
      <c r="AY668" s="139" t="s">
        <v>82</v>
      </c>
      <c r="AZ668" s="139"/>
      <c r="BA668" s="139" t="s">
        <v>83</v>
      </c>
      <c r="BB668" s="157">
        <v>596421482793</v>
      </c>
      <c r="BC668" s="139"/>
      <c r="BD668" s="139" t="s">
        <v>2156</v>
      </c>
      <c r="BE668" s="139" t="s">
        <v>88</v>
      </c>
      <c r="BF668" s="139" t="s">
        <v>87</v>
      </c>
      <c r="BG668" s="139" t="s">
        <v>84</v>
      </c>
      <c r="BH668" s="139" t="s">
        <v>85</v>
      </c>
      <c r="BI668" s="139" t="s">
        <v>86</v>
      </c>
      <c r="BJ668" s="139"/>
      <c r="BK668" s="139" t="s">
        <v>116</v>
      </c>
    </row>
    <row r="669" spans="1:63" ht="13.2" customHeight="1" x14ac:dyDescent="0.2">
      <c r="A669" s="54">
        <f t="shared" si="221"/>
        <v>45913</v>
      </c>
      <c r="B669" s="54" t="str">
        <f t="shared" si="222"/>
        <v>NRT</v>
      </c>
      <c r="C669" s="53">
        <f t="shared" si="223"/>
        <v>82020038126</v>
      </c>
      <c r="D669" s="55" t="str">
        <f t="shared" si="224"/>
        <v>PJP250144468</v>
      </c>
      <c r="E669" s="53">
        <f t="shared" si="225"/>
        <v>596421482815</v>
      </c>
      <c r="F669" s="53">
        <f t="shared" si="226"/>
        <v>2256355</v>
      </c>
      <c r="G669" s="53" t="str">
        <f t="shared" si="227"/>
        <v>SWCORP (TEAMHT)</v>
      </c>
      <c r="H669" s="55" t="str">
        <f t="shared" si="228"/>
        <v>노유미</v>
      </c>
      <c r="I669" s="53">
        <f t="shared" si="229"/>
        <v>21683</v>
      </c>
      <c r="J669" s="72">
        <f t="shared" si="230"/>
        <v>0</v>
      </c>
      <c r="K669" s="114">
        <f t="shared" si="231"/>
        <v>1</v>
      </c>
      <c r="L669" s="115">
        <f t="shared" si="232"/>
        <v>1.55</v>
      </c>
      <c r="M669" s="115">
        <f t="shared" si="233"/>
        <v>3.5</v>
      </c>
      <c r="N669" s="56">
        <f t="shared" si="234"/>
        <v>3.5</v>
      </c>
      <c r="O669" s="53" t="str">
        <f t="shared" si="235"/>
        <v>일반(목록배제,Normal-Manifest Exception)</v>
      </c>
      <c r="P669" s="100">
        <f t="shared" si="236"/>
        <v>61.92</v>
      </c>
      <c r="Q669" s="63" t="str">
        <f t="shared" si="237"/>
        <v>RS706</v>
      </c>
      <c r="R669" s="63" t="str">
        <f t="shared" si="238"/>
        <v>AIR SEOUL</v>
      </c>
      <c r="S669" s="54">
        <f t="shared" si="239"/>
        <v>45913</v>
      </c>
      <c r="T669" s="94">
        <f t="shared" si="240"/>
        <v>1135</v>
      </c>
      <c r="U669" s="98" cm="1">
        <f t="array" ref="U669">IF(OR(ISNUMBER(SEARCH("대신대납",J669)),ISNUMBER(SEARCH("대신 대납",J669))),_xlfn.LET(
  _xlpm.s,J669,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9" s="98">
        <f>((K669-1)*2500)/(Summary!$B$23/100)</f>
        <v>0</v>
      </c>
      <c r="W669" s="107">
        <f>IF(OR(ISNUMBER(SEARCH("대신대납",J669)),ISNUMBER(SEARCH("대신 대납",J669)),ISNUMBER(SEARCH("대신착불",J669)),ISNUMBER(SEARCH("대신 착불",J669))), 0,_xlfn.IFNA(_xlfn.IFS(
    AND(N669/K669 &gt; 2, N669/K669 &lt;= 5), 500/(Summary!$B$23/100) * K669,
    AND(N669/K669 &gt; 5, N669/K669 &lt;= 10), 1000/(Summary!$B$23/100) * K669,
    AND(N669/K669 &gt; 10, N669/K669 &lt;= 20), 3000/(Summary!$B$23/100) * K669,
    AND(N669/K669 &gt; 20, N669/K669 &lt;= 25), 11000/(Summary!$B$23/100) * K669,
    AND(N669/K669 &gt; 25, N669/K669 &lt;= 999), 15000/(Summary!$B$23/100) * K669
),0))</f>
        <v>53.059968376258844</v>
      </c>
      <c r="X669" s="99" cm="1">
        <f t="array" ref="X669">_xlfn.IFNA(_xlfn.IFS(AND(P669&gt;=2000, P669&lt;3000), 10000, AND(P669&gt;=3000, P669&lt;4000), 15000, AND(P669&gt;=4000, P669&lt;5000), 20000, AND(P669&gt;=5000), 25000),0)</f>
        <v>0</v>
      </c>
      <c r="Y669" s="64" t="str">
        <f>_xlfn.IFNA(VLOOKUP(D669,OTC!$A:$H,8,0),"")</f>
        <v/>
      </c>
      <c r="Z669" s="102">
        <f t="shared" si="241"/>
        <v>53</v>
      </c>
      <c r="AA669" s="113">
        <f t="shared" si="242"/>
        <v>1188</v>
      </c>
      <c r="AB669" s="124">
        <f>IF(OR(ISNUMBER(SEARCH("적하삭제",J669)),ISNUMBER(SEARCH("적하 삭제",J669))),0,AA669*Summary!$B$23/100)</f>
        <v>11194.8804</v>
      </c>
      <c r="AC669" s="65"/>
      <c r="AD669" s="145">
        <v>45913</v>
      </c>
      <c r="AE669" s="139" t="s">
        <v>10</v>
      </c>
      <c r="AF669" s="139">
        <v>82020038126</v>
      </c>
      <c r="AG669" s="139" t="s">
        <v>2157</v>
      </c>
      <c r="AH669" s="139" t="s">
        <v>2158</v>
      </c>
      <c r="AI669" s="139">
        <v>1032052939</v>
      </c>
      <c r="AJ669" s="139">
        <v>21683</v>
      </c>
      <c r="AK669" s="139"/>
      <c r="AL669" s="140">
        <v>1</v>
      </c>
      <c r="AM669" s="141">
        <v>1.55</v>
      </c>
      <c r="AN669" s="141">
        <v>3.5</v>
      </c>
      <c r="AO669" s="141">
        <v>3.5</v>
      </c>
      <c r="AP669" s="139" t="s">
        <v>8</v>
      </c>
      <c r="AQ669" s="141">
        <v>61.92</v>
      </c>
      <c r="AR669" s="139" t="s">
        <v>81</v>
      </c>
      <c r="AS669" s="139" t="s">
        <v>81</v>
      </c>
      <c r="AT669" s="139" t="s">
        <v>81</v>
      </c>
      <c r="AU669" s="139" t="s">
        <v>81</v>
      </c>
      <c r="AV669" s="139" t="s">
        <v>81</v>
      </c>
      <c r="AW669" s="139">
        <v>2256355</v>
      </c>
      <c r="AX669" s="139" t="s">
        <v>121</v>
      </c>
      <c r="AY669" s="139" t="s">
        <v>82</v>
      </c>
      <c r="AZ669" s="139"/>
      <c r="BA669" s="139" t="s">
        <v>83</v>
      </c>
      <c r="BB669" s="157">
        <v>596421482815</v>
      </c>
      <c r="BC669" s="139"/>
      <c r="BD669" s="139" t="s">
        <v>2159</v>
      </c>
      <c r="BE669" s="139" t="s">
        <v>88</v>
      </c>
      <c r="BF669" s="139" t="s">
        <v>87</v>
      </c>
      <c r="BG669" s="139" t="s">
        <v>84</v>
      </c>
      <c r="BH669" s="139" t="s">
        <v>85</v>
      </c>
      <c r="BI669" s="139" t="s">
        <v>86</v>
      </c>
      <c r="BJ669" s="139"/>
      <c r="BK669" s="139" t="s">
        <v>116</v>
      </c>
    </row>
    <row r="670" spans="1:63" ht="13.2" customHeight="1" x14ac:dyDescent="0.2">
      <c r="A670" s="54">
        <f t="shared" si="221"/>
        <v>45913</v>
      </c>
      <c r="B670" s="54" t="str">
        <f t="shared" si="222"/>
        <v>NRT</v>
      </c>
      <c r="C670" s="53">
        <f t="shared" si="223"/>
        <v>82020038126</v>
      </c>
      <c r="D670" s="55" t="str">
        <f t="shared" si="224"/>
        <v>PJP250144373</v>
      </c>
      <c r="E670" s="53">
        <f t="shared" si="225"/>
        <v>596421481080</v>
      </c>
      <c r="F670" s="53">
        <f t="shared" si="226"/>
        <v>2256355</v>
      </c>
      <c r="G670" s="53" t="str">
        <f t="shared" si="227"/>
        <v>SWCORP (TEAMHT)</v>
      </c>
      <c r="H670" s="55" t="str">
        <f t="shared" si="228"/>
        <v>황인건</v>
      </c>
      <c r="I670" s="53">
        <f t="shared" si="229"/>
        <v>6617</v>
      </c>
      <c r="J670" s="72">
        <f t="shared" si="230"/>
        <v>0</v>
      </c>
      <c r="K670" s="114">
        <f t="shared" si="231"/>
        <v>1</v>
      </c>
      <c r="L670" s="115">
        <f t="shared" si="232"/>
        <v>4.8</v>
      </c>
      <c r="M670" s="115">
        <f t="shared" si="233"/>
        <v>3.2</v>
      </c>
      <c r="N670" s="56">
        <f t="shared" si="234"/>
        <v>4.8000000000000007</v>
      </c>
      <c r="O670" s="53" t="str">
        <f t="shared" si="235"/>
        <v>일반(목록배제,Normal-Manifest Exception)</v>
      </c>
      <c r="P670" s="100">
        <f t="shared" si="236"/>
        <v>10.33</v>
      </c>
      <c r="Q670" s="63" t="str">
        <f t="shared" si="237"/>
        <v>RS706</v>
      </c>
      <c r="R670" s="63" t="str">
        <f t="shared" si="238"/>
        <v>AIR SEOUL</v>
      </c>
      <c r="S670" s="54">
        <f t="shared" si="239"/>
        <v>45913</v>
      </c>
      <c r="T670" s="94">
        <f t="shared" si="240"/>
        <v>1382</v>
      </c>
      <c r="U670" s="98" cm="1">
        <f t="array" ref="U670">IF(OR(ISNUMBER(SEARCH("대신대납",J670)),ISNUMBER(SEARCH("대신 대납",J670))),_xlfn.LET(
  _xlpm.s,J670,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0" s="98">
        <f>((K670-1)*2500)/(Summary!$B$23/100)</f>
        <v>0</v>
      </c>
      <c r="W670" s="107">
        <f>IF(OR(ISNUMBER(SEARCH("대신대납",J670)),ISNUMBER(SEARCH("대신 대납",J670)),ISNUMBER(SEARCH("대신착불",J670)),ISNUMBER(SEARCH("대신 착불",J670))), 0,_xlfn.IFNA(_xlfn.IFS(
    AND(N670/K670 &gt; 2, N670/K670 &lt;= 5), 500/(Summary!$B$23/100) * K670,
    AND(N670/K670 &gt; 5, N670/K670 &lt;= 10), 1000/(Summary!$B$23/100) * K670,
    AND(N670/K670 &gt; 10, N670/K670 &lt;= 20), 3000/(Summary!$B$23/100) * K670,
    AND(N670/K670 &gt; 20, N670/K670 &lt;= 25), 11000/(Summary!$B$23/100) * K670,
    AND(N670/K670 &gt; 25, N670/K670 &lt;= 999), 15000/(Summary!$B$23/100) * K670
),0))</f>
        <v>53.059968376258844</v>
      </c>
      <c r="X670" s="99" cm="1">
        <f t="array" ref="X670">_xlfn.IFNA(_xlfn.IFS(AND(P670&gt;=2000, P670&lt;3000), 10000, AND(P670&gt;=3000, P670&lt;4000), 15000, AND(P670&gt;=4000, P670&lt;5000), 20000, AND(P670&gt;=5000), 25000),0)</f>
        <v>0</v>
      </c>
      <c r="Y670" s="64" t="str">
        <f>_xlfn.IFNA(VLOOKUP(D670,OTC!$A:$H,8,0),"")</f>
        <v/>
      </c>
      <c r="Z670" s="102">
        <f t="shared" si="241"/>
        <v>53</v>
      </c>
      <c r="AA670" s="113">
        <f t="shared" si="242"/>
        <v>1435</v>
      </c>
      <c r="AB670" s="124">
        <f>IF(OR(ISNUMBER(SEARCH("적하삭제",J670)),ISNUMBER(SEARCH("적하 삭제",J670))),0,AA670*Summary!$B$23/100)</f>
        <v>13522.4355</v>
      </c>
      <c r="AC670" s="65"/>
      <c r="AD670" s="145">
        <v>45913</v>
      </c>
      <c r="AE670" s="139" t="s">
        <v>10</v>
      </c>
      <c r="AF670" s="139">
        <v>82020038126</v>
      </c>
      <c r="AG670" s="139" t="s">
        <v>2160</v>
      </c>
      <c r="AH670" s="139" t="s">
        <v>165</v>
      </c>
      <c r="AI670" s="139">
        <v>1032335191</v>
      </c>
      <c r="AJ670" s="139">
        <v>6617</v>
      </c>
      <c r="AK670" s="139"/>
      <c r="AL670" s="140">
        <v>1</v>
      </c>
      <c r="AM670" s="141">
        <v>4.8</v>
      </c>
      <c r="AN670" s="141">
        <v>3.2</v>
      </c>
      <c r="AO670" s="141">
        <v>4.8</v>
      </c>
      <c r="AP670" s="139" t="s">
        <v>8</v>
      </c>
      <c r="AQ670" s="141">
        <v>10.33</v>
      </c>
      <c r="AR670" s="139" t="s">
        <v>81</v>
      </c>
      <c r="AS670" s="139" t="s">
        <v>81</v>
      </c>
      <c r="AT670" s="139" t="s">
        <v>81</v>
      </c>
      <c r="AU670" s="139" t="s">
        <v>81</v>
      </c>
      <c r="AV670" s="139" t="s">
        <v>81</v>
      </c>
      <c r="AW670" s="139">
        <v>2256355</v>
      </c>
      <c r="AX670" s="139" t="s">
        <v>121</v>
      </c>
      <c r="AY670" s="139" t="s">
        <v>82</v>
      </c>
      <c r="AZ670" s="139"/>
      <c r="BA670" s="139" t="s">
        <v>83</v>
      </c>
      <c r="BB670" s="157">
        <v>596421481080</v>
      </c>
      <c r="BC670" s="139"/>
      <c r="BD670" s="139" t="s">
        <v>2161</v>
      </c>
      <c r="BE670" s="139" t="s">
        <v>88</v>
      </c>
      <c r="BF670" s="139" t="s">
        <v>87</v>
      </c>
      <c r="BG670" s="139" t="s">
        <v>84</v>
      </c>
      <c r="BH670" s="139" t="s">
        <v>85</v>
      </c>
      <c r="BI670" s="139" t="s">
        <v>86</v>
      </c>
      <c r="BJ670" s="139"/>
      <c r="BK670" s="139" t="s">
        <v>116</v>
      </c>
    </row>
    <row r="671" spans="1:63" ht="13.2" customHeight="1" x14ac:dyDescent="0.2">
      <c r="A671" s="54">
        <f t="shared" si="221"/>
        <v>45913</v>
      </c>
      <c r="B671" s="54" t="str">
        <f t="shared" si="222"/>
        <v>NRT</v>
      </c>
      <c r="C671" s="53">
        <f t="shared" si="223"/>
        <v>82020038126</v>
      </c>
      <c r="D671" s="55" t="str">
        <f t="shared" si="224"/>
        <v>PJP250144386</v>
      </c>
      <c r="E671" s="53">
        <f t="shared" si="225"/>
        <v>596421481264</v>
      </c>
      <c r="F671" s="53">
        <f t="shared" si="226"/>
        <v>2256355</v>
      </c>
      <c r="G671" s="53" t="str">
        <f t="shared" si="227"/>
        <v>SWCORP (TEAMHT)</v>
      </c>
      <c r="H671" s="55" t="str">
        <f t="shared" si="228"/>
        <v>김혜원</v>
      </c>
      <c r="I671" s="53">
        <f t="shared" si="229"/>
        <v>1115</v>
      </c>
      <c r="J671" s="72">
        <f t="shared" si="230"/>
        <v>0</v>
      </c>
      <c r="K671" s="114">
        <f t="shared" si="231"/>
        <v>1</v>
      </c>
      <c r="L671" s="115">
        <f t="shared" si="232"/>
        <v>1.45</v>
      </c>
      <c r="M671" s="115">
        <f t="shared" si="233"/>
        <v>2.1</v>
      </c>
      <c r="N671" s="56">
        <f t="shared" si="234"/>
        <v>2.1</v>
      </c>
      <c r="O671" s="53" t="str">
        <f t="shared" si="235"/>
        <v>일반(목록배제,Normal-Manifest Exception)</v>
      </c>
      <c r="P671" s="100">
        <f t="shared" si="236"/>
        <v>3.87</v>
      </c>
      <c r="Q671" s="63" t="str">
        <f t="shared" si="237"/>
        <v>RS706</v>
      </c>
      <c r="R671" s="63" t="str">
        <f t="shared" si="238"/>
        <v>AIR SEOUL</v>
      </c>
      <c r="S671" s="54">
        <f t="shared" si="239"/>
        <v>45913</v>
      </c>
      <c r="T671" s="94">
        <f t="shared" si="240"/>
        <v>869</v>
      </c>
      <c r="U671" s="98" cm="1">
        <f t="array" ref="U671">IF(OR(ISNUMBER(SEARCH("대신대납",J671)),ISNUMBER(SEARCH("대신 대납",J671))),_xlfn.LET(
  _xlpm.s,J671,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1" s="98">
        <f>((K671-1)*2500)/(Summary!$B$23/100)</f>
        <v>0</v>
      </c>
      <c r="W671" s="107">
        <f>IF(OR(ISNUMBER(SEARCH("대신대납",J671)),ISNUMBER(SEARCH("대신 대납",J671)),ISNUMBER(SEARCH("대신착불",J671)),ISNUMBER(SEARCH("대신 착불",J671))), 0,_xlfn.IFNA(_xlfn.IFS(
    AND(N671/K671 &gt; 2, N671/K671 &lt;= 5), 500/(Summary!$B$23/100) * K671,
    AND(N671/K671 &gt; 5, N671/K671 &lt;= 10), 1000/(Summary!$B$23/100) * K671,
    AND(N671/K671 &gt; 10, N671/K671 &lt;= 20), 3000/(Summary!$B$23/100) * K671,
    AND(N671/K671 &gt; 20, N671/K671 &lt;= 25), 11000/(Summary!$B$23/100) * K671,
    AND(N671/K671 &gt; 25, N671/K671 &lt;= 999), 15000/(Summary!$B$23/100) * K671
),0))</f>
        <v>53.059968376258844</v>
      </c>
      <c r="X671" s="99" cm="1">
        <f t="array" ref="X671">_xlfn.IFNA(_xlfn.IFS(AND(P671&gt;=2000, P671&lt;3000), 10000, AND(P671&gt;=3000, P671&lt;4000), 15000, AND(P671&gt;=4000, P671&lt;5000), 20000, AND(P671&gt;=5000), 25000),0)</f>
        <v>0</v>
      </c>
      <c r="Y671" s="64" t="str">
        <f>_xlfn.IFNA(VLOOKUP(D671,OTC!$A:$H,8,0),"")</f>
        <v/>
      </c>
      <c r="Z671" s="102">
        <f t="shared" si="241"/>
        <v>53</v>
      </c>
      <c r="AA671" s="113">
        <f t="shared" si="242"/>
        <v>922</v>
      </c>
      <c r="AB671" s="124">
        <f>IF(OR(ISNUMBER(SEARCH("적하삭제",J671)),ISNUMBER(SEARCH("적하 삭제",J671))),0,AA671*Summary!$B$23/100)</f>
        <v>8688.2826000000005</v>
      </c>
      <c r="AC671" s="65"/>
      <c r="AD671" s="145">
        <v>45913</v>
      </c>
      <c r="AE671" s="139" t="s">
        <v>10</v>
      </c>
      <c r="AF671" s="139">
        <v>82020038126</v>
      </c>
      <c r="AG671" s="139" t="s">
        <v>2162</v>
      </c>
      <c r="AH671" s="139" t="s">
        <v>2163</v>
      </c>
      <c r="AI671" s="139">
        <v>1093516025</v>
      </c>
      <c r="AJ671" s="139">
        <v>1115</v>
      </c>
      <c r="AK671" s="139"/>
      <c r="AL671" s="140">
        <v>1</v>
      </c>
      <c r="AM671" s="141">
        <v>1.45</v>
      </c>
      <c r="AN671" s="141">
        <v>2.1</v>
      </c>
      <c r="AO671" s="141">
        <v>2.1</v>
      </c>
      <c r="AP671" s="139" t="s">
        <v>8</v>
      </c>
      <c r="AQ671" s="141">
        <v>3.87</v>
      </c>
      <c r="AR671" s="139" t="s">
        <v>81</v>
      </c>
      <c r="AS671" s="139" t="s">
        <v>81</v>
      </c>
      <c r="AT671" s="139" t="s">
        <v>81</v>
      </c>
      <c r="AU671" s="139" t="s">
        <v>81</v>
      </c>
      <c r="AV671" s="139" t="s">
        <v>81</v>
      </c>
      <c r="AW671" s="139">
        <v>2256355</v>
      </c>
      <c r="AX671" s="139" t="s">
        <v>121</v>
      </c>
      <c r="AY671" s="139" t="s">
        <v>82</v>
      </c>
      <c r="AZ671" s="139"/>
      <c r="BA671" s="139" t="s">
        <v>83</v>
      </c>
      <c r="BB671" s="157">
        <v>596421481264</v>
      </c>
      <c r="BC671" s="139"/>
      <c r="BD671" s="139" t="s">
        <v>2164</v>
      </c>
      <c r="BE671" s="139" t="s">
        <v>88</v>
      </c>
      <c r="BF671" s="139" t="s">
        <v>87</v>
      </c>
      <c r="BG671" s="139" t="s">
        <v>84</v>
      </c>
      <c r="BH671" s="139" t="s">
        <v>85</v>
      </c>
      <c r="BI671" s="139" t="s">
        <v>86</v>
      </c>
      <c r="BJ671" s="139"/>
      <c r="BK671" s="139" t="s">
        <v>116</v>
      </c>
    </row>
    <row r="672" spans="1:63" ht="13.2" customHeight="1" x14ac:dyDescent="0.2">
      <c r="A672" s="54">
        <f t="shared" si="221"/>
        <v>45913</v>
      </c>
      <c r="B672" s="54" t="str">
        <f t="shared" si="222"/>
        <v>NRT</v>
      </c>
      <c r="C672" s="53">
        <f t="shared" si="223"/>
        <v>82020038126</v>
      </c>
      <c r="D672" s="55" t="str">
        <f t="shared" si="224"/>
        <v>PJP250142889</v>
      </c>
      <c r="E672" s="53">
        <f t="shared" si="225"/>
        <v>596421474732</v>
      </c>
      <c r="F672" s="53">
        <f t="shared" si="226"/>
        <v>2256355</v>
      </c>
      <c r="G672" s="53" t="str">
        <f t="shared" si="227"/>
        <v>SWCORP (TEAMHT)</v>
      </c>
      <c r="H672" s="55" t="str">
        <f t="shared" si="228"/>
        <v>우동숙</v>
      </c>
      <c r="I672" s="53">
        <f t="shared" si="229"/>
        <v>16007</v>
      </c>
      <c r="J672" s="72" t="str">
        <f t="shared" si="230"/>
        <v>[동물검역]/반입예정정보재전송</v>
      </c>
      <c r="K672" s="114">
        <f t="shared" si="231"/>
        <v>1</v>
      </c>
      <c r="L672" s="115">
        <f t="shared" si="232"/>
        <v>0.85</v>
      </c>
      <c r="M672" s="115">
        <f t="shared" si="233"/>
        <v>2</v>
      </c>
      <c r="N672" s="56">
        <f t="shared" si="234"/>
        <v>2</v>
      </c>
      <c r="O672" s="53" t="str">
        <f t="shared" si="235"/>
        <v>동물검역(Animal Inspection)</v>
      </c>
      <c r="P672" s="100">
        <f t="shared" si="236"/>
        <v>6.65</v>
      </c>
      <c r="Q672" s="63" t="str">
        <f t="shared" si="237"/>
        <v>RS706</v>
      </c>
      <c r="R672" s="63" t="str">
        <f t="shared" si="238"/>
        <v>AIR SEOUL</v>
      </c>
      <c r="S672" s="54">
        <f t="shared" si="239"/>
        <v>45913</v>
      </c>
      <c r="T672" s="94">
        <f t="shared" si="240"/>
        <v>850</v>
      </c>
      <c r="U672" s="98" cm="1">
        <f t="array" ref="U672">IF(OR(ISNUMBER(SEARCH("대신대납",J672)),ISNUMBER(SEARCH("대신 대납",J672))),_xlfn.LET(
  _xlpm.s,J672,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2" s="98">
        <f>((K672-1)*2500)/(Summary!$B$23/100)</f>
        <v>0</v>
      </c>
      <c r="W672" s="107">
        <f>IF(OR(ISNUMBER(SEARCH("대신대납",J672)),ISNUMBER(SEARCH("대신 대납",J672)),ISNUMBER(SEARCH("대신착불",J672)),ISNUMBER(SEARCH("대신 착불",J672))), 0,_xlfn.IFNA(_xlfn.IFS(
    AND(N672/K672 &gt; 2, N672/K672 &lt;= 5), 500/(Summary!$B$23/100) * K672,
    AND(N672/K672 &gt; 5, N672/K672 &lt;= 10), 1000/(Summary!$B$23/100) * K672,
    AND(N672/K672 &gt; 10, N672/K672 &lt;= 20), 3000/(Summary!$B$23/100) * K672,
    AND(N672/K672 &gt; 20, N672/K672 &lt;= 25), 11000/(Summary!$B$23/100) * K672,
    AND(N672/K672 &gt; 25, N672/K672 &lt;= 999), 15000/(Summary!$B$23/100) * K672
),0))</f>
        <v>0</v>
      </c>
      <c r="X672" s="99" cm="1">
        <f t="array" ref="X672">_xlfn.IFNA(_xlfn.IFS(AND(P672&gt;=2000, P672&lt;3000), 10000, AND(P672&gt;=3000, P672&lt;4000), 15000, AND(P672&gt;=4000, P672&lt;5000), 20000, AND(P672&gt;=5000), 25000),0)</f>
        <v>0</v>
      </c>
      <c r="Y672" s="64" t="str">
        <f>_xlfn.IFNA(VLOOKUP(D672,OTC!$A:$H,8,0),"")</f>
        <v/>
      </c>
      <c r="Z672" s="102">
        <f t="shared" si="241"/>
        <v>0</v>
      </c>
      <c r="AA672" s="113">
        <f t="shared" si="242"/>
        <v>850</v>
      </c>
      <c r="AB672" s="124">
        <f>IF(OR(ISNUMBER(SEARCH("적하삭제",J672)),ISNUMBER(SEARCH("적하 삭제",J672))),0,AA672*Summary!$B$23/100)</f>
        <v>8009.8050000000003</v>
      </c>
      <c r="AC672" s="65"/>
      <c r="AD672" s="145">
        <v>45913</v>
      </c>
      <c r="AE672" s="139" t="s">
        <v>10</v>
      </c>
      <c r="AF672" s="139">
        <v>82020038126</v>
      </c>
      <c r="AG672" s="139" t="s">
        <v>2165</v>
      </c>
      <c r="AH672" s="139" t="s">
        <v>2166</v>
      </c>
      <c r="AI672" s="139">
        <v>1038210229</v>
      </c>
      <c r="AJ672" s="139">
        <v>16007</v>
      </c>
      <c r="AK672" s="139" t="s">
        <v>154</v>
      </c>
      <c r="AL672" s="140">
        <v>1</v>
      </c>
      <c r="AM672" s="141">
        <v>0.85</v>
      </c>
      <c r="AN672" s="141">
        <v>2</v>
      </c>
      <c r="AO672" s="141">
        <v>2</v>
      </c>
      <c r="AP672" s="139" t="s">
        <v>100</v>
      </c>
      <c r="AQ672" s="141">
        <v>6.65</v>
      </c>
      <c r="AR672" s="139" t="s">
        <v>81</v>
      </c>
      <c r="AS672" s="139" t="s">
        <v>81</v>
      </c>
      <c r="AT672" s="139" t="s">
        <v>81</v>
      </c>
      <c r="AU672" s="139" t="s">
        <v>81</v>
      </c>
      <c r="AV672" s="139" t="s">
        <v>81</v>
      </c>
      <c r="AW672" s="139">
        <v>2256355</v>
      </c>
      <c r="AX672" s="139" t="s">
        <v>121</v>
      </c>
      <c r="AY672" s="139" t="s">
        <v>89</v>
      </c>
      <c r="AZ672" s="139"/>
      <c r="BA672" s="139" t="s">
        <v>83</v>
      </c>
      <c r="BB672" s="157">
        <v>596421474732</v>
      </c>
      <c r="BC672" s="139"/>
      <c r="BD672" s="139" t="s">
        <v>2167</v>
      </c>
      <c r="BE672" s="139" t="s">
        <v>88</v>
      </c>
      <c r="BF672" s="139" t="s">
        <v>87</v>
      </c>
      <c r="BG672" s="139" t="s">
        <v>84</v>
      </c>
      <c r="BH672" s="139" t="s">
        <v>85</v>
      </c>
      <c r="BI672" s="139" t="s">
        <v>86</v>
      </c>
      <c r="BJ672" s="139"/>
      <c r="BK672" s="139" t="s">
        <v>116</v>
      </c>
    </row>
    <row r="673" spans="1:63" ht="13.2" customHeight="1" x14ac:dyDescent="0.2">
      <c r="A673" s="54">
        <f t="shared" si="221"/>
        <v>45917</v>
      </c>
      <c r="B673" s="54" t="str">
        <f t="shared" si="222"/>
        <v>NRT</v>
      </c>
      <c r="C673" s="53">
        <f t="shared" si="223"/>
        <v>82020038130</v>
      </c>
      <c r="D673" s="55" t="str">
        <f t="shared" si="224"/>
        <v>PJP250143458</v>
      </c>
      <c r="E673" s="53">
        <f t="shared" si="225"/>
        <v>596421477591</v>
      </c>
      <c r="F673" s="53">
        <f t="shared" si="226"/>
        <v>2256355</v>
      </c>
      <c r="G673" s="53" t="str">
        <f t="shared" si="227"/>
        <v>SWCORP (TEAMHT)</v>
      </c>
      <c r="H673" s="55" t="str">
        <f t="shared" si="228"/>
        <v>최상훈</v>
      </c>
      <c r="I673" s="53">
        <f t="shared" si="229"/>
        <v>12568</v>
      </c>
      <c r="J673" s="72" t="str">
        <f t="shared" si="230"/>
        <v>반입예정정보재전송</v>
      </c>
      <c r="K673" s="114">
        <f t="shared" si="231"/>
        <v>1</v>
      </c>
      <c r="L673" s="115">
        <f t="shared" si="232"/>
        <v>0.6</v>
      </c>
      <c r="M673" s="115">
        <f t="shared" si="233"/>
        <v>2</v>
      </c>
      <c r="N673" s="56">
        <f t="shared" si="234"/>
        <v>2</v>
      </c>
      <c r="O673" s="53" t="str">
        <f t="shared" si="235"/>
        <v>동물검역(Animal Inspection)</v>
      </c>
      <c r="P673" s="100">
        <f t="shared" si="236"/>
        <v>2.2000000000000002</v>
      </c>
      <c r="Q673" s="63" t="str">
        <f t="shared" si="237"/>
        <v>RS706</v>
      </c>
      <c r="R673" s="63" t="str">
        <f t="shared" si="238"/>
        <v>AIR SEOUL</v>
      </c>
      <c r="S673" s="54">
        <f t="shared" si="239"/>
        <v>45917</v>
      </c>
      <c r="T673" s="94">
        <f t="shared" si="240"/>
        <v>850</v>
      </c>
      <c r="U673" s="98" cm="1">
        <f t="array" ref="U673">IF(OR(ISNUMBER(SEARCH("대신대납",J673)),ISNUMBER(SEARCH("대신 대납",J673))),_xlfn.LET(
  _xlpm.s,J673,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3" s="98">
        <f>((K673-1)*2500)/(Summary!$B$23/100)</f>
        <v>0</v>
      </c>
      <c r="W673" s="107">
        <f>IF(OR(ISNUMBER(SEARCH("대신대납",J673)),ISNUMBER(SEARCH("대신 대납",J673)),ISNUMBER(SEARCH("대신착불",J673)),ISNUMBER(SEARCH("대신 착불",J673))), 0,_xlfn.IFNA(_xlfn.IFS(
    AND(N673/K673 &gt; 2, N673/K673 &lt;= 5), 500/(Summary!$B$23/100) * K673,
    AND(N673/K673 &gt; 5, N673/K673 &lt;= 10), 1000/(Summary!$B$23/100) * K673,
    AND(N673/K673 &gt; 10, N673/K673 &lt;= 20), 3000/(Summary!$B$23/100) * K673,
    AND(N673/K673 &gt; 20, N673/K673 &lt;= 25), 11000/(Summary!$B$23/100) * K673,
    AND(N673/K673 &gt; 25, N673/K673 &lt;= 999), 15000/(Summary!$B$23/100) * K673
),0))</f>
        <v>0</v>
      </c>
      <c r="X673" s="99" cm="1">
        <f t="array" ref="X673">_xlfn.IFNA(_xlfn.IFS(AND(P673&gt;=2000, P673&lt;3000), 10000, AND(P673&gt;=3000, P673&lt;4000), 15000, AND(P673&gt;=4000, P673&lt;5000), 20000, AND(P673&gt;=5000), 25000),0)</f>
        <v>0</v>
      </c>
      <c r="Y673" s="64" t="str">
        <f>_xlfn.IFNA(VLOOKUP(D673,OTC!$A:$H,8,0),"")</f>
        <v/>
      </c>
      <c r="Z673" s="102">
        <f t="shared" si="241"/>
        <v>0</v>
      </c>
      <c r="AA673" s="113">
        <f t="shared" si="242"/>
        <v>850</v>
      </c>
      <c r="AB673" s="124">
        <f>IF(OR(ISNUMBER(SEARCH("적하삭제",J673)),ISNUMBER(SEARCH("적하 삭제",J673))),0,AA673*Summary!$B$23/100)</f>
        <v>8009.8050000000003</v>
      </c>
      <c r="AC673" s="65"/>
      <c r="AD673" s="145">
        <v>45917</v>
      </c>
      <c r="AE673" s="139" t="s">
        <v>10</v>
      </c>
      <c r="AF673" s="139">
        <v>82020038130</v>
      </c>
      <c r="AG673" s="139" t="s">
        <v>2168</v>
      </c>
      <c r="AH673" s="139" t="s">
        <v>2169</v>
      </c>
      <c r="AI673" s="139">
        <v>1093049185</v>
      </c>
      <c r="AJ673" s="139">
        <v>12568</v>
      </c>
      <c r="AK673" s="139" t="s">
        <v>2170</v>
      </c>
      <c r="AL673" s="140">
        <v>1</v>
      </c>
      <c r="AM673" s="141">
        <v>0.6</v>
      </c>
      <c r="AN673" s="141">
        <v>2</v>
      </c>
      <c r="AO673" s="141">
        <v>2</v>
      </c>
      <c r="AP673" s="139" t="s">
        <v>100</v>
      </c>
      <c r="AQ673" s="141">
        <v>2.2000000000000002</v>
      </c>
      <c r="AR673" s="139" t="s">
        <v>81</v>
      </c>
      <c r="AS673" s="139" t="s">
        <v>81</v>
      </c>
      <c r="AT673" s="139" t="s">
        <v>81</v>
      </c>
      <c r="AU673" s="139" t="s">
        <v>81</v>
      </c>
      <c r="AV673" s="139" t="s">
        <v>81</v>
      </c>
      <c r="AW673" s="139">
        <v>2256355</v>
      </c>
      <c r="AX673" s="139" t="s">
        <v>121</v>
      </c>
      <c r="AY673" s="139" t="s">
        <v>89</v>
      </c>
      <c r="AZ673" s="139"/>
      <c r="BA673" s="139" t="s">
        <v>83</v>
      </c>
      <c r="BB673" s="157">
        <v>596421477591</v>
      </c>
      <c r="BC673" s="139"/>
      <c r="BD673" s="139" t="s">
        <v>2171</v>
      </c>
      <c r="BE673" s="139" t="s">
        <v>88</v>
      </c>
      <c r="BF673" s="139" t="s">
        <v>87</v>
      </c>
      <c r="BG673" s="139" t="s">
        <v>84</v>
      </c>
      <c r="BH673" s="139" t="s">
        <v>85</v>
      </c>
      <c r="BI673" s="139" t="s">
        <v>86</v>
      </c>
      <c r="BJ673" s="139"/>
      <c r="BK673" s="139" t="s">
        <v>116</v>
      </c>
    </row>
    <row r="674" spans="1:63" ht="13.2" customHeight="1" x14ac:dyDescent="0.2">
      <c r="A674" s="54">
        <f t="shared" si="221"/>
        <v>45917</v>
      </c>
      <c r="B674" s="54" t="str">
        <f t="shared" si="222"/>
        <v>NRT</v>
      </c>
      <c r="C674" s="53">
        <f t="shared" si="223"/>
        <v>82020038130</v>
      </c>
      <c r="D674" s="55" t="str">
        <f t="shared" si="224"/>
        <v>PJP250145908</v>
      </c>
      <c r="E674" s="53">
        <f t="shared" si="225"/>
        <v>596421490600</v>
      </c>
      <c r="F674" s="53">
        <f t="shared" si="226"/>
        <v>2256355</v>
      </c>
      <c r="G674" s="53" t="str">
        <f t="shared" si="227"/>
        <v>SWCORP (TEAMHT)</v>
      </c>
      <c r="H674" s="55" t="str">
        <f t="shared" si="228"/>
        <v>허연수</v>
      </c>
      <c r="I674" s="53">
        <f t="shared" si="229"/>
        <v>39391</v>
      </c>
      <c r="J674" s="72">
        <f t="shared" si="230"/>
        <v>0</v>
      </c>
      <c r="K674" s="114">
        <f t="shared" si="231"/>
        <v>1</v>
      </c>
      <c r="L674" s="115">
        <f t="shared" si="232"/>
        <v>0.65</v>
      </c>
      <c r="M674" s="115">
        <f t="shared" si="233"/>
        <v>2.1</v>
      </c>
      <c r="N674" s="56">
        <f t="shared" si="234"/>
        <v>2.1</v>
      </c>
      <c r="O674" s="53" t="str">
        <f t="shared" si="235"/>
        <v>일반(목록배제,Normal-Manifest Exception)</v>
      </c>
      <c r="P674" s="100">
        <f t="shared" si="236"/>
        <v>5.97</v>
      </c>
      <c r="Q674" s="63" t="str">
        <f t="shared" si="237"/>
        <v>RS706</v>
      </c>
      <c r="R674" s="63" t="str">
        <f t="shared" si="238"/>
        <v>AIR SEOUL</v>
      </c>
      <c r="S674" s="54">
        <f t="shared" si="239"/>
        <v>45917</v>
      </c>
      <c r="T674" s="94">
        <f t="shared" si="240"/>
        <v>869</v>
      </c>
      <c r="U674" s="98" cm="1">
        <f t="array" ref="U674">IF(OR(ISNUMBER(SEARCH("대신대납",J674)),ISNUMBER(SEARCH("대신 대납",J674))),_xlfn.LET(
  _xlpm.s,J674,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4" s="98">
        <f>((K674-1)*2500)/(Summary!$B$23/100)</f>
        <v>0</v>
      </c>
      <c r="W674" s="107">
        <f>IF(OR(ISNUMBER(SEARCH("대신대납",J674)),ISNUMBER(SEARCH("대신 대납",J674)),ISNUMBER(SEARCH("대신착불",J674)),ISNUMBER(SEARCH("대신 착불",J674))), 0,_xlfn.IFNA(_xlfn.IFS(
    AND(N674/K674 &gt; 2, N674/K674 &lt;= 5), 500/(Summary!$B$23/100) * K674,
    AND(N674/K674 &gt; 5, N674/K674 &lt;= 10), 1000/(Summary!$B$23/100) * K674,
    AND(N674/K674 &gt; 10, N674/K674 &lt;= 20), 3000/(Summary!$B$23/100) * K674,
    AND(N674/K674 &gt; 20, N674/K674 &lt;= 25), 11000/(Summary!$B$23/100) * K674,
    AND(N674/K674 &gt; 25, N674/K674 &lt;= 999), 15000/(Summary!$B$23/100) * K674
),0))</f>
        <v>53.059968376258844</v>
      </c>
      <c r="X674" s="99" cm="1">
        <f t="array" ref="X674">_xlfn.IFNA(_xlfn.IFS(AND(P674&gt;=2000, P674&lt;3000), 10000, AND(P674&gt;=3000, P674&lt;4000), 15000, AND(P674&gt;=4000, P674&lt;5000), 20000, AND(P674&gt;=5000), 25000),0)</f>
        <v>0</v>
      </c>
      <c r="Y674" s="64" t="str">
        <f>_xlfn.IFNA(VLOOKUP(D674,OTC!$A:$H,8,0),"")</f>
        <v/>
      </c>
      <c r="Z674" s="102">
        <f t="shared" si="241"/>
        <v>53</v>
      </c>
      <c r="AA674" s="113">
        <f t="shared" si="242"/>
        <v>922</v>
      </c>
      <c r="AB674" s="124">
        <f>IF(OR(ISNUMBER(SEARCH("적하삭제",J674)),ISNUMBER(SEARCH("적하 삭제",J674))),0,AA674*Summary!$B$23/100)</f>
        <v>8688.2826000000005</v>
      </c>
      <c r="AC674" s="65"/>
      <c r="AD674" s="145">
        <v>45917</v>
      </c>
      <c r="AE674" s="139" t="s">
        <v>10</v>
      </c>
      <c r="AF674" s="139">
        <v>82020038130</v>
      </c>
      <c r="AG674" s="139" t="s">
        <v>2172</v>
      </c>
      <c r="AH674" s="139" t="s">
        <v>2173</v>
      </c>
      <c r="AI674" s="139">
        <v>1029494937</v>
      </c>
      <c r="AJ674" s="139">
        <v>39391</v>
      </c>
      <c r="AK674" s="139"/>
      <c r="AL674" s="140">
        <v>1</v>
      </c>
      <c r="AM674" s="141">
        <v>0.65</v>
      </c>
      <c r="AN674" s="141">
        <v>2.1</v>
      </c>
      <c r="AO674" s="141">
        <v>2.1</v>
      </c>
      <c r="AP674" s="139" t="s">
        <v>8</v>
      </c>
      <c r="AQ674" s="141">
        <v>5.97</v>
      </c>
      <c r="AR674" s="139" t="s">
        <v>81</v>
      </c>
      <c r="AS674" s="139" t="s">
        <v>81</v>
      </c>
      <c r="AT674" s="139" t="s">
        <v>81</v>
      </c>
      <c r="AU674" s="139" t="s">
        <v>81</v>
      </c>
      <c r="AV674" s="139" t="s">
        <v>81</v>
      </c>
      <c r="AW674" s="139">
        <v>2256355</v>
      </c>
      <c r="AX674" s="139" t="s">
        <v>121</v>
      </c>
      <c r="AY674" s="139" t="s">
        <v>82</v>
      </c>
      <c r="AZ674" s="139"/>
      <c r="BA674" s="139" t="s">
        <v>83</v>
      </c>
      <c r="BB674" s="157">
        <v>596421490600</v>
      </c>
      <c r="BC674" s="139"/>
      <c r="BD674" s="139" t="s">
        <v>2174</v>
      </c>
      <c r="BE674" s="139" t="s">
        <v>88</v>
      </c>
      <c r="BF674" s="139" t="s">
        <v>87</v>
      </c>
      <c r="BG674" s="139" t="s">
        <v>84</v>
      </c>
      <c r="BH674" s="139" t="s">
        <v>85</v>
      </c>
      <c r="BI674" s="139" t="s">
        <v>86</v>
      </c>
      <c r="BJ674" s="139"/>
      <c r="BK674" s="139" t="s">
        <v>116</v>
      </c>
    </row>
    <row r="675" spans="1:63" ht="13.2" customHeight="1" x14ac:dyDescent="0.2">
      <c r="A675" s="54">
        <f t="shared" si="221"/>
        <v>45917</v>
      </c>
      <c r="B675" s="54" t="str">
        <f t="shared" si="222"/>
        <v>NRT</v>
      </c>
      <c r="C675" s="53">
        <f t="shared" si="223"/>
        <v>82020038130</v>
      </c>
      <c r="D675" s="55" t="str">
        <f t="shared" si="224"/>
        <v>PJP250144076</v>
      </c>
      <c r="E675" s="53">
        <f t="shared" si="225"/>
        <v>596421479945</v>
      </c>
      <c r="F675" s="53">
        <f t="shared" si="226"/>
        <v>2256355</v>
      </c>
      <c r="G675" s="53" t="str">
        <f t="shared" si="227"/>
        <v>SWCORP (TEAMHT)</v>
      </c>
      <c r="H675" s="55" t="str">
        <f t="shared" si="228"/>
        <v>김정연</v>
      </c>
      <c r="I675" s="53">
        <f t="shared" si="229"/>
        <v>46997</v>
      </c>
      <c r="J675" s="72" t="str">
        <f t="shared" si="230"/>
        <v>반입예정정보재전송</v>
      </c>
      <c r="K675" s="114">
        <f t="shared" si="231"/>
        <v>1</v>
      </c>
      <c r="L675" s="115">
        <f t="shared" si="232"/>
        <v>1.1000000000000001</v>
      </c>
      <c r="M675" s="115">
        <f t="shared" si="233"/>
        <v>2.1</v>
      </c>
      <c r="N675" s="56">
        <f t="shared" si="234"/>
        <v>2.1</v>
      </c>
      <c r="O675" s="53" t="str">
        <f t="shared" si="235"/>
        <v>동물검역(Animal Inspection)</v>
      </c>
      <c r="P675" s="100">
        <f t="shared" si="236"/>
        <v>8.93</v>
      </c>
      <c r="Q675" s="63" t="str">
        <f t="shared" si="237"/>
        <v>RS706</v>
      </c>
      <c r="R675" s="63" t="str">
        <f t="shared" si="238"/>
        <v>AIR SEOUL</v>
      </c>
      <c r="S675" s="54">
        <f t="shared" si="239"/>
        <v>45917</v>
      </c>
      <c r="T675" s="94">
        <f t="shared" si="240"/>
        <v>869</v>
      </c>
      <c r="U675" s="98" cm="1">
        <f t="array" ref="U675">IF(OR(ISNUMBER(SEARCH("대신대납",J675)),ISNUMBER(SEARCH("대신 대납",J675))),_xlfn.LET(
  _xlpm.s,J675,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5" s="98">
        <f>((K675-1)*2500)/(Summary!$B$23/100)</f>
        <v>0</v>
      </c>
      <c r="W675" s="107">
        <f>IF(OR(ISNUMBER(SEARCH("대신대납",J675)),ISNUMBER(SEARCH("대신 대납",J675)),ISNUMBER(SEARCH("대신착불",J675)),ISNUMBER(SEARCH("대신 착불",J675))), 0,_xlfn.IFNA(_xlfn.IFS(
    AND(N675/K675 &gt; 2, N675/K675 &lt;= 5), 500/(Summary!$B$23/100) * K675,
    AND(N675/K675 &gt; 5, N675/K675 &lt;= 10), 1000/(Summary!$B$23/100) * K675,
    AND(N675/K675 &gt; 10, N675/K675 &lt;= 20), 3000/(Summary!$B$23/100) * K675,
    AND(N675/K675 &gt; 20, N675/K675 &lt;= 25), 11000/(Summary!$B$23/100) * K675,
    AND(N675/K675 &gt; 25, N675/K675 &lt;= 999), 15000/(Summary!$B$23/100) * K675
),0))</f>
        <v>53.059968376258844</v>
      </c>
      <c r="X675" s="99" cm="1">
        <f t="array" ref="X675">_xlfn.IFNA(_xlfn.IFS(AND(P675&gt;=2000, P675&lt;3000), 10000, AND(P675&gt;=3000, P675&lt;4000), 15000, AND(P675&gt;=4000, P675&lt;5000), 20000, AND(P675&gt;=5000), 25000),0)</f>
        <v>0</v>
      </c>
      <c r="Y675" s="64" t="str">
        <f>_xlfn.IFNA(VLOOKUP(D675,OTC!$A:$H,8,0),"")</f>
        <v/>
      </c>
      <c r="Z675" s="102">
        <f t="shared" si="241"/>
        <v>53</v>
      </c>
      <c r="AA675" s="113">
        <f t="shared" si="242"/>
        <v>922</v>
      </c>
      <c r="AB675" s="124">
        <f>IF(OR(ISNUMBER(SEARCH("적하삭제",J675)),ISNUMBER(SEARCH("적하 삭제",J675))),0,AA675*Summary!$B$23/100)</f>
        <v>8688.2826000000005</v>
      </c>
      <c r="AC675" s="65"/>
      <c r="AD675" s="145">
        <v>45917</v>
      </c>
      <c r="AE675" s="139" t="s">
        <v>10</v>
      </c>
      <c r="AF675" s="139">
        <v>82020038130</v>
      </c>
      <c r="AG675" s="139" t="s">
        <v>2175</v>
      </c>
      <c r="AH675" s="139" t="s">
        <v>157</v>
      </c>
      <c r="AI675" s="139">
        <v>1094587247</v>
      </c>
      <c r="AJ675" s="139">
        <v>46997</v>
      </c>
      <c r="AK675" s="139" t="s">
        <v>2170</v>
      </c>
      <c r="AL675" s="140">
        <v>1</v>
      </c>
      <c r="AM675" s="141">
        <v>1.1000000000000001</v>
      </c>
      <c r="AN675" s="141">
        <v>2.1</v>
      </c>
      <c r="AO675" s="141">
        <v>2.1</v>
      </c>
      <c r="AP675" s="139" t="s">
        <v>100</v>
      </c>
      <c r="AQ675" s="141">
        <v>8.93</v>
      </c>
      <c r="AR675" s="139" t="s">
        <v>81</v>
      </c>
      <c r="AS675" s="139" t="s">
        <v>81</v>
      </c>
      <c r="AT675" s="139" t="s">
        <v>81</v>
      </c>
      <c r="AU675" s="139" t="s">
        <v>81</v>
      </c>
      <c r="AV675" s="139" t="s">
        <v>81</v>
      </c>
      <c r="AW675" s="139">
        <v>2256355</v>
      </c>
      <c r="AX675" s="139" t="s">
        <v>121</v>
      </c>
      <c r="AY675" s="139" t="s">
        <v>89</v>
      </c>
      <c r="AZ675" s="139"/>
      <c r="BA675" s="139" t="s">
        <v>83</v>
      </c>
      <c r="BB675" s="157">
        <v>596421479945</v>
      </c>
      <c r="BC675" s="139"/>
      <c r="BD675" s="139" t="s">
        <v>2176</v>
      </c>
      <c r="BE675" s="139" t="s">
        <v>88</v>
      </c>
      <c r="BF675" s="139" t="s">
        <v>87</v>
      </c>
      <c r="BG675" s="139" t="s">
        <v>84</v>
      </c>
      <c r="BH675" s="139" t="s">
        <v>85</v>
      </c>
      <c r="BI675" s="139" t="s">
        <v>86</v>
      </c>
      <c r="BJ675" s="139"/>
      <c r="BK675" s="139" t="s">
        <v>116</v>
      </c>
    </row>
    <row r="676" spans="1:63" ht="13.2" customHeight="1" x14ac:dyDescent="0.2">
      <c r="A676" s="54">
        <f t="shared" si="221"/>
        <v>45917</v>
      </c>
      <c r="B676" s="54" t="str">
        <f t="shared" si="222"/>
        <v>NRT</v>
      </c>
      <c r="C676" s="53">
        <f t="shared" si="223"/>
        <v>82020038130</v>
      </c>
      <c r="D676" s="55" t="str">
        <f t="shared" si="224"/>
        <v>PJP250144450</v>
      </c>
      <c r="E676" s="53">
        <f t="shared" si="225"/>
        <v>596421482631</v>
      </c>
      <c r="F676" s="53">
        <f t="shared" si="226"/>
        <v>2256355</v>
      </c>
      <c r="G676" s="53" t="str">
        <f t="shared" si="227"/>
        <v>SWCORP (TEAMHT)</v>
      </c>
      <c r="H676" s="55" t="str">
        <f t="shared" si="228"/>
        <v>박서진</v>
      </c>
      <c r="I676" s="53">
        <f t="shared" si="229"/>
        <v>7204</v>
      </c>
      <c r="J676" s="72">
        <f t="shared" si="230"/>
        <v>0</v>
      </c>
      <c r="K676" s="114">
        <f t="shared" si="231"/>
        <v>1</v>
      </c>
      <c r="L676" s="115">
        <f t="shared" si="232"/>
        <v>0.25</v>
      </c>
      <c r="M676" s="115">
        <f t="shared" si="233"/>
        <v>2</v>
      </c>
      <c r="N676" s="56">
        <f t="shared" si="234"/>
        <v>2</v>
      </c>
      <c r="O676" s="53" t="str">
        <f t="shared" si="235"/>
        <v>목록(Manifest)</v>
      </c>
      <c r="P676" s="100">
        <f t="shared" si="236"/>
        <v>5.0999999999999996</v>
      </c>
      <c r="Q676" s="63" t="str">
        <f t="shared" si="237"/>
        <v>RS706</v>
      </c>
      <c r="R676" s="63" t="str">
        <f t="shared" si="238"/>
        <v>AIR SEOUL</v>
      </c>
      <c r="S676" s="54">
        <f t="shared" si="239"/>
        <v>45917</v>
      </c>
      <c r="T676" s="94">
        <f t="shared" si="240"/>
        <v>850</v>
      </c>
      <c r="U676" s="98" cm="1">
        <f t="array" ref="U676">IF(OR(ISNUMBER(SEARCH("대신대납",J676)),ISNUMBER(SEARCH("대신 대납",J676))),_xlfn.LET(
  _xlpm.s,J676,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6" s="98">
        <f>((K676-1)*2500)/(Summary!$B$23/100)</f>
        <v>0</v>
      </c>
      <c r="W676" s="107">
        <f>IF(OR(ISNUMBER(SEARCH("대신대납",J676)),ISNUMBER(SEARCH("대신 대납",J676)),ISNUMBER(SEARCH("대신착불",J676)),ISNUMBER(SEARCH("대신 착불",J676))), 0,_xlfn.IFNA(_xlfn.IFS(
    AND(N676/K676 &gt; 2, N676/K676 &lt;= 5), 500/(Summary!$B$23/100) * K676,
    AND(N676/K676 &gt; 5, N676/K676 &lt;= 10), 1000/(Summary!$B$23/100) * K676,
    AND(N676/K676 &gt; 10, N676/K676 &lt;= 20), 3000/(Summary!$B$23/100) * K676,
    AND(N676/K676 &gt; 20, N676/K676 &lt;= 25), 11000/(Summary!$B$23/100) * K676,
    AND(N676/K676 &gt; 25, N676/K676 &lt;= 999), 15000/(Summary!$B$23/100) * K676
),0))</f>
        <v>0</v>
      </c>
      <c r="X676" s="99" cm="1">
        <f t="array" ref="X676">_xlfn.IFNA(_xlfn.IFS(AND(P676&gt;=2000, P676&lt;3000), 10000, AND(P676&gt;=3000, P676&lt;4000), 15000, AND(P676&gt;=4000, P676&lt;5000), 20000, AND(P676&gt;=5000), 25000),0)</f>
        <v>0</v>
      </c>
      <c r="Y676" s="64" t="str">
        <f>_xlfn.IFNA(VLOOKUP(D676,OTC!$A:$H,8,0),"")</f>
        <v/>
      </c>
      <c r="Z676" s="102">
        <f t="shared" si="241"/>
        <v>0</v>
      </c>
      <c r="AA676" s="113">
        <f t="shared" si="242"/>
        <v>850</v>
      </c>
      <c r="AB676" s="124">
        <f>IF(OR(ISNUMBER(SEARCH("적하삭제",J676)),ISNUMBER(SEARCH("적하 삭제",J676))),0,AA676*Summary!$B$23/100)</f>
        <v>8009.8050000000003</v>
      </c>
      <c r="AC676" s="65"/>
      <c r="AD676" s="145">
        <v>45917</v>
      </c>
      <c r="AE676" s="139" t="s">
        <v>10</v>
      </c>
      <c r="AF676" s="139">
        <v>82020038130</v>
      </c>
      <c r="AG676" s="139" t="s">
        <v>2177</v>
      </c>
      <c r="AH676" s="139" t="s">
        <v>137</v>
      </c>
      <c r="AI676" s="139">
        <v>1023549470</v>
      </c>
      <c r="AJ676" s="139">
        <v>7204</v>
      </c>
      <c r="AK676" s="139"/>
      <c r="AL676" s="140">
        <v>1</v>
      </c>
      <c r="AM676" s="141">
        <v>0.25</v>
      </c>
      <c r="AN676" s="141">
        <v>2</v>
      </c>
      <c r="AO676" s="141">
        <v>2</v>
      </c>
      <c r="AP676" s="139" t="s">
        <v>7</v>
      </c>
      <c r="AQ676" s="141">
        <v>5.0999999999999996</v>
      </c>
      <c r="AR676" s="139" t="s">
        <v>81</v>
      </c>
      <c r="AS676" s="139" t="s">
        <v>81</v>
      </c>
      <c r="AT676" s="139" t="s">
        <v>81</v>
      </c>
      <c r="AU676" s="139" t="s">
        <v>81</v>
      </c>
      <c r="AV676" s="139" t="s">
        <v>81</v>
      </c>
      <c r="AW676" s="139">
        <v>2256355</v>
      </c>
      <c r="AX676" s="139" t="s">
        <v>121</v>
      </c>
      <c r="AY676" s="139" t="s">
        <v>82</v>
      </c>
      <c r="AZ676" s="139"/>
      <c r="BA676" s="139" t="s">
        <v>83</v>
      </c>
      <c r="BB676" s="157">
        <v>596421482631</v>
      </c>
      <c r="BC676" s="139"/>
      <c r="BD676" s="139" t="s">
        <v>2178</v>
      </c>
      <c r="BE676" s="139" t="s">
        <v>88</v>
      </c>
      <c r="BF676" s="139" t="s">
        <v>87</v>
      </c>
      <c r="BG676" s="139" t="s">
        <v>84</v>
      </c>
      <c r="BH676" s="139" t="s">
        <v>85</v>
      </c>
      <c r="BI676" s="139" t="s">
        <v>86</v>
      </c>
      <c r="BJ676" s="139"/>
      <c r="BK676" s="139" t="s">
        <v>116</v>
      </c>
    </row>
    <row r="677" spans="1:63" ht="13.2" customHeight="1" x14ac:dyDescent="0.2">
      <c r="A677" s="54">
        <f t="shared" si="221"/>
        <v>45917</v>
      </c>
      <c r="B677" s="54" t="str">
        <f t="shared" si="222"/>
        <v>NRT</v>
      </c>
      <c r="C677" s="53">
        <f t="shared" si="223"/>
        <v>82020038130</v>
      </c>
      <c r="D677" s="55" t="str">
        <f t="shared" si="224"/>
        <v>PJP250144470</v>
      </c>
      <c r="E677" s="53">
        <f t="shared" si="225"/>
        <v>596421482830</v>
      </c>
      <c r="F677" s="53">
        <f t="shared" si="226"/>
        <v>2256355</v>
      </c>
      <c r="G677" s="53" t="str">
        <f t="shared" si="227"/>
        <v>SWCORP (TEAMHT)</v>
      </c>
      <c r="H677" s="55" t="str">
        <f t="shared" si="228"/>
        <v>박세진</v>
      </c>
      <c r="I677" s="53">
        <f t="shared" si="229"/>
        <v>28377</v>
      </c>
      <c r="J677" s="72">
        <f t="shared" si="230"/>
        <v>0</v>
      </c>
      <c r="K677" s="114">
        <f t="shared" si="231"/>
        <v>1</v>
      </c>
      <c r="L677" s="115">
        <f t="shared" si="232"/>
        <v>0.15</v>
      </c>
      <c r="M677" s="115">
        <f t="shared" si="233"/>
        <v>2</v>
      </c>
      <c r="N677" s="56">
        <f t="shared" si="234"/>
        <v>2</v>
      </c>
      <c r="O677" s="53" t="str">
        <f t="shared" si="235"/>
        <v>일반(목록배제,Normal-Manifest Exception)</v>
      </c>
      <c r="P677" s="100">
        <f t="shared" si="236"/>
        <v>4.8899999999999997</v>
      </c>
      <c r="Q677" s="63" t="str">
        <f t="shared" si="237"/>
        <v>RS706</v>
      </c>
      <c r="R677" s="63" t="str">
        <f t="shared" si="238"/>
        <v>AIR SEOUL</v>
      </c>
      <c r="S677" s="54">
        <f t="shared" si="239"/>
        <v>45917</v>
      </c>
      <c r="T677" s="94">
        <f t="shared" si="240"/>
        <v>850</v>
      </c>
      <c r="U677" s="98" cm="1">
        <f t="array" ref="U677">IF(OR(ISNUMBER(SEARCH("대신대납",J677)),ISNUMBER(SEARCH("대신 대납",J677))),_xlfn.LET(
  _xlpm.s,J677,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7" s="98">
        <f>((K677-1)*2500)/(Summary!$B$23/100)</f>
        <v>0</v>
      </c>
      <c r="W677" s="107">
        <f>IF(OR(ISNUMBER(SEARCH("대신대납",J677)),ISNUMBER(SEARCH("대신 대납",J677)),ISNUMBER(SEARCH("대신착불",J677)),ISNUMBER(SEARCH("대신 착불",J677))), 0,_xlfn.IFNA(_xlfn.IFS(
    AND(N677/K677 &gt; 2, N677/K677 &lt;= 5), 500/(Summary!$B$23/100) * K677,
    AND(N677/K677 &gt; 5, N677/K677 &lt;= 10), 1000/(Summary!$B$23/100) * K677,
    AND(N677/K677 &gt; 10, N677/K677 &lt;= 20), 3000/(Summary!$B$23/100) * K677,
    AND(N677/K677 &gt; 20, N677/K677 &lt;= 25), 11000/(Summary!$B$23/100) * K677,
    AND(N677/K677 &gt; 25, N677/K677 &lt;= 999), 15000/(Summary!$B$23/100) * K677
),0))</f>
        <v>0</v>
      </c>
      <c r="X677" s="99" cm="1">
        <f t="array" ref="X677">_xlfn.IFNA(_xlfn.IFS(AND(P677&gt;=2000, P677&lt;3000), 10000, AND(P677&gt;=3000, P677&lt;4000), 15000, AND(P677&gt;=4000, P677&lt;5000), 20000, AND(P677&gt;=5000), 25000),0)</f>
        <v>0</v>
      </c>
      <c r="Y677" s="64" t="str">
        <f>_xlfn.IFNA(VLOOKUP(D677,OTC!$A:$H,8,0),"")</f>
        <v/>
      </c>
      <c r="Z677" s="102">
        <f t="shared" si="241"/>
        <v>0</v>
      </c>
      <c r="AA677" s="113">
        <f t="shared" si="242"/>
        <v>850</v>
      </c>
      <c r="AB677" s="124">
        <f>IF(OR(ISNUMBER(SEARCH("적하삭제",J677)),ISNUMBER(SEARCH("적하 삭제",J677))),0,AA677*Summary!$B$23/100)</f>
        <v>8009.8050000000003</v>
      </c>
      <c r="AC677" s="65"/>
      <c r="AD677" s="145">
        <v>45917</v>
      </c>
      <c r="AE677" s="139" t="s">
        <v>10</v>
      </c>
      <c r="AF677" s="139">
        <v>82020038130</v>
      </c>
      <c r="AG677" s="139" t="s">
        <v>2179</v>
      </c>
      <c r="AH677" s="139" t="s">
        <v>2180</v>
      </c>
      <c r="AI677" s="139">
        <v>1031934862</v>
      </c>
      <c r="AJ677" s="139">
        <v>28377</v>
      </c>
      <c r="AK677" s="139"/>
      <c r="AL677" s="140">
        <v>1</v>
      </c>
      <c r="AM677" s="141">
        <v>0.15</v>
      </c>
      <c r="AN677" s="141">
        <v>2</v>
      </c>
      <c r="AO677" s="141">
        <v>2</v>
      </c>
      <c r="AP677" s="139" t="s">
        <v>8</v>
      </c>
      <c r="AQ677" s="141">
        <v>4.8899999999999997</v>
      </c>
      <c r="AR677" s="139" t="s">
        <v>81</v>
      </c>
      <c r="AS677" s="139" t="s">
        <v>81</v>
      </c>
      <c r="AT677" s="139" t="s">
        <v>81</v>
      </c>
      <c r="AU677" s="139" t="s">
        <v>81</v>
      </c>
      <c r="AV677" s="139" t="s">
        <v>81</v>
      </c>
      <c r="AW677" s="139">
        <v>2256355</v>
      </c>
      <c r="AX677" s="139" t="s">
        <v>121</v>
      </c>
      <c r="AY677" s="139" t="s">
        <v>82</v>
      </c>
      <c r="AZ677" s="139"/>
      <c r="BA677" s="139" t="s">
        <v>83</v>
      </c>
      <c r="BB677" s="157">
        <v>596421482830</v>
      </c>
      <c r="BC677" s="139"/>
      <c r="BD677" s="139" t="s">
        <v>2181</v>
      </c>
      <c r="BE677" s="139" t="s">
        <v>88</v>
      </c>
      <c r="BF677" s="139" t="s">
        <v>87</v>
      </c>
      <c r="BG677" s="139" t="s">
        <v>84</v>
      </c>
      <c r="BH677" s="139" t="s">
        <v>85</v>
      </c>
      <c r="BI677" s="139" t="s">
        <v>86</v>
      </c>
      <c r="BJ677" s="139"/>
      <c r="BK677" s="139" t="s">
        <v>116</v>
      </c>
    </row>
    <row r="678" spans="1:63" ht="13.2" customHeight="1" x14ac:dyDescent="0.2">
      <c r="A678" s="54">
        <f t="shared" si="221"/>
        <v>45917</v>
      </c>
      <c r="B678" s="54" t="str">
        <f t="shared" si="222"/>
        <v>NRT</v>
      </c>
      <c r="C678" s="53">
        <f t="shared" si="223"/>
        <v>82020038130</v>
      </c>
      <c r="D678" s="55" t="str">
        <f t="shared" si="224"/>
        <v>PJP250144370</v>
      </c>
      <c r="E678" s="53">
        <f t="shared" si="225"/>
        <v>596421481021</v>
      </c>
      <c r="F678" s="53">
        <f t="shared" si="226"/>
        <v>2256355</v>
      </c>
      <c r="G678" s="53" t="str">
        <f t="shared" si="227"/>
        <v>SWCORP (TEAMHT)</v>
      </c>
      <c r="H678" s="55" t="str">
        <f t="shared" si="228"/>
        <v>이병열</v>
      </c>
      <c r="I678" s="53">
        <f t="shared" si="229"/>
        <v>16343</v>
      </c>
      <c r="J678" s="72">
        <f t="shared" si="230"/>
        <v>0</v>
      </c>
      <c r="K678" s="114">
        <f t="shared" si="231"/>
        <v>1</v>
      </c>
      <c r="L678" s="115">
        <f t="shared" si="232"/>
        <v>0.9</v>
      </c>
      <c r="M678" s="115">
        <f t="shared" si="233"/>
        <v>1.9</v>
      </c>
      <c r="N678" s="56">
        <f t="shared" si="234"/>
        <v>1.9000000000000001</v>
      </c>
      <c r="O678" s="53" t="str">
        <f t="shared" si="235"/>
        <v>일반(목록배제,Normal-Manifest Exception)</v>
      </c>
      <c r="P678" s="100">
        <f t="shared" si="236"/>
        <v>7.53</v>
      </c>
      <c r="Q678" s="63" t="str">
        <f t="shared" si="237"/>
        <v>RS706</v>
      </c>
      <c r="R678" s="63" t="str">
        <f t="shared" si="238"/>
        <v>AIR SEOUL</v>
      </c>
      <c r="S678" s="54">
        <f t="shared" si="239"/>
        <v>45917</v>
      </c>
      <c r="T678" s="94">
        <f t="shared" si="240"/>
        <v>831</v>
      </c>
      <c r="U678" s="98" cm="1">
        <f t="array" ref="U678">IF(OR(ISNUMBER(SEARCH("대신대납",J678)),ISNUMBER(SEARCH("대신 대납",J678))),_xlfn.LET(
  _xlpm.s,J678,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8" s="98">
        <f>((K678-1)*2500)/(Summary!$B$23/100)</f>
        <v>0</v>
      </c>
      <c r="W678" s="107">
        <f>IF(OR(ISNUMBER(SEARCH("대신대납",J678)),ISNUMBER(SEARCH("대신 대납",J678)),ISNUMBER(SEARCH("대신착불",J678)),ISNUMBER(SEARCH("대신 착불",J678))), 0,_xlfn.IFNA(_xlfn.IFS(
    AND(N678/K678 &gt; 2, N678/K678 &lt;= 5), 500/(Summary!$B$23/100) * K678,
    AND(N678/K678 &gt; 5, N678/K678 &lt;= 10), 1000/(Summary!$B$23/100) * K678,
    AND(N678/K678 &gt; 10, N678/K678 &lt;= 20), 3000/(Summary!$B$23/100) * K678,
    AND(N678/K678 &gt; 20, N678/K678 &lt;= 25), 11000/(Summary!$B$23/100) * K678,
    AND(N678/K678 &gt; 25, N678/K678 &lt;= 999), 15000/(Summary!$B$23/100) * K678
),0))</f>
        <v>0</v>
      </c>
      <c r="X678" s="99" cm="1">
        <f t="array" ref="X678">_xlfn.IFNA(_xlfn.IFS(AND(P678&gt;=2000, P678&lt;3000), 10000, AND(P678&gt;=3000, P678&lt;4000), 15000, AND(P678&gt;=4000, P678&lt;5000), 20000, AND(P678&gt;=5000), 25000),0)</f>
        <v>0</v>
      </c>
      <c r="Y678" s="64" t="str">
        <f>_xlfn.IFNA(VLOOKUP(D678,OTC!$A:$H,8,0),"")</f>
        <v/>
      </c>
      <c r="Z678" s="102">
        <f t="shared" si="241"/>
        <v>0</v>
      </c>
      <c r="AA678" s="113">
        <f t="shared" si="242"/>
        <v>831</v>
      </c>
      <c r="AB678" s="124">
        <f>IF(OR(ISNUMBER(SEARCH("적하삭제",J678)),ISNUMBER(SEARCH("적하 삭제",J678))),0,AA678*Summary!$B$23/100)</f>
        <v>7830.7622999999994</v>
      </c>
      <c r="AC678" s="65"/>
      <c r="AD678" s="145">
        <v>45917</v>
      </c>
      <c r="AE678" s="139" t="s">
        <v>10</v>
      </c>
      <c r="AF678" s="139">
        <v>82020038130</v>
      </c>
      <c r="AG678" s="139" t="s">
        <v>2182</v>
      </c>
      <c r="AH678" s="139" t="s">
        <v>2183</v>
      </c>
      <c r="AI678" s="139">
        <v>1086031405</v>
      </c>
      <c r="AJ678" s="139">
        <v>16343</v>
      </c>
      <c r="AK678" s="139"/>
      <c r="AL678" s="140">
        <v>1</v>
      </c>
      <c r="AM678" s="141">
        <v>0.9</v>
      </c>
      <c r="AN678" s="141">
        <v>1.9</v>
      </c>
      <c r="AO678" s="141">
        <v>1.9</v>
      </c>
      <c r="AP678" s="139" t="s">
        <v>8</v>
      </c>
      <c r="AQ678" s="141">
        <v>7.53</v>
      </c>
      <c r="AR678" s="139" t="s">
        <v>81</v>
      </c>
      <c r="AS678" s="139" t="s">
        <v>81</v>
      </c>
      <c r="AT678" s="139" t="s">
        <v>81</v>
      </c>
      <c r="AU678" s="139" t="s">
        <v>81</v>
      </c>
      <c r="AV678" s="139" t="s">
        <v>81</v>
      </c>
      <c r="AW678" s="139">
        <v>2256355</v>
      </c>
      <c r="AX678" s="139" t="s">
        <v>121</v>
      </c>
      <c r="AY678" s="139" t="s">
        <v>82</v>
      </c>
      <c r="AZ678" s="139"/>
      <c r="BA678" s="139" t="s">
        <v>83</v>
      </c>
      <c r="BB678" s="157">
        <v>596421481021</v>
      </c>
      <c r="BC678" s="139"/>
      <c r="BD678" s="139" t="s">
        <v>2184</v>
      </c>
      <c r="BE678" s="139" t="s">
        <v>88</v>
      </c>
      <c r="BF678" s="139" t="s">
        <v>87</v>
      </c>
      <c r="BG678" s="139" t="s">
        <v>84</v>
      </c>
      <c r="BH678" s="139" t="s">
        <v>85</v>
      </c>
      <c r="BI678" s="139" t="s">
        <v>86</v>
      </c>
      <c r="BJ678" s="139"/>
      <c r="BK678" s="139" t="s">
        <v>116</v>
      </c>
    </row>
    <row r="679" spans="1:63" ht="13.2" customHeight="1" x14ac:dyDescent="0.2">
      <c r="A679" s="54">
        <f t="shared" si="221"/>
        <v>45917</v>
      </c>
      <c r="B679" s="54" t="str">
        <f t="shared" si="222"/>
        <v>NRT</v>
      </c>
      <c r="C679" s="53">
        <f t="shared" si="223"/>
        <v>82020038130</v>
      </c>
      <c r="D679" s="55" t="str">
        <f t="shared" si="224"/>
        <v>PJP250144454</v>
      </c>
      <c r="E679" s="53">
        <f t="shared" si="225"/>
        <v>596421482675</v>
      </c>
      <c r="F679" s="53">
        <f t="shared" si="226"/>
        <v>2256355</v>
      </c>
      <c r="G679" s="53" t="str">
        <f t="shared" si="227"/>
        <v>SWCORP (TEAMHT)</v>
      </c>
      <c r="H679" s="55" t="str">
        <f t="shared" si="228"/>
        <v>정현준</v>
      </c>
      <c r="I679" s="53">
        <f t="shared" si="229"/>
        <v>50633</v>
      </c>
      <c r="J679" s="72">
        <f t="shared" si="230"/>
        <v>0</v>
      </c>
      <c r="K679" s="114">
        <f t="shared" si="231"/>
        <v>1</v>
      </c>
      <c r="L679" s="115">
        <f t="shared" si="232"/>
        <v>0.8</v>
      </c>
      <c r="M679" s="115">
        <f t="shared" si="233"/>
        <v>2</v>
      </c>
      <c r="N679" s="56">
        <f t="shared" si="234"/>
        <v>2</v>
      </c>
      <c r="O679" s="53" t="str">
        <f t="shared" si="235"/>
        <v>일반(목록배제,Normal-Manifest Exception)</v>
      </c>
      <c r="P679" s="100">
        <f t="shared" si="236"/>
        <v>5.48</v>
      </c>
      <c r="Q679" s="63" t="str">
        <f t="shared" si="237"/>
        <v>RS706</v>
      </c>
      <c r="R679" s="63" t="str">
        <f t="shared" si="238"/>
        <v>AIR SEOUL</v>
      </c>
      <c r="S679" s="54">
        <f t="shared" si="239"/>
        <v>45917</v>
      </c>
      <c r="T679" s="94">
        <f t="shared" si="240"/>
        <v>850</v>
      </c>
      <c r="U679" s="98" cm="1">
        <f t="array" ref="U679">IF(OR(ISNUMBER(SEARCH("대신대납",J679)),ISNUMBER(SEARCH("대신 대납",J679))),_xlfn.LET(
  _xlpm.s,J679,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9" s="98">
        <f>((K679-1)*2500)/(Summary!$B$23/100)</f>
        <v>0</v>
      </c>
      <c r="W679" s="107">
        <f>IF(OR(ISNUMBER(SEARCH("대신대납",J679)),ISNUMBER(SEARCH("대신 대납",J679)),ISNUMBER(SEARCH("대신착불",J679)),ISNUMBER(SEARCH("대신 착불",J679))), 0,_xlfn.IFNA(_xlfn.IFS(
    AND(N679/K679 &gt; 2, N679/K679 &lt;= 5), 500/(Summary!$B$23/100) * K679,
    AND(N679/K679 &gt; 5, N679/K679 &lt;= 10), 1000/(Summary!$B$23/100) * K679,
    AND(N679/K679 &gt; 10, N679/K679 &lt;= 20), 3000/(Summary!$B$23/100) * K679,
    AND(N679/K679 &gt; 20, N679/K679 &lt;= 25), 11000/(Summary!$B$23/100) * K679,
    AND(N679/K679 &gt; 25, N679/K679 &lt;= 999), 15000/(Summary!$B$23/100) * K679
),0))</f>
        <v>0</v>
      </c>
      <c r="X679" s="99" cm="1">
        <f t="array" ref="X679">_xlfn.IFNA(_xlfn.IFS(AND(P679&gt;=2000, P679&lt;3000), 10000, AND(P679&gt;=3000, P679&lt;4000), 15000, AND(P679&gt;=4000, P679&lt;5000), 20000, AND(P679&gt;=5000), 25000),0)</f>
        <v>0</v>
      </c>
      <c r="Y679" s="64" t="str">
        <f>_xlfn.IFNA(VLOOKUP(D679,OTC!$A:$H,8,0),"")</f>
        <v/>
      </c>
      <c r="Z679" s="102">
        <f t="shared" si="241"/>
        <v>0</v>
      </c>
      <c r="AA679" s="113">
        <f t="shared" si="242"/>
        <v>850</v>
      </c>
      <c r="AB679" s="124">
        <f>IF(OR(ISNUMBER(SEARCH("적하삭제",J679)),ISNUMBER(SEARCH("적하 삭제",J679))),0,AA679*Summary!$B$23/100)</f>
        <v>8009.8050000000003</v>
      </c>
      <c r="AC679" s="65"/>
      <c r="AD679" s="145">
        <v>45917</v>
      </c>
      <c r="AE679" s="139" t="s">
        <v>10</v>
      </c>
      <c r="AF679" s="139">
        <v>82020038130</v>
      </c>
      <c r="AG679" s="139" t="s">
        <v>2185</v>
      </c>
      <c r="AH679" s="139" t="s">
        <v>2186</v>
      </c>
      <c r="AI679" s="139">
        <v>1049467586</v>
      </c>
      <c r="AJ679" s="139">
        <v>50633</v>
      </c>
      <c r="AK679" s="139"/>
      <c r="AL679" s="140">
        <v>1</v>
      </c>
      <c r="AM679" s="141">
        <v>0.8</v>
      </c>
      <c r="AN679" s="141">
        <v>2</v>
      </c>
      <c r="AO679" s="141">
        <v>2</v>
      </c>
      <c r="AP679" s="139" t="s">
        <v>8</v>
      </c>
      <c r="AQ679" s="141">
        <v>5.48</v>
      </c>
      <c r="AR679" s="139" t="s">
        <v>81</v>
      </c>
      <c r="AS679" s="139" t="s">
        <v>81</v>
      </c>
      <c r="AT679" s="139" t="s">
        <v>81</v>
      </c>
      <c r="AU679" s="139" t="s">
        <v>81</v>
      </c>
      <c r="AV679" s="139" t="s">
        <v>81</v>
      </c>
      <c r="AW679" s="139">
        <v>2256355</v>
      </c>
      <c r="AX679" s="139" t="s">
        <v>121</v>
      </c>
      <c r="AY679" s="139" t="s">
        <v>82</v>
      </c>
      <c r="AZ679" s="139"/>
      <c r="BA679" s="139" t="s">
        <v>83</v>
      </c>
      <c r="BB679" s="157">
        <v>596421482675</v>
      </c>
      <c r="BC679" s="139"/>
      <c r="BD679" s="139" t="s">
        <v>2187</v>
      </c>
      <c r="BE679" s="139" t="s">
        <v>88</v>
      </c>
      <c r="BF679" s="139" t="s">
        <v>87</v>
      </c>
      <c r="BG679" s="139" t="s">
        <v>84</v>
      </c>
      <c r="BH679" s="139" t="s">
        <v>85</v>
      </c>
      <c r="BI679" s="139" t="s">
        <v>86</v>
      </c>
      <c r="BJ679" s="139"/>
      <c r="BK679" s="139" t="s">
        <v>116</v>
      </c>
    </row>
    <row r="680" spans="1:63" ht="13.2" customHeight="1" x14ac:dyDescent="0.2">
      <c r="A680" s="54">
        <f t="shared" si="221"/>
        <v>45917</v>
      </c>
      <c r="B680" s="54" t="str">
        <f t="shared" si="222"/>
        <v>NRT</v>
      </c>
      <c r="C680" s="53">
        <f t="shared" si="223"/>
        <v>82020038130</v>
      </c>
      <c r="D680" s="55" t="str">
        <f t="shared" si="224"/>
        <v>PJP250144462</v>
      </c>
      <c r="E680" s="53">
        <f t="shared" si="225"/>
        <v>596421482756</v>
      </c>
      <c r="F680" s="53">
        <f t="shared" si="226"/>
        <v>2256355</v>
      </c>
      <c r="G680" s="53" t="str">
        <f t="shared" si="227"/>
        <v>SWCORP (TEAMHT)</v>
      </c>
      <c r="H680" s="55" t="str">
        <f t="shared" si="228"/>
        <v>곽지은</v>
      </c>
      <c r="I680" s="53">
        <f t="shared" si="229"/>
        <v>34432</v>
      </c>
      <c r="J680" s="72">
        <f t="shared" si="230"/>
        <v>0</v>
      </c>
      <c r="K680" s="114">
        <f t="shared" si="231"/>
        <v>1</v>
      </c>
      <c r="L680" s="115">
        <f t="shared" si="232"/>
        <v>3.8</v>
      </c>
      <c r="M680" s="115">
        <f t="shared" si="233"/>
        <v>3.6</v>
      </c>
      <c r="N680" s="56">
        <f t="shared" si="234"/>
        <v>3.8000000000000003</v>
      </c>
      <c r="O680" s="53" t="str">
        <f t="shared" si="235"/>
        <v>일반(목록배제,Normal-Manifest Exception)</v>
      </c>
      <c r="P680" s="100">
        <f t="shared" si="236"/>
        <v>10.66</v>
      </c>
      <c r="Q680" s="63" t="str">
        <f t="shared" si="237"/>
        <v>RS706</v>
      </c>
      <c r="R680" s="63" t="str">
        <f t="shared" si="238"/>
        <v>AIR SEOUL</v>
      </c>
      <c r="S680" s="54">
        <f t="shared" si="239"/>
        <v>45917</v>
      </c>
      <c r="T680" s="94">
        <f t="shared" si="240"/>
        <v>1192</v>
      </c>
      <c r="U680" s="98" cm="1">
        <f t="array" ref="U680">IF(OR(ISNUMBER(SEARCH("대신대납",J680)),ISNUMBER(SEARCH("대신 대납",J680))),_xlfn.LET(
  _xlpm.s,J680,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0" s="98">
        <f>((K680-1)*2500)/(Summary!$B$23/100)</f>
        <v>0</v>
      </c>
      <c r="W680" s="107">
        <f>IF(OR(ISNUMBER(SEARCH("대신대납",J680)),ISNUMBER(SEARCH("대신 대납",J680)),ISNUMBER(SEARCH("대신착불",J680)),ISNUMBER(SEARCH("대신 착불",J680))), 0,_xlfn.IFNA(_xlfn.IFS(
    AND(N680/K680 &gt; 2, N680/K680 &lt;= 5), 500/(Summary!$B$23/100) * K680,
    AND(N680/K680 &gt; 5, N680/K680 &lt;= 10), 1000/(Summary!$B$23/100) * K680,
    AND(N680/K680 &gt; 10, N680/K680 &lt;= 20), 3000/(Summary!$B$23/100) * K680,
    AND(N680/K680 &gt; 20, N680/K680 &lt;= 25), 11000/(Summary!$B$23/100) * K680,
    AND(N680/K680 &gt; 25, N680/K680 &lt;= 999), 15000/(Summary!$B$23/100) * K680
),0))</f>
        <v>53.059968376258844</v>
      </c>
      <c r="X680" s="99" cm="1">
        <f t="array" ref="X680">_xlfn.IFNA(_xlfn.IFS(AND(P680&gt;=2000, P680&lt;3000), 10000, AND(P680&gt;=3000, P680&lt;4000), 15000, AND(P680&gt;=4000, P680&lt;5000), 20000, AND(P680&gt;=5000), 25000),0)</f>
        <v>0</v>
      </c>
      <c r="Y680" s="64" t="str">
        <f>_xlfn.IFNA(VLOOKUP(D680,OTC!$A:$H,8,0),"")</f>
        <v/>
      </c>
      <c r="Z680" s="102">
        <f t="shared" si="241"/>
        <v>53</v>
      </c>
      <c r="AA680" s="113">
        <f t="shared" si="242"/>
        <v>1245</v>
      </c>
      <c r="AB680" s="124">
        <f>IF(OR(ISNUMBER(SEARCH("적하삭제",J680)),ISNUMBER(SEARCH("적하 삭제",J680))),0,AA680*Summary!$B$23/100)</f>
        <v>11732.008500000002</v>
      </c>
      <c r="AC680" s="65"/>
      <c r="AD680" s="145">
        <v>45917</v>
      </c>
      <c r="AE680" s="139" t="s">
        <v>10</v>
      </c>
      <c r="AF680" s="139">
        <v>82020038130</v>
      </c>
      <c r="AG680" s="139" t="s">
        <v>2188</v>
      </c>
      <c r="AH680" s="139" t="s">
        <v>2189</v>
      </c>
      <c r="AI680" s="139">
        <v>1083704110</v>
      </c>
      <c r="AJ680" s="139">
        <v>34432</v>
      </c>
      <c r="AK680" s="139"/>
      <c r="AL680" s="140">
        <v>1</v>
      </c>
      <c r="AM680" s="141">
        <v>3.8</v>
      </c>
      <c r="AN680" s="141">
        <v>3.6</v>
      </c>
      <c r="AO680" s="141">
        <v>3.8</v>
      </c>
      <c r="AP680" s="139" t="s">
        <v>8</v>
      </c>
      <c r="AQ680" s="141">
        <v>10.66</v>
      </c>
      <c r="AR680" s="139" t="s">
        <v>81</v>
      </c>
      <c r="AS680" s="139" t="s">
        <v>81</v>
      </c>
      <c r="AT680" s="139" t="s">
        <v>81</v>
      </c>
      <c r="AU680" s="139" t="s">
        <v>81</v>
      </c>
      <c r="AV680" s="139" t="s">
        <v>81</v>
      </c>
      <c r="AW680" s="139">
        <v>2256355</v>
      </c>
      <c r="AX680" s="139" t="s">
        <v>121</v>
      </c>
      <c r="AY680" s="139" t="s">
        <v>82</v>
      </c>
      <c r="AZ680" s="139"/>
      <c r="BA680" s="139" t="s">
        <v>83</v>
      </c>
      <c r="BB680" s="157">
        <v>596421482756</v>
      </c>
      <c r="BC680" s="139"/>
      <c r="BD680" s="139" t="s">
        <v>2190</v>
      </c>
      <c r="BE680" s="139" t="s">
        <v>88</v>
      </c>
      <c r="BF680" s="139" t="s">
        <v>87</v>
      </c>
      <c r="BG680" s="139" t="s">
        <v>84</v>
      </c>
      <c r="BH680" s="139" t="s">
        <v>85</v>
      </c>
      <c r="BI680" s="139" t="s">
        <v>86</v>
      </c>
      <c r="BJ680" s="139"/>
      <c r="BK680" s="139" t="s">
        <v>116</v>
      </c>
    </row>
    <row r="681" spans="1:63" ht="13.2" customHeight="1" x14ac:dyDescent="0.2">
      <c r="A681" s="54">
        <f t="shared" si="221"/>
        <v>45917</v>
      </c>
      <c r="B681" s="54" t="str">
        <f t="shared" si="222"/>
        <v>NRT</v>
      </c>
      <c r="C681" s="53">
        <f t="shared" si="223"/>
        <v>82020038130</v>
      </c>
      <c r="D681" s="55" t="str">
        <f t="shared" si="224"/>
        <v>PJP250144463</v>
      </c>
      <c r="E681" s="53">
        <f t="shared" si="225"/>
        <v>596421482760</v>
      </c>
      <c r="F681" s="53">
        <f t="shared" si="226"/>
        <v>2256355</v>
      </c>
      <c r="G681" s="53" t="str">
        <f t="shared" si="227"/>
        <v>SWCORP (TEAMHT)</v>
      </c>
      <c r="H681" s="55" t="str">
        <f t="shared" si="228"/>
        <v>황완수</v>
      </c>
      <c r="I681" s="53">
        <f t="shared" si="229"/>
        <v>41827</v>
      </c>
      <c r="J681" s="72">
        <f t="shared" si="230"/>
        <v>0</v>
      </c>
      <c r="K681" s="114">
        <f t="shared" si="231"/>
        <v>1</v>
      </c>
      <c r="L681" s="115">
        <f t="shared" si="232"/>
        <v>0.5</v>
      </c>
      <c r="M681" s="115">
        <f t="shared" si="233"/>
        <v>1.9</v>
      </c>
      <c r="N681" s="56">
        <f t="shared" si="234"/>
        <v>1.9000000000000001</v>
      </c>
      <c r="O681" s="53" t="str">
        <f t="shared" si="235"/>
        <v>일반(목록배제,Normal-Manifest Exception)</v>
      </c>
      <c r="P681" s="100">
        <f t="shared" si="236"/>
        <v>14.38</v>
      </c>
      <c r="Q681" s="63" t="str">
        <f t="shared" si="237"/>
        <v>RS706</v>
      </c>
      <c r="R681" s="63" t="str">
        <f t="shared" si="238"/>
        <v>AIR SEOUL</v>
      </c>
      <c r="S681" s="54">
        <f t="shared" si="239"/>
        <v>45917</v>
      </c>
      <c r="T681" s="94">
        <f t="shared" si="240"/>
        <v>831</v>
      </c>
      <c r="U681" s="98" cm="1">
        <f t="array" ref="U681">IF(OR(ISNUMBER(SEARCH("대신대납",J681)),ISNUMBER(SEARCH("대신 대납",J681))),_xlfn.LET(
  _xlpm.s,J681,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1" s="98">
        <f>((K681-1)*2500)/(Summary!$B$23/100)</f>
        <v>0</v>
      </c>
      <c r="W681" s="107">
        <f>IF(OR(ISNUMBER(SEARCH("대신대납",J681)),ISNUMBER(SEARCH("대신 대납",J681)),ISNUMBER(SEARCH("대신착불",J681)),ISNUMBER(SEARCH("대신 착불",J681))), 0,_xlfn.IFNA(_xlfn.IFS(
    AND(N681/K681 &gt; 2, N681/K681 &lt;= 5), 500/(Summary!$B$23/100) * K681,
    AND(N681/K681 &gt; 5, N681/K681 &lt;= 10), 1000/(Summary!$B$23/100) * K681,
    AND(N681/K681 &gt; 10, N681/K681 &lt;= 20), 3000/(Summary!$B$23/100) * K681,
    AND(N681/K681 &gt; 20, N681/K681 &lt;= 25), 11000/(Summary!$B$23/100) * K681,
    AND(N681/K681 &gt; 25, N681/K681 &lt;= 999), 15000/(Summary!$B$23/100) * K681
),0))</f>
        <v>0</v>
      </c>
      <c r="X681" s="99" cm="1">
        <f t="array" ref="X681">_xlfn.IFNA(_xlfn.IFS(AND(P681&gt;=2000, P681&lt;3000), 10000, AND(P681&gt;=3000, P681&lt;4000), 15000, AND(P681&gt;=4000, P681&lt;5000), 20000, AND(P681&gt;=5000), 25000),0)</f>
        <v>0</v>
      </c>
      <c r="Y681" s="64" t="str">
        <f>_xlfn.IFNA(VLOOKUP(D681,OTC!$A:$H,8,0),"")</f>
        <v/>
      </c>
      <c r="Z681" s="102">
        <f t="shared" si="241"/>
        <v>0</v>
      </c>
      <c r="AA681" s="113">
        <f t="shared" si="242"/>
        <v>831</v>
      </c>
      <c r="AB681" s="124">
        <f>IF(OR(ISNUMBER(SEARCH("적하삭제",J681)),ISNUMBER(SEARCH("적하 삭제",J681))),0,AA681*Summary!$B$23/100)</f>
        <v>7830.7622999999994</v>
      </c>
      <c r="AC681" s="65"/>
      <c r="AD681" s="145">
        <v>45917</v>
      </c>
      <c r="AE681" s="139" t="s">
        <v>10</v>
      </c>
      <c r="AF681" s="139">
        <v>82020038130</v>
      </c>
      <c r="AG681" s="139" t="s">
        <v>2191</v>
      </c>
      <c r="AH681" s="139" t="s">
        <v>2192</v>
      </c>
      <c r="AI681" s="139">
        <v>1066591238</v>
      </c>
      <c r="AJ681" s="139">
        <v>41827</v>
      </c>
      <c r="AK681" s="139"/>
      <c r="AL681" s="140">
        <v>1</v>
      </c>
      <c r="AM681" s="141">
        <v>0.5</v>
      </c>
      <c r="AN681" s="141">
        <v>1.9</v>
      </c>
      <c r="AO681" s="141">
        <v>1.9</v>
      </c>
      <c r="AP681" s="139" t="s">
        <v>8</v>
      </c>
      <c r="AQ681" s="141">
        <v>14.38</v>
      </c>
      <c r="AR681" s="139" t="s">
        <v>81</v>
      </c>
      <c r="AS681" s="139" t="s">
        <v>81</v>
      </c>
      <c r="AT681" s="139" t="s">
        <v>81</v>
      </c>
      <c r="AU681" s="139" t="s">
        <v>81</v>
      </c>
      <c r="AV681" s="139" t="s">
        <v>81</v>
      </c>
      <c r="AW681" s="139">
        <v>2256355</v>
      </c>
      <c r="AX681" s="139" t="s">
        <v>121</v>
      </c>
      <c r="AY681" s="139" t="s">
        <v>82</v>
      </c>
      <c r="AZ681" s="139"/>
      <c r="BA681" s="139" t="s">
        <v>83</v>
      </c>
      <c r="BB681" s="157">
        <v>596421482760</v>
      </c>
      <c r="BC681" s="139"/>
      <c r="BD681" s="139" t="s">
        <v>2193</v>
      </c>
      <c r="BE681" s="139" t="s">
        <v>88</v>
      </c>
      <c r="BF681" s="139" t="s">
        <v>87</v>
      </c>
      <c r="BG681" s="139" t="s">
        <v>84</v>
      </c>
      <c r="BH681" s="139" t="s">
        <v>85</v>
      </c>
      <c r="BI681" s="139" t="s">
        <v>86</v>
      </c>
      <c r="BJ681" s="139"/>
      <c r="BK681" s="139" t="s">
        <v>116</v>
      </c>
    </row>
    <row r="682" spans="1:63" ht="13.2" customHeight="1" x14ac:dyDescent="0.2">
      <c r="A682" s="54">
        <f t="shared" si="221"/>
        <v>45917</v>
      </c>
      <c r="B682" s="54" t="str">
        <f t="shared" si="222"/>
        <v>NRT</v>
      </c>
      <c r="C682" s="53">
        <f t="shared" si="223"/>
        <v>82020038130</v>
      </c>
      <c r="D682" s="55" t="str">
        <f t="shared" si="224"/>
        <v>PJP250144467</v>
      </c>
      <c r="E682" s="53">
        <f t="shared" si="225"/>
        <v>596421482804</v>
      </c>
      <c r="F682" s="53">
        <f t="shared" si="226"/>
        <v>2256355</v>
      </c>
      <c r="G682" s="53" t="str">
        <f t="shared" si="227"/>
        <v>SWCORP (TEAMHT)</v>
      </c>
      <c r="H682" s="55" t="str">
        <f t="shared" si="228"/>
        <v>백승철</v>
      </c>
      <c r="I682" s="53">
        <f t="shared" si="229"/>
        <v>53076</v>
      </c>
      <c r="J682" s="72">
        <f t="shared" si="230"/>
        <v>0</v>
      </c>
      <c r="K682" s="114">
        <f t="shared" si="231"/>
        <v>1</v>
      </c>
      <c r="L682" s="115">
        <f t="shared" si="232"/>
        <v>0.4</v>
      </c>
      <c r="M682" s="115">
        <f t="shared" si="233"/>
        <v>2</v>
      </c>
      <c r="N682" s="56">
        <f t="shared" si="234"/>
        <v>2</v>
      </c>
      <c r="O682" s="53" t="str">
        <f t="shared" si="235"/>
        <v>일반(목록배제,Normal-Manifest Exception)</v>
      </c>
      <c r="P682" s="100">
        <f t="shared" si="236"/>
        <v>5.97</v>
      </c>
      <c r="Q682" s="63" t="str">
        <f t="shared" si="237"/>
        <v>RS706</v>
      </c>
      <c r="R682" s="63" t="str">
        <f t="shared" si="238"/>
        <v>AIR SEOUL</v>
      </c>
      <c r="S682" s="54">
        <f t="shared" si="239"/>
        <v>45917</v>
      </c>
      <c r="T682" s="94">
        <f t="shared" si="240"/>
        <v>850</v>
      </c>
      <c r="U682" s="98" cm="1">
        <f t="array" ref="U682">IF(OR(ISNUMBER(SEARCH("대신대납",J682)),ISNUMBER(SEARCH("대신 대납",J682))),_xlfn.LET(
  _xlpm.s,J682,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2" s="98">
        <f>((K682-1)*2500)/(Summary!$B$23/100)</f>
        <v>0</v>
      </c>
      <c r="W682" s="107">
        <f>IF(OR(ISNUMBER(SEARCH("대신대납",J682)),ISNUMBER(SEARCH("대신 대납",J682)),ISNUMBER(SEARCH("대신착불",J682)),ISNUMBER(SEARCH("대신 착불",J682))), 0,_xlfn.IFNA(_xlfn.IFS(
    AND(N682/K682 &gt; 2, N682/K682 &lt;= 5), 500/(Summary!$B$23/100) * K682,
    AND(N682/K682 &gt; 5, N682/K682 &lt;= 10), 1000/(Summary!$B$23/100) * K682,
    AND(N682/K682 &gt; 10, N682/K682 &lt;= 20), 3000/(Summary!$B$23/100) * K682,
    AND(N682/K682 &gt; 20, N682/K682 &lt;= 25), 11000/(Summary!$B$23/100) * K682,
    AND(N682/K682 &gt; 25, N682/K682 &lt;= 999), 15000/(Summary!$B$23/100) * K682
),0))</f>
        <v>0</v>
      </c>
      <c r="X682" s="99" cm="1">
        <f t="array" ref="X682">_xlfn.IFNA(_xlfn.IFS(AND(P682&gt;=2000, P682&lt;3000), 10000, AND(P682&gt;=3000, P682&lt;4000), 15000, AND(P682&gt;=4000, P682&lt;5000), 20000, AND(P682&gt;=5000), 25000),0)</f>
        <v>0</v>
      </c>
      <c r="Y682" s="64" t="str">
        <f>_xlfn.IFNA(VLOOKUP(D682,OTC!$A:$H,8,0),"")</f>
        <v/>
      </c>
      <c r="Z682" s="102">
        <f t="shared" si="241"/>
        <v>0</v>
      </c>
      <c r="AA682" s="113">
        <f t="shared" si="242"/>
        <v>850</v>
      </c>
      <c r="AB682" s="124">
        <f>IF(OR(ISNUMBER(SEARCH("적하삭제",J682)),ISNUMBER(SEARCH("적하 삭제",J682))),0,AA682*Summary!$B$23/100)</f>
        <v>8009.8050000000003</v>
      </c>
      <c r="AC682" s="65"/>
      <c r="AD682" s="145">
        <v>45917</v>
      </c>
      <c r="AE682" s="139" t="s">
        <v>10</v>
      </c>
      <c r="AF682" s="139">
        <v>82020038130</v>
      </c>
      <c r="AG682" s="139" t="s">
        <v>2194</v>
      </c>
      <c r="AH682" s="139" t="s">
        <v>2195</v>
      </c>
      <c r="AI682" s="139">
        <v>1030757250</v>
      </c>
      <c r="AJ682" s="139">
        <v>53076</v>
      </c>
      <c r="AK682" s="139"/>
      <c r="AL682" s="140">
        <v>1</v>
      </c>
      <c r="AM682" s="141">
        <v>0.4</v>
      </c>
      <c r="AN682" s="141">
        <v>2</v>
      </c>
      <c r="AO682" s="141">
        <v>2</v>
      </c>
      <c r="AP682" s="139" t="s">
        <v>8</v>
      </c>
      <c r="AQ682" s="141">
        <v>5.97</v>
      </c>
      <c r="AR682" s="139" t="s">
        <v>81</v>
      </c>
      <c r="AS682" s="139" t="s">
        <v>81</v>
      </c>
      <c r="AT682" s="139" t="s">
        <v>81</v>
      </c>
      <c r="AU682" s="139" t="s">
        <v>81</v>
      </c>
      <c r="AV682" s="139" t="s">
        <v>81</v>
      </c>
      <c r="AW682" s="139">
        <v>2256355</v>
      </c>
      <c r="AX682" s="139" t="s">
        <v>121</v>
      </c>
      <c r="AY682" s="139" t="s">
        <v>82</v>
      </c>
      <c r="AZ682" s="139"/>
      <c r="BA682" s="139" t="s">
        <v>83</v>
      </c>
      <c r="BB682" s="157">
        <v>596421482804</v>
      </c>
      <c r="BC682" s="139"/>
      <c r="BD682" s="139" t="s">
        <v>2196</v>
      </c>
      <c r="BE682" s="139" t="s">
        <v>88</v>
      </c>
      <c r="BF682" s="139" t="s">
        <v>87</v>
      </c>
      <c r="BG682" s="139" t="s">
        <v>84</v>
      </c>
      <c r="BH682" s="139" t="s">
        <v>85</v>
      </c>
      <c r="BI682" s="139" t="s">
        <v>86</v>
      </c>
      <c r="BJ682" s="139"/>
      <c r="BK682" s="139" t="s">
        <v>116</v>
      </c>
    </row>
    <row r="683" spans="1:63" ht="13.2" customHeight="1" x14ac:dyDescent="0.2">
      <c r="A683" s="54">
        <f t="shared" si="221"/>
        <v>45917</v>
      </c>
      <c r="B683" s="54" t="str">
        <f t="shared" si="222"/>
        <v>NRT</v>
      </c>
      <c r="C683" s="53">
        <f t="shared" si="223"/>
        <v>82020038130</v>
      </c>
      <c r="D683" s="55" t="str">
        <f t="shared" si="224"/>
        <v>PJP250144376</v>
      </c>
      <c r="E683" s="53">
        <f t="shared" si="225"/>
        <v>596421481205</v>
      </c>
      <c r="F683" s="53">
        <f t="shared" si="226"/>
        <v>2256355</v>
      </c>
      <c r="G683" s="53" t="str">
        <f t="shared" si="227"/>
        <v>SWCORP (TEAMHT)</v>
      </c>
      <c r="H683" s="55" t="str">
        <f t="shared" si="228"/>
        <v>오미정</v>
      </c>
      <c r="I683" s="53">
        <f t="shared" si="229"/>
        <v>61210</v>
      </c>
      <c r="J683" s="72">
        <f t="shared" si="230"/>
        <v>0</v>
      </c>
      <c r="K683" s="114">
        <f t="shared" si="231"/>
        <v>1</v>
      </c>
      <c r="L683" s="115">
        <f t="shared" si="232"/>
        <v>2.2000000000000002</v>
      </c>
      <c r="M683" s="115">
        <f t="shared" si="233"/>
        <v>3.4</v>
      </c>
      <c r="N683" s="56">
        <f t="shared" si="234"/>
        <v>3.4000000000000004</v>
      </c>
      <c r="O683" s="53" t="str">
        <f t="shared" si="235"/>
        <v>일반(목록배제,Normal-Manifest Exception)</v>
      </c>
      <c r="P683" s="100">
        <f t="shared" si="236"/>
        <v>20.39</v>
      </c>
      <c r="Q683" s="63" t="str">
        <f t="shared" si="237"/>
        <v>RS706</v>
      </c>
      <c r="R683" s="63" t="str">
        <f t="shared" si="238"/>
        <v>AIR SEOUL</v>
      </c>
      <c r="S683" s="54">
        <f t="shared" si="239"/>
        <v>45917</v>
      </c>
      <c r="T683" s="94">
        <f t="shared" si="240"/>
        <v>1116</v>
      </c>
      <c r="U683" s="98" cm="1">
        <f t="array" ref="U683">IF(OR(ISNUMBER(SEARCH("대신대납",J683)),ISNUMBER(SEARCH("대신 대납",J683))),_xlfn.LET(
  _xlpm.s,J683,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3" s="98">
        <f>((K683-1)*2500)/(Summary!$B$23/100)</f>
        <v>0</v>
      </c>
      <c r="W683" s="107">
        <f>IF(OR(ISNUMBER(SEARCH("대신대납",J683)),ISNUMBER(SEARCH("대신 대납",J683)),ISNUMBER(SEARCH("대신착불",J683)),ISNUMBER(SEARCH("대신 착불",J683))), 0,_xlfn.IFNA(_xlfn.IFS(
    AND(N683/K683 &gt; 2, N683/K683 &lt;= 5), 500/(Summary!$B$23/100) * K683,
    AND(N683/K683 &gt; 5, N683/K683 &lt;= 10), 1000/(Summary!$B$23/100) * K683,
    AND(N683/K683 &gt; 10, N683/K683 &lt;= 20), 3000/(Summary!$B$23/100) * K683,
    AND(N683/K683 &gt; 20, N683/K683 &lt;= 25), 11000/(Summary!$B$23/100) * K683,
    AND(N683/K683 &gt; 25, N683/K683 &lt;= 999), 15000/(Summary!$B$23/100) * K683
),0))</f>
        <v>53.059968376258844</v>
      </c>
      <c r="X683" s="99" cm="1">
        <f t="array" ref="X683">_xlfn.IFNA(_xlfn.IFS(AND(P683&gt;=2000, P683&lt;3000), 10000, AND(P683&gt;=3000, P683&lt;4000), 15000, AND(P683&gt;=4000, P683&lt;5000), 20000, AND(P683&gt;=5000), 25000),0)</f>
        <v>0</v>
      </c>
      <c r="Y683" s="64" t="str">
        <f>_xlfn.IFNA(VLOOKUP(D683,OTC!$A:$H,8,0),"")</f>
        <v/>
      </c>
      <c r="Z683" s="102">
        <f t="shared" si="241"/>
        <v>53</v>
      </c>
      <c r="AA683" s="113">
        <f t="shared" si="242"/>
        <v>1169</v>
      </c>
      <c r="AB683" s="124">
        <f>IF(OR(ISNUMBER(SEARCH("적하삭제",J683)),ISNUMBER(SEARCH("적하 삭제",J683))),0,AA683*Summary!$B$23/100)</f>
        <v>11015.8377</v>
      </c>
      <c r="AC683" s="65"/>
      <c r="AD683" s="145">
        <v>45917</v>
      </c>
      <c r="AE683" s="139" t="s">
        <v>10</v>
      </c>
      <c r="AF683" s="139">
        <v>82020038130</v>
      </c>
      <c r="AG683" s="139" t="s">
        <v>2197</v>
      </c>
      <c r="AH683" s="139" t="s">
        <v>721</v>
      </c>
      <c r="AI683" s="139">
        <v>1021102184</v>
      </c>
      <c r="AJ683" s="139">
        <v>61210</v>
      </c>
      <c r="AK683" s="139"/>
      <c r="AL683" s="140">
        <v>1</v>
      </c>
      <c r="AM683" s="141">
        <v>2.2000000000000002</v>
      </c>
      <c r="AN683" s="141">
        <v>3.4</v>
      </c>
      <c r="AO683" s="141">
        <v>3.4</v>
      </c>
      <c r="AP683" s="139" t="s">
        <v>8</v>
      </c>
      <c r="AQ683" s="141">
        <v>20.39</v>
      </c>
      <c r="AR683" s="139" t="s">
        <v>81</v>
      </c>
      <c r="AS683" s="139" t="s">
        <v>81</v>
      </c>
      <c r="AT683" s="139" t="s">
        <v>81</v>
      </c>
      <c r="AU683" s="139" t="s">
        <v>81</v>
      </c>
      <c r="AV683" s="139" t="s">
        <v>81</v>
      </c>
      <c r="AW683" s="139">
        <v>2256355</v>
      </c>
      <c r="AX683" s="139" t="s">
        <v>121</v>
      </c>
      <c r="AY683" s="139" t="s">
        <v>82</v>
      </c>
      <c r="AZ683" s="139"/>
      <c r="BA683" s="139" t="s">
        <v>83</v>
      </c>
      <c r="BB683" s="157">
        <v>596421481205</v>
      </c>
      <c r="BC683" s="139"/>
      <c r="BD683" s="139" t="s">
        <v>2198</v>
      </c>
      <c r="BE683" s="139" t="s">
        <v>88</v>
      </c>
      <c r="BF683" s="139" t="s">
        <v>87</v>
      </c>
      <c r="BG683" s="139" t="s">
        <v>84</v>
      </c>
      <c r="BH683" s="139" t="s">
        <v>85</v>
      </c>
      <c r="BI683" s="139" t="s">
        <v>86</v>
      </c>
      <c r="BJ683" s="139"/>
      <c r="BK683" s="139" t="s">
        <v>116</v>
      </c>
    </row>
    <row r="684" spans="1:63" ht="13.2" customHeight="1" x14ac:dyDescent="0.2">
      <c r="A684" s="54">
        <f t="shared" si="221"/>
        <v>45917</v>
      </c>
      <c r="B684" s="54" t="str">
        <f t="shared" si="222"/>
        <v>NRT</v>
      </c>
      <c r="C684" s="53">
        <f t="shared" si="223"/>
        <v>82020038130</v>
      </c>
      <c r="D684" s="55" t="str">
        <f t="shared" si="224"/>
        <v>PJP250144977</v>
      </c>
      <c r="E684" s="53">
        <f t="shared" si="225"/>
        <v>596421483725</v>
      </c>
      <c r="F684" s="53">
        <f t="shared" si="226"/>
        <v>2256355</v>
      </c>
      <c r="G684" s="53" t="str">
        <f t="shared" si="227"/>
        <v>SWCORP (TEAMHT)</v>
      </c>
      <c r="H684" s="55" t="str">
        <f t="shared" si="228"/>
        <v>조혜민</v>
      </c>
      <c r="I684" s="53">
        <f t="shared" si="229"/>
        <v>57767</v>
      </c>
      <c r="J684" s="72">
        <f t="shared" si="230"/>
        <v>0</v>
      </c>
      <c r="K684" s="114">
        <f t="shared" si="231"/>
        <v>1</v>
      </c>
      <c r="L684" s="115">
        <f t="shared" si="232"/>
        <v>3.8</v>
      </c>
      <c r="M684" s="115">
        <f t="shared" si="233"/>
        <v>6</v>
      </c>
      <c r="N684" s="56">
        <f t="shared" si="234"/>
        <v>6</v>
      </c>
      <c r="O684" s="53" t="str">
        <f t="shared" si="235"/>
        <v>일반(목록배제,Normal-Manifest Exception)</v>
      </c>
      <c r="P684" s="100">
        <f t="shared" si="236"/>
        <v>21.69</v>
      </c>
      <c r="Q684" s="63" t="str">
        <f t="shared" si="237"/>
        <v>RS706</v>
      </c>
      <c r="R684" s="63" t="str">
        <f t="shared" si="238"/>
        <v>AIR SEOUL</v>
      </c>
      <c r="S684" s="54">
        <f t="shared" si="239"/>
        <v>45917</v>
      </c>
      <c r="T684" s="94">
        <f t="shared" si="240"/>
        <v>1610</v>
      </c>
      <c r="U684" s="98" cm="1">
        <f t="array" ref="U684">IF(OR(ISNUMBER(SEARCH("대신대납",J684)),ISNUMBER(SEARCH("대신 대납",J684))),_xlfn.LET(
  _xlpm.s,J684,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4" s="98">
        <f>((K684-1)*2500)/(Summary!$B$23/100)</f>
        <v>0</v>
      </c>
      <c r="W684" s="107">
        <f>IF(OR(ISNUMBER(SEARCH("대신대납",J684)),ISNUMBER(SEARCH("대신 대납",J684)),ISNUMBER(SEARCH("대신착불",J684)),ISNUMBER(SEARCH("대신 착불",J684))), 0,_xlfn.IFNA(_xlfn.IFS(
    AND(N684/K684 &gt; 2, N684/K684 &lt;= 5), 500/(Summary!$B$23/100) * K684,
    AND(N684/K684 &gt; 5, N684/K684 &lt;= 10), 1000/(Summary!$B$23/100) * K684,
    AND(N684/K684 &gt; 10, N684/K684 &lt;= 20), 3000/(Summary!$B$23/100) * K684,
    AND(N684/K684 &gt; 20, N684/K684 &lt;= 25), 11000/(Summary!$B$23/100) * K684,
    AND(N684/K684 &gt; 25, N684/K684 &lt;= 999), 15000/(Summary!$B$23/100) * K684
),0))</f>
        <v>106.11993675251769</v>
      </c>
      <c r="X684" s="99" cm="1">
        <f t="array" ref="X684">_xlfn.IFNA(_xlfn.IFS(AND(P684&gt;=2000, P684&lt;3000), 10000, AND(P684&gt;=3000, P684&lt;4000), 15000, AND(P684&gt;=4000, P684&lt;5000), 20000, AND(P684&gt;=5000), 25000),0)</f>
        <v>0</v>
      </c>
      <c r="Y684" s="64" t="str">
        <f>_xlfn.IFNA(VLOOKUP(D684,OTC!$A:$H,8,0),"")</f>
        <v/>
      </c>
      <c r="Z684" s="102">
        <f t="shared" si="241"/>
        <v>106</v>
      </c>
      <c r="AA684" s="113">
        <f t="shared" si="242"/>
        <v>1716</v>
      </c>
      <c r="AB684" s="124">
        <f>IF(OR(ISNUMBER(SEARCH("적하삭제",J684)),ISNUMBER(SEARCH("적하 삭제",J684))),0,AA684*Summary!$B$23/100)</f>
        <v>16170.382799999999</v>
      </c>
      <c r="AC684" s="65"/>
      <c r="AD684" s="145">
        <v>45917</v>
      </c>
      <c r="AE684" s="139" t="s">
        <v>10</v>
      </c>
      <c r="AF684" s="139">
        <v>82020038130</v>
      </c>
      <c r="AG684" s="139" t="s">
        <v>2199</v>
      </c>
      <c r="AH684" s="139" t="s">
        <v>2200</v>
      </c>
      <c r="AI684" s="139">
        <v>1073324025</v>
      </c>
      <c r="AJ684" s="139">
        <v>57767</v>
      </c>
      <c r="AK684" s="139"/>
      <c r="AL684" s="140">
        <v>1</v>
      </c>
      <c r="AM684" s="141">
        <v>3.8</v>
      </c>
      <c r="AN684" s="141">
        <v>6</v>
      </c>
      <c r="AO684" s="141">
        <v>6</v>
      </c>
      <c r="AP684" s="139" t="s">
        <v>8</v>
      </c>
      <c r="AQ684" s="141">
        <v>21.69</v>
      </c>
      <c r="AR684" s="139" t="s">
        <v>81</v>
      </c>
      <c r="AS684" s="139" t="s">
        <v>81</v>
      </c>
      <c r="AT684" s="139" t="s">
        <v>81</v>
      </c>
      <c r="AU684" s="139" t="s">
        <v>81</v>
      </c>
      <c r="AV684" s="139" t="s">
        <v>81</v>
      </c>
      <c r="AW684" s="139">
        <v>2256355</v>
      </c>
      <c r="AX684" s="139" t="s">
        <v>121</v>
      </c>
      <c r="AY684" s="139" t="s">
        <v>82</v>
      </c>
      <c r="AZ684" s="139"/>
      <c r="BA684" s="139" t="s">
        <v>83</v>
      </c>
      <c r="BB684" s="157">
        <v>596421483725</v>
      </c>
      <c r="BC684" s="139"/>
      <c r="BD684" s="139" t="s">
        <v>2201</v>
      </c>
      <c r="BE684" s="139" t="s">
        <v>88</v>
      </c>
      <c r="BF684" s="139" t="s">
        <v>87</v>
      </c>
      <c r="BG684" s="139" t="s">
        <v>84</v>
      </c>
      <c r="BH684" s="139" t="s">
        <v>85</v>
      </c>
      <c r="BI684" s="139" t="s">
        <v>86</v>
      </c>
      <c r="BJ684" s="139"/>
      <c r="BK684" s="139" t="s">
        <v>116</v>
      </c>
    </row>
    <row r="685" spans="1:63" ht="13.2" customHeight="1" x14ac:dyDescent="0.2">
      <c r="A685" s="54">
        <f t="shared" si="221"/>
        <v>45917</v>
      </c>
      <c r="B685" s="54" t="str">
        <f t="shared" si="222"/>
        <v>NRT</v>
      </c>
      <c r="C685" s="53">
        <f t="shared" si="223"/>
        <v>82020038130</v>
      </c>
      <c r="D685" s="55" t="str">
        <f t="shared" si="224"/>
        <v>PJP250145057</v>
      </c>
      <c r="E685" s="53">
        <f t="shared" si="225"/>
        <v>596421483876</v>
      </c>
      <c r="F685" s="53">
        <f t="shared" si="226"/>
        <v>2256355</v>
      </c>
      <c r="G685" s="53" t="str">
        <f t="shared" si="227"/>
        <v>SWCORP (TEAMHT)</v>
      </c>
      <c r="H685" s="55" t="str">
        <f t="shared" si="228"/>
        <v>설정은</v>
      </c>
      <c r="I685" s="53">
        <f t="shared" si="229"/>
        <v>48309</v>
      </c>
      <c r="J685" s="72">
        <f t="shared" si="230"/>
        <v>0</v>
      </c>
      <c r="K685" s="114">
        <f t="shared" si="231"/>
        <v>1</v>
      </c>
      <c r="L685" s="115">
        <f t="shared" si="232"/>
        <v>1.85</v>
      </c>
      <c r="M685" s="115">
        <f t="shared" si="233"/>
        <v>6.5</v>
      </c>
      <c r="N685" s="56">
        <f t="shared" si="234"/>
        <v>6.5</v>
      </c>
      <c r="O685" s="53" t="str">
        <f t="shared" si="235"/>
        <v>일반(목록배제,Normal-Manifest Exception)</v>
      </c>
      <c r="P685" s="100">
        <f t="shared" si="236"/>
        <v>26.2</v>
      </c>
      <c r="Q685" s="63" t="str">
        <f t="shared" si="237"/>
        <v>RS706</v>
      </c>
      <c r="R685" s="63" t="str">
        <f t="shared" si="238"/>
        <v>AIR SEOUL</v>
      </c>
      <c r="S685" s="54">
        <f t="shared" si="239"/>
        <v>45917</v>
      </c>
      <c r="T685" s="94">
        <f t="shared" si="240"/>
        <v>1705</v>
      </c>
      <c r="U685" s="98" cm="1">
        <f t="array" ref="U685">IF(OR(ISNUMBER(SEARCH("대신대납",J685)),ISNUMBER(SEARCH("대신 대납",J685))),_xlfn.LET(
  _xlpm.s,J685,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5" s="98">
        <f>((K685-1)*2500)/(Summary!$B$23/100)</f>
        <v>0</v>
      </c>
      <c r="W685" s="107">
        <f>IF(OR(ISNUMBER(SEARCH("대신대납",J685)),ISNUMBER(SEARCH("대신 대납",J685)),ISNUMBER(SEARCH("대신착불",J685)),ISNUMBER(SEARCH("대신 착불",J685))), 0,_xlfn.IFNA(_xlfn.IFS(
    AND(N685/K685 &gt; 2, N685/K685 &lt;= 5), 500/(Summary!$B$23/100) * K685,
    AND(N685/K685 &gt; 5, N685/K685 &lt;= 10), 1000/(Summary!$B$23/100) * K685,
    AND(N685/K685 &gt; 10, N685/K685 &lt;= 20), 3000/(Summary!$B$23/100) * K685,
    AND(N685/K685 &gt; 20, N685/K685 &lt;= 25), 11000/(Summary!$B$23/100) * K685,
    AND(N685/K685 &gt; 25, N685/K685 &lt;= 999), 15000/(Summary!$B$23/100) * K685
),0))</f>
        <v>106.11993675251769</v>
      </c>
      <c r="X685" s="99" cm="1">
        <f t="array" ref="X685">_xlfn.IFNA(_xlfn.IFS(AND(P685&gt;=2000, P685&lt;3000), 10000, AND(P685&gt;=3000, P685&lt;4000), 15000, AND(P685&gt;=4000, P685&lt;5000), 20000, AND(P685&gt;=5000), 25000),0)</f>
        <v>0</v>
      </c>
      <c r="Y685" s="64" t="str">
        <f>_xlfn.IFNA(VLOOKUP(D685,OTC!$A:$H,8,0),"")</f>
        <v/>
      </c>
      <c r="Z685" s="102">
        <f t="shared" si="241"/>
        <v>106</v>
      </c>
      <c r="AA685" s="113">
        <f t="shared" si="242"/>
        <v>1811</v>
      </c>
      <c r="AB685" s="124">
        <f>IF(OR(ISNUMBER(SEARCH("적하삭제",J685)),ISNUMBER(SEARCH("적하 삭제",J685))),0,AA685*Summary!$B$23/100)</f>
        <v>17065.596300000001</v>
      </c>
      <c r="AC685" s="65"/>
      <c r="AD685" s="145">
        <v>45917</v>
      </c>
      <c r="AE685" s="139" t="s">
        <v>10</v>
      </c>
      <c r="AF685" s="139">
        <v>82020038130</v>
      </c>
      <c r="AG685" s="139" t="s">
        <v>2202</v>
      </c>
      <c r="AH685" s="139" t="s">
        <v>2203</v>
      </c>
      <c r="AI685" s="139">
        <v>1051110353</v>
      </c>
      <c r="AJ685" s="139">
        <v>48309</v>
      </c>
      <c r="AK685" s="139"/>
      <c r="AL685" s="140">
        <v>1</v>
      </c>
      <c r="AM685" s="141">
        <v>1.85</v>
      </c>
      <c r="AN685" s="141">
        <v>6.5</v>
      </c>
      <c r="AO685" s="141">
        <v>6.5</v>
      </c>
      <c r="AP685" s="139" t="s">
        <v>8</v>
      </c>
      <c r="AQ685" s="141">
        <v>26.2</v>
      </c>
      <c r="AR685" s="139" t="s">
        <v>81</v>
      </c>
      <c r="AS685" s="139" t="s">
        <v>81</v>
      </c>
      <c r="AT685" s="139" t="s">
        <v>81</v>
      </c>
      <c r="AU685" s="139" t="s">
        <v>81</v>
      </c>
      <c r="AV685" s="139" t="s">
        <v>81</v>
      </c>
      <c r="AW685" s="139">
        <v>2256355</v>
      </c>
      <c r="AX685" s="139" t="s">
        <v>121</v>
      </c>
      <c r="AY685" s="139" t="s">
        <v>82</v>
      </c>
      <c r="AZ685" s="139"/>
      <c r="BA685" s="139" t="s">
        <v>83</v>
      </c>
      <c r="BB685" s="157">
        <v>596421483876</v>
      </c>
      <c r="BC685" s="139"/>
      <c r="BD685" s="139" t="s">
        <v>2204</v>
      </c>
      <c r="BE685" s="139" t="s">
        <v>88</v>
      </c>
      <c r="BF685" s="139" t="s">
        <v>87</v>
      </c>
      <c r="BG685" s="139" t="s">
        <v>84</v>
      </c>
      <c r="BH685" s="139" t="s">
        <v>85</v>
      </c>
      <c r="BI685" s="139" t="s">
        <v>86</v>
      </c>
      <c r="BJ685" s="139"/>
      <c r="BK685" s="139" t="s">
        <v>116</v>
      </c>
    </row>
    <row r="686" spans="1:63" ht="13.2" customHeight="1" x14ac:dyDescent="0.2">
      <c r="A686" s="54">
        <f t="shared" si="221"/>
        <v>45917</v>
      </c>
      <c r="B686" s="54" t="str">
        <f t="shared" si="222"/>
        <v>NRT</v>
      </c>
      <c r="C686" s="53">
        <f t="shared" si="223"/>
        <v>82020038130</v>
      </c>
      <c r="D686" s="55" t="str">
        <f t="shared" si="224"/>
        <v>PJP250145058</v>
      </c>
      <c r="E686" s="53">
        <f t="shared" si="225"/>
        <v>596421483880</v>
      </c>
      <c r="F686" s="53">
        <f t="shared" si="226"/>
        <v>2256355</v>
      </c>
      <c r="G686" s="53" t="str">
        <f t="shared" si="227"/>
        <v>SWCORP (TEAMHT)</v>
      </c>
      <c r="H686" s="55" t="str">
        <f t="shared" si="228"/>
        <v>김도희</v>
      </c>
      <c r="I686" s="53">
        <f t="shared" si="229"/>
        <v>2436</v>
      </c>
      <c r="J686" s="72">
        <f t="shared" si="230"/>
        <v>0</v>
      </c>
      <c r="K686" s="114">
        <f t="shared" si="231"/>
        <v>1</v>
      </c>
      <c r="L686" s="115">
        <f t="shared" si="232"/>
        <v>0.75</v>
      </c>
      <c r="M686" s="115">
        <f t="shared" si="233"/>
        <v>1.9</v>
      </c>
      <c r="N686" s="56">
        <f t="shared" si="234"/>
        <v>1.9000000000000001</v>
      </c>
      <c r="O686" s="53" t="str">
        <f t="shared" si="235"/>
        <v>일반(목록배제,Normal-Manifest Exception)</v>
      </c>
      <c r="P686" s="100">
        <f t="shared" si="236"/>
        <v>8.5399999999999991</v>
      </c>
      <c r="Q686" s="63" t="str">
        <f t="shared" si="237"/>
        <v>RS706</v>
      </c>
      <c r="R686" s="63" t="str">
        <f t="shared" si="238"/>
        <v>AIR SEOUL</v>
      </c>
      <c r="S686" s="54">
        <f t="shared" si="239"/>
        <v>45917</v>
      </c>
      <c r="T686" s="94">
        <f t="shared" si="240"/>
        <v>831</v>
      </c>
      <c r="U686" s="98" cm="1">
        <f t="array" ref="U686">IF(OR(ISNUMBER(SEARCH("대신대납",J686)),ISNUMBER(SEARCH("대신 대납",J686))),_xlfn.LET(
  _xlpm.s,J686,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6" s="98">
        <f>((K686-1)*2500)/(Summary!$B$23/100)</f>
        <v>0</v>
      </c>
      <c r="W686" s="107">
        <f>IF(OR(ISNUMBER(SEARCH("대신대납",J686)),ISNUMBER(SEARCH("대신 대납",J686)),ISNUMBER(SEARCH("대신착불",J686)),ISNUMBER(SEARCH("대신 착불",J686))), 0,_xlfn.IFNA(_xlfn.IFS(
    AND(N686/K686 &gt; 2, N686/K686 &lt;= 5), 500/(Summary!$B$23/100) * K686,
    AND(N686/K686 &gt; 5, N686/K686 &lt;= 10), 1000/(Summary!$B$23/100) * K686,
    AND(N686/K686 &gt; 10, N686/K686 &lt;= 20), 3000/(Summary!$B$23/100) * K686,
    AND(N686/K686 &gt; 20, N686/K686 &lt;= 25), 11000/(Summary!$B$23/100) * K686,
    AND(N686/K686 &gt; 25, N686/K686 &lt;= 999), 15000/(Summary!$B$23/100) * K686
),0))</f>
        <v>0</v>
      </c>
      <c r="X686" s="99" cm="1">
        <f t="array" ref="X686">_xlfn.IFNA(_xlfn.IFS(AND(P686&gt;=2000, P686&lt;3000), 10000, AND(P686&gt;=3000, P686&lt;4000), 15000, AND(P686&gt;=4000, P686&lt;5000), 20000, AND(P686&gt;=5000), 25000),0)</f>
        <v>0</v>
      </c>
      <c r="Y686" s="64" t="str">
        <f>_xlfn.IFNA(VLOOKUP(D686,OTC!$A:$H,8,0),"")</f>
        <v/>
      </c>
      <c r="Z686" s="102">
        <f t="shared" si="241"/>
        <v>0</v>
      </c>
      <c r="AA686" s="113">
        <f t="shared" si="242"/>
        <v>831</v>
      </c>
      <c r="AB686" s="124">
        <f>IF(OR(ISNUMBER(SEARCH("적하삭제",J686)),ISNUMBER(SEARCH("적하 삭제",J686))),0,AA686*Summary!$B$23/100)</f>
        <v>7830.7622999999994</v>
      </c>
      <c r="AC686" s="65"/>
      <c r="AD686" s="145">
        <v>45917</v>
      </c>
      <c r="AE686" s="139" t="s">
        <v>10</v>
      </c>
      <c r="AF686" s="139">
        <v>82020038130</v>
      </c>
      <c r="AG686" s="139" t="s">
        <v>2205</v>
      </c>
      <c r="AH686" s="139" t="s">
        <v>2206</v>
      </c>
      <c r="AI686" s="139">
        <v>1090276954</v>
      </c>
      <c r="AJ686" s="139">
        <v>2436</v>
      </c>
      <c r="AK686" s="139"/>
      <c r="AL686" s="140">
        <v>1</v>
      </c>
      <c r="AM686" s="141">
        <v>0.75</v>
      </c>
      <c r="AN686" s="141">
        <v>1.9</v>
      </c>
      <c r="AO686" s="141">
        <v>1.9</v>
      </c>
      <c r="AP686" s="139" t="s">
        <v>8</v>
      </c>
      <c r="AQ686" s="141">
        <v>8.5399999999999991</v>
      </c>
      <c r="AR686" s="139" t="s">
        <v>81</v>
      </c>
      <c r="AS686" s="139" t="s">
        <v>81</v>
      </c>
      <c r="AT686" s="139" t="s">
        <v>81</v>
      </c>
      <c r="AU686" s="139" t="s">
        <v>81</v>
      </c>
      <c r="AV686" s="139" t="s">
        <v>81</v>
      </c>
      <c r="AW686" s="139">
        <v>2256355</v>
      </c>
      <c r="AX686" s="139" t="s">
        <v>121</v>
      </c>
      <c r="AY686" s="139" t="s">
        <v>82</v>
      </c>
      <c r="AZ686" s="139"/>
      <c r="BA686" s="139" t="s">
        <v>83</v>
      </c>
      <c r="BB686" s="157">
        <v>596421483880</v>
      </c>
      <c r="BC686" s="139"/>
      <c r="BD686" s="139" t="s">
        <v>2207</v>
      </c>
      <c r="BE686" s="139" t="s">
        <v>88</v>
      </c>
      <c r="BF686" s="139" t="s">
        <v>87</v>
      </c>
      <c r="BG686" s="139" t="s">
        <v>84</v>
      </c>
      <c r="BH686" s="139" t="s">
        <v>85</v>
      </c>
      <c r="BI686" s="139" t="s">
        <v>86</v>
      </c>
      <c r="BJ686" s="139"/>
      <c r="BK686" s="139" t="s">
        <v>116</v>
      </c>
    </row>
    <row r="687" spans="1:63" ht="13.2" customHeight="1" x14ac:dyDescent="0.2">
      <c r="A687" s="54">
        <f t="shared" si="221"/>
        <v>45917</v>
      </c>
      <c r="B687" s="54" t="str">
        <f t="shared" si="222"/>
        <v>NRT</v>
      </c>
      <c r="C687" s="53">
        <f t="shared" si="223"/>
        <v>82020038130</v>
      </c>
      <c r="D687" s="55" t="str">
        <f t="shared" si="224"/>
        <v>PJP250144978</v>
      </c>
      <c r="E687" s="53">
        <f t="shared" si="225"/>
        <v>596421483736</v>
      </c>
      <c r="F687" s="53">
        <f t="shared" si="226"/>
        <v>2256355</v>
      </c>
      <c r="G687" s="53" t="str">
        <f t="shared" si="227"/>
        <v>SWCORP (TEAMHT)</v>
      </c>
      <c r="H687" s="55" t="str">
        <f t="shared" si="228"/>
        <v>정서희</v>
      </c>
      <c r="I687" s="53">
        <f t="shared" si="229"/>
        <v>8743</v>
      </c>
      <c r="J687" s="72">
        <f t="shared" si="230"/>
        <v>0</v>
      </c>
      <c r="K687" s="114">
        <f t="shared" si="231"/>
        <v>1</v>
      </c>
      <c r="L687" s="115">
        <f t="shared" si="232"/>
        <v>1.6</v>
      </c>
      <c r="M687" s="115">
        <f t="shared" si="233"/>
        <v>3.5</v>
      </c>
      <c r="N687" s="56">
        <f t="shared" si="234"/>
        <v>3.5</v>
      </c>
      <c r="O687" s="53" t="str">
        <f t="shared" si="235"/>
        <v>일반(목록배제,Normal-Manifest Exception)</v>
      </c>
      <c r="P687" s="100">
        <f t="shared" si="236"/>
        <v>16.77</v>
      </c>
      <c r="Q687" s="63" t="str">
        <f t="shared" si="237"/>
        <v>RS706</v>
      </c>
      <c r="R687" s="63" t="str">
        <f t="shared" si="238"/>
        <v>AIR SEOUL</v>
      </c>
      <c r="S687" s="54">
        <f t="shared" si="239"/>
        <v>45917</v>
      </c>
      <c r="T687" s="94">
        <f t="shared" si="240"/>
        <v>1135</v>
      </c>
      <c r="U687" s="98" cm="1">
        <f t="array" ref="U687">IF(OR(ISNUMBER(SEARCH("대신대납",J687)),ISNUMBER(SEARCH("대신 대납",J687))),_xlfn.LET(
  _xlpm.s,J687,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7" s="98">
        <f>((K687-1)*2500)/(Summary!$B$23/100)</f>
        <v>0</v>
      </c>
      <c r="W687" s="107">
        <f>IF(OR(ISNUMBER(SEARCH("대신대납",J687)),ISNUMBER(SEARCH("대신 대납",J687)),ISNUMBER(SEARCH("대신착불",J687)),ISNUMBER(SEARCH("대신 착불",J687))), 0,_xlfn.IFNA(_xlfn.IFS(
    AND(N687/K687 &gt; 2, N687/K687 &lt;= 5), 500/(Summary!$B$23/100) * K687,
    AND(N687/K687 &gt; 5, N687/K687 &lt;= 10), 1000/(Summary!$B$23/100) * K687,
    AND(N687/K687 &gt; 10, N687/K687 &lt;= 20), 3000/(Summary!$B$23/100) * K687,
    AND(N687/K687 &gt; 20, N687/K687 &lt;= 25), 11000/(Summary!$B$23/100) * K687,
    AND(N687/K687 &gt; 25, N687/K687 &lt;= 999), 15000/(Summary!$B$23/100) * K687
),0))</f>
        <v>53.059968376258844</v>
      </c>
      <c r="X687" s="99" cm="1">
        <f t="array" ref="X687">_xlfn.IFNA(_xlfn.IFS(AND(P687&gt;=2000, P687&lt;3000), 10000, AND(P687&gt;=3000, P687&lt;4000), 15000, AND(P687&gt;=4000, P687&lt;5000), 20000, AND(P687&gt;=5000), 25000),0)</f>
        <v>0</v>
      </c>
      <c r="Y687" s="64" t="str">
        <f>_xlfn.IFNA(VLOOKUP(D687,OTC!$A:$H,8,0),"")</f>
        <v/>
      </c>
      <c r="Z687" s="102">
        <f t="shared" si="241"/>
        <v>53</v>
      </c>
      <c r="AA687" s="113">
        <f t="shared" si="242"/>
        <v>1188</v>
      </c>
      <c r="AB687" s="124">
        <f>IF(OR(ISNUMBER(SEARCH("적하삭제",J687)),ISNUMBER(SEARCH("적하 삭제",J687))),0,AA687*Summary!$B$23/100)</f>
        <v>11194.8804</v>
      </c>
      <c r="AC687" s="65"/>
      <c r="AD687" s="145">
        <v>45917</v>
      </c>
      <c r="AE687" s="139" t="s">
        <v>10</v>
      </c>
      <c r="AF687" s="139">
        <v>82020038130</v>
      </c>
      <c r="AG687" s="139" t="s">
        <v>2208</v>
      </c>
      <c r="AH687" s="139" t="s">
        <v>444</v>
      </c>
      <c r="AI687" s="139">
        <v>1091602014</v>
      </c>
      <c r="AJ687" s="139">
        <v>8743</v>
      </c>
      <c r="AK687" s="139"/>
      <c r="AL687" s="140">
        <v>1</v>
      </c>
      <c r="AM687" s="141">
        <v>1.6</v>
      </c>
      <c r="AN687" s="141">
        <v>3.5</v>
      </c>
      <c r="AO687" s="141">
        <v>3.5</v>
      </c>
      <c r="AP687" s="139" t="s">
        <v>8</v>
      </c>
      <c r="AQ687" s="141">
        <v>16.77</v>
      </c>
      <c r="AR687" s="139" t="s">
        <v>81</v>
      </c>
      <c r="AS687" s="139" t="s">
        <v>81</v>
      </c>
      <c r="AT687" s="139" t="s">
        <v>81</v>
      </c>
      <c r="AU687" s="139" t="s">
        <v>81</v>
      </c>
      <c r="AV687" s="139" t="s">
        <v>81</v>
      </c>
      <c r="AW687" s="139">
        <v>2256355</v>
      </c>
      <c r="AX687" s="139" t="s">
        <v>121</v>
      </c>
      <c r="AY687" s="139" t="s">
        <v>82</v>
      </c>
      <c r="AZ687" s="139"/>
      <c r="BA687" s="139" t="s">
        <v>83</v>
      </c>
      <c r="BB687" s="157">
        <v>596421483736</v>
      </c>
      <c r="BC687" s="139"/>
      <c r="BD687" s="139" t="s">
        <v>2209</v>
      </c>
      <c r="BE687" s="139" t="s">
        <v>88</v>
      </c>
      <c r="BF687" s="139" t="s">
        <v>87</v>
      </c>
      <c r="BG687" s="139" t="s">
        <v>84</v>
      </c>
      <c r="BH687" s="139" t="s">
        <v>85</v>
      </c>
      <c r="BI687" s="139" t="s">
        <v>86</v>
      </c>
      <c r="BJ687" s="139"/>
      <c r="BK687" s="139" t="s">
        <v>116</v>
      </c>
    </row>
    <row r="688" spans="1:63" ht="13.2" customHeight="1" x14ac:dyDescent="0.2">
      <c r="A688" s="54">
        <f t="shared" si="221"/>
        <v>45917</v>
      </c>
      <c r="B688" s="54" t="str">
        <f t="shared" si="222"/>
        <v>NRT</v>
      </c>
      <c r="C688" s="53">
        <f t="shared" si="223"/>
        <v>82020038130</v>
      </c>
      <c r="D688" s="55" t="str">
        <f t="shared" si="224"/>
        <v>PJP250144941</v>
      </c>
      <c r="E688" s="53">
        <f t="shared" si="225"/>
        <v>596421483714</v>
      </c>
      <c r="F688" s="53">
        <f t="shared" si="226"/>
        <v>2256355</v>
      </c>
      <c r="G688" s="53" t="str">
        <f t="shared" si="227"/>
        <v>SWCORP (TEAMHT)</v>
      </c>
      <c r="H688" s="55" t="str">
        <f t="shared" si="228"/>
        <v>이나영</v>
      </c>
      <c r="I688" s="53">
        <f t="shared" si="229"/>
        <v>31998</v>
      </c>
      <c r="J688" s="72">
        <f t="shared" si="230"/>
        <v>0</v>
      </c>
      <c r="K688" s="114">
        <f t="shared" si="231"/>
        <v>1</v>
      </c>
      <c r="L688" s="115">
        <f t="shared" si="232"/>
        <v>2.0499999999999998</v>
      </c>
      <c r="M688" s="115">
        <f t="shared" si="233"/>
        <v>6.1</v>
      </c>
      <c r="N688" s="56">
        <f t="shared" si="234"/>
        <v>6.1000000000000005</v>
      </c>
      <c r="O688" s="53" t="str">
        <f t="shared" si="235"/>
        <v>일반(목록배제,Normal-Manifest Exception)</v>
      </c>
      <c r="P688" s="100">
        <f t="shared" si="236"/>
        <v>20.81</v>
      </c>
      <c r="Q688" s="63" t="str">
        <f t="shared" si="237"/>
        <v>RS706</v>
      </c>
      <c r="R688" s="63" t="str">
        <f t="shared" si="238"/>
        <v>AIR SEOUL</v>
      </c>
      <c r="S688" s="54">
        <f t="shared" si="239"/>
        <v>45917</v>
      </c>
      <c r="T688" s="94">
        <f t="shared" si="240"/>
        <v>1629</v>
      </c>
      <c r="U688" s="98" cm="1">
        <f t="array" ref="U688">IF(OR(ISNUMBER(SEARCH("대신대납",J688)),ISNUMBER(SEARCH("대신 대납",J688))),_xlfn.LET(
  _xlpm.s,J688,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8" s="98">
        <f>((K688-1)*2500)/(Summary!$B$23/100)</f>
        <v>0</v>
      </c>
      <c r="W688" s="107">
        <f>IF(OR(ISNUMBER(SEARCH("대신대납",J688)),ISNUMBER(SEARCH("대신 대납",J688)),ISNUMBER(SEARCH("대신착불",J688)),ISNUMBER(SEARCH("대신 착불",J688))), 0,_xlfn.IFNA(_xlfn.IFS(
    AND(N688/K688 &gt; 2, N688/K688 &lt;= 5), 500/(Summary!$B$23/100) * K688,
    AND(N688/K688 &gt; 5, N688/K688 &lt;= 10), 1000/(Summary!$B$23/100) * K688,
    AND(N688/K688 &gt; 10, N688/K688 &lt;= 20), 3000/(Summary!$B$23/100) * K688,
    AND(N688/K688 &gt; 20, N688/K688 &lt;= 25), 11000/(Summary!$B$23/100) * K688,
    AND(N688/K688 &gt; 25, N688/K688 &lt;= 999), 15000/(Summary!$B$23/100) * K688
),0))</f>
        <v>106.11993675251769</v>
      </c>
      <c r="X688" s="99" cm="1">
        <f t="array" ref="X688">_xlfn.IFNA(_xlfn.IFS(AND(P688&gt;=2000, P688&lt;3000), 10000, AND(P688&gt;=3000, P688&lt;4000), 15000, AND(P688&gt;=4000, P688&lt;5000), 20000, AND(P688&gt;=5000), 25000),0)</f>
        <v>0</v>
      </c>
      <c r="Y688" s="64" t="str">
        <f>_xlfn.IFNA(VLOOKUP(D688,OTC!$A:$H,8,0),"")</f>
        <v/>
      </c>
      <c r="Z688" s="102">
        <f t="shared" si="241"/>
        <v>106</v>
      </c>
      <c r="AA688" s="113">
        <f t="shared" si="242"/>
        <v>1735</v>
      </c>
      <c r="AB688" s="124">
        <f>IF(OR(ISNUMBER(SEARCH("적하삭제",J688)),ISNUMBER(SEARCH("적하 삭제",J688))),0,AA688*Summary!$B$23/100)</f>
        <v>16349.425500000001</v>
      </c>
      <c r="AC688" s="65"/>
      <c r="AD688" s="145">
        <v>45917</v>
      </c>
      <c r="AE688" s="139" t="s">
        <v>10</v>
      </c>
      <c r="AF688" s="139">
        <v>82020038130</v>
      </c>
      <c r="AG688" s="139" t="s">
        <v>2210</v>
      </c>
      <c r="AH688" s="139" t="s">
        <v>965</v>
      </c>
      <c r="AI688" s="139">
        <v>1064043191</v>
      </c>
      <c r="AJ688" s="139">
        <v>31998</v>
      </c>
      <c r="AK688" s="139"/>
      <c r="AL688" s="140">
        <v>1</v>
      </c>
      <c r="AM688" s="141">
        <v>2.0499999999999998</v>
      </c>
      <c r="AN688" s="141">
        <v>6.1</v>
      </c>
      <c r="AO688" s="141">
        <v>6.5</v>
      </c>
      <c r="AP688" s="139" t="s">
        <v>8</v>
      </c>
      <c r="AQ688" s="141">
        <v>20.81</v>
      </c>
      <c r="AR688" s="139" t="s">
        <v>81</v>
      </c>
      <c r="AS688" s="139" t="s">
        <v>81</v>
      </c>
      <c r="AT688" s="139" t="s">
        <v>81</v>
      </c>
      <c r="AU688" s="139" t="s">
        <v>81</v>
      </c>
      <c r="AV688" s="139" t="s">
        <v>81</v>
      </c>
      <c r="AW688" s="139">
        <v>2256355</v>
      </c>
      <c r="AX688" s="139" t="s">
        <v>121</v>
      </c>
      <c r="AY688" s="139" t="s">
        <v>82</v>
      </c>
      <c r="AZ688" s="139"/>
      <c r="BA688" s="139" t="s">
        <v>83</v>
      </c>
      <c r="BB688" s="157">
        <v>596421483714</v>
      </c>
      <c r="BC688" s="139"/>
      <c r="BD688" s="139" t="s">
        <v>2211</v>
      </c>
      <c r="BE688" s="139" t="s">
        <v>88</v>
      </c>
      <c r="BF688" s="139" t="s">
        <v>87</v>
      </c>
      <c r="BG688" s="139" t="s">
        <v>84</v>
      </c>
      <c r="BH688" s="139" t="s">
        <v>85</v>
      </c>
      <c r="BI688" s="139" t="s">
        <v>86</v>
      </c>
      <c r="BJ688" s="139"/>
      <c r="BK688" s="139" t="s">
        <v>116</v>
      </c>
    </row>
    <row r="689" spans="1:63" ht="13.2" customHeight="1" x14ac:dyDescent="0.2">
      <c r="A689" s="54">
        <f t="shared" si="221"/>
        <v>45917</v>
      </c>
      <c r="B689" s="54" t="str">
        <f t="shared" si="222"/>
        <v>NRT</v>
      </c>
      <c r="C689" s="53">
        <f t="shared" si="223"/>
        <v>82020038130</v>
      </c>
      <c r="D689" s="55" t="str">
        <f t="shared" si="224"/>
        <v>PJP250144979</v>
      </c>
      <c r="E689" s="53">
        <f t="shared" si="225"/>
        <v>596421483740</v>
      </c>
      <c r="F689" s="53">
        <f t="shared" si="226"/>
        <v>2256355</v>
      </c>
      <c r="G689" s="53" t="str">
        <f t="shared" si="227"/>
        <v>SWCORP (TEAMHT)</v>
      </c>
      <c r="H689" s="55" t="str">
        <f t="shared" si="228"/>
        <v>강대윤</v>
      </c>
      <c r="I689" s="53">
        <f t="shared" si="229"/>
        <v>13599</v>
      </c>
      <c r="J689" s="72">
        <f t="shared" si="230"/>
        <v>0</v>
      </c>
      <c r="K689" s="114">
        <f t="shared" si="231"/>
        <v>1</v>
      </c>
      <c r="L689" s="115">
        <f t="shared" si="232"/>
        <v>2.1</v>
      </c>
      <c r="M689" s="115">
        <f t="shared" si="233"/>
        <v>6</v>
      </c>
      <c r="N689" s="56">
        <f t="shared" si="234"/>
        <v>6</v>
      </c>
      <c r="O689" s="53" t="str">
        <f t="shared" si="235"/>
        <v>일반(목록배제,Normal-Manifest Exception)</v>
      </c>
      <c r="P689" s="100">
        <f t="shared" si="236"/>
        <v>16.73</v>
      </c>
      <c r="Q689" s="63" t="str">
        <f t="shared" si="237"/>
        <v>RS706</v>
      </c>
      <c r="R689" s="63" t="str">
        <f t="shared" si="238"/>
        <v>AIR SEOUL</v>
      </c>
      <c r="S689" s="54">
        <f t="shared" si="239"/>
        <v>45917</v>
      </c>
      <c r="T689" s="94">
        <f t="shared" si="240"/>
        <v>1610</v>
      </c>
      <c r="U689" s="98" cm="1">
        <f t="array" ref="U689">IF(OR(ISNUMBER(SEARCH("대신대납",J689)),ISNUMBER(SEARCH("대신 대납",J689))),_xlfn.LET(
  _xlpm.s,J689,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9" s="98">
        <f>((K689-1)*2500)/(Summary!$B$23/100)</f>
        <v>0</v>
      </c>
      <c r="W689" s="107">
        <f>IF(OR(ISNUMBER(SEARCH("대신대납",J689)),ISNUMBER(SEARCH("대신 대납",J689)),ISNUMBER(SEARCH("대신착불",J689)),ISNUMBER(SEARCH("대신 착불",J689))), 0,_xlfn.IFNA(_xlfn.IFS(
    AND(N689/K689 &gt; 2, N689/K689 &lt;= 5), 500/(Summary!$B$23/100) * K689,
    AND(N689/K689 &gt; 5, N689/K689 &lt;= 10), 1000/(Summary!$B$23/100) * K689,
    AND(N689/K689 &gt; 10, N689/K689 &lt;= 20), 3000/(Summary!$B$23/100) * K689,
    AND(N689/K689 &gt; 20, N689/K689 &lt;= 25), 11000/(Summary!$B$23/100) * K689,
    AND(N689/K689 &gt; 25, N689/K689 &lt;= 999), 15000/(Summary!$B$23/100) * K689
),0))</f>
        <v>106.11993675251769</v>
      </c>
      <c r="X689" s="99" cm="1">
        <f t="array" ref="X689">_xlfn.IFNA(_xlfn.IFS(AND(P689&gt;=2000, P689&lt;3000), 10000, AND(P689&gt;=3000, P689&lt;4000), 15000, AND(P689&gt;=4000, P689&lt;5000), 20000, AND(P689&gt;=5000), 25000),0)</f>
        <v>0</v>
      </c>
      <c r="Y689" s="64" t="str">
        <f>_xlfn.IFNA(VLOOKUP(D689,OTC!$A:$H,8,0),"")</f>
        <v/>
      </c>
      <c r="Z689" s="102">
        <f t="shared" si="241"/>
        <v>106</v>
      </c>
      <c r="AA689" s="113">
        <f t="shared" si="242"/>
        <v>1716</v>
      </c>
      <c r="AB689" s="124">
        <f>IF(OR(ISNUMBER(SEARCH("적하삭제",J689)),ISNUMBER(SEARCH("적하 삭제",J689))),0,AA689*Summary!$B$23/100)</f>
        <v>16170.382799999999</v>
      </c>
      <c r="AC689" s="65"/>
      <c r="AD689" s="145">
        <v>45917</v>
      </c>
      <c r="AE689" s="139" t="s">
        <v>10</v>
      </c>
      <c r="AF689" s="139">
        <v>82020038130</v>
      </c>
      <c r="AG689" s="139" t="s">
        <v>2212</v>
      </c>
      <c r="AH689" s="139" t="s">
        <v>185</v>
      </c>
      <c r="AI689" s="139">
        <v>1051056191</v>
      </c>
      <c r="AJ689" s="139">
        <v>13599</v>
      </c>
      <c r="AK689" s="139"/>
      <c r="AL689" s="140">
        <v>1</v>
      </c>
      <c r="AM689" s="141">
        <v>2.1</v>
      </c>
      <c r="AN689" s="141">
        <v>6</v>
      </c>
      <c r="AO689" s="141">
        <v>6</v>
      </c>
      <c r="AP689" s="139" t="s">
        <v>8</v>
      </c>
      <c r="AQ689" s="141">
        <v>16.73</v>
      </c>
      <c r="AR689" s="139" t="s">
        <v>81</v>
      </c>
      <c r="AS689" s="139" t="s">
        <v>81</v>
      </c>
      <c r="AT689" s="139" t="s">
        <v>81</v>
      </c>
      <c r="AU689" s="139" t="s">
        <v>81</v>
      </c>
      <c r="AV689" s="139" t="s">
        <v>81</v>
      </c>
      <c r="AW689" s="139">
        <v>2256355</v>
      </c>
      <c r="AX689" s="139" t="s">
        <v>121</v>
      </c>
      <c r="AY689" s="139" t="s">
        <v>82</v>
      </c>
      <c r="AZ689" s="139"/>
      <c r="BA689" s="139" t="s">
        <v>83</v>
      </c>
      <c r="BB689" s="157">
        <v>596421483740</v>
      </c>
      <c r="BC689" s="139"/>
      <c r="BD689" s="139" t="s">
        <v>2213</v>
      </c>
      <c r="BE689" s="139" t="s">
        <v>88</v>
      </c>
      <c r="BF689" s="139" t="s">
        <v>87</v>
      </c>
      <c r="BG689" s="139" t="s">
        <v>84</v>
      </c>
      <c r="BH689" s="139" t="s">
        <v>85</v>
      </c>
      <c r="BI689" s="139" t="s">
        <v>86</v>
      </c>
      <c r="BJ689" s="139"/>
      <c r="BK689" s="139" t="s">
        <v>116</v>
      </c>
    </row>
    <row r="690" spans="1:63" ht="13.2" customHeight="1" x14ac:dyDescent="0.2">
      <c r="A690" s="54">
        <f t="shared" si="221"/>
        <v>45917</v>
      </c>
      <c r="B690" s="54" t="str">
        <f t="shared" si="222"/>
        <v>NRT</v>
      </c>
      <c r="C690" s="53">
        <f t="shared" si="223"/>
        <v>82020038130</v>
      </c>
      <c r="D690" s="55" t="str">
        <f t="shared" si="224"/>
        <v>PJP250145354</v>
      </c>
      <c r="E690" s="53">
        <f t="shared" si="225"/>
        <v>596421486514</v>
      </c>
      <c r="F690" s="53">
        <f t="shared" si="226"/>
        <v>2256355</v>
      </c>
      <c r="G690" s="53" t="str">
        <f t="shared" si="227"/>
        <v>SWCORP (TEAMHT)</v>
      </c>
      <c r="H690" s="55" t="str">
        <f t="shared" si="228"/>
        <v>송현진</v>
      </c>
      <c r="I690" s="53">
        <f t="shared" si="229"/>
        <v>42930</v>
      </c>
      <c r="J690" s="72">
        <f t="shared" si="230"/>
        <v>0</v>
      </c>
      <c r="K690" s="114">
        <f t="shared" si="231"/>
        <v>1</v>
      </c>
      <c r="L690" s="115">
        <f t="shared" si="232"/>
        <v>4</v>
      </c>
      <c r="M690" s="115">
        <f t="shared" si="233"/>
        <v>3.6</v>
      </c>
      <c r="N690" s="56">
        <f t="shared" si="234"/>
        <v>4</v>
      </c>
      <c r="O690" s="53" t="str">
        <f t="shared" si="235"/>
        <v>일반(목록배제,Normal-Manifest Exception)</v>
      </c>
      <c r="P690" s="100">
        <f t="shared" si="236"/>
        <v>7.75</v>
      </c>
      <c r="Q690" s="63" t="str">
        <f t="shared" si="237"/>
        <v>RS706</v>
      </c>
      <c r="R690" s="63" t="str">
        <f t="shared" si="238"/>
        <v>AIR SEOUL</v>
      </c>
      <c r="S690" s="54">
        <f t="shared" si="239"/>
        <v>45917</v>
      </c>
      <c r="T690" s="94">
        <f t="shared" si="240"/>
        <v>1230</v>
      </c>
      <c r="U690" s="98" cm="1">
        <f t="array" ref="U690">IF(OR(ISNUMBER(SEARCH("대신대납",J690)),ISNUMBER(SEARCH("대신 대납",J690))),_xlfn.LET(
  _xlpm.s,J690,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0" s="98">
        <f>((K690-1)*2500)/(Summary!$B$23/100)</f>
        <v>0</v>
      </c>
      <c r="W690" s="107">
        <f>IF(OR(ISNUMBER(SEARCH("대신대납",J690)),ISNUMBER(SEARCH("대신 대납",J690)),ISNUMBER(SEARCH("대신착불",J690)),ISNUMBER(SEARCH("대신 착불",J690))), 0,_xlfn.IFNA(_xlfn.IFS(
    AND(N690/K690 &gt; 2, N690/K690 &lt;= 5), 500/(Summary!$B$23/100) * K690,
    AND(N690/K690 &gt; 5, N690/K690 &lt;= 10), 1000/(Summary!$B$23/100) * K690,
    AND(N690/K690 &gt; 10, N690/K690 &lt;= 20), 3000/(Summary!$B$23/100) * K690,
    AND(N690/K690 &gt; 20, N690/K690 &lt;= 25), 11000/(Summary!$B$23/100) * K690,
    AND(N690/K690 &gt; 25, N690/K690 &lt;= 999), 15000/(Summary!$B$23/100) * K690
),0))</f>
        <v>53.059968376258844</v>
      </c>
      <c r="X690" s="99" cm="1">
        <f t="array" ref="X690">_xlfn.IFNA(_xlfn.IFS(AND(P690&gt;=2000, P690&lt;3000), 10000, AND(P690&gt;=3000, P690&lt;4000), 15000, AND(P690&gt;=4000, P690&lt;5000), 20000, AND(P690&gt;=5000), 25000),0)</f>
        <v>0</v>
      </c>
      <c r="Y690" s="64" t="str">
        <f>_xlfn.IFNA(VLOOKUP(D690,OTC!$A:$H,8,0),"")</f>
        <v/>
      </c>
      <c r="Z690" s="102">
        <f t="shared" si="241"/>
        <v>53</v>
      </c>
      <c r="AA690" s="113">
        <f t="shared" si="242"/>
        <v>1283</v>
      </c>
      <c r="AB690" s="124">
        <f>IF(OR(ISNUMBER(SEARCH("적하삭제",J690)),ISNUMBER(SEARCH("적하 삭제",J690))),0,AA690*Summary!$B$23/100)</f>
        <v>12090.093900000002</v>
      </c>
      <c r="AC690" s="65"/>
      <c r="AD690" s="145">
        <v>45917</v>
      </c>
      <c r="AE690" s="139" t="s">
        <v>10</v>
      </c>
      <c r="AF690" s="139">
        <v>82020038130</v>
      </c>
      <c r="AG690" s="139" t="s">
        <v>2214</v>
      </c>
      <c r="AH690" s="139" t="s">
        <v>2215</v>
      </c>
      <c r="AI690" s="139">
        <v>1045384205</v>
      </c>
      <c r="AJ690" s="139">
        <v>42930</v>
      </c>
      <c r="AK690" s="139"/>
      <c r="AL690" s="140">
        <v>1</v>
      </c>
      <c r="AM690" s="141">
        <v>4</v>
      </c>
      <c r="AN690" s="141">
        <v>3.6</v>
      </c>
      <c r="AO690" s="141">
        <v>4</v>
      </c>
      <c r="AP690" s="139" t="s">
        <v>8</v>
      </c>
      <c r="AQ690" s="141">
        <v>7.75</v>
      </c>
      <c r="AR690" s="139" t="s">
        <v>81</v>
      </c>
      <c r="AS690" s="139" t="s">
        <v>81</v>
      </c>
      <c r="AT690" s="139" t="s">
        <v>81</v>
      </c>
      <c r="AU690" s="139" t="s">
        <v>81</v>
      </c>
      <c r="AV690" s="139" t="s">
        <v>81</v>
      </c>
      <c r="AW690" s="139">
        <v>2256355</v>
      </c>
      <c r="AX690" s="139" t="s">
        <v>121</v>
      </c>
      <c r="AY690" s="139" t="s">
        <v>82</v>
      </c>
      <c r="AZ690" s="139"/>
      <c r="BA690" s="139" t="s">
        <v>83</v>
      </c>
      <c r="BB690" s="157">
        <v>596421486514</v>
      </c>
      <c r="BC690" s="139"/>
      <c r="BD690" s="139" t="s">
        <v>2216</v>
      </c>
      <c r="BE690" s="139" t="s">
        <v>88</v>
      </c>
      <c r="BF690" s="139" t="s">
        <v>87</v>
      </c>
      <c r="BG690" s="139" t="s">
        <v>84</v>
      </c>
      <c r="BH690" s="139" t="s">
        <v>85</v>
      </c>
      <c r="BI690" s="139" t="s">
        <v>86</v>
      </c>
      <c r="BJ690" s="139"/>
      <c r="BK690" s="139" t="s">
        <v>116</v>
      </c>
    </row>
    <row r="691" spans="1:63" ht="13.2" customHeight="1" x14ac:dyDescent="0.2">
      <c r="A691" s="54">
        <f t="shared" si="221"/>
        <v>45917</v>
      </c>
      <c r="B691" s="54" t="str">
        <f t="shared" si="222"/>
        <v>NRT</v>
      </c>
      <c r="C691" s="53">
        <f t="shared" si="223"/>
        <v>82020038130</v>
      </c>
      <c r="D691" s="55" t="str">
        <f t="shared" si="224"/>
        <v>PJP250145361</v>
      </c>
      <c r="E691" s="53">
        <f t="shared" si="225"/>
        <v>596421486584</v>
      </c>
      <c r="F691" s="53">
        <f t="shared" si="226"/>
        <v>2256355</v>
      </c>
      <c r="G691" s="53" t="str">
        <f t="shared" si="227"/>
        <v>SWCORP (TEAMHT)</v>
      </c>
      <c r="H691" s="55" t="str">
        <f t="shared" si="228"/>
        <v>안경환</v>
      </c>
      <c r="I691" s="53">
        <f t="shared" si="229"/>
        <v>7397</v>
      </c>
      <c r="J691" s="72">
        <f t="shared" si="230"/>
        <v>0</v>
      </c>
      <c r="K691" s="114">
        <f t="shared" si="231"/>
        <v>1</v>
      </c>
      <c r="L691" s="115">
        <f t="shared" si="232"/>
        <v>4.25</v>
      </c>
      <c r="M691" s="115">
        <f t="shared" si="233"/>
        <v>3.6</v>
      </c>
      <c r="N691" s="56">
        <f t="shared" si="234"/>
        <v>4.3</v>
      </c>
      <c r="O691" s="53" t="str">
        <f t="shared" si="235"/>
        <v>일반(목록배제,Normal-Manifest Exception)</v>
      </c>
      <c r="P691" s="100">
        <f t="shared" si="236"/>
        <v>9.4499999999999993</v>
      </c>
      <c r="Q691" s="63" t="str">
        <f t="shared" si="237"/>
        <v>RS706</v>
      </c>
      <c r="R691" s="63" t="str">
        <f t="shared" si="238"/>
        <v>AIR SEOUL</v>
      </c>
      <c r="S691" s="54">
        <f t="shared" si="239"/>
        <v>45917</v>
      </c>
      <c r="T691" s="94">
        <f t="shared" si="240"/>
        <v>1287</v>
      </c>
      <c r="U691" s="98" cm="1">
        <f t="array" ref="U691">IF(OR(ISNUMBER(SEARCH("대신대납",J691)),ISNUMBER(SEARCH("대신 대납",J691))),_xlfn.LET(
  _xlpm.s,J691,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1" s="98">
        <f>((K691-1)*2500)/(Summary!$B$23/100)</f>
        <v>0</v>
      </c>
      <c r="W691" s="107">
        <f>IF(OR(ISNUMBER(SEARCH("대신대납",J691)),ISNUMBER(SEARCH("대신 대납",J691)),ISNUMBER(SEARCH("대신착불",J691)),ISNUMBER(SEARCH("대신 착불",J691))), 0,_xlfn.IFNA(_xlfn.IFS(
    AND(N691/K691 &gt; 2, N691/K691 &lt;= 5), 500/(Summary!$B$23/100) * K691,
    AND(N691/K691 &gt; 5, N691/K691 &lt;= 10), 1000/(Summary!$B$23/100) * K691,
    AND(N691/K691 &gt; 10, N691/K691 &lt;= 20), 3000/(Summary!$B$23/100) * K691,
    AND(N691/K691 &gt; 20, N691/K691 &lt;= 25), 11000/(Summary!$B$23/100) * K691,
    AND(N691/K691 &gt; 25, N691/K691 &lt;= 999), 15000/(Summary!$B$23/100) * K691
),0))</f>
        <v>53.059968376258844</v>
      </c>
      <c r="X691" s="99" cm="1">
        <f t="array" ref="X691">_xlfn.IFNA(_xlfn.IFS(AND(P691&gt;=2000, P691&lt;3000), 10000, AND(P691&gt;=3000, P691&lt;4000), 15000, AND(P691&gt;=4000, P691&lt;5000), 20000, AND(P691&gt;=5000), 25000),0)</f>
        <v>0</v>
      </c>
      <c r="Y691" s="64" t="str">
        <f>_xlfn.IFNA(VLOOKUP(D691,OTC!$A:$H,8,0),"")</f>
        <v/>
      </c>
      <c r="Z691" s="102">
        <f t="shared" si="241"/>
        <v>53</v>
      </c>
      <c r="AA691" s="113">
        <f t="shared" si="242"/>
        <v>1340</v>
      </c>
      <c r="AB691" s="124">
        <f>IF(OR(ISNUMBER(SEARCH("적하삭제",J691)),ISNUMBER(SEARCH("적하 삭제",J691))),0,AA691*Summary!$B$23/100)</f>
        <v>12627.222</v>
      </c>
      <c r="AC691" s="65"/>
      <c r="AD691" s="145">
        <v>45917</v>
      </c>
      <c r="AE691" s="139" t="s">
        <v>10</v>
      </c>
      <c r="AF691" s="139">
        <v>82020038130</v>
      </c>
      <c r="AG691" s="139" t="s">
        <v>2217</v>
      </c>
      <c r="AH691" s="139" t="s">
        <v>2218</v>
      </c>
      <c r="AI691" s="139">
        <v>1025416231</v>
      </c>
      <c r="AJ691" s="139">
        <v>7397</v>
      </c>
      <c r="AK691" s="139"/>
      <c r="AL691" s="140">
        <v>1</v>
      </c>
      <c r="AM691" s="141">
        <v>4.25</v>
      </c>
      <c r="AN691" s="141">
        <v>3.6</v>
      </c>
      <c r="AO691" s="141">
        <v>4.3</v>
      </c>
      <c r="AP691" s="139" t="s">
        <v>8</v>
      </c>
      <c r="AQ691" s="141">
        <v>9.4499999999999993</v>
      </c>
      <c r="AR691" s="139" t="s">
        <v>81</v>
      </c>
      <c r="AS691" s="139" t="s">
        <v>81</v>
      </c>
      <c r="AT691" s="139" t="s">
        <v>81</v>
      </c>
      <c r="AU691" s="139" t="s">
        <v>81</v>
      </c>
      <c r="AV691" s="139" t="s">
        <v>81</v>
      </c>
      <c r="AW691" s="139">
        <v>2256355</v>
      </c>
      <c r="AX691" s="139" t="s">
        <v>121</v>
      </c>
      <c r="AY691" s="139" t="s">
        <v>82</v>
      </c>
      <c r="AZ691" s="139"/>
      <c r="BA691" s="139" t="s">
        <v>83</v>
      </c>
      <c r="BB691" s="157">
        <v>596421486584</v>
      </c>
      <c r="BC691" s="139"/>
      <c r="BD691" s="139" t="s">
        <v>2219</v>
      </c>
      <c r="BE691" s="139" t="s">
        <v>88</v>
      </c>
      <c r="BF691" s="139" t="s">
        <v>87</v>
      </c>
      <c r="BG691" s="139" t="s">
        <v>84</v>
      </c>
      <c r="BH691" s="139" t="s">
        <v>85</v>
      </c>
      <c r="BI691" s="139" t="s">
        <v>86</v>
      </c>
      <c r="BJ691" s="139"/>
      <c r="BK691" s="139" t="s">
        <v>116</v>
      </c>
    </row>
    <row r="692" spans="1:63" ht="13.2" customHeight="1" x14ac:dyDescent="0.2">
      <c r="A692" s="54">
        <f t="shared" si="221"/>
        <v>45917</v>
      </c>
      <c r="B692" s="54" t="str">
        <f t="shared" si="222"/>
        <v>NRT</v>
      </c>
      <c r="C692" s="53">
        <f t="shared" si="223"/>
        <v>82020038130</v>
      </c>
      <c r="D692" s="55" t="str">
        <f t="shared" si="224"/>
        <v>PJP250145380</v>
      </c>
      <c r="E692" s="53">
        <f t="shared" si="225"/>
        <v>596421486772</v>
      </c>
      <c r="F692" s="53">
        <f t="shared" si="226"/>
        <v>2256355</v>
      </c>
      <c r="G692" s="53" t="str">
        <f t="shared" si="227"/>
        <v>SWCORP (TEAMHT)</v>
      </c>
      <c r="H692" s="55" t="str">
        <f t="shared" si="228"/>
        <v>김서하</v>
      </c>
      <c r="I692" s="53">
        <f t="shared" si="229"/>
        <v>41216</v>
      </c>
      <c r="J692" s="72">
        <f t="shared" si="230"/>
        <v>0</v>
      </c>
      <c r="K692" s="114">
        <f t="shared" si="231"/>
        <v>1</v>
      </c>
      <c r="L692" s="115">
        <f t="shared" si="232"/>
        <v>0.65</v>
      </c>
      <c r="M692" s="115">
        <f t="shared" si="233"/>
        <v>2</v>
      </c>
      <c r="N692" s="56">
        <f t="shared" si="234"/>
        <v>2</v>
      </c>
      <c r="O692" s="53" t="str">
        <f t="shared" si="235"/>
        <v>일반(목록배제,Normal-Manifest Exception)</v>
      </c>
      <c r="P692" s="100">
        <f t="shared" si="236"/>
        <v>3.54</v>
      </c>
      <c r="Q692" s="63" t="str">
        <f t="shared" si="237"/>
        <v>RS706</v>
      </c>
      <c r="R692" s="63" t="str">
        <f t="shared" si="238"/>
        <v>AIR SEOUL</v>
      </c>
      <c r="S692" s="54">
        <f t="shared" si="239"/>
        <v>45917</v>
      </c>
      <c r="T692" s="94">
        <f t="shared" si="240"/>
        <v>850</v>
      </c>
      <c r="U692" s="98" cm="1">
        <f t="array" ref="U692">IF(OR(ISNUMBER(SEARCH("대신대납",J692)),ISNUMBER(SEARCH("대신 대납",J692))),_xlfn.LET(
  _xlpm.s,J692,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2" s="98">
        <f>((K692-1)*2500)/(Summary!$B$23/100)</f>
        <v>0</v>
      </c>
      <c r="W692" s="107">
        <f>IF(OR(ISNUMBER(SEARCH("대신대납",J692)),ISNUMBER(SEARCH("대신 대납",J692)),ISNUMBER(SEARCH("대신착불",J692)),ISNUMBER(SEARCH("대신 착불",J692))), 0,_xlfn.IFNA(_xlfn.IFS(
    AND(N692/K692 &gt; 2, N692/K692 &lt;= 5), 500/(Summary!$B$23/100) * K692,
    AND(N692/K692 &gt; 5, N692/K692 &lt;= 10), 1000/(Summary!$B$23/100) * K692,
    AND(N692/K692 &gt; 10, N692/K692 &lt;= 20), 3000/(Summary!$B$23/100) * K692,
    AND(N692/K692 &gt; 20, N692/K692 &lt;= 25), 11000/(Summary!$B$23/100) * K692,
    AND(N692/K692 &gt; 25, N692/K692 &lt;= 999), 15000/(Summary!$B$23/100) * K692
),0))</f>
        <v>0</v>
      </c>
      <c r="X692" s="99" cm="1">
        <f t="array" ref="X692">_xlfn.IFNA(_xlfn.IFS(AND(P692&gt;=2000, P692&lt;3000), 10000, AND(P692&gt;=3000, P692&lt;4000), 15000, AND(P692&gt;=4000, P692&lt;5000), 20000, AND(P692&gt;=5000), 25000),0)</f>
        <v>0</v>
      </c>
      <c r="Y692" s="64" t="str">
        <f>_xlfn.IFNA(VLOOKUP(D692,OTC!$A:$H,8,0),"")</f>
        <v/>
      </c>
      <c r="Z692" s="102">
        <f t="shared" si="241"/>
        <v>0</v>
      </c>
      <c r="AA692" s="113">
        <f t="shared" si="242"/>
        <v>850</v>
      </c>
      <c r="AB692" s="124">
        <f>IF(OR(ISNUMBER(SEARCH("적하삭제",J692)),ISNUMBER(SEARCH("적하 삭제",J692))),0,AA692*Summary!$B$23/100)</f>
        <v>8009.8050000000003</v>
      </c>
      <c r="AC692" s="65"/>
      <c r="AD692" s="145">
        <v>45917</v>
      </c>
      <c r="AE692" s="139" t="s">
        <v>10</v>
      </c>
      <c r="AF692" s="139">
        <v>82020038130</v>
      </c>
      <c r="AG692" s="139" t="s">
        <v>2220</v>
      </c>
      <c r="AH692" s="139" t="s">
        <v>213</v>
      </c>
      <c r="AI692" s="139">
        <v>1048021151</v>
      </c>
      <c r="AJ692" s="139">
        <v>41216</v>
      </c>
      <c r="AK692" s="139"/>
      <c r="AL692" s="140">
        <v>1</v>
      </c>
      <c r="AM692" s="141">
        <v>0.65</v>
      </c>
      <c r="AN692" s="141">
        <v>2</v>
      </c>
      <c r="AO692" s="141">
        <v>2</v>
      </c>
      <c r="AP692" s="139" t="s">
        <v>8</v>
      </c>
      <c r="AQ692" s="141">
        <v>3.54</v>
      </c>
      <c r="AR692" s="139" t="s">
        <v>81</v>
      </c>
      <c r="AS692" s="139" t="s">
        <v>81</v>
      </c>
      <c r="AT692" s="139" t="s">
        <v>81</v>
      </c>
      <c r="AU692" s="139" t="s">
        <v>81</v>
      </c>
      <c r="AV692" s="139" t="s">
        <v>81</v>
      </c>
      <c r="AW692" s="139">
        <v>2256355</v>
      </c>
      <c r="AX692" s="139" t="s">
        <v>121</v>
      </c>
      <c r="AY692" s="139" t="s">
        <v>82</v>
      </c>
      <c r="AZ692" s="139"/>
      <c r="BA692" s="139" t="s">
        <v>83</v>
      </c>
      <c r="BB692" s="157">
        <v>596421486772</v>
      </c>
      <c r="BC692" s="139"/>
      <c r="BD692" s="139" t="s">
        <v>2221</v>
      </c>
      <c r="BE692" s="139" t="s">
        <v>88</v>
      </c>
      <c r="BF692" s="139" t="s">
        <v>87</v>
      </c>
      <c r="BG692" s="139" t="s">
        <v>84</v>
      </c>
      <c r="BH692" s="139" t="s">
        <v>85</v>
      </c>
      <c r="BI692" s="139" t="s">
        <v>86</v>
      </c>
      <c r="BJ692" s="139"/>
      <c r="BK692" s="139" t="s">
        <v>116</v>
      </c>
    </row>
    <row r="693" spans="1:63" ht="13.2" customHeight="1" x14ac:dyDescent="0.2">
      <c r="A693" s="54">
        <f t="shared" si="221"/>
        <v>45917</v>
      </c>
      <c r="B693" s="54" t="str">
        <f t="shared" si="222"/>
        <v>NRT</v>
      </c>
      <c r="C693" s="53">
        <f t="shared" si="223"/>
        <v>82020038130</v>
      </c>
      <c r="D693" s="55" t="str">
        <f t="shared" si="224"/>
        <v>PJP250145389</v>
      </c>
      <c r="E693" s="53">
        <f t="shared" si="225"/>
        <v>596421486864</v>
      </c>
      <c r="F693" s="53">
        <f t="shared" si="226"/>
        <v>2256355</v>
      </c>
      <c r="G693" s="53" t="str">
        <f t="shared" si="227"/>
        <v>SWCORP (TEAMHT)</v>
      </c>
      <c r="H693" s="55" t="str">
        <f t="shared" si="228"/>
        <v>장지호</v>
      </c>
      <c r="I693" s="53">
        <f t="shared" si="229"/>
        <v>55632</v>
      </c>
      <c r="J693" s="72">
        <f t="shared" si="230"/>
        <v>0</v>
      </c>
      <c r="K693" s="114">
        <f t="shared" si="231"/>
        <v>1</v>
      </c>
      <c r="L693" s="115">
        <f t="shared" si="232"/>
        <v>0.55000000000000004</v>
      </c>
      <c r="M693" s="115">
        <f t="shared" si="233"/>
        <v>2.1</v>
      </c>
      <c r="N693" s="56">
        <f t="shared" si="234"/>
        <v>2.1</v>
      </c>
      <c r="O693" s="53" t="str">
        <f t="shared" si="235"/>
        <v>일반(목록배제,Normal-Manifest Exception)</v>
      </c>
      <c r="P693" s="100">
        <f t="shared" si="236"/>
        <v>3.4</v>
      </c>
      <c r="Q693" s="63" t="str">
        <f t="shared" si="237"/>
        <v>RS706</v>
      </c>
      <c r="R693" s="63" t="str">
        <f t="shared" si="238"/>
        <v>AIR SEOUL</v>
      </c>
      <c r="S693" s="54">
        <f t="shared" si="239"/>
        <v>45917</v>
      </c>
      <c r="T693" s="94">
        <f t="shared" si="240"/>
        <v>869</v>
      </c>
      <c r="U693" s="98" cm="1">
        <f t="array" ref="U693">IF(OR(ISNUMBER(SEARCH("대신대납",J693)),ISNUMBER(SEARCH("대신 대납",J693))),_xlfn.LET(
  _xlpm.s,J693,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3" s="98">
        <f>((K693-1)*2500)/(Summary!$B$23/100)</f>
        <v>0</v>
      </c>
      <c r="W693" s="107">
        <f>IF(OR(ISNUMBER(SEARCH("대신대납",J693)),ISNUMBER(SEARCH("대신 대납",J693)),ISNUMBER(SEARCH("대신착불",J693)),ISNUMBER(SEARCH("대신 착불",J693))), 0,_xlfn.IFNA(_xlfn.IFS(
    AND(N693/K693 &gt; 2, N693/K693 &lt;= 5), 500/(Summary!$B$23/100) * K693,
    AND(N693/K693 &gt; 5, N693/K693 &lt;= 10), 1000/(Summary!$B$23/100) * K693,
    AND(N693/K693 &gt; 10, N693/K693 &lt;= 20), 3000/(Summary!$B$23/100) * K693,
    AND(N693/K693 &gt; 20, N693/K693 &lt;= 25), 11000/(Summary!$B$23/100) * K693,
    AND(N693/K693 &gt; 25, N693/K693 &lt;= 999), 15000/(Summary!$B$23/100) * K693
),0))</f>
        <v>53.059968376258844</v>
      </c>
      <c r="X693" s="99" cm="1">
        <f t="array" ref="X693">_xlfn.IFNA(_xlfn.IFS(AND(P693&gt;=2000, P693&lt;3000), 10000, AND(P693&gt;=3000, P693&lt;4000), 15000, AND(P693&gt;=4000, P693&lt;5000), 20000, AND(P693&gt;=5000), 25000),0)</f>
        <v>0</v>
      </c>
      <c r="Y693" s="64" t="str">
        <f>_xlfn.IFNA(VLOOKUP(D693,OTC!$A:$H,8,0),"")</f>
        <v/>
      </c>
      <c r="Z693" s="102">
        <f t="shared" si="241"/>
        <v>53</v>
      </c>
      <c r="AA693" s="113">
        <f t="shared" si="242"/>
        <v>922</v>
      </c>
      <c r="AB693" s="124">
        <f>IF(OR(ISNUMBER(SEARCH("적하삭제",J693)),ISNUMBER(SEARCH("적하 삭제",J693))),0,AA693*Summary!$B$23/100)</f>
        <v>8688.2826000000005</v>
      </c>
      <c r="AC693" s="65"/>
      <c r="AD693" s="145">
        <v>45917</v>
      </c>
      <c r="AE693" s="139" t="s">
        <v>10</v>
      </c>
      <c r="AF693" s="139">
        <v>82020038130</v>
      </c>
      <c r="AG693" s="139" t="s">
        <v>2222</v>
      </c>
      <c r="AH693" s="139" t="s">
        <v>2223</v>
      </c>
      <c r="AI693" s="139">
        <v>1052422521</v>
      </c>
      <c r="AJ693" s="139">
        <v>55632</v>
      </c>
      <c r="AK693" s="139"/>
      <c r="AL693" s="140">
        <v>1</v>
      </c>
      <c r="AM693" s="141">
        <v>0.55000000000000004</v>
      </c>
      <c r="AN693" s="141">
        <v>2.1</v>
      </c>
      <c r="AO693" s="141">
        <v>2.1</v>
      </c>
      <c r="AP693" s="139" t="s">
        <v>8</v>
      </c>
      <c r="AQ693" s="141">
        <v>3.4</v>
      </c>
      <c r="AR693" s="139" t="s">
        <v>81</v>
      </c>
      <c r="AS693" s="139" t="s">
        <v>81</v>
      </c>
      <c r="AT693" s="139" t="s">
        <v>81</v>
      </c>
      <c r="AU693" s="139" t="s">
        <v>81</v>
      </c>
      <c r="AV693" s="139" t="s">
        <v>81</v>
      </c>
      <c r="AW693" s="139">
        <v>2256355</v>
      </c>
      <c r="AX693" s="139" t="s">
        <v>121</v>
      </c>
      <c r="AY693" s="139" t="s">
        <v>82</v>
      </c>
      <c r="AZ693" s="139"/>
      <c r="BA693" s="139" t="s">
        <v>83</v>
      </c>
      <c r="BB693" s="157">
        <v>596421486864</v>
      </c>
      <c r="BC693" s="139"/>
      <c r="BD693" s="139" t="s">
        <v>2224</v>
      </c>
      <c r="BE693" s="139" t="s">
        <v>88</v>
      </c>
      <c r="BF693" s="139" t="s">
        <v>87</v>
      </c>
      <c r="BG693" s="139" t="s">
        <v>84</v>
      </c>
      <c r="BH693" s="139" t="s">
        <v>85</v>
      </c>
      <c r="BI693" s="139" t="s">
        <v>86</v>
      </c>
      <c r="BJ693" s="139"/>
      <c r="BK693" s="139" t="s">
        <v>116</v>
      </c>
    </row>
    <row r="694" spans="1:63" ht="13.2" customHeight="1" x14ac:dyDescent="0.2">
      <c r="A694" s="54">
        <f t="shared" si="221"/>
        <v>45917</v>
      </c>
      <c r="B694" s="54" t="str">
        <f t="shared" si="222"/>
        <v>NRT</v>
      </c>
      <c r="C694" s="53">
        <f t="shared" si="223"/>
        <v>82020038130</v>
      </c>
      <c r="D694" s="55" t="str">
        <f t="shared" si="224"/>
        <v>PJP250145409</v>
      </c>
      <c r="E694" s="53">
        <f t="shared" si="225"/>
        <v>596421487063</v>
      </c>
      <c r="F694" s="53">
        <f t="shared" si="226"/>
        <v>2256355</v>
      </c>
      <c r="G694" s="53" t="str">
        <f t="shared" si="227"/>
        <v>SWCORP (TEAMHT)</v>
      </c>
      <c r="H694" s="55" t="str">
        <f t="shared" si="228"/>
        <v>김현수</v>
      </c>
      <c r="I694" s="53">
        <f t="shared" si="229"/>
        <v>18411</v>
      </c>
      <c r="J694" s="72">
        <f t="shared" si="230"/>
        <v>0</v>
      </c>
      <c r="K694" s="114">
        <f t="shared" si="231"/>
        <v>1</v>
      </c>
      <c r="L694" s="115">
        <f t="shared" si="232"/>
        <v>0.9</v>
      </c>
      <c r="M694" s="115">
        <f t="shared" si="233"/>
        <v>2.1</v>
      </c>
      <c r="N694" s="56">
        <f t="shared" si="234"/>
        <v>2.1</v>
      </c>
      <c r="O694" s="53" t="str">
        <f t="shared" si="235"/>
        <v>일반(목록배제,Normal-Manifest Exception)</v>
      </c>
      <c r="P694" s="100">
        <f t="shared" si="236"/>
        <v>7.78</v>
      </c>
      <c r="Q694" s="63" t="str">
        <f t="shared" si="237"/>
        <v>RS706</v>
      </c>
      <c r="R694" s="63" t="str">
        <f t="shared" si="238"/>
        <v>AIR SEOUL</v>
      </c>
      <c r="S694" s="54">
        <f t="shared" si="239"/>
        <v>45917</v>
      </c>
      <c r="T694" s="94">
        <f t="shared" si="240"/>
        <v>869</v>
      </c>
      <c r="U694" s="98" cm="1">
        <f t="array" ref="U694">IF(OR(ISNUMBER(SEARCH("대신대납",J694)),ISNUMBER(SEARCH("대신 대납",J694))),_xlfn.LET(
  _xlpm.s,J694,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4" s="98">
        <f>((K694-1)*2500)/(Summary!$B$23/100)</f>
        <v>0</v>
      </c>
      <c r="W694" s="107">
        <f>IF(OR(ISNUMBER(SEARCH("대신대납",J694)),ISNUMBER(SEARCH("대신 대납",J694)),ISNUMBER(SEARCH("대신착불",J694)),ISNUMBER(SEARCH("대신 착불",J694))), 0,_xlfn.IFNA(_xlfn.IFS(
    AND(N694/K694 &gt; 2, N694/K694 &lt;= 5), 500/(Summary!$B$23/100) * K694,
    AND(N694/K694 &gt; 5, N694/K694 &lt;= 10), 1000/(Summary!$B$23/100) * K694,
    AND(N694/K694 &gt; 10, N694/K694 &lt;= 20), 3000/(Summary!$B$23/100) * K694,
    AND(N694/K694 &gt; 20, N694/K694 &lt;= 25), 11000/(Summary!$B$23/100) * K694,
    AND(N694/K694 &gt; 25, N694/K694 &lt;= 999), 15000/(Summary!$B$23/100) * K694
),0))</f>
        <v>53.059968376258844</v>
      </c>
      <c r="X694" s="99" cm="1">
        <f t="array" ref="X694">_xlfn.IFNA(_xlfn.IFS(AND(P694&gt;=2000, P694&lt;3000), 10000, AND(P694&gt;=3000, P694&lt;4000), 15000, AND(P694&gt;=4000, P694&lt;5000), 20000, AND(P694&gt;=5000), 25000),0)</f>
        <v>0</v>
      </c>
      <c r="Y694" s="64" t="str">
        <f>_xlfn.IFNA(VLOOKUP(D694,OTC!$A:$H,8,0),"")</f>
        <v/>
      </c>
      <c r="Z694" s="102">
        <f t="shared" si="241"/>
        <v>53</v>
      </c>
      <c r="AA694" s="113">
        <f t="shared" si="242"/>
        <v>922</v>
      </c>
      <c r="AB694" s="124">
        <f>IF(OR(ISNUMBER(SEARCH("적하삭제",J694)),ISNUMBER(SEARCH("적하 삭제",J694))),0,AA694*Summary!$B$23/100)</f>
        <v>8688.2826000000005</v>
      </c>
      <c r="AC694" s="65"/>
      <c r="AD694" s="145">
        <v>45917</v>
      </c>
      <c r="AE694" s="139" t="s">
        <v>10</v>
      </c>
      <c r="AF694" s="139">
        <v>82020038130</v>
      </c>
      <c r="AG694" s="139" t="s">
        <v>2225</v>
      </c>
      <c r="AH694" s="139" t="s">
        <v>163</v>
      </c>
      <c r="AI694" s="139">
        <v>1086002221</v>
      </c>
      <c r="AJ694" s="139">
        <v>18411</v>
      </c>
      <c r="AK694" s="139"/>
      <c r="AL694" s="140">
        <v>1</v>
      </c>
      <c r="AM694" s="141">
        <v>0.9</v>
      </c>
      <c r="AN694" s="141">
        <v>2.1</v>
      </c>
      <c r="AO694" s="141">
        <v>2.1</v>
      </c>
      <c r="AP694" s="139" t="s">
        <v>8</v>
      </c>
      <c r="AQ694" s="141">
        <v>7.78</v>
      </c>
      <c r="AR694" s="139" t="s">
        <v>81</v>
      </c>
      <c r="AS694" s="139" t="s">
        <v>81</v>
      </c>
      <c r="AT694" s="139" t="s">
        <v>81</v>
      </c>
      <c r="AU694" s="139" t="s">
        <v>81</v>
      </c>
      <c r="AV694" s="139" t="s">
        <v>81</v>
      </c>
      <c r="AW694" s="139">
        <v>2256355</v>
      </c>
      <c r="AX694" s="139" t="s">
        <v>121</v>
      </c>
      <c r="AY694" s="139" t="s">
        <v>82</v>
      </c>
      <c r="AZ694" s="139"/>
      <c r="BA694" s="139" t="s">
        <v>83</v>
      </c>
      <c r="BB694" s="157">
        <v>596421487063</v>
      </c>
      <c r="BC694" s="139"/>
      <c r="BD694" s="139" t="s">
        <v>2226</v>
      </c>
      <c r="BE694" s="139" t="s">
        <v>88</v>
      </c>
      <c r="BF694" s="139" t="s">
        <v>87</v>
      </c>
      <c r="BG694" s="139" t="s">
        <v>84</v>
      </c>
      <c r="BH694" s="139" t="s">
        <v>85</v>
      </c>
      <c r="BI694" s="139" t="s">
        <v>86</v>
      </c>
      <c r="BJ694" s="139"/>
      <c r="BK694" s="139" t="s">
        <v>116</v>
      </c>
    </row>
    <row r="695" spans="1:63" ht="13.2" customHeight="1" x14ac:dyDescent="0.2">
      <c r="A695" s="54">
        <f t="shared" si="221"/>
        <v>45917</v>
      </c>
      <c r="B695" s="54" t="str">
        <f t="shared" si="222"/>
        <v>NRT</v>
      </c>
      <c r="C695" s="53">
        <f t="shared" si="223"/>
        <v>82020038130</v>
      </c>
      <c r="D695" s="55" t="str">
        <f t="shared" si="224"/>
        <v>PJP250145434</v>
      </c>
      <c r="E695" s="53">
        <f t="shared" si="225"/>
        <v>596421487310</v>
      </c>
      <c r="F695" s="53">
        <f t="shared" si="226"/>
        <v>2256355</v>
      </c>
      <c r="G695" s="53" t="str">
        <f t="shared" si="227"/>
        <v>SWCORP (TEAMHT)</v>
      </c>
      <c r="H695" s="55" t="str">
        <f t="shared" si="228"/>
        <v>강주영</v>
      </c>
      <c r="I695" s="53">
        <f t="shared" si="229"/>
        <v>13531</v>
      </c>
      <c r="J695" s="72">
        <f t="shared" si="230"/>
        <v>0</v>
      </c>
      <c r="K695" s="114">
        <f t="shared" si="231"/>
        <v>1</v>
      </c>
      <c r="L695" s="115">
        <f t="shared" si="232"/>
        <v>2.0499999999999998</v>
      </c>
      <c r="M695" s="115">
        <f t="shared" si="233"/>
        <v>2</v>
      </c>
      <c r="N695" s="56">
        <f t="shared" si="234"/>
        <v>2.1</v>
      </c>
      <c r="O695" s="53" t="str">
        <f t="shared" si="235"/>
        <v>일반(목록배제,Normal-Manifest Exception)</v>
      </c>
      <c r="P695" s="100">
        <f t="shared" si="236"/>
        <v>13.03</v>
      </c>
      <c r="Q695" s="63" t="str">
        <f t="shared" si="237"/>
        <v>RS706</v>
      </c>
      <c r="R695" s="63" t="str">
        <f t="shared" si="238"/>
        <v>AIR SEOUL</v>
      </c>
      <c r="S695" s="54">
        <f t="shared" si="239"/>
        <v>45917</v>
      </c>
      <c r="T695" s="94">
        <f t="shared" si="240"/>
        <v>869</v>
      </c>
      <c r="U695" s="98" cm="1">
        <f t="array" ref="U695">IF(OR(ISNUMBER(SEARCH("대신대납",J695)),ISNUMBER(SEARCH("대신 대납",J695))),_xlfn.LET(
  _xlpm.s,J695,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5" s="98">
        <f>((K695-1)*2500)/(Summary!$B$23/100)</f>
        <v>0</v>
      </c>
      <c r="W695" s="107">
        <f>IF(OR(ISNUMBER(SEARCH("대신대납",J695)),ISNUMBER(SEARCH("대신 대납",J695)),ISNUMBER(SEARCH("대신착불",J695)),ISNUMBER(SEARCH("대신 착불",J695))), 0,_xlfn.IFNA(_xlfn.IFS(
    AND(N695/K695 &gt; 2, N695/K695 &lt;= 5), 500/(Summary!$B$23/100) * K695,
    AND(N695/K695 &gt; 5, N695/K695 &lt;= 10), 1000/(Summary!$B$23/100) * K695,
    AND(N695/K695 &gt; 10, N695/K695 &lt;= 20), 3000/(Summary!$B$23/100) * K695,
    AND(N695/K695 &gt; 20, N695/K695 &lt;= 25), 11000/(Summary!$B$23/100) * K695,
    AND(N695/K695 &gt; 25, N695/K695 &lt;= 999), 15000/(Summary!$B$23/100) * K695
),0))</f>
        <v>53.059968376258844</v>
      </c>
      <c r="X695" s="99" cm="1">
        <f t="array" ref="X695">_xlfn.IFNA(_xlfn.IFS(AND(P695&gt;=2000, P695&lt;3000), 10000, AND(P695&gt;=3000, P695&lt;4000), 15000, AND(P695&gt;=4000, P695&lt;5000), 20000, AND(P695&gt;=5000), 25000),0)</f>
        <v>0</v>
      </c>
      <c r="Y695" s="64" t="str">
        <f>_xlfn.IFNA(VLOOKUP(D695,OTC!$A:$H,8,0),"")</f>
        <v/>
      </c>
      <c r="Z695" s="102">
        <f t="shared" si="241"/>
        <v>53</v>
      </c>
      <c r="AA695" s="113">
        <f t="shared" si="242"/>
        <v>922</v>
      </c>
      <c r="AB695" s="124">
        <f>IF(OR(ISNUMBER(SEARCH("적하삭제",J695)),ISNUMBER(SEARCH("적하 삭제",J695))),0,AA695*Summary!$B$23/100)</f>
        <v>8688.2826000000005</v>
      </c>
      <c r="AC695" s="65"/>
      <c r="AD695" s="145">
        <v>45917</v>
      </c>
      <c r="AE695" s="139" t="s">
        <v>10</v>
      </c>
      <c r="AF695" s="139">
        <v>82020038130</v>
      </c>
      <c r="AG695" s="139" t="s">
        <v>2227</v>
      </c>
      <c r="AH695" s="139" t="s">
        <v>283</v>
      </c>
      <c r="AI695" s="139">
        <v>1091706950</v>
      </c>
      <c r="AJ695" s="139">
        <v>13531</v>
      </c>
      <c r="AK695" s="139"/>
      <c r="AL695" s="140">
        <v>1</v>
      </c>
      <c r="AM695" s="141">
        <v>2.0499999999999998</v>
      </c>
      <c r="AN695" s="141">
        <v>2</v>
      </c>
      <c r="AO695" s="141">
        <v>2.1</v>
      </c>
      <c r="AP695" s="139" t="s">
        <v>8</v>
      </c>
      <c r="AQ695" s="141">
        <v>13.03</v>
      </c>
      <c r="AR695" s="139" t="s">
        <v>81</v>
      </c>
      <c r="AS695" s="139" t="s">
        <v>81</v>
      </c>
      <c r="AT695" s="139" t="s">
        <v>81</v>
      </c>
      <c r="AU695" s="139" t="s">
        <v>81</v>
      </c>
      <c r="AV695" s="139" t="s">
        <v>81</v>
      </c>
      <c r="AW695" s="139">
        <v>2256355</v>
      </c>
      <c r="AX695" s="139" t="s">
        <v>121</v>
      </c>
      <c r="AY695" s="139" t="s">
        <v>82</v>
      </c>
      <c r="AZ695" s="139"/>
      <c r="BA695" s="139" t="s">
        <v>83</v>
      </c>
      <c r="BB695" s="157">
        <v>596421487310</v>
      </c>
      <c r="BC695" s="139"/>
      <c r="BD695" s="139" t="s">
        <v>2228</v>
      </c>
      <c r="BE695" s="139" t="s">
        <v>88</v>
      </c>
      <c r="BF695" s="139" t="s">
        <v>87</v>
      </c>
      <c r="BG695" s="139" t="s">
        <v>84</v>
      </c>
      <c r="BH695" s="139" t="s">
        <v>85</v>
      </c>
      <c r="BI695" s="139" t="s">
        <v>86</v>
      </c>
      <c r="BJ695" s="139"/>
      <c r="BK695" s="139" t="s">
        <v>116</v>
      </c>
    </row>
    <row r="696" spans="1:63" ht="13.2" customHeight="1" x14ac:dyDescent="0.2">
      <c r="A696" s="54">
        <f t="shared" si="221"/>
        <v>45917</v>
      </c>
      <c r="B696" s="54" t="str">
        <f t="shared" si="222"/>
        <v>NRT</v>
      </c>
      <c r="C696" s="53">
        <f t="shared" si="223"/>
        <v>82020038130</v>
      </c>
      <c r="D696" s="55" t="str">
        <f t="shared" si="224"/>
        <v>PJP250145391</v>
      </c>
      <c r="E696" s="53">
        <f t="shared" si="225"/>
        <v>596421486886</v>
      </c>
      <c r="F696" s="53">
        <f t="shared" si="226"/>
        <v>2256355</v>
      </c>
      <c r="G696" s="53" t="str">
        <f t="shared" si="227"/>
        <v>SWCORP (TEAMHT)</v>
      </c>
      <c r="H696" s="55" t="str">
        <f t="shared" si="228"/>
        <v>채하늘</v>
      </c>
      <c r="I696" s="53">
        <f t="shared" si="229"/>
        <v>28425</v>
      </c>
      <c r="J696" s="72">
        <f t="shared" si="230"/>
        <v>0</v>
      </c>
      <c r="K696" s="114">
        <f t="shared" si="231"/>
        <v>1</v>
      </c>
      <c r="L696" s="115">
        <f t="shared" si="232"/>
        <v>0.75</v>
      </c>
      <c r="M696" s="115">
        <f t="shared" si="233"/>
        <v>2.2999999999999998</v>
      </c>
      <c r="N696" s="56">
        <f t="shared" si="234"/>
        <v>2.3000000000000003</v>
      </c>
      <c r="O696" s="53" t="str">
        <f t="shared" si="235"/>
        <v>일반(목록배제,Normal-Manifest Exception)</v>
      </c>
      <c r="P696" s="100">
        <f t="shared" si="236"/>
        <v>21.81</v>
      </c>
      <c r="Q696" s="63" t="str">
        <f t="shared" si="237"/>
        <v>RS706</v>
      </c>
      <c r="R696" s="63" t="str">
        <f t="shared" si="238"/>
        <v>AIR SEOUL</v>
      </c>
      <c r="S696" s="54">
        <f t="shared" si="239"/>
        <v>45917</v>
      </c>
      <c r="T696" s="94">
        <f t="shared" si="240"/>
        <v>907</v>
      </c>
      <c r="U696" s="98" cm="1">
        <f t="array" ref="U696">IF(OR(ISNUMBER(SEARCH("대신대납",J696)),ISNUMBER(SEARCH("대신 대납",J696))),_xlfn.LET(
  _xlpm.s,J696,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6" s="98">
        <f>((K696-1)*2500)/(Summary!$B$23/100)</f>
        <v>0</v>
      </c>
      <c r="W696" s="107">
        <f>IF(OR(ISNUMBER(SEARCH("대신대납",J696)),ISNUMBER(SEARCH("대신 대납",J696)),ISNUMBER(SEARCH("대신착불",J696)),ISNUMBER(SEARCH("대신 착불",J696))), 0,_xlfn.IFNA(_xlfn.IFS(
    AND(N696/K696 &gt; 2, N696/K696 &lt;= 5), 500/(Summary!$B$23/100) * K696,
    AND(N696/K696 &gt; 5, N696/K696 &lt;= 10), 1000/(Summary!$B$23/100) * K696,
    AND(N696/K696 &gt; 10, N696/K696 &lt;= 20), 3000/(Summary!$B$23/100) * K696,
    AND(N696/K696 &gt; 20, N696/K696 &lt;= 25), 11000/(Summary!$B$23/100) * K696,
    AND(N696/K696 &gt; 25, N696/K696 &lt;= 999), 15000/(Summary!$B$23/100) * K696
),0))</f>
        <v>53.059968376258844</v>
      </c>
      <c r="X696" s="99" cm="1">
        <f t="array" ref="X696">_xlfn.IFNA(_xlfn.IFS(AND(P696&gt;=2000, P696&lt;3000), 10000, AND(P696&gt;=3000, P696&lt;4000), 15000, AND(P696&gt;=4000, P696&lt;5000), 20000, AND(P696&gt;=5000), 25000),0)</f>
        <v>0</v>
      </c>
      <c r="Y696" s="64" t="str">
        <f>_xlfn.IFNA(VLOOKUP(D696,OTC!$A:$H,8,0),"")</f>
        <v/>
      </c>
      <c r="Z696" s="102">
        <f t="shared" si="241"/>
        <v>53</v>
      </c>
      <c r="AA696" s="113">
        <f t="shared" si="242"/>
        <v>960</v>
      </c>
      <c r="AB696" s="124">
        <f>IF(OR(ISNUMBER(SEARCH("적하삭제",J696)),ISNUMBER(SEARCH("적하 삭제",J696))),0,AA696*Summary!$B$23/100)</f>
        <v>9046.3680000000004</v>
      </c>
      <c r="AC696" s="65"/>
      <c r="AD696" s="145">
        <v>45917</v>
      </c>
      <c r="AE696" s="139" t="s">
        <v>10</v>
      </c>
      <c r="AF696" s="139">
        <v>82020038130</v>
      </c>
      <c r="AG696" s="139" t="s">
        <v>2229</v>
      </c>
      <c r="AH696" s="139" t="s">
        <v>2230</v>
      </c>
      <c r="AI696" s="139">
        <v>1049009349</v>
      </c>
      <c r="AJ696" s="139">
        <v>28425</v>
      </c>
      <c r="AK696" s="139"/>
      <c r="AL696" s="140">
        <v>1</v>
      </c>
      <c r="AM696" s="141">
        <v>0.75</v>
      </c>
      <c r="AN696" s="141">
        <v>2.2999999999999998</v>
      </c>
      <c r="AO696" s="141">
        <v>2.2999999999999998</v>
      </c>
      <c r="AP696" s="139" t="s">
        <v>8</v>
      </c>
      <c r="AQ696" s="141">
        <v>21.81</v>
      </c>
      <c r="AR696" s="139" t="s">
        <v>81</v>
      </c>
      <c r="AS696" s="139" t="s">
        <v>81</v>
      </c>
      <c r="AT696" s="139" t="s">
        <v>81</v>
      </c>
      <c r="AU696" s="139" t="s">
        <v>81</v>
      </c>
      <c r="AV696" s="139" t="s">
        <v>81</v>
      </c>
      <c r="AW696" s="139">
        <v>2256355</v>
      </c>
      <c r="AX696" s="139" t="s">
        <v>121</v>
      </c>
      <c r="AY696" s="139" t="s">
        <v>82</v>
      </c>
      <c r="AZ696" s="139"/>
      <c r="BA696" s="139" t="s">
        <v>83</v>
      </c>
      <c r="BB696" s="157">
        <v>596421486886</v>
      </c>
      <c r="BC696" s="139"/>
      <c r="BD696" s="139" t="s">
        <v>2231</v>
      </c>
      <c r="BE696" s="139" t="s">
        <v>88</v>
      </c>
      <c r="BF696" s="139" t="s">
        <v>87</v>
      </c>
      <c r="BG696" s="139" t="s">
        <v>84</v>
      </c>
      <c r="BH696" s="139" t="s">
        <v>85</v>
      </c>
      <c r="BI696" s="139" t="s">
        <v>86</v>
      </c>
      <c r="BJ696" s="139"/>
      <c r="BK696" s="139" t="s">
        <v>116</v>
      </c>
    </row>
    <row r="697" spans="1:63" ht="13.2" customHeight="1" x14ac:dyDescent="0.2">
      <c r="A697" s="54">
        <f t="shared" si="221"/>
        <v>45917</v>
      </c>
      <c r="B697" s="54" t="str">
        <f t="shared" si="222"/>
        <v>NRT</v>
      </c>
      <c r="C697" s="53">
        <f t="shared" si="223"/>
        <v>82020038130</v>
      </c>
      <c r="D697" s="55" t="str">
        <f t="shared" si="224"/>
        <v>PJP250145407</v>
      </c>
      <c r="E697" s="53">
        <f t="shared" si="225"/>
        <v>596421487041</v>
      </c>
      <c r="F697" s="53">
        <f t="shared" si="226"/>
        <v>2256355</v>
      </c>
      <c r="G697" s="53" t="str">
        <f t="shared" si="227"/>
        <v>SWCORP (TEAMHT)</v>
      </c>
      <c r="H697" s="55" t="str">
        <f t="shared" si="228"/>
        <v>양희찬</v>
      </c>
      <c r="I697" s="53">
        <f t="shared" si="229"/>
        <v>28571</v>
      </c>
      <c r="J697" s="72">
        <f t="shared" si="230"/>
        <v>0</v>
      </c>
      <c r="K697" s="114">
        <f t="shared" si="231"/>
        <v>1</v>
      </c>
      <c r="L697" s="115">
        <f t="shared" si="232"/>
        <v>1.2</v>
      </c>
      <c r="M697" s="115">
        <f t="shared" si="233"/>
        <v>2.7</v>
      </c>
      <c r="N697" s="56">
        <f t="shared" si="234"/>
        <v>2.7</v>
      </c>
      <c r="O697" s="53" t="str">
        <f t="shared" si="235"/>
        <v>일반(목록배제,Normal-Manifest Exception)</v>
      </c>
      <c r="P697" s="100">
        <f t="shared" si="236"/>
        <v>7.08</v>
      </c>
      <c r="Q697" s="63" t="str">
        <f t="shared" si="237"/>
        <v>RS706</v>
      </c>
      <c r="R697" s="63" t="str">
        <f t="shared" si="238"/>
        <v>AIR SEOUL</v>
      </c>
      <c r="S697" s="54">
        <f t="shared" si="239"/>
        <v>45917</v>
      </c>
      <c r="T697" s="94">
        <f t="shared" si="240"/>
        <v>983</v>
      </c>
      <c r="U697" s="98" cm="1">
        <f t="array" ref="U697">IF(OR(ISNUMBER(SEARCH("대신대납",J697)),ISNUMBER(SEARCH("대신 대납",J697))),_xlfn.LET(
  _xlpm.s,J697,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7" s="98">
        <f>((K697-1)*2500)/(Summary!$B$23/100)</f>
        <v>0</v>
      </c>
      <c r="W697" s="107">
        <f>IF(OR(ISNUMBER(SEARCH("대신대납",J697)),ISNUMBER(SEARCH("대신 대납",J697)),ISNUMBER(SEARCH("대신착불",J697)),ISNUMBER(SEARCH("대신 착불",J697))), 0,_xlfn.IFNA(_xlfn.IFS(
    AND(N697/K697 &gt; 2, N697/K697 &lt;= 5), 500/(Summary!$B$23/100) * K697,
    AND(N697/K697 &gt; 5, N697/K697 &lt;= 10), 1000/(Summary!$B$23/100) * K697,
    AND(N697/K697 &gt; 10, N697/K697 &lt;= 20), 3000/(Summary!$B$23/100) * K697,
    AND(N697/K697 &gt; 20, N697/K697 &lt;= 25), 11000/(Summary!$B$23/100) * K697,
    AND(N697/K697 &gt; 25, N697/K697 &lt;= 999), 15000/(Summary!$B$23/100) * K697
),0))</f>
        <v>53.059968376258844</v>
      </c>
      <c r="X697" s="99" cm="1">
        <f t="array" ref="X697">_xlfn.IFNA(_xlfn.IFS(AND(P697&gt;=2000, P697&lt;3000), 10000, AND(P697&gt;=3000, P697&lt;4000), 15000, AND(P697&gt;=4000, P697&lt;5000), 20000, AND(P697&gt;=5000), 25000),0)</f>
        <v>0</v>
      </c>
      <c r="Y697" s="64" t="str">
        <f>_xlfn.IFNA(VLOOKUP(D697,OTC!$A:$H,8,0),"")</f>
        <v/>
      </c>
      <c r="Z697" s="102">
        <f t="shared" si="241"/>
        <v>53</v>
      </c>
      <c r="AA697" s="113">
        <f t="shared" si="242"/>
        <v>1036</v>
      </c>
      <c r="AB697" s="124">
        <f>IF(OR(ISNUMBER(SEARCH("적하삭제",J697)),ISNUMBER(SEARCH("적하 삭제",J697))),0,AA697*Summary!$B$23/100)</f>
        <v>9762.5388000000003</v>
      </c>
      <c r="AC697" s="65"/>
      <c r="AD697" s="145">
        <v>45917</v>
      </c>
      <c r="AE697" s="139" t="s">
        <v>10</v>
      </c>
      <c r="AF697" s="139">
        <v>82020038130</v>
      </c>
      <c r="AG697" s="139" t="s">
        <v>2232</v>
      </c>
      <c r="AH697" s="139" t="s">
        <v>2233</v>
      </c>
      <c r="AI697" s="139">
        <v>1031905259</v>
      </c>
      <c r="AJ697" s="139">
        <v>28571</v>
      </c>
      <c r="AK697" s="139"/>
      <c r="AL697" s="140">
        <v>1</v>
      </c>
      <c r="AM697" s="141">
        <v>1.2</v>
      </c>
      <c r="AN697" s="141">
        <v>2.7</v>
      </c>
      <c r="AO697" s="141">
        <v>2.7</v>
      </c>
      <c r="AP697" s="139" t="s">
        <v>8</v>
      </c>
      <c r="AQ697" s="141">
        <v>7.08</v>
      </c>
      <c r="AR697" s="139" t="s">
        <v>81</v>
      </c>
      <c r="AS697" s="139" t="s">
        <v>81</v>
      </c>
      <c r="AT697" s="139" t="s">
        <v>81</v>
      </c>
      <c r="AU697" s="139" t="s">
        <v>81</v>
      </c>
      <c r="AV697" s="139" t="s">
        <v>81</v>
      </c>
      <c r="AW697" s="139">
        <v>2256355</v>
      </c>
      <c r="AX697" s="139" t="s">
        <v>121</v>
      </c>
      <c r="AY697" s="139" t="s">
        <v>82</v>
      </c>
      <c r="AZ697" s="139"/>
      <c r="BA697" s="139" t="s">
        <v>83</v>
      </c>
      <c r="BB697" s="157">
        <v>596421487041</v>
      </c>
      <c r="BC697" s="139"/>
      <c r="BD697" s="139" t="s">
        <v>2234</v>
      </c>
      <c r="BE697" s="139" t="s">
        <v>88</v>
      </c>
      <c r="BF697" s="139" t="s">
        <v>87</v>
      </c>
      <c r="BG697" s="139" t="s">
        <v>84</v>
      </c>
      <c r="BH697" s="139" t="s">
        <v>85</v>
      </c>
      <c r="BI697" s="139" t="s">
        <v>86</v>
      </c>
      <c r="BJ697" s="139"/>
      <c r="BK697" s="139" t="s">
        <v>116</v>
      </c>
    </row>
    <row r="698" spans="1:63" ht="13.2" customHeight="1" x14ac:dyDescent="0.2">
      <c r="A698" s="54">
        <f t="shared" si="221"/>
        <v>45917</v>
      </c>
      <c r="B698" s="54" t="str">
        <f t="shared" si="222"/>
        <v>NRT</v>
      </c>
      <c r="C698" s="53">
        <f t="shared" si="223"/>
        <v>82020038130</v>
      </c>
      <c r="D698" s="55" t="str">
        <f t="shared" si="224"/>
        <v>PJP250145419</v>
      </c>
      <c r="E698" s="53">
        <f t="shared" si="225"/>
        <v>596421487166</v>
      </c>
      <c r="F698" s="53">
        <f t="shared" si="226"/>
        <v>2256355</v>
      </c>
      <c r="G698" s="53" t="str">
        <f t="shared" si="227"/>
        <v>SWCORP (TEAMHT)</v>
      </c>
      <c r="H698" s="55" t="str">
        <f t="shared" si="228"/>
        <v>김영현</v>
      </c>
      <c r="I698" s="53">
        <f t="shared" si="229"/>
        <v>1778</v>
      </c>
      <c r="J698" s="72">
        <f t="shared" si="230"/>
        <v>0</v>
      </c>
      <c r="K698" s="114">
        <f t="shared" si="231"/>
        <v>1</v>
      </c>
      <c r="L698" s="115">
        <f t="shared" si="232"/>
        <v>22.4</v>
      </c>
      <c r="M698" s="115">
        <f t="shared" si="233"/>
        <v>16.5</v>
      </c>
      <c r="N698" s="56">
        <f t="shared" si="234"/>
        <v>22.400000000000002</v>
      </c>
      <c r="O698" s="53" t="str">
        <f t="shared" si="235"/>
        <v>일반(목록배제,Normal-Manifest Exception)</v>
      </c>
      <c r="P698" s="100">
        <f t="shared" si="236"/>
        <v>92.71</v>
      </c>
      <c r="Q698" s="63" t="str">
        <f t="shared" si="237"/>
        <v>RS706</v>
      </c>
      <c r="R698" s="63" t="str">
        <f t="shared" si="238"/>
        <v>AIR SEOUL</v>
      </c>
      <c r="S698" s="54">
        <f t="shared" si="239"/>
        <v>45917</v>
      </c>
      <c r="T698" s="94">
        <f t="shared" si="240"/>
        <v>4726</v>
      </c>
      <c r="U698" s="98" cm="1">
        <f t="array" ref="U698">IF(OR(ISNUMBER(SEARCH("대신대납",J698)),ISNUMBER(SEARCH("대신 대납",J698))),_xlfn.LET(
  _xlpm.s,J698,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8" s="98">
        <f>((K698-1)*2500)/(Summary!$B$23/100)</f>
        <v>0</v>
      </c>
      <c r="W698" s="107">
        <f>IF(OR(ISNUMBER(SEARCH("대신대납",J698)),ISNUMBER(SEARCH("대신 대납",J698)),ISNUMBER(SEARCH("대신착불",J698)),ISNUMBER(SEARCH("대신 착불",J698))), 0,_xlfn.IFNA(_xlfn.IFS(
    AND(N698/K698 &gt; 2, N698/K698 &lt;= 5), 500/(Summary!$B$23/100) * K698,
    AND(N698/K698 &gt; 5, N698/K698 &lt;= 10), 1000/(Summary!$B$23/100) * K698,
    AND(N698/K698 &gt; 10, N698/K698 &lt;= 20), 3000/(Summary!$B$23/100) * K698,
    AND(N698/K698 &gt; 20, N698/K698 &lt;= 25), 11000/(Summary!$B$23/100) * K698,
    AND(N698/K698 &gt; 25, N698/K698 &lt;= 999), 15000/(Summary!$B$23/100) * K698
),0))</f>
        <v>1167.3193042776945</v>
      </c>
      <c r="X698" s="99" cm="1">
        <f t="array" ref="X698">_xlfn.IFNA(_xlfn.IFS(AND(P698&gt;=2000, P698&lt;3000), 10000, AND(P698&gt;=3000, P698&lt;4000), 15000, AND(P698&gt;=4000, P698&lt;5000), 20000, AND(P698&gt;=5000), 25000),0)</f>
        <v>0</v>
      </c>
      <c r="Y698" s="64" t="str">
        <f>_xlfn.IFNA(VLOOKUP(D698,OTC!$A:$H,8,0),"")</f>
        <v/>
      </c>
      <c r="Z698" s="102">
        <f t="shared" si="241"/>
        <v>1167</v>
      </c>
      <c r="AA698" s="113">
        <f t="shared" si="242"/>
        <v>5893</v>
      </c>
      <c r="AB698" s="124">
        <f>IF(OR(ISNUMBER(SEARCH("적하삭제",J698)),ISNUMBER(SEARCH("적하 삭제",J698))),0,AA698*Summary!$B$23/100)</f>
        <v>55531.506900000008</v>
      </c>
      <c r="AC698" s="65"/>
      <c r="AD698" s="145">
        <v>45917</v>
      </c>
      <c r="AE698" s="139" t="s">
        <v>10</v>
      </c>
      <c r="AF698" s="139">
        <v>82020038130</v>
      </c>
      <c r="AG698" s="139" t="s">
        <v>2235</v>
      </c>
      <c r="AH698" s="139" t="s">
        <v>1088</v>
      </c>
      <c r="AI698" s="139">
        <v>1041307995</v>
      </c>
      <c r="AJ698" s="139">
        <v>1778</v>
      </c>
      <c r="AK698" s="139"/>
      <c r="AL698" s="140">
        <v>1</v>
      </c>
      <c r="AM698" s="141">
        <v>22.4</v>
      </c>
      <c r="AN698" s="141">
        <v>16.5</v>
      </c>
      <c r="AO698" s="141">
        <v>22.5</v>
      </c>
      <c r="AP698" s="139" t="s">
        <v>8</v>
      </c>
      <c r="AQ698" s="141">
        <v>92.71</v>
      </c>
      <c r="AR698" s="139" t="s">
        <v>81</v>
      </c>
      <c r="AS698" s="139" t="s">
        <v>81</v>
      </c>
      <c r="AT698" s="139" t="s">
        <v>81</v>
      </c>
      <c r="AU698" s="139" t="s">
        <v>81</v>
      </c>
      <c r="AV698" s="139" t="s">
        <v>81</v>
      </c>
      <c r="AW698" s="139">
        <v>2256355</v>
      </c>
      <c r="AX698" s="139" t="s">
        <v>121</v>
      </c>
      <c r="AY698" s="139" t="s">
        <v>82</v>
      </c>
      <c r="AZ698" s="139"/>
      <c r="BA698" s="139" t="s">
        <v>83</v>
      </c>
      <c r="BB698" s="157">
        <v>596421487166</v>
      </c>
      <c r="BC698" s="139"/>
      <c r="BD698" s="139" t="s">
        <v>2236</v>
      </c>
      <c r="BE698" s="139" t="s">
        <v>88</v>
      </c>
      <c r="BF698" s="139" t="s">
        <v>87</v>
      </c>
      <c r="BG698" s="139" t="s">
        <v>84</v>
      </c>
      <c r="BH698" s="139" t="s">
        <v>85</v>
      </c>
      <c r="BI698" s="139" t="s">
        <v>86</v>
      </c>
      <c r="BJ698" s="139"/>
      <c r="BK698" s="139" t="s">
        <v>116</v>
      </c>
    </row>
    <row r="699" spans="1:63" ht="13.2" customHeight="1" x14ac:dyDescent="0.2">
      <c r="A699" s="54">
        <f t="shared" si="221"/>
        <v>45917</v>
      </c>
      <c r="B699" s="54" t="str">
        <f t="shared" si="222"/>
        <v>NRT</v>
      </c>
      <c r="C699" s="53">
        <f t="shared" si="223"/>
        <v>82020038130</v>
      </c>
      <c r="D699" s="55" t="str">
        <f t="shared" si="224"/>
        <v>PJP250145436</v>
      </c>
      <c r="E699" s="53">
        <f t="shared" si="225"/>
        <v>596421487332</v>
      </c>
      <c r="F699" s="53">
        <f t="shared" si="226"/>
        <v>2256355</v>
      </c>
      <c r="G699" s="53" t="str">
        <f t="shared" si="227"/>
        <v>SWCORP (TEAMHT)</v>
      </c>
      <c r="H699" s="55" t="str">
        <f t="shared" si="228"/>
        <v>심승환</v>
      </c>
      <c r="I699" s="53">
        <f t="shared" si="229"/>
        <v>12158</v>
      </c>
      <c r="J699" s="72">
        <f t="shared" si="230"/>
        <v>0</v>
      </c>
      <c r="K699" s="114">
        <f t="shared" si="231"/>
        <v>1</v>
      </c>
      <c r="L699" s="115">
        <f t="shared" si="232"/>
        <v>5.5</v>
      </c>
      <c r="M699" s="115">
        <f t="shared" si="233"/>
        <v>3.6</v>
      </c>
      <c r="N699" s="56">
        <f t="shared" si="234"/>
        <v>5.5</v>
      </c>
      <c r="O699" s="53" t="str">
        <f t="shared" si="235"/>
        <v>일반(목록배제,Normal-Manifest Exception)</v>
      </c>
      <c r="P699" s="100">
        <f t="shared" si="236"/>
        <v>10.9</v>
      </c>
      <c r="Q699" s="63" t="str">
        <f t="shared" si="237"/>
        <v>RS706</v>
      </c>
      <c r="R699" s="63" t="str">
        <f t="shared" si="238"/>
        <v>AIR SEOUL</v>
      </c>
      <c r="S699" s="54">
        <f t="shared" si="239"/>
        <v>45917</v>
      </c>
      <c r="T699" s="94">
        <f t="shared" si="240"/>
        <v>1515</v>
      </c>
      <c r="U699" s="98" cm="1">
        <f t="array" ref="U699">IF(OR(ISNUMBER(SEARCH("대신대납",J699)),ISNUMBER(SEARCH("대신 대납",J699))),_xlfn.LET(
  _xlpm.s,J699,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9" s="98">
        <f>((K699-1)*2500)/(Summary!$B$23/100)</f>
        <v>0</v>
      </c>
      <c r="W699" s="107">
        <f>IF(OR(ISNUMBER(SEARCH("대신대납",J699)),ISNUMBER(SEARCH("대신 대납",J699)),ISNUMBER(SEARCH("대신착불",J699)),ISNUMBER(SEARCH("대신 착불",J699))), 0,_xlfn.IFNA(_xlfn.IFS(
    AND(N699/K699 &gt; 2, N699/K699 &lt;= 5), 500/(Summary!$B$23/100) * K699,
    AND(N699/K699 &gt; 5, N699/K699 &lt;= 10), 1000/(Summary!$B$23/100) * K699,
    AND(N699/K699 &gt; 10, N699/K699 &lt;= 20), 3000/(Summary!$B$23/100) * K699,
    AND(N699/K699 &gt; 20, N699/K699 &lt;= 25), 11000/(Summary!$B$23/100) * K699,
    AND(N699/K699 &gt; 25, N699/K699 &lt;= 999), 15000/(Summary!$B$23/100) * K699
),0))</f>
        <v>106.11993675251769</v>
      </c>
      <c r="X699" s="99" cm="1">
        <f t="array" ref="X699">_xlfn.IFNA(_xlfn.IFS(AND(P699&gt;=2000, P699&lt;3000), 10000, AND(P699&gt;=3000, P699&lt;4000), 15000, AND(P699&gt;=4000, P699&lt;5000), 20000, AND(P699&gt;=5000), 25000),0)</f>
        <v>0</v>
      </c>
      <c r="Y699" s="64" t="str">
        <f>_xlfn.IFNA(VLOOKUP(D699,OTC!$A:$H,8,0),"")</f>
        <v/>
      </c>
      <c r="Z699" s="102">
        <f t="shared" si="241"/>
        <v>106</v>
      </c>
      <c r="AA699" s="113">
        <f t="shared" si="242"/>
        <v>1621</v>
      </c>
      <c r="AB699" s="124">
        <f>IF(OR(ISNUMBER(SEARCH("적하삭제",J699)),ISNUMBER(SEARCH("적하 삭제",J699))),0,AA699*Summary!$B$23/100)</f>
        <v>15275.169300000001</v>
      </c>
      <c r="AC699" s="65"/>
      <c r="AD699" s="145">
        <v>45917</v>
      </c>
      <c r="AE699" s="139" t="s">
        <v>10</v>
      </c>
      <c r="AF699" s="139">
        <v>82020038130</v>
      </c>
      <c r="AG699" s="139" t="s">
        <v>2237</v>
      </c>
      <c r="AH699" s="139" t="s">
        <v>2238</v>
      </c>
      <c r="AI699" s="139">
        <v>1094918070</v>
      </c>
      <c r="AJ699" s="139">
        <v>12158</v>
      </c>
      <c r="AK699" s="139"/>
      <c r="AL699" s="140">
        <v>1</v>
      </c>
      <c r="AM699" s="141">
        <v>5.5</v>
      </c>
      <c r="AN699" s="141">
        <v>3.6</v>
      </c>
      <c r="AO699" s="141">
        <v>5.5</v>
      </c>
      <c r="AP699" s="139" t="s">
        <v>8</v>
      </c>
      <c r="AQ699" s="141">
        <v>10.9</v>
      </c>
      <c r="AR699" s="139" t="s">
        <v>81</v>
      </c>
      <c r="AS699" s="139" t="s">
        <v>81</v>
      </c>
      <c r="AT699" s="139" t="s">
        <v>81</v>
      </c>
      <c r="AU699" s="139" t="s">
        <v>81</v>
      </c>
      <c r="AV699" s="139" t="s">
        <v>81</v>
      </c>
      <c r="AW699" s="139">
        <v>2256355</v>
      </c>
      <c r="AX699" s="139" t="s">
        <v>121</v>
      </c>
      <c r="AY699" s="139" t="s">
        <v>82</v>
      </c>
      <c r="AZ699" s="139"/>
      <c r="BA699" s="139" t="s">
        <v>83</v>
      </c>
      <c r="BB699" s="157">
        <v>596421487332</v>
      </c>
      <c r="BC699" s="139"/>
      <c r="BD699" s="139" t="s">
        <v>2239</v>
      </c>
      <c r="BE699" s="139" t="s">
        <v>88</v>
      </c>
      <c r="BF699" s="139" t="s">
        <v>87</v>
      </c>
      <c r="BG699" s="139" t="s">
        <v>84</v>
      </c>
      <c r="BH699" s="139" t="s">
        <v>85</v>
      </c>
      <c r="BI699" s="139" t="s">
        <v>86</v>
      </c>
      <c r="BJ699" s="139"/>
      <c r="BK699" s="139" t="s">
        <v>116</v>
      </c>
    </row>
    <row r="700" spans="1:63" ht="13.2" customHeight="1" x14ac:dyDescent="0.2">
      <c r="A700" s="54">
        <f t="shared" si="221"/>
        <v>45917</v>
      </c>
      <c r="B700" s="54" t="str">
        <f t="shared" si="222"/>
        <v>NRT</v>
      </c>
      <c r="C700" s="53">
        <f t="shared" si="223"/>
        <v>82020038130</v>
      </c>
      <c r="D700" s="55" t="str">
        <f t="shared" si="224"/>
        <v>PJP250145440</v>
      </c>
      <c r="E700" s="53">
        <f t="shared" si="225"/>
        <v>596421487376</v>
      </c>
      <c r="F700" s="53">
        <f t="shared" si="226"/>
        <v>2256355</v>
      </c>
      <c r="G700" s="53" t="str">
        <f t="shared" si="227"/>
        <v>SWCORP (TEAMHT)</v>
      </c>
      <c r="H700" s="55" t="str">
        <f t="shared" si="228"/>
        <v>박혜리</v>
      </c>
      <c r="I700" s="53">
        <f t="shared" si="229"/>
        <v>50606</v>
      </c>
      <c r="J700" s="72">
        <f t="shared" si="230"/>
        <v>0</v>
      </c>
      <c r="K700" s="114">
        <f t="shared" si="231"/>
        <v>1</v>
      </c>
      <c r="L700" s="115">
        <f t="shared" si="232"/>
        <v>0.95</v>
      </c>
      <c r="M700" s="115">
        <f t="shared" si="233"/>
        <v>2.2000000000000002</v>
      </c>
      <c r="N700" s="56">
        <f t="shared" si="234"/>
        <v>2.2000000000000002</v>
      </c>
      <c r="O700" s="53" t="str">
        <f t="shared" si="235"/>
        <v>일반(목록배제,Normal-Manifest Exception)</v>
      </c>
      <c r="P700" s="100">
        <f t="shared" si="236"/>
        <v>6.63</v>
      </c>
      <c r="Q700" s="63" t="str">
        <f t="shared" si="237"/>
        <v>RS706</v>
      </c>
      <c r="R700" s="63" t="str">
        <f t="shared" si="238"/>
        <v>AIR SEOUL</v>
      </c>
      <c r="S700" s="54">
        <f t="shared" si="239"/>
        <v>45917</v>
      </c>
      <c r="T700" s="94">
        <f t="shared" si="240"/>
        <v>888</v>
      </c>
      <c r="U700" s="98" cm="1">
        <f t="array" ref="U700">IF(OR(ISNUMBER(SEARCH("대신대납",J700)),ISNUMBER(SEARCH("대신 대납",J700))),_xlfn.LET(
  _xlpm.s,J700,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0" s="98">
        <f>((K700-1)*2500)/(Summary!$B$23/100)</f>
        <v>0</v>
      </c>
      <c r="W700" s="107">
        <f>IF(OR(ISNUMBER(SEARCH("대신대납",J700)),ISNUMBER(SEARCH("대신 대납",J700)),ISNUMBER(SEARCH("대신착불",J700)),ISNUMBER(SEARCH("대신 착불",J700))), 0,_xlfn.IFNA(_xlfn.IFS(
    AND(N700/K700 &gt; 2, N700/K700 &lt;= 5), 500/(Summary!$B$23/100) * K700,
    AND(N700/K700 &gt; 5, N700/K700 &lt;= 10), 1000/(Summary!$B$23/100) * K700,
    AND(N700/K700 &gt; 10, N700/K700 &lt;= 20), 3000/(Summary!$B$23/100) * K700,
    AND(N700/K700 &gt; 20, N700/K700 &lt;= 25), 11000/(Summary!$B$23/100) * K700,
    AND(N700/K700 &gt; 25, N700/K700 &lt;= 999), 15000/(Summary!$B$23/100) * K700
),0))</f>
        <v>53.059968376258844</v>
      </c>
      <c r="X700" s="99" cm="1">
        <f t="array" ref="X700">_xlfn.IFNA(_xlfn.IFS(AND(P700&gt;=2000, P700&lt;3000), 10000, AND(P700&gt;=3000, P700&lt;4000), 15000, AND(P700&gt;=4000, P700&lt;5000), 20000, AND(P700&gt;=5000), 25000),0)</f>
        <v>0</v>
      </c>
      <c r="Y700" s="64" t="str">
        <f>_xlfn.IFNA(VLOOKUP(D700,OTC!$A:$H,8,0),"")</f>
        <v/>
      </c>
      <c r="Z700" s="102">
        <f t="shared" si="241"/>
        <v>53</v>
      </c>
      <c r="AA700" s="113">
        <f t="shared" si="242"/>
        <v>941</v>
      </c>
      <c r="AB700" s="124">
        <f>IF(OR(ISNUMBER(SEARCH("적하삭제",J700)),ISNUMBER(SEARCH("적하 삭제",J700))),0,AA700*Summary!$B$23/100)</f>
        <v>8867.3253000000004</v>
      </c>
      <c r="AC700" s="65"/>
      <c r="AD700" s="145">
        <v>45917</v>
      </c>
      <c r="AE700" s="139" t="s">
        <v>10</v>
      </c>
      <c r="AF700" s="139">
        <v>82020038130</v>
      </c>
      <c r="AG700" s="139" t="s">
        <v>2240</v>
      </c>
      <c r="AH700" s="139" t="s">
        <v>2241</v>
      </c>
      <c r="AI700" s="139">
        <v>1065581894</v>
      </c>
      <c r="AJ700" s="139">
        <v>50606</v>
      </c>
      <c r="AK700" s="139"/>
      <c r="AL700" s="140">
        <v>1</v>
      </c>
      <c r="AM700" s="141">
        <v>0.95</v>
      </c>
      <c r="AN700" s="141">
        <v>2.2000000000000002</v>
      </c>
      <c r="AO700" s="141">
        <v>2.2000000000000002</v>
      </c>
      <c r="AP700" s="139" t="s">
        <v>8</v>
      </c>
      <c r="AQ700" s="141">
        <v>6.63</v>
      </c>
      <c r="AR700" s="139" t="s">
        <v>81</v>
      </c>
      <c r="AS700" s="139" t="s">
        <v>81</v>
      </c>
      <c r="AT700" s="139" t="s">
        <v>81</v>
      </c>
      <c r="AU700" s="139" t="s">
        <v>81</v>
      </c>
      <c r="AV700" s="139" t="s">
        <v>81</v>
      </c>
      <c r="AW700" s="139">
        <v>2256355</v>
      </c>
      <c r="AX700" s="139" t="s">
        <v>121</v>
      </c>
      <c r="AY700" s="139" t="s">
        <v>82</v>
      </c>
      <c r="AZ700" s="139"/>
      <c r="BA700" s="139" t="s">
        <v>83</v>
      </c>
      <c r="BB700" s="157">
        <v>596421487376</v>
      </c>
      <c r="BC700" s="139"/>
      <c r="BD700" s="139" t="s">
        <v>2242</v>
      </c>
      <c r="BE700" s="139" t="s">
        <v>88</v>
      </c>
      <c r="BF700" s="139" t="s">
        <v>87</v>
      </c>
      <c r="BG700" s="139" t="s">
        <v>84</v>
      </c>
      <c r="BH700" s="139" t="s">
        <v>85</v>
      </c>
      <c r="BI700" s="139" t="s">
        <v>86</v>
      </c>
      <c r="BJ700" s="139"/>
      <c r="BK700" s="139" t="s">
        <v>116</v>
      </c>
    </row>
    <row r="701" spans="1:63" ht="13.2" customHeight="1" x14ac:dyDescent="0.2">
      <c r="A701" s="54">
        <f t="shared" si="221"/>
        <v>45917</v>
      </c>
      <c r="B701" s="54" t="str">
        <f t="shared" si="222"/>
        <v>NRT</v>
      </c>
      <c r="C701" s="53">
        <f t="shared" si="223"/>
        <v>82020038130</v>
      </c>
      <c r="D701" s="55" t="str">
        <f t="shared" si="224"/>
        <v>PJP250145392</v>
      </c>
      <c r="E701" s="53">
        <f t="shared" si="225"/>
        <v>596421486890</v>
      </c>
      <c r="F701" s="53">
        <f t="shared" si="226"/>
        <v>2256355</v>
      </c>
      <c r="G701" s="53" t="str">
        <f t="shared" si="227"/>
        <v>SWCORP (TEAMHT)</v>
      </c>
      <c r="H701" s="55" t="str">
        <f t="shared" si="228"/>
        <v>박태병</v>
      </c>
      <c r="I701" s="53">
        <f t="shared" si="229"/>
        <v>52731</v>
      </c>
      <c r="J701" s="72">
        <f t="shared" si="230"/>
        <v>0</v>
      </c>
      <c r="K701" s="114">
        <f t="shared" si="231"/>
        <v>1</v>
      </c>
      <c r="L701" s="115">
        <f t="shared" si="232"/>
        <v>3.2</v>
      </c>
      <c r="M701" s="115">
        <f t="shared" si="233"/>
        <v>2.1</v>
      </c>
      <c r="N701" s="56">
        <f t="shared" si="234"/>
        <v>3.2</v>
      </c>
      <c r="O701" s="53" t="str">
        <f t="shared" si="235"/>
        <v>일반(목록배제,Normal-Manifest Exception)</v>
      </c>
      <c r="P701" s="100">
        <f t="shared" si="236"/>
        <v>6.23</v>
      </c>
      <c r="Q701" s="63" t="str">
        <f t="shared" si="237"/>
        <v>RS706</v>
      </c>
      <c r="R701" s="63" t="str">
        <f t="shared" si="238"/>
        <v>AIR SEOUL</v>
      </c>
      <c r="S701" s="54">
        <f t="shared" si="239"/>
        <v>45917</v>
      </c>
      <c r="T701" s="94">
        <f t="shared" si="240"/>
        <v>1078</v>
      </c>
      <c r="U701" s="98" cm="1">
        <f t="array" ref="U701">IF(OR(ISNUMBER(SEARCH("대신대납",J701)),ISNUMBER(SEARCH("대신 대납",J701))),_xlfn.LET(
  _xlpm.s,J701,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1" s="98">
        <f>((K701-1)*2500)/(Summary!$B$23/100)</f>
        <v>0</v>
      </c>
      <c r="W701" s="107">
        <f>IF(OR(ISNUMBER(SEARCH("대신대납",J701)),ISNUMBER(SEARCH("대신 대납",J701)),ISNUMBER(SEARCH("대신착불",J701)),ISNUMBER(SEARCH("대신 착불",J701))), 0,_xlfn.IFNA(_xlfn.IFS(
    AND(N701/K701 &gt; 2, N701/K701 &lt;= 5), 500/(Summary!$B$23/100) * K701,
    AND(N701/K701 &gt; 5, N701/K701 &lt;= 10), 1000/(Summary!$B$23/100) * K701,
    AND(N701/K701 &gt; 10, N701/K701 &lt;= 20), 3000/(Summary!$B$23/100) * K701,
    AND(N701/K701 &gt; 20, N701/K701 &lt;= 25), 11000/(Summary!$B$23/100) * K701,
    AND(N701/K701 &gt; 25, N701/K701 &lt;= 999), 15000/(Summary!$B$23/100) * K701
),0))</f>
        <v>53.059968376258844</v>
      </c>
      <c r="X701" s="99" cm="1">
        <f t="array" ref="X701">_xlfn.IFNA(_xlfn.IFS(AND(P701&gt;=2000, P701&lt;3000), 10000, AND(P701&gt;=3000, P701&lt;4000), 15000, AND(P701&gt;=4000, P701&lt;5000), 20000, AND(P701&gt;=5000), 25000),0)</f>
        <v>0</v>
      </c>
      <c r="Y701" s="64" t="str">
        <f>_xlfn.IFNA(VLOOKUP(D701,OTC!$A:$H,8,0),"")</f>
        <v/>
      </c>
      <c r="Z701" s="102">
        <f t="shared" si="241"/>
        <v>53</v>
      </c>
      <c r="AA701" s="113">
        <f t="shared" si="242"/>
        <v>1131</v>
      </c>
      <c r="AB701" s="124">
        <f>IF(OR(ISNUMBER(SEARCH("적하삭제",J701)),ISNUMBER(SEARCH("적하 삭제",J701))),0,AA701*Summary!$B$23/100)</f>
        <v>10657.7523</v>
      </c>
      <c r="AC701" s="65"/>
      <c r="AD701" s="145">
        <v>45917</v>
      </c>
      <c r="AE701" s="139" t="s">
        <v>10</v>
      </c>
      <c r="AF701" s="139">
        <v>82020038130</v>
      </c>
      <c r="AG701" s="139" t="s">
        <v>2243</v>
      </c>
      <c r="AH701" s="139" t="s">
        <v>2244</v>
      </c>
      <c r="AI701" s="139">
        <v>1095969983</v>
      </c>
      <c r="AJ701" s="139">
        <v>52731</v>
      </c>
      <c r="AK701" s="139"/>
      <c r="AL701" s="140">
        <v>1</v>
      </c>
      <c r="AM701" s="141">
        <v>3.2</v>
      </c>
      <c r="AN701" s="141">
        <v>2.1</v>
      </c>
      <c r="AO701" s="141">
        <v>3.2</v>
      </c>
      <c r="AP701" s="139" t="s">
        <v>8</v>
      </c>
      <c r="AQ701" s="141">
        <v>6.23</v>
      </c>
      <c r="AR701" s="139" t="s">
        <v>81</v>
      </c>
      <c r="AS701" s="139" t="s">
        <v>81</v>
      </c>
      <c r="AT701" s="139" t="s">
        <v>81</v>
      </c>
      <c r="AU701" s="139" t="s">
        <v>81</v>
      </c>
      <c r="AV701" s="139" t="s">
        <v>81</v>
      </c>
      <c r="AW701" s="139">
        <v>2256355</v>
      </c>
      <c r="AX701" s="139" t="s">
        <v>121</v>
      </c>
      <c r="AY701" s="139" t="s">
        <v>82</v>
      </c>
      <c r="AZ701" s="139"/>
      <c r="BA701" s="139" t="s">
        <v>83</v>
      </c>
      <c r="BB701" s="157">
        <v>596421486890</v>
      </c>
      <c r="BC701" s="139"/>
      <c r="BD701" s="139" t="s">
        <v>2245</v>
      </c>
      <c r="BE701" s="139" t="s">
        <v>88</v>
      </c>
      <c r="BF701" s="139" t="s">
        <v>87</v>
      </c>
      <c r="BG701" s="139" t="s">
        <v>84</v>
      </c>
      <c r="BH701" s="139" t="s">
        <v>85</v>
      </c>
      <c r="BI701" s="139" t="s">
        <v>86</v>
      </c>
      <c r="BJ701" s="139"/>
      <c r="BK701" s="139" t="s">
        <v>116</v>
      </c>
    </row>
    <row r="702" spans="1:63" ht="13.2" customHeight="1" x14ac:dyDescent="0.2">
      <c r="A702" s="54">
        <f t="shared" si="221"/>
        <v>45917</v>
      </c>
      <c r="B702" s="54" t="str">
        <f t="shared" si="222"/>
        <v>NRT</v>
      </c>
      <c r="C702" s="53">
        <f t="shared" si="223"/>
        <v>82020038130</v>
      </c>
      <c r="D702" s="55" t="str">
        <f t="shared" si="224"/>
        <v>PJP250145418</v>
      </c>
      <c r="E702" s="53">
        <f t="shared" si="225"/>
        <v>596421487155</v>
      </c>
      <c r="F702" s="53">
        <f t="shared" si="226"/>
        <v>2256355</v>
      </c>
      <c r="G702" s="53" t="str">
        <f t="shared" si="227"/>
        <v>SWCORP (TEAMHT)</v>
      </c>
      <c r="H702" s="55" t="str">
        <f t="shared" si="228"/>
        <v>노은지</v>
      </c>
      <c r="I702" s="53">
        <f t="shared" si="229"/>
        <v>61122</v>
      </c>
      <c r="J702" s="72">
        <f t="shared" si="230"/>
        <v>0</v>
      </c>
      <c r="K702" s="114">
        <f t="shared" si="231"/>
        <v>1</v>
      </c>
      <c r="L702" s="115">
        <f t="shared" si="232"/>
        <v>2.85</v>
      </c>
      <c r="M702" s="115">
        <f t="shared" si="233"/>
        <v>3.7</v>
      </c>
      <c r="N702" s="56">
        <f t="shared" si="234"/>
        <v>3.7</v>
      </c>
      <c r="O702" s="53" t="str">
        <f t="shared" si="235"/>
        <v>일반(목록배제,Normal-Manifest Exception)</v>
      </c>
      <c r="P702" s="100">
        <f t="shared" si="236"/>
        <v>10.46</v>
      </c>
      <c r="Q702" s="63" t="str">
        <f t="shared" si="237"/>
        <v>RS706</v>
      </c>
      <c r="R702" s="63" t="str">
        <f t="shared" si="238"/>
        <v>AIR SEOUL</v>
      </c>
      <c r="S702" s="54">
        <f t="shared" si="239"/>
        <v>45917</v>
      </c>
      <c r="T702" s="94">
        <f t="shared" si="240"/>
        <v>1173</v>
      </c>
      <c r="U702" s="98" cm="1">
        <f t="array" ref="U702">IF(OR(ISNUMBER(SEARCH("대신대납",J702)),ISNUMBER(SEARCH("대신 대납",J702))),_xlfn.LET(
  _xlpm.s,J702,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2" s="98">
        <f>((K702-1)*2500)/(Summary!$B$23/100)</f>
        <v>0</v>
      </c>
      <c r="W702" s="107">
        <f>IF(OR(ISNUMBER(SEARCH("대신대납",J702)),ISNUMBER(SEARCH("대신 대납",J702)),ISNUMBER(SEARCH("대신착불",J702)),ISNUMBER(SEARCH("대신 착불",J702))), 0,_xlfn.IFNA(_xlfn.IFS(
    AND(N702/K702 &gt; 2, N702/K702 &lt;= 5), 500/(Summary!$B$23/100) * K702,
    AND(N702/K702 &gt; 5, N702/K702 &lt;= 10), 1000/(Summary!$B$23/100) * K702,
    AND(N702/K702 &gt; 10, N702/K702 &lt;= 20), 3000/(Summary!$B$23/100) * K702,
    AND(N702/K702 &gt; 20, N702/K702 &lt;= 25), 11000/(Summary!$B$23/100) * K702,
    AND(N702/K702 &gt; 25, N702/K702 &lt;= 999), 15000/(Summary!$B$23/100) * K702
),0))</f>
        <v>53.059968376258844</v>
      </c>
      <c r="X702" s="99" cm="1">
        <f t="array" ref="X702">_xlfn.IFNA(_xlfn.IFS(AND(P702&gt;=2000, P702&lt;3000), 10000, AND(P702&gt;=3000, P702&lt;4000), 15000, AND(P702&gt;=4000, P702&lt;5000), 20000, AND(P702&gt;=5000), 25000),0)</f>
        <v>0</v>
      </c>
      <c r="Y702" s="64" t="str">
        <f>_xlfn.IFNA(VLOOKUP(D702,OTC!$A:$H,8,0),"")</f>
        <v/>
      </c>
      <c r="Z702" s="102">
        <f t="shared" si="241"/>
        <v>53</v>
      </c>
      <c r="AA702" s="113">
        <f t="shared" si="242"/>
        <v>1226</v>
      </c>
      <c r="AB702" s="124">
        <f>IF(OR(ISNUMBER(SEARCH("적하삭제",J702)),ISNUMBER(SEARCH("적하 삭제",J702))),0,AA702*Summary!$B$23/100)</f>
        <v>11552.9658</v>
      </c>
      <c r="AC702" s="65"/>
      <c r="AD702" s="145">
        <v>45917</v>
      </c>
      <c r="AE702" s="139" t="s">
        <v>10</v>
      </c>
      <c r="AF702" s="139">
        <v>82020038130</v>
      </c>
      <c r="AG702" s="139" t="s">
        <v>2246</v>
      </c>
      <c r="AH702" s="139" t="s">
        <v>2247</v>
      </c>
      <c r="AI702" s="139">
        <v>1075700239</v>
      </c>
      <c r="AJ702" s="139">
        <v>61122</v>
      </c>
      <c r="AK702" s="139"/>
      <c r="AL702" s="140">
        <v>1</v>
      </c>
      <c r="AM702" s="141">
        <v>2.85</v>
      </c>
      <c r="AN702" s="141">
        <v>3.7</v>
      </c>
      <c r="AO702" s="141">
        <v>3.7</v>
      </c>
      <c r="AP702" s="139" t="s">
        <v>8</v>
      </c>
      <c r="AQ702" s="141">
        <v>10.46</v>
      </c>
      <c r="AR702" s="139" t="s">
        <v>81</v>
      </c>
      <c r="AS702" s="139" t="s">
        <v>81</v>
      </c>
      <c r="AT702" s="139" t="s">
        <v>81</v>
      </c>
      <c r="AU702" s="139" t="s">
        <v>81</v>
      </c>
      <c r="AV702" s="139" t="s">
        <v>81</v>
      </c>
      <c r="AW702" s="139">
        <v>2256355</v>
      </c>
      <c r="AX702" s="139" t="s">
        <v>121</v>
      </c>
      <c r="AY702" s="139" t="s">
        <v>82</v>
      </c>
      <c r="AZ702" s="139"/>
      <c r="BA702" s="139" t="s">
        <v>83</v>
      </c>
      <c r="BB702" s="157">
        <v>596421487155</v>
      </c>
      <c r="BC702" s="139"/>
      <c r="BD702" s="139" t="s">
        <v>2248</v>
      </c>
      <c r="BE702" s="139" t="s">
        <v>88</v>
      </c>
      <c r="BF702" s="139" t="s">
        <v>87</v>
      </c>
      <c r="BG702" s="139" t="s">
        <v>84</v>
      </c>
      <c r="BH702" s="139" t="s">
        <v>85</v>
      </c>
      <c r="BI702" s="139" t="s">
        <v>86</v>
      </c>
      <c r="BJ702" s="139"/>
      <c r="BK702" s="139" t="s">
        <v>116</v>
      </c>
    </row>
    <row r="703" spans="1:63" ht="13.2" customHeight="1" x14ac:dyDescent="0.2">
      <c r="A703" s="54">
        <f t="shared" si="221"/>
        <v>45917</v>
      </c>
      <c r="B703" s="54" t="str">
        <f t="shared" si="222"/>
        <v>NRT</v>
      </c>
      <c r="C703" s="53">
        <f t="shared" si="223"/>
        <v>82020038130</v>
      </c>
      <c r="D703" s="55" t="str">
        <f t="shared" si="224"/>
        <v>PJP250145373</v>
      </c>
      <c r="E703" s="53">
        <f t="shared" si="225"/>
        <v>596421486702</v>
      </c>
      <c r="F703" s="53">
        <f t="shared" si="226"/>
        <v>2256355</v>
      </c>
      <c r="G703" s="53" t="str">
        <f t="shared" si="227"/>
        <v>SWCORP (TEAMHT)</v>
      </c>
      <c r="H703" s="55" t="str">
        <f t="shared" si="228"/>
        <v>신은철</v>
      </c>
      <c r="I703" s="53">
        <f t="shared" si="229"/>
        <v>5676</v>
      </c>
      <c r="J703" s="72">
        <f t="shared" si="230"/>
        <v>0</v>
      </c>
      <c r="K703" s="114">
        <f t="shared" si="231"/>
        <v>1</v>
      </c>
      <c r="L703" s="115">
        <f t="shared" si="232"/>
        <v>4.05</v>
      </c>
      <c r="M703" s="115">
        <f t="shared" si="233"/>
        <v>3.6</v>
      </c>
      <c r="N703" s="56">
        <f t="shared" si="234"/>
        <v>4.1000000000000005</v>
      </c>
      <c r="O703" s="53" t="str">
        <f t="shared" si="235"/>
        <v>일반(목록배제,Normal-Manifest Exception)</v>
      </c>
      <c r="P703" s="100">
        <f t="shared" si="236"/>
        <v>8.27</v>
      </c>
      <c r="Q703" s="63" t="str">
        <f t="shared" si="237"/>
        <v>RS706</v>
      </c>
      <c r="R703" s="63" t="str">
        <f t="shared" si="238"/>
        <v>AIR SEOUL</v>
      </c>
      <c r="S703" s="54">
        <f t="shared" si="239"/>
        <v>45917</v>
      </c>
      <c r="T703" s="94">
        <f t="shared" si="240"/>
        <v>1249</v>
      </c>
      <c r="U703" s="98" cm="1">
        <f t="array" ref="U703">IF(OR(ISNUMBER(SEARCH("대신대납",J703)),ISNUMBER(SEARCH("대신 대납",J703))),_xlfn.LET(
  _xlpm.s,J703,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3" s="98">
        <f>((K703-1)*2500)/(Summary!$B$23/100)</f>
        <v>0</v>
      </c>
      <c r="W703" s="107">
        <f>IF(OR(ISNUMBER(SEARCH("대신대납",J703)),ISNUMBER(SEARCH("대신 대납",J703)),ISNUMBER(SEARCH("대신착불",J703)),ISNUMBER(SEARCH("대신 착불",J703))), 0,_xlfn.IFNA(_xlfn.IFS(
    AND(N703/K703 &gt; 2, N703/K703 &lt;= 5), 500/(Summary!$B$23/100) * K703,
    AND(N703/K703 &gt; 5, N703/K703 &lt;= 10), 1000/(Summary!$B$23/100) * K703,
    AND(N703/K703 &gt; 10, N703/K703 &lt;= 20), 3000/(Summary!$B$23/100) * K703,
    AND(N703/K703 &gt; 20, N703/K703 &lt;= 25), 11000/(Summary!$B$23/100) * K703,
    AND(N703/K703 &gt; 25, N703/K703 &lt;= 999), 15000/(Summary!$B$23/100) * K703
),0))</f>
        <v>53.059968376258844</v>
      </c>
      <c r="X703" s="99" cm="1">
        <f t="array" ref="X703">_xlfn.IFNA(_xlfn.IFS(AND(P703&gt;=2000, P703&lt;3000), 10000, AND(P703&gt;=3000, P703&lt;4000), 15000, AND(P703&gt;=4000, P703&lt;5000), 20000, AND(P703&gt;=5000), 25000),0)</f>
        <v>0</v>
      </c>
      <c r="Y703" s="64" t="str">
        <f>_xlfn.IFNA(VLOOKUP(D703,OTC!$A:$H,8,0),"")</f>
        <v/>
      </c>
      <c r="Z703" s="102">
        <f t="shared" si="241"/>
        <v>53</v>
      </c>
      <c r="AA703" s="113">
        <f t="shared" si="242"/>
        <v>1302</v>
      </c>
      <c r="AB703" s="124">
        <f>IF(OR(ISNUMBER(SEARCH("적하삭제",J703)),ISNUMBER(SEARCH("적하 삭제",J703))),0,AA703*Summary!$B$23/100)</f>
        <v>12269.136600000002</v>
      </c>
      <c r="AC703" s="65"/>
      <c r="AD703" s="145">
        <v>45917</v>
      </c>
      <c r="AE703" s="139" t="s">
        <v>10</v>
      </c>
      <c r="AF703" s="139">
        <v>82020038130</v>
      </c>
      <c r="AG703" s="139" t="s">
        <v>2249</v>
      </c>
      <c r="AH703" s="139" t="s">
        <v>2250</v>
      </c>
      <c r="AI703" s="139">
        <v>1094714113</v>
      </c>
      <c r="AJ703" s="139">
        <v>5676</v>
      </c>
      <c r="AK703" s="139"/>
      <c r="AL703" s="140">
        <v>1</v>
      </c>
      <c r="AM703" s="141">
        <v>4.05</v>
      </c>
      <c r="AN703" s="141">
        <v>3.6</v>
      </c>
      <c r="AO703" s="141">
        <v>4.0999999999999996</v>
      </c>
      <c r="AP703" s="139" t="s">
        <v>8</v>
      </c>
      <c r="AQ703" s="141">
        <v>8.27</v>
      </c>
      <c r="AR703" s="139" t="s">
        <v>81</v>
      </c>
      <c r="AS703" s="139" t="s">
        <v>81</v>
      </c>
      <c r="AT703" s="139" t="s">
        <v>81</v>
      </c>
      <c r="AU703" s="139" t="s">
        <v>81</v>
      </c>
      <c r="AV703" s="139" t="s">
        <v>81</v>
      </c>
      <c r="AW703" s="139">
        <v>2256355</v>
      </c>
      <c r="AX703" s="139" t="s">
        <v>121</v>
      </c>
      <c r="AY703" s="139" t="s">
        <v>82</v>
      </c>
      <c r="AZ703" s="139"/>
      <c r="BA703" s="139" t="s">
        <v>83</v>
      </c>
      <c r="BB703" s="157">
        <v>596421486702</v>
      </c>
      <c r="BC703" s="139"/>
      <c r="BD703" s="139" t="s">
        <v>2251</v>
      </c>
      <c r="BE703" s="139" t="s">
        <v>88</v>
      </c>
      <c r="BF703" s="139" t="s">
        <v>87</v>
      </c>
      <c r="BG703" s="139" t="s">
        <v>84</v>
      </c>
      <c r="BH703" s="139" t="s">
        <v>85</v>
      </c>
      <c r="BI703" s="139" t="s">
        <v>86</v>
      </c>
      <c r="BJ703" s="139"/>
      <c r="BK703" s="139" t="s">
        <v>116</v>
      </c>
    </row>
    <row r="704" spans="1:63" ht="13.2" customHeight="1" x14ac:dyDescent="0.2">
      <c r="A704" s="54">
        <f t="shared" si="221"/>
        <v>45917</v>
      </c>
      <c r="B704" s="54" t="str">
        <f t="shared" si="222"/>
        <v>NRT</v>
      </c>
      <c r="C704" s="53">
        <f t="shared" si="223"/>
        <v>82020038130</v>
      </c>
      <c r="D704" s="55" t="str">
        <f t="shared" si="224"/>
        <v>PJP250145377</v>
      </c>
      <c r="E704" s="53">
        <f t="shared" si="225"/>
        <v>596421486746</v>
      </c>
      <c r="F704" s="53">
        <f t="shared" si="226"/>
        <v>2256355</v>
      </c>
      <c r="G704" s="53" t="str">
        <f t="shared" si="227"/>
        <v>SWCORP (TEAMHT)</v>
      </c>
      <c r="H704" s="55" t="str">
        <f t="shared" si="228"/>
        <v>이정진</v>
      </c>
      <c r="I704" s="53">
        <f t="shared" si="229"/>
        <v>13600</v>
      </c>
      <c r="J704" s="72">
        <f t="shared" si="230"/>
        <v>0</v>
      </c>
      <c r="K704" s="114">
        <f t="shared" si="231"/>
        <v>1</v>
      </c>
      <c r="L704" s="115">
        <f t="shared" si="232"/>
        <v>1.4</v>
      </c>
      <c r="M704" s="115">
        <f t="shared" si="233"/>
        <v>2.1</v>
      </c>
      <c r="N704" s="56">
        <f t="shared" si="234"/>
        <v>2.1</v>
      </c>
      <c r="O704" s="53" t="str">
        <f t="shared" si="235"/>
        <v>일반(목록배제,Normal-Manifest Exception)</v>
      </c>
      <c r="P704" s="100">
        <f t="shared" si="236"/>
        <v>10.63</v>
      </c>
      <c r="Q704" s="63" t="str">
        <f t="shared" si="237"/>
        <v>RS706</v>
      </c>
      <c r="R704" s="63" t="str">
        <f t="shared" si="238"/>
        <v>AIR SEOUL</v>
      </c>
      <c r="S704" s="54">
        <f t="shared" si="239"/>
        <v>45917</v>
      </c>
      <c r="T704" s="94">
        <f t="shared" si="240"/>
        <v>869</v>
      </c>
      <c r="U704" s="98" cm="1">
        <f t="array" ref="U704">IF(OR(ISNUMBER(SEARCH("대신대납",J704)),ISNUMBER(SEARCH("대신 대납",J704))),_xlfn.LET(
  _xlpm.s,J704,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4" s="98">
        <f>((K704-1)*2500)/(Summary!$B$23/100)</f>
        <v>0</v>
      </c>
      <c r="W704" s="107">
        <f>IF(OR(ISNUMBER(SEARCH("대신대납",J704)),ISNUMBER(SEARCH("대신 대납",J704)),ISNUMBER(SEARCH("대신착불",J704)),ISNUMBER(SEARCH("대신 착불",J704))), 0,_xlfn.IFNA(_xlfn.IFS(
    AND(N704/K704 &gt; 2, N704/K704 &lt;= 5), 500/(Summary!$B$23/100) * K704,
    AND(N704/K704 &gt; 5, N704/K704 &lt;= 10), 1000/(Summary!$B$23/100) * K704,
    AND(N704/K704 &gt; 10, N704/K704 &lt;= 20), 3000/(Summary!$B$23/100) * K704,
    AND(N704/K704 &gt; 20, N704/K704 &lt;= 25), 11000/(Summary!$B$23/100) * K704,
    AND(N704/K704 &gt; 25, N704/K704 &lt;= 999), 15000/(Summary!$B$23/100) * K704
),0))</f>
        <v>53.059968376258844</v>
      </c>
      <c r="X704" s="99" cm="1">
        <f t="array" ref="X704">_xlfn.IFNA(_xlfn.IFS(AND(P704&gt;=2000, P704&lt;3000), 10000, AND(P704&gt;=3000, P704&lt;4000), 15000, AND(P704&gt;=4000, P704&lt;5000), 20000, AND(P704&gt;=5000), 25000),0)</f>
        <v>0</v>
      </c>
      <c r="Y704" s="64" t="str">
        <f>_xlfn.IFNA(VLOOKUP(D704,OTC!$A:$H,8,0),"")</f>
        <v/>
      </c>
      <c r="Z704" s="102">
        <f t="shared" si="241"/>
        <v>53</v>
      </c>
      <c r="AA704" s="113">
        <f t="shared" si="242"/>
        <v>922</v>
      </c>
      <c r="AB704" s="124">
        <f>IF(OR(ISNUMBER(SEARCH("적하삭제",J704)),ISNUMBER(SEARCH("적하 삭제",J704))),0,AA704*Summary!$B$23/100)</f>
        <v>8688.2826000000005</v>
      </c>
      <c r="AC704" s="65"/>
      <c r="AD704" s="145">
        <v>45917</v>
      </c>
      <c r="AE704" s="139" t="s">
        <v>10</v>
      </c>
      <c r="AF704" s="139">
        <v>82020038130</v>
      </c>
      <c r="AG704" s="139" t="s">
        <v>2252</v>
      </c>
      <c r="AH704" s="139" t="s">
        <v>186</v>
      </c>
      <c r="AI704" s="139">
        <v>1029601949</v>
      </c>
      <c r="AJ704" s="139">
        <v>13600</v>
      </c>
      <c r="AK704" s="139"/>
      <c r="AL704" s="140">
        <v>1</v>
      </c>
      <c r="AM704" s="141">
        <v>1.4</v>
      </c>
      <c r="AN704" s="141">
        <v>2.1</v>
      </c>
      <c r="AO704" s="141">
        <v>2.1</v>
      </c>
      <c r="AP704" s="139" t="s">
        <v>8</v>
      </c>
      <c r="AQ704" s="141">
        <v>10.63</v>
      </c>
      <c r="AR704" s="139" t="s">
        <v>81</v>
      </c>
      <c r="AS704" s="139" t="s">
        <v>81</v>
      </c>
      <c r="AT704" s="139" t="s">
        <v>81</v>
      </c>
      <c r="AU704" s="139" t="s">
        <v>81</v>
      </c>
      <c r="AV704" s="139" t="s">
        <v>81</v>
      </c>
      <c r="AW704" s="139">
        <v>2256355</v>
      </c>
      <c r="AX704" s="139" t="s">
        <v>121</v>
      </c>
      <c r="AY704" s="139" t="s">
        <v>82</v>
      </c>
      <c r="AZ704" s="139"/>
      <c r="BA704" s="139" t="s">
        <v>83</v>
      </c>
      <c r="BB704" s="157">
        <v>596421486746</v>
      </c>
      <c r="BC704" s="139"/>
      <c r="BD704" s="139" t="s">
        <v>2253</v>
      </c>
      <c r="BE704" s="139" t="s">
        <v>88</v>
      </c>
      <c r="BF704" s="139" t="s">
        <v>87</v>
      </c>
      <c r="BG704" s="139" t="s">
        <v>84</v>
      </c>
      <c r="BH704" s="139" t="s">
        <v>85</v>
      </c>
      <c r="BI704" s="139" t="s">
        <v>86</v>
      </c>
      <c r="BJ704" s="139"/>
      <c r="BK704" s="139" t="s">
        <v>116</v>
      </c>
    </row>
    <row r="705" spans="1:63" ht="13.2" customHeight="1" x14ac:dyDescent="0.2">
      <c r="A705" s="54">
        <f t="shared" si="221"/>
        <v>45917</v>
      </c>
      <c r="B705" s="54" t="str">
        <f t="shared" si="222"/>
        <v>NRT</v>
      </c>
      <c r="C705" s="53">
        <f t="shared" si="223"/>
        <v>82020038130</v>
      </c>
      <c r="D705" s="55" t="str">
        <f t="shared" si="224"/>
        <v>PJP250145384</v>
      </c>
      <c r="E705" s="53">
        <f t="shared" si="225"/>
        <v>596421486816</v>
      </c>
      <c r="F705" s="53">
        <f t="shared" si="226"/>
        <v>2256355</v>
      </c>
      <c r="G705" s="53" t="str">
        <f t="shared" si="227"/>
        <v>SWCORP (TEAMHT)</v>
      </c>
      <c r="H705" s="55" t="str">
        <f t="shared" si="228"/>
        <v>박상화</v>
      </c>
      <c r="I705" s="53">
        <f t="shared" si="229"/>
        <v>15011</v>
      </c>
      <c r="J705" s="72">
        <f t="shared" si="230"/>
        <v>0</v>
      </c>
      <c r="K705" s="114">
        <f t="shared" si="231"/>
        <v>1</v>
      </c>
      <c r="L705" s="115">
        <f t="shared" si="232"/>
        <v>2.35</v>
      </c>
      <c r="M705" s="115">
        <f t="shared" si="233"/>
        <v>3.6</v>
      </c>
      <c r="N705" s="56">
        <f t="shared" si="234"/>
        <v>3.6</v>
      </c>
      <c r="O705" s="53" t="str">
        <f t="shared" si="235"/>
        <v>일반(목록배제,Normal-Manifest Exception)</v>
      </c>
      <c r="P705" s="100">
        <f t="shared" si="236"/>
        <v>20.399999999999999</v>
      </c>
      <c r="Q705" s="63" t="str">
        <f t="shared" si="237"/>
        <v>RS706</v>
      </c>
      <c r="R705" s="63" t="str">
        <f t="shared" si="238"/>
        <v>AIR SEOUL</v>
      </c>
      <c r="S705" s="54">
        <f t="shared" si="239"/>
        <v>45917</v>
      </c>
      <c r="T705" s="94">
        <f t="shared" si="240"/>
        <v>1154</v>
      </c>
      <c r="U705" s="98" cm="1">
        <f t="array" ref="U705">IF(OR(ISNUMBER(SEARCH("대신대납",J705)),ISNUMBER(SEARCH("대신 대납",J705))),_xlfn.LET(
  _xlpm.s,J705,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5" s="98">
        <f>((K705-1)*2500)/(Summary!$B$23/100)</f>
        <v>0</v>
      </c>
      <c r="W705" s="107">
        <f>IF(OR(ISNUMBER(SEARCH("대신대납",J705)),ISNUMBER(SEARCH("대신 대납",J705)),ISNUMBER(SEARCH("대신착불",J705)),ISNUMBER(SEARCH("대신 착불",J705))), 0,_xlfn.IFNA(_xlfn.IFS(
    AND(N705/K705 &gt; 2, N705/K705 &lt;= 5), 500/(Summary!$B$23/100) * K705,
    AND(N705/K705 &gt; 5, N705/K705 &lt;= 10), 1000/(Summary!$B$23/100) * K705,
    AND(N705/K705 &gt; 10, N705/K705 &lt;= 20), 3000/(Summary!$B$23/100) * K705,
    AND(N705/K705 &gt; 20, N705/K705 &lt;= 25), 11000/(Summary!$B$23/100) * K705,
    AND(N705/K705 &gt; 25, N705/K705 &lt;= 999), 15000/(Summary!$B$23/100) * K705
),0))</f>
        <v>53.059968376258844</v>
      </c>
      <c r="X705" s="99" cm="1">
        <f t="array" ref="X705">_xlfn.IFNA(_xlfn.IFS(AND(P705&gt;=2000, P705&lt;3000), 10000, AND(P705&gt;=3000, P705&lt;4000), 15000, AND(P705&gt;=4000, P705&lt;5000), 20000, AND(P705&gt;=5000), 25000),0)</f>
        <v>0</v>
      </c>
      <c r="Y705" s="64" t="str">
        <f>_xlfn.IFNA(VLOOKUP(D705,OTC!$A:$H,8,0),"")</f>
        <v/>
      </c>
      <c r="Z705" s="102">
        <f t="shared" si="241"/>
        <v>53</v>
      </c>
      <c r="AA705" s="113">
        <f t="shared" si="242"/>
        <v>1207</v>
      </c>
      <c r="AB705" s="124">
        <f>IF(OR(ISNUMBER(SEARCH("적하삭제",J705)),ISNUMBER(SEARCH("적하 삭제",J705))),0,AA705*Summary!$B$23/100)</f>
        <v>11373.9231</v>
      </c>
      <c r="AC705" s="65"/>
      <c r="AD705" s="145">
        <v>45917</v>
      </c>
      <c r="AE705" s="139" t="s">
        <v>10</v>
      </c>
      <c r="AF705" s="139">
        <v>82020038130</v>
      </c>
      <c r="AG705" s="139" t="s">
        <v>2254</v>
      </c>
      <c r="AH705" s="139" t="s">
        <v>2255</v>
      </c>
      <c r="AI705" s="139">
        <v>1092548606</v>
      </c>
      <c r="AJ705" s="139">
        <v>15011</v>
      </c>
      <c r="AK705" s="139"/>
      <c r="AL705" s="140">
        <v>1</v>
      </c>
      <c r="AM705" s="141">
        <v>2.35</v>
      </c>
      <c r="AN705" s="141">
        <v>3.6</v>
      </c>
      <c r="AO705" s="141">
        <v>3.6</v>
      </c>
      <c r="AP705" s="139" t="s">
        <v>8</v>
      </c>
      <c r="AQ705" s="141">
        <v>20.399999999999999</v>
      </c>
      <c r="AR705" s="139" t="s">
        <v>81</v>
      </c>
      <c r="AS705" s="139" t="s">
        <v>81</v>
      </c>
      <c r="AT705" s="139" t="s">
        <v>81</v>
      </c>
      <c r="AU705" s="139" t="s">
        <v>81</v>
      </c>
      <c r="AV705" s="139" t="s">
        <v>81</v>
      </c>
      <c r="AW705" s="139">
        <v>2256355</v>
      </c>
      <c r="AX705" s="139" t="s">
        <v>121</v>
      </c>
      <c r="AY705" s="139" t="s">
        <v>82</v>
      </c>
      <c r="AZ705" s="139"/>
      <c r="BA705" s="139" t="s">
        <v>83</v>
      </c>
      <c r="BB705" s="157">
        <v>596421486816</v>
      </c>
      <c r="BC705" s="139"/>
      <c r="BD705" s="139" t="s">
        <v>2256</v>
      </c>
      <c r="BE705" s="139" t="s">
        <v>88</v>
      </c>
      <c r="BF705" s="139" t="s">
        <v>87</v>
      </c>
      <c r="BG705" s="139" t="s">
        <v>84</v>
      </c>
      <c r="BH705" s="139" t="s">
        <v>85</v>
      </c>
      <c r="BI705" s="139" t="s">
        <v>86</v>
      </c>
      <c r="BJ705" s="139"/>
      <c r="BK705" s="139" t="s">
        <v>116</v>
      </c>
    </row>
    <row r="706" spans="1:63" ht="13.2" customHeight="1" x14ac:dyDescent="0.2">
      <c r="A706" s="54">
        <f t="shared" si="221"/>
        <v>45917</v>
      </c>
      <c r="B706" s="54" t="str">
        <f t="shared" si="222"/>
        <v>NRT</v>
      </c>
      <c r="C706" s="53">
        <f t="shared" si="223"/>
        <v>82020038130</v>
      </c>
      <c r="D706" s="55" t="str">
        <f t="shared" si="224"/>
        <v>PJP250145394</v>
      </c>
      <c r="E706" s="53">
        <f t="shared" si="225"/>
        <v>596421486912</v>
      </c>
      <c r="F706" s="53">
        <f t="shared" si="226"/>
        <v>2256355</v>
      </c>
      <c r="G706" s="53" t="str">
        <f t="shared" si="227"/>
        <v>SWCORP (TEAMHT)</v>
      </c>
      <c r="H706" s="55" t="str">
        <f t="shared" si="228"/>
        <v>안미경</v>
      </c>
      <c r="I706" s="53">
        <f t="shared" si="229"/>
        <v>21511</v>
      </c>
      <c r="J706" s="72">
        <f t="shared" si="230"/>
        <v>0</v>
      </c>
      <c r="K706" s="114">
        <f t="shared" si="231"/>
        <v>1</v>
      </c>
      <c r="L706" s="115">
        <f t="shared" si="232"/>
        <v>0.6</v>
      </c>
      <c r="M706" s="115">
        <f t="shared" si="233"/>
        <v>2.2000000000000002</v>
      </c>
      <c r="N706" s="56">
        <f t="shared" si="234"/>
        <v>2.2000000000000002</v>
      </c>
      <c r="O706" s="53" t="str">
        <f t="shared" si="235"/>
        <v>일반(목록배제,Normal-Manifest Exception)</v>
      </c>
      <c r="P706" s="100">
        <f t="shared" si="236"/>
        <v>5.57</v>
      </c>
      <c r="Q706" s="63" t="str">
        <f t="shared" si="237"/>
        <v>RS706</v>
      </c>
      <c r="R706" s="63" t="str">
        <f t="shared" si="238"/>
        <v>AIR SEOUL</v>
      </c>
      <c r="S706" s="54">
        <f t="shared" si="239"/>
        <v>45917</v>
      </c>
      <c r="T706" s="94">
        <f t="shared" si="240"/>
        <v>888</v>
      </c>
      <c r="U706" s="98" cm="1">
        <f t="array" ref="U706">IF(OR(ISNUMBER(SEARCH("대신대납",J706)),ISNUMBER(SEARCH("대신 대납",J706))),_xlfn.LET(
  _xlpm.s,J706,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6" s="98">
        <f>((K706-1)*2500)/(Summary!$B$23/100)</f>
        <v>0</v>
      </c>
      <c r="W706" s="107">
        <f>IF(OR(ISNUMBER(SEARCH("대신대납",J706)),ISNUMBER(SEARCH("대신 대납",J706)),ISNUMBER(SEARCH("대신착불",J706)),ISNUMBER(SEARCH("대신 착불",J706))), 0,_xlfn.IFNA(_xlfn.IFS(
    AND(N706/K706 &gt; 2, N706/K706 &lt;= 5), 500/(Summary!$B$23/100) * K706,
    AND(N706/K706 &gt; 5, N706/K706 &lt;= 10), 1000/(Summary!$B$23/100) * K706,
    AND(N706/K706 &gt; 10, N706/K706 &lt;= 20), 3000/(Summary!$B$23/100) * K706,
    AND(N706/K706 &gt; 20, N706/K706 &lt;= 25), 11000/(Summary!$B$23/100) * K706,
    AND(N706/K706 &gt; 25, N706/K706 &lt;= 999), 15000/(Summary!$B$23/100) * K706
),0))</f>
        <v>53.059968376258844</v>
      </c>
      <c r="X706" s="99" cm="1">
        <f t="array" ref="X706">_xlfn.IFNA(_xlfn.IFS(AND(P706&gt;=2000, P706&lt;3000), 10000, AND(P706&gt;=3000, P706&lt;4000), 15000, AND(P706&gt;=4000, P706&lt;5000), 20000, AND(P706&gt;=5000), 25000),0)</f>
        <v>0</v>
      </c>
      <c r="Y706" s="64" t="str">
        <f>_xlfn.IFNA(VLOOKUP(D706,OTC!$A:$H,8,0),"")</f>
        <v/>
      </c>
      <c r="Z706" s="102">
        <f t="shared" si="241"/>
        <v>53</v>
      </c>
      <c r="AA706" s="113">
        <f t="shared" si="242"/>
        <v>941</v>
      </c>
      <c r="AB706" s="124">
        <f>IF(OR(ISNUMBER(SEARCH("적하삭제",J706)),ISNUMBER(SEARCH("적하 삭제",J706))),0,AA706*Summary!$B$23/100)</f>
        <v>8867.3253000000004</v>
      </c>
      <c r="AC706" s="65"/>
      <c r="AD706" s="145">
        <v>45917</v>
      </c>
      <c r="AE706" s="139" t="s">
        <v>10</v>
      </c>
      <c r="AF706" s="139">
        <v>82020038130</v>
      </c>
      <c r="AG706" s="139" t="s">
        <v>2257</v>
      </c>
      <c r="AH706" s="139" t="s">
        <v>2258</v>
      </c>
      <c r="AI706" s="139">
        <v>1092452983</v>
      </c>
      <c r="AJ706" s="139">
        <v>21511</v>
      </c>
      <c r="AK706" s="139"/>
      <c r="AL706" s="140">
        <v>1</v>
      </c>
      <c r="AM706" s="141">
        <v>0.6</v>
      </c>
      <c r="AN706" s="141">
        <v>2.2000000000000002</v>
      </c>
      <c r="AO706" s="141">
        <v>2.2000000000000002</v>
      </c>
      <c r="AP706" s="139" t="s">
        <v>8</v>
      </c>
      <c r="AQ706" s="141">
        <v>5.57</v>
      </c>
      <c r="AR706" s="139" t="s">
        <v>81</v>
      </c>
      <c r="AS706" s="139" t="s">
        <v>81</v>
      </c>
      <c r="AT706" s="139" t="s">
        <v>81</v>
      </c>
      <c r="AU706" s="139" t="s">
        <v>81</v>
      </c>
      <c r="AV706" s="139" t="s">
        <v>81</v>
      </c>
      <c r="AW706" s="139">
        <v>2256355</v>
      </c>
      <c r="AX706" s="139" t="s">
        <v>121</v>
      </c>
      <c r="AY706" s="139" t="s">
        <v>82</v>
      </c>
      <c r="AZ706" s="139"/>
      <c r="BA706" s="139" t="s">
        <v>83</v>
      </c>
      <c r="BB706" s="157">
        <v>596421486912</v>
      </c>
      <c r="BC706" s="139"/>
      <c r="BD706" s="139" t="s">
        <v>2259</v>
      </c>
      <c r="BE706" s="139" t="s">
        <v>88</v>
      </c>
      <c r="BF706" s="139" t="s">
        <v>87</v>
      </c>
      <c r="BG706" s="139" t="s">
        <v>84</v>
      </c>
      <c r="BH706" s="139" t="s">
        <v>85</v>
      </c>
      <c r="BI706" s="139" t="s">
        <v>86</v>
      </c>
      <c r="BJ706" s="139"/>
      <c r="BK706" s="139" t="s">
        <v>116</v>
      </c>
    </row>
    <row r="707" spans="1:63" ht="13.2" customHeight="1" x14ac:dyDescent="0.2">
      <c r="A707" s="54">
        <f t="shared" si="221"/>
        <v>45917</v>
      </c>
      <c r="B707" s="54" t="str">
        <f t="shared" si="222"/>
        <v>NRT</v>
      </c>
      <c r="C707" s="53">
        <f t="shared" si="223"/>
        <v>82020038130</v>
      </c>
      <c r="D707" s="55" t="str">
        <f t="shared" si="224"/>
        <v>PJP250145443</v>
      </c>
      <c r="E707" s="53">
        <f t="shared" si="225"/>
        <v>596421487402</v>
      </c>
      <c r="F707" s="53">
        <f t="shared" si="226"/>
        <v>2256355</v>
      </c>
      <c r="G707" s="53" t="str">
        <f t="shared" si="227"/>
        <v>SWCORP (TEAMHT)</v>
      </c>
      <c r="H707" s="55" t="str">
        <f t="shared" si="228"/>
        <v>육자현</v>
      </c>
      <c r="I707" s="53">
        <f t="shared" si="229"/>
        <v>28221</v>
      </c>
      <c r="J707" s="72">
        <f t="shared" si="230"/>
        <v>0</v>
      </c>
      <c r="K707" s="114">
        <f t="shared" si="231"/>
        <v>1</v>
      </c>
      <c r="L707" s="115">
        <f t="shared" si="232"/>
        <v>5.7</v>
      </c>
      <c r="M707" s="115">
        <f t="shared" si="233"/>
        <v>8.6</v>
      </c>
      <c r="N707" s="56">
        <f t="shared" si="234"/>
        <v>8.6</v>
      </c>
      <c r="O707" s="53" t="str">
        <f t="shared" si="235"/>
        <v>일반(목록배제,Normal-Manifest Exception)</v>
      </c>
      <c r="P707" s="100">
        <f t="shared" si="236"/>
        <v>21.11</v>
      </c>
      <c r="Q707" s="63" t="str">
        <f t="shared" si="237"/>
        <v>RS706</v>
      </c>
      <c r="R707" s="63" t="str">
        <f t="shared" si="238"/>
        <v>AIR SEOUL</v>
      </c>
      <c r="S707" s="54">
        <f t="shared" si="239"/>
        <v>45917</v>
      </c>
      <c r="T707" s="94">
        <f t="shared" si="240"/>
        <v>2104</v>
      </c>
      <c r="U707" s="98" cm="1">
        <f t="array" ref="U707">IF(OR(ISNUMBER(SEARCH("대신대납",J707)),ISNUMBER(SEARCH("대신 대납",J707))),_xlfn.LET(
  _xlpm.s,J707,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7" s="98">
        <f>((K707-1)*2500)/(Summary!$B$23/100)</f>
        <v>0</v>
      </c>
      <c r="W707" s="107">
        <f>IF(OR(ISNUMBER(SEARCH("대신대납",J707)),ISNUMBER(SEARCH("대신 대납",J707)),ISNUMBER(SEARCH("대신착불",J707)),ISNUMBER(SEARCH("대신 착불",J707))), 0,_xlfn.IFNA(_xlfn.IFS(
    AND(N707/K707 &gt; 2, N707/K707 &lt;= 5), 500/(Summary!$B$23/100) * K707,
    AND(N707/K707 &gt; 5, N707/K707 &lt;= 10), 1000/(Summary!$B$23/100) * K707,
    AND(N707/K707 &gt; 10, N707/K707 &lt;= 20), 3000/(Summary!$B$23/100) * K707,
    AND(N707/K707 &gt; 20, N707/K707 &lt;= 25), 11000/(Summary!$B$23/100) * K707,
    AND(N707/K707 &gt; 25, N707/K707 &lt;= 999), 15000/(Summary!$B$23/100) * K707
),0))</f>
        <v>106.11993675251769</v>
      </c>
      <c r="X707" s="99" cm="1">
        <f t="array" ref="X707">_xlfn.IFNA(_xlfn.IFS(AND(P707&gt;=2000, P707&lt;3000), 10000, AND(P707&gt;=3000, P707&lt;4000), 15000, AND(P707&gt;=4000, P707&lt;5000), 20000, AND(P707&gt;=5000), 25000),0)</f>
        <v>0</v>
      </c>
      <c r="Y707" s="64" t="str">
        <f>_xlfn.IFNA(VLOOKUP(D707,OTC!$A:$H,8,0),"")</f>
        <v/>
      </c>
      <c r="Z707" s="102">
        <f t="shared" si="241"/>
        <v>106</v>
      </c>
      <c r="AA707" s="113">
        <f t="shared" si="242"/>
        <v>2210</v>
      </c>
      <c r="AB707" s="124">
        <f>IF(OR(ISNUMBER(SEARCH("적하삭제",J707)),ISNUMBER(SEARCH("적하 삭제",J707))),0,AA707*Summary!$B$23/100)</f>
        <v>20825.493000000002</v>
      </c>
      <c r="AC707" s="65"/>
      <c r="AD707" s="145">
        <v>45917</v>
      </c>
      <c r="AE707" s="139" t="s">
        <v>10</v>
      </c>
      <c r="AF707" s="139">
        <v>82020038130</v>
      </c>
      <c r="AG707" s="139" t="s">
        <v>2260</v>
      </c>
      <c r="AH707" s="139" t="s">
        <v>2261</v>
      </c>
      <c r="AI707" s="139">
        <v>1024496556</v>
      </c>
      <c r="AJ707" s="139">
        <v>28221</v>
      </c>
      <c r="AK707" s="139"/>
      <c r="AL707" s="140">
        <v>1</v>
      </c>
      <c r="AM707" s="141">
        <v>5.7</v>
      </c>
      <c r="AN707" s="141">
        <v>8.6</v>
      </c>
      <c r="AO707" s="141">
        <v>9</v>
      </c>
      <c r="AP707" s="139" t="s">
        <v>8</v>
      </c>
      <c r="AQ707" s="141">
        <v>21.11</v>
      </c>
      <c r="AR707" s="139" t="s">
        <v>81</v>
      </c>
      <c r="AS707" s="139" t="s">
        <v>81</v>
      </c>
      <c r="AT707" s="139" t="s">
        <v>81</v>
      </c>
      <c r="AU707" s="139" t="s">
        <v>81</v>
      </c>
      <c r="AV707" s="139" t="s">
        <v>81</v>
      </c>
      <c r="AW707" s="139">
        <v>2256355</v>
      </c>
      <c r="AX707" s="139" t="s">
        <v>121</v>
      </c>
      <c r="AY707" s="139" t="s">
        <v>82</v>
      </c>
      <c r="AZ707" s="139"/>
      <c r="BA707" s="139" t="s">
        <v>83</v>
      </c>
      <c r="BB707" s="157">
        <v>596421487402</v>
      </c>
      <c r="BC707" s="139"/>
      <c r="BD707" s="139" t="s">
        <v>2262</v>
      </c>
      <c r="BE707" s="139" t="s">
        <v>88</v>
      </c>
      <c r="BF707" s="139" t="s">
        <v>87</v>
      </c>
      <c r="BG707" s="139" t="s">
        <v>84</v>
      </c>
      <c r="BH707" s="139" t="s">
        <v>85</v>
      </c>
      <c r="BI707" s="139" t="s">
        <v>86</v>
      </c>
      <c r="BJ707" s="139"/>
      <c r="BK707" s="139" t="s">
        <v>116</v>
      </c>
    </row>
    <row r="708" spans="1:63" ht="13.2" customHeight="1" x14ac:dyDescent="0.2">
      <c r="A708" s="54">
        <f t="shared" si="221"/>
        <v>45917</v>
      </c>
      <c r="B708" s="54" t="str">
        <f t="shared" si="222"/>
        <v>NRT</v>
      </c>
      <c r="C708" s="53">
        <f t="shared" si="223"/>
        <v>82020038130</v>
      </c>
      <c r="D708" s="55" t="str">
        <f t="shared" si="224"/>
        <v>PJP250145467</v>
      </c>
      <c r="E708" s="53">
        <f t="shared" si="225"/>
        <v>596421487645</v>
      </c>
      <c r="F708" s="53">
        <f t="shared" si="226"/>
        <v>2256355</v>
      </c>
      <c r="G708" s="53" t="str">
        <f t="shared" si="227"/>
        <v>SWCORP (TEAMHT)</v>
      </c>
      <c r="H708" s="55" t="str">
        <f t="shared" si="228"/>
        <v>이주영</v>
      </c>
      <c r="I708" s="53">
        <f t="shared" si="229"/>
        <v>49497</v>
      </c>
      <c r="J708" s="72" t="str">
        <f t="shared" si="230"/>
        <v>반입예정정보재전송</v>
      </c>
      <c r="K708" s="114">
        <f t="shared" si="231"/>
        <v>1</v>
      </c>
      <c r="L708" s="115">
        <f t="shared" si="232"/>
        <v>0.45</v>
      </c>
      <c r="M708" s="115">
        <f t="shared" si="233"/>
        <v>2</v>
      </c>
      <c r="N708" s="56">
        <f t="shared" si="234"/>
        <v>2</v>
      </c>
      <c r="O708" s="53" t="str">
        <f t="shared" si="235"/>
        <v>동물검역(Animal Inspection)</v>
      </c>
      <c r="P708" s="100">
        <f t="shared" si="236"/>
        <v>2</v>
      </c>
      <c r="Q708" s="63" t="str">
        <f t="shared" si="237"/>
        <v>RS706</v>
      </c>
      <c r="R708" s="63" t="str">
        <f t="shared" si="238"/>
        <v>AIR SEOUL</v>
      </c>
      <c r="S708" s="54">
        <f t="shared" si="239"/>
        <v>45917</v>
      </c>
      <c r="T708" s="94">
        <f t="shared" si="240"/>
        <v>850</v>
      </c>
      <c r="U708" s="98" cm="1">
        <f t="array" ref="U708">IF(OR(ISNUMBER(SEARCH("대신대납",J708)),ISNUMBER(SEARCH("대신 대납",J708))),_xlfn.LET(
  _xlpm.s,J708,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8" s="98">
        <f>((K708-1)*2500)/(Summary!$B$23/100)</f>
        <v>0</v>
      </c>
      <c r="W708" s="107">
        <f>IF(OR(ISNUMBER(SEARCH("대신대납",J708)),ISNUMBER(SEARCH("대신 대납",J708)),ISNUMBER(SEARCH("대신착불",J708)),ISNUMBER(SEARCH("대신 착불",J708))), 0,_xlfn.IFNA(_xlfn.IFS(
    AND(N708/K708 &gt; 2, N708/K708 &lt;= 5), 500/(Summary!$B$23/100) * K708,
    AND(N708/K708 &gt; 5, N708/K708 &lt;= 10), 1000/(Summary!$B$23/100) * K708,
    AND(N708/K708 &gt; 10, N708/K708 &lt;= 20), 3000/(Summary!$B$23/100) * K708,
    AND(N708/K708 &gt; 20, N708/K708 &lt;= 25), 11000/(Summary!$B$23/100) * K708,
    AND(N708/K708 &gt; 25, N708/K708 &lt;= 999), 15000/(Summary!$B$23/100) * K708
),0))</f>
        <v>0</v>
      </c>
      <c r="X708" s="99" cm="1">
        <f t="array" ref="X708">_xlfn.IFNA(_xlfn.IFS(AND(P708&gt;=2000, P708&lt;3000), 10000, AND(P708&gt;=3000, P708&lt;4000), 15000, AND(P708&gt;=4000, P708&lt;5000), 20000, AND(P708&gt;=5000), 25000),0)</f>
        <v>0</v>
      </c>
      <c r="Y708" s="64" t="str">
        <f>_xlfn.IFNA(VLOOKUP(D708,OTC!$A:$H,8,0),"")</f>
        <v/>
      </c>
      <c r="Z708" s="102">
        <f t="shared" si="241"/>
        <v>0</v>
      </c>
      <c r="AA708" s="113">
        <f t="shared" si="242"/>
        <v>850</v>
      </c>
      <c r="AB708" s="124">
        <f>IF(OR(ISNUMBER(SEARCH("적하삭제",J708)),ISNUMBER(SEARCH("적하 삭제",J708))),0,AA708*Summary!$B$23/100)</f>
        <v>8009.8050000000003</v>
      </c>
      <c r="AC708" s="65"/>
      <c r="AD708" s="145">
        <v>45917</v>
      </c>
      <c r="AE708" s="139" t="s">
        <v>10</v>
      </c>
      <c r="AF708" s="139">
        <v>82020038130</v>
      </c>
      <c r="AG708" s="139" t="s">
        <v>2263</v>
      </c>
      <c r="AH708" s="139" t="s">
        <v>104</v>
      </c>
      <c r="AI708" s="139">
        <v>1031066873</v>
      </c>
      <c r="AJ708" s="139">
        <v>49497</v>
      </c>
      <c r="AK708" s="139" t="s">
        <v>2170</v>
      </c>
      <c r="AL708" s="140">
        <v>1</v>
      </c>
      <c r="AM708" s="141">
        <v>0.45</v>
      </c>
      <c r="AN708" s="141">
        <v>2</v>
      </c>
      <c r="AO708" s="141">
        <v>2</v>
      </c>
      <c r="AP708" s="139" t="s">
        <v>100</v>
      </c>
      <c r="AQ708" s="141">
        <v>2</v>
      </c>
      <c r="AR708" s="139" t="s">
        <v>81</v>
      </c>
      <c r="AS708" s="139" t="s">
        <v>81</v>
      </c>
      <c r="AT708" s="139" t="s">
        <v>81</v>
      </c>
      <c r="AU708" s="139" t="s">
        <v>81</v>
      </c>
      <c r="AV708" s="139" t="s">
        <v>81</v>
      </c>
      <c r="AW708" s="139">
        <v>2256355</v>
      </c>
      <c r="AX708" s="139" t="s">
        <v>121</v>
      </c>
      <c r="AY708" s="139" t="s">
        <v>89</v>
      </c>
      <c r="AZ708" s="139"/>
      <c r="BA708" s="139" t="s">
        <v>83</v>
      </c>
      <c r="BB708" s="157">
        <v>596421487645</v>
      </c>
      <c r="BC708" s="139"/>
      <c r="BD708" s="139" t="s">
        <v>2264</v>
      </c>
      <c r="BE708" s="139" t="s">
        <v>88</v>
      </c>
      <c r="BF708" s="139" t="s">
        <v>87</v>
      </c>
      <c r="BG708" s="139" t="s">
        <v>84</v>
      </c>
      <c r="BH708" s="139" t="s">
        <v>85</v>
      </c>
      <c r="BI708" s="139" t="s">
        <v>86</v>
      </c>
      <c r="BJ708" s="139"/>
      <c r="BK708" s="139" t="s">
        <v>116</v>
      </c>
    </row>
    <row r="709" spans="1:63" ht="13.2" customHeight="1" x14ac:dyDescent="0.2">
      <c r="A709" s="54">
        <f t="shared" si="221"/>
        <v>45917</v>
      </c>
      <c r="B709" s="54" t="str">
        <f t="shared" si="222"/>
        <v>NRT</v>
      </c>
      <c r="C709" s="53">
        <f t="shared" si="223"/>
        <v>82020038130</v>
      </c>
      <c r="D709" s="55" t="str">
        <f t="shared" si="224"/>
        <v>PJP250145411</v>
      </c>
      <c r="E709" s="53">
        <f t="shared" si="225"/>
        <v>596421487085</v>
      </c>
      <c r="F709" s="53">
        <f t="shared" si="226"/>
        <v>2256355</v>
      </c>
      <c r="G709" s="53" t="str">
        <f t="shared" si="227"/>
        <v>SWCORP (TEAMHT)</v>
      </c>
      <c r="H709" s="55" t="str">
        <f t="shared" si="228"/>
        <v>염부귀</v>
      </c>
      <c r="I709" s="53">
        <f t="shared" si="229"/>
        <v>50897</v>
      </c>
      <c r="J709" s="72">
        <f t="shared" si="230"/>
        <v>0</v>
      </c>
      <c r="K709" s="114">
        <f t="shared" si="231"/>
        <v>1</v>
      </c>
      <c r="L709" s="115">
        <f t="shared" si="232"/>
        <v>0.75</v>
      </c>
      <c r="M709" s="115">
        <f t="shared" si="233"/>
        <v>2</v>
      </c>
      <c r="N709" s="56">
        <f t="shared" si="234"/>
        <v>2</v>
      </c>
      <c r="O709" s="53" t="str">
        <f t="shared" si="235"/>
        <v>일반(목록배제,Normal-Manifest Exception)</v>
      </c>
      <c r="P709" s="100">
        <f t="shared" si="236"/>
        <v>7.2</v>
      </c>
      <c r="Q709" s="63" t="str">
        <f t="shared" si="237"/>
        <v>RS706</v>
      </c>
      <c r="R709" s="63" t="str">
        <f t="shared" si="238"/>
        <v>AIR SEOUL</v>
      </c>
      <c r="S709" s="54">
        <f t="shared" si="239"/>
        <v>45917</v>
      </c>
      <c r="T709" s="94">
        <f t="shared" si="240"/>
        <v>850</v>
      </c>
      <c r="U709" s="98" cm="1">
        <f t="array" ref="U709">IF(OR(ISNUMBER(SEARCH("대신대납",J709)),ISNUMBER(SEARCH("대신 대납",J709))),_xlfn.LET(
  _xlpm.s,J709,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9" s="98">
        <f>((K709-1)*2500)/(Summary!$B$23/100)</f>
        <v>0</v>
      </c>
      <c r="W709" s="107">
        <f>IF(OR(ISNUMBER(SEARCH("대신대납",J709)),ISNUMBER(SEARCH("대신 대납",J709)),ISNUMBER(SEARCH("대신착불",J709)),ISNUMBER(SEARCH("대신 착불",J709))), 0,_xlfn.IFNA(_xlfn.IFS(
    AND(N709/K709 &gt; 2, N709/K709 &lt;= 5), 500/(Summary!$B$23/100) * K709,
    AND(N709/K709 &gt; 5, N709/K709 &lt;= 10), 1000/(Summary!$B$23/100) * K709,
    AND(N709/K709 &gt; 10, N709/K709 &lt;= 20), 3000/(Summary!$B$23/100) * K709,
    AND(N709/K709 &gt; 20, N709/K709 &lt;= 25), 11000/(Summary!$B$23/100) * K709,
    AND(N709/K709 &gt; 25, N709/K709 &lt;= 999), 15000/(Summary!$B$23/100) * K709
),0))</f>
        <v>0</v>
      </c>
      <c r="X709" s="99" cm="1">
        <f t="array" ref="X709">_xlfn.IFNA(_xlfn.IFS(AND(P709&gt;=2000, P709&lt;3000), 10000, AND(P709&gt;=3000, P709&lt;4000), 15000, AND(P709&gt;=4000, P709&lt;5000), 20000, AND(P709&gt;=5000), 25000),0)</f>
        <v>0</v>
      </c>
      <c r="Y709" s="64" t="str">
        <f>_xlfn.IFNA(VLOOKUP(D709,OTC!$A:$H,8,0),"")</f>
        <v/>
      </c>
      <c r="Z709" s="102">
        <f t="shared" si="241"/>
        <v>0</v>
      </c>
      <c r="AA709" s="113">
        <f t="shared" si="242"/>
        <v>850</v>
      </c>
      <c r="AB709" s="124">
        <f>IF(OR(ISNUMBER(SEARCH("적하삭제",J709)),ISNUMBER(SEARCH("적하 삭제",J709))),0,AA709*Summary!$B$23/100)</f>
        <v>8009.8050000000003</v>
      </c>
      <c r="AC709" s="65"/>
      <c r="AD709" s="145">
        <v>45917</v>
      </c>
      <c r="AE709" s="139" t="s">
        <v>10</v>
      </c>
      <c r="AF709" s="139">
        <v>82020038130</v>
      </c>
      <c r="AG709" s="139" t="s">
        <v>2265</v>
      </c>
      <c r="AH709" s="139" t="s">
        <v>2266</v>
      </c>
      <c r="AI709" s="139">
        <v>1038323825</v>
      </c>
      <c r="AJ709" s="139">
        <v>50897</v>
      </c>
      <c r="AK709" s="139"/>
      <c r="AL709" s="140">
        <v>1</v>
      </c>
      <c r="AM709" s="141">
        <v>0.75</v>
      </c>
      <c r="AN709" s="141">
        <v>2</v>
      </c>
      <c r="AO709" s="141">
        <v>2</v>
      </c>
      <c r="AP709" s="139" t="s">
        <v>8</v>
      </c>
      <c r="AQ709" s="141">
        <v>7.2</v>
      </c>
      <c r="AR709" s="139" t="s">
        <v>81</v>
      </c>
      <c r="AS709" s="139" t="s">
        <v>81</v>
      </c>
      <c r="AT709" s="139" t="s">
        <v>81</v>
      </c>
      <c r="AU709" s="139" t="s">
        <v>81</v>
      </c>
      <c r="AV709" s="139" t="s">
        <v>81</v>
      </c>
      <c r="AW709" s="139">
        <v>2256355</v>
      </c>
      <c r="AX709" s="139" t="s">
        <v>121</v>
      </c>
      <c r="AY709" s="139" t="s">
        <v>82</v>
      </c>
      <c r="AZ709" s="139"/>
      <c r="BA709" s="139" t="s">
        <v>83</v>
      </c>
      <c r="BB709" s="157">
        <v>596421487085</v>
      </c>
      <c r="BC709" s="139"/>
      <c r="BD709" s="139" t="s">
        <v>2267</v>
      </c>
      <c r="BE709" s="139" t="s">
        <v>88</v>
      </c>
      <c r="BF709" s="139" t="s">
        <v>87</v>
      </c>
      <c r="BG709" s="139" t="s">
        <v>84</v>
      </c>
      <c r="BH709" s="139" t="s">
        <v>85</v>
      </c>
      <c r="BI709" s="139" t="s">
        <v>86</v>
      </c>
      <c r="BJ709" s="139"/>
      <c r="BK709" s="139" t="s">
        <v>116</v>
      </c>
    </row>
    <row r="710" spans="1:63" ht="13.2" customHeight="1" x14ac:dyDescent="0.2">
      <c r="A710" s="54">
        <f t="shared" si="221"/>
        <v>45917</v>
      </c>
      <c r="B710" s="54" t="str">
        <f t="shared" si="222"/>
        <v>NRT</v>
      </c>
      <c r="C710" s="53">
        <f t="shared" si="223"/>
        <v>82020038130</v>
      </c>
      <c r="D710" s="55" t="str">
        <f t="shared" si="224"/>
        <v>PJP250145416</v>
      </c>
      <c r="E710" s="53">
        <f t="shared" si="225"/>
        <v>596421487133</v>
      </c>
      <c r="F710" s="53">
        <f t="shared" si="226"/>
        <v>2256355</v>
      </c>
      <c r="G710" s="53" t="str">
        <f t="shared" si="227"/>
        <v>SWCORP (TEAMHT)</v>
      </c>
      <c r="H710" s="55" t="str">
        <f t="shared" si="228"/>
        <v>이시은</v>
      </c>
      <c r="I710" s="53">
        <f t="shared" si="229"/>
        <v>37590</v>
      </c>
      <c r="J710" s="72">
        <f t="shared" si="230"/>
        <v>0</v>
      </c>
      <c r="K710" s="114">
        <f t="shared" si="231"/>
        <v>1</v>
      </c>
      <c r="L710" s="115">
        <f t="shared" si="232"/>
        <v>0.3</v>
      </c>
      <c r="M710" s="115">
        <f t="shared" si="233"/>
        <v>2.2000000000000002</v>
      </c>
      <c r="N710" s="56">
        <f t="shared" si="234"/>
        <v>2.2000000000000002</v>
      </c>
      <c r="O710" s="53" t="str">
        <f t="shared" si="235"/>
        <v>일반(목록배제,Normal-Manifest Exception)</v>
      </c>
      <c r="P710" s="100">
        <f t="shared" si="236"/>
        <v>10.56</v>
      </c>
      <c r="Q710" s="63" t="str">
        <f t="shared" si="237"/>
        <v>RS706</v>
      </c>
      <c r="R710" s="63" t="str">
        <f t="shared" si="238"/>
        <v>AIR SEOUL</v>
      </c>
      <c r="S710" s="54">
        <f t="shared" si="239"/>
        <v>45917</v>
      </c>
      <c r="T710" s="94">
        <f t="shared" si="240"/>
        <v>888</v>
      </c>
      <c r="U710" s="98" cm="1">
        <f t="array" ref="U710">IF(OR(ISNUMBER(SEARCH("대신대납",J710)),ISNUMBER(SEARCH("대신 대납",J710))),_xlfn.LET(
  _xlpm.s,J710,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0" s="98">
        <f>((K710-1)*2500)/(Summary!$B$23/100)</f>
        <v>0</v>
      </c>
      <c r="W710" s="107">
        <f>IF(OR(ISNUMBER(SEARCH("대신대납",J710)),ISNUMBER(SEARCH("대신 대납",J710)),ISNUMBER(SEARCH("대신착불",J710)),ISNUMBER(SEARCH("대신 착불",J710))), 0,_xlfn.IFNA(_xlfn.IFS(
    AND(N710/K710 &gt; 2, N710/K710 &lt;= 5), 500/(Summary!$B$23/100) * K710,
    AND(N710/K710 &gt; 5, N710/K710 &lt;= 10), 1000/(Summary!$B$23/100) * K710,
    AND(N710/K710 &gt; 10, N710/K710 &lt;= 20), 3000/(Summary!$B$23/100) * K710,
    AND(N710/K710 &gt; 20, N710/K710 &lt;= 25), 11000/(Summary!$B$23/100) * K710,
    AND(N710/K710 &gt; 25, N710/K710 &lt;= 999), 15000/(Summary!$B$23/100) * K710
),0))</f>
        <v>53.059968376258844</v>
      </c>
      <c r="X710" s="99" cm="1">
        <f t="array" ref="X710">_xlfn.IFNA(_xlfn.IFS(AND(P710&gt;=2000, P710&lt;3000), 10000, AND(P710&gt;=3000, P710&lt;4000), 15000, AND(P710&gt;=4000, P710&lt;5000), 20000, AND(P710&gt;=5000), 25000),0)</f>
        <v>0</v>
      </c>
      <c r="Y710" s="64" t="str">
        <f>_xlfn.IFNA(VLOOKUP(D710,OTC!$A:$H,8,0),"")</f>
        <v/>
      </c>
      <c r="Z710" s="102">
        <f t="shared" si="241"/>
        <v>53</v>
      </c>
      <c r="AA710" s="113">
        <f t="shared" si="242"/>
        <v>941</v>
      </c>
      <c r="AB710" s="124">
        <f>IF(OR(ISNUMBER(SEARCH("적하삭제",J710)),ISNUMBER(SEARCH("적하 삭제",J710))),0,AA710*Summary!$B$23/100)</f>
        <v>8867.3253000000004</v>
      </c>
      <c r="AC710" s="65"/>
      <c r="AD710" s="145">
        <v>45917</v>
      </c>
      <c r="AE710" s="139" t="s">
        <v>10</v>
      </c>
      <c r="AF710" s="139">
        <v>82020038130</v>
      </c>
      <c r="AG710" s="139" t="s">
        <v>2268</v>
      </c>
      <c r="AH710" s="139" t="s">
        <v>205</v>
      </c>
      <c r="AI710" s="139">
        <v>1046654848</v>
      </c>
      <c r="AJ710" s="139">
        <v>37590</v>
      </c>
      <c r="AK710" s="139"/>
      <c r="AL710" s="140">
        <v>1</v>
      </c>
      <c r="AM710" s="141">
        <v>0.3</v>
      </c>
      <c r="AN710" s="141">
        <v>2.2000000000000002</v>
      </c>
      <c r="AO710" s="141">
        <v>2.2000000000000002</v>
      </c>
      <c r="AP710" s="139" t="s">
        <v>8</v>
      </c>
      <c r="AQ710" s="141">
        <v>10.56</v>
      </c>
      <c r="AR710" s="139" t="s">
        <v>81</v>
      </c>
      <c r="AS710" s="139" t="s">
        <v>81</v>
      </c>
      <c r="AT710" s="139" t="s">
        <v>81</v>
      </c>
      <c r="AU710" s="139" t="s">
        <v>81</v>
      </c>
      <c r="AV710" s="139" t="s">
        <v>81</v>
      </c>
      <c r="AW710" s="139">
        <v>2256355</v>
      </c>
      <c r="AX710" s="139" t="s">
        <v>121</v>
      </c>
      <c r="AY710" s="139" t="s">
        <v>82</v>
      </c>
      <c r="AZ710" s="139"/>
      <c r="BA710" s="139" t="s">
        <v>83</v>
      </c>
      <c r="BB710" s="157">
        <v>596421487133</v>
      </c>
      <c r="BC710" s="139"/>
      <c r="BD710" s="139" t="s">
        <v>2269</v>
      </c>
      <c r="BE710" s="139" t="s">
        <v>88</v>
      </c>
      <c r="BF710" s="139" t="s">
        <v>87</v>
      </c>
      <c r="BG710" s="139" t="s">
        <v>84</v>
      </c>
      <c r="BH710" s="139" t="s">
        <v>85</v>
      </c>
      <c r="BI710" s="139" t="s">
        <v>86</v>
      </c>
      <c r="BJ710" s="139"/>
      <c r="BK710" s="139" t="s">
        <v>116</v>
      </c>
    </row>
    <row r="711" spans="1:63" ht="13.2" customHeight="1" x14ac:dyDescent="0.2">
      <c r="A711" s="54">
        <f t="shared" ref="A711:A774" si="243">AD711</f>
        <v>45917</v>
      </c>
      <c r="B711" s="54" t="str">
        <f t="shared" ref="B711:B774" si="244">AE711</f>
        <v>NRT</v>
      </c>
      <c r="C711" s="53">
        <f t="shared" ref="C711:C774" si="245">AF711</f>
        <v>82020038130</v>
      </c>
      <c r="D711" s="55" t="str">
        <f t="shared" ref="D711:D774" si="246">AG711</f>
        <v>PJP250145383</v>
      </c>
      <c r="E711" s="53">
        <f t="shared" ref="E711:E774" si="247">BB711</f>
        <v>596421486805</v>
      </c>
      <c r="F711" s="53">
        <f t="shared" ref="F711:F774" si="248">AW711</f>
        <v>2256355</v>
      </c>
      <c r="G711" s="53" t="str">
        <f t="shared" ref="G711:G774" si="249">AX711</f>
        <v>SWCORP (TEAMHT)</v>
      </c>
      <c r="H711" s="55" t="str">
        <f t="shared" ref="H711:H774" si="250">AH711</f>
        <v>김윤진</v>
      </c>
      <c r="I711" s="53">
        <f t="shared" ref="I711:I774" si="251">AJ711</f>
        <v>13187</v>
      </c>
      <c r="J711" s="72">
        <f t="shared" ref="J711:J774" si="252">AK711</f>
        <v>0</v>
      </c>
      <c r="K711" s="114">
        <f t="shared" ref="K711:K774" si="253">AL711</f>
        <v>1</v>
      </c>
      <c r="L711" s="115">
        <f t="shared" ref="L711:L774" si="254">AM711</f>
        <v>1.9</v>
      </c>
      <c r="M711" s="115">
        <f t="shared" ref="M711:M774" si="255">AN711</f>
        <v>2.1</v>
      </c>
      <c r="N711" s="56">
        <f t="shared" ref="N711:N774" si="256">CEILING(IF(L711&gt;M711,L711,M711),$D$2)</f>
        <v>2.1</v>
      </c>
      <c r="O711" s="53" t="str">
        <f t="shared" ref="O711:O774" si="257">AP711</f>
        <v>일반(목록배제,Normal-Manifest Exception)</v>
      </c>
      <c r="P711" s="100">
        <f t="shared" ref="P711:P774" si="258">AQ711</f>
        <v>4.1500000000000004</v>
      </c>
      <c r="Q711" s="63" t="str">
        <f t="shared" ref="Q711:Q774" si="259">BE711</f>
        <v>RS706</v>
      </c>
      <c r="R711" s="63" t="str">
        <f t="shared" ref="R711:R774" si="260">BF711</f>
        <v>AIR SEOUL</v>
      </c>
      <c r="S711" s="54">
        <f t="shared" ref="S711:S774" si="261">DATE(YEAR(A711),MONTH(A711),DAY(A711))</f>
        <v>45917</v>
      </c>
      <c r="T711" s="94">
        <f t="shared" ref="T711:T774" si="262">IF(N711&gt;0.5,CEILING($B$2+(N711-0.5)*$C$2,1),$B$2)-30</f>
        <v>869</v>
      </c>
      <c r="U711" s="98" cm="1">
        <f t="array" ref="U711">IF(OR(ISNUMBER(SEARCH("대신대납",J711)),ISNUMBER(SEARCH("대신 대납",J711))),_xlfn.LET(
  _xlpm.s,J711,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1" s="98">
        <f>((K711-1)*2500)/(Summary!$B$23/100)</f>
        <v>0</v>
      </c>
      <c r="W711" s="107">
        <f>IF(OR(ISNUMBER(SEARCH("대신대납",J711)),ISNUMBER(SEARCH("대신 대납",J711)),ISNUMBER(SEARCH("대신착불",J711)),ISNUMBER(SEARCH("대신 착불",J711))), 0,_xlfn.IFNA(_xlfn.IFS(
    AND(N711/K711 &gt; 2, N711/K711 &lt;= 5), 500/(Summary!$B$23/100) * K711,
    AND(N711/K711 &gt; 5, N711/K711 &lt;= 10), 1000/(Summary!$B$23/100) * K711,
    AND(N711/K711 &gt; 10, N711/K711 &lt;= 20), 3000/(Summary!$B$23/100) * K711,
    AND(N711/K711 &gt; 20, N711/K711 &lt;= 25), 11000/(Summary!$B$23/100) * K711,
    AND(N711/K711 &gt; 25, N711/K711 &lt;= 999), 15000/(Summary!$B$23/100) * K711
),0))</f>
        <v>53.059968376258844</v>
      </c>
      <c r="X711" s="99" cm="1">
        <f t="array" ref="X711">_xlfn.IFNA(_xlfn.IFS(AND(P711&gt;=2000, P711&lt;3000), 10000, AND(P711&gt;=3000, P711&lt;4000), 15000, AND(P711&gt;=4000, P711&lt;5000), 20000, AND(P711&gt;=5000), 25000),0)</f>
        <v>0</v>
      </c>
      <c r="Y711" s="64" t="str">
        <f>_xlfn.IFNA(VLOOKUP(D711,OTC!$A:$H,8,0),"")</f>
        <v/>
      </c>
      <c r="Z711" s="102">
        <f t="shared" ref="Z711:Z774" si="263">ROUND(SUM(U711:Y711),0)</f>
        <v>53</v>
      </c>
      <c r="AA711" s="113">
        <f t="shared" ref="AA711:AA774" si="264">SUM(Z711,T711)</f>
        <v>922</v>
      </c>
      <c r="AB711" s="124">
        <f>IF(OR(ISNUMBER(SEARCH("적하삭제",J711)),ISNUMBER(SEARCH("적하 삭제",J711))),0,AA711*Summary!$B$23/100)</f>
        <v>8688.2826000000005</v>
      </c>
      <c r="AC711" s="65"/>
      <c r="AD711" s="145">
        <v>45917</v>
      </c>
      <c r="AE711" s="139" t="s">
        <v>10</v>
      </c>
      <c r="AF711" s="139">
        <v>82020038130</v>
      </c>
      <c r="AG711" s="139" t="s">
        <v>2270</v>
      </c>
      <c r="AH711" s="139" t="s">
        <v>2271</v>
      </c>
      <c r="AI711" s="139">
        <v>1063833544</v>
      </c>
      <c r="AJ711" s="139">
        <v>13187</v>
      </c>
      <c r="AK711" s="139"/>
      <c r="AL711" s="140">
        <v>1</v>
      </c>
      <c r="AM711" s="141">
        <v>1.9</v>
      </c>
      <c r="AN711" s="141">
        <v>2.1</v>
      </c>
      <c r="AO711" s="141">
        <v>2.1</v>
      </c>
      <c r="AP711" s="139" t="s">
        <v>8</v>
      </c>
      <c r="AQ711" s="141">
        <v>4.1500000000000004</v>
      </c>
      <c r="AR711" s="139" t="s">
        <v>81</v>
      </c>
      <c r="AS711" s="139" t="s">
        <v>81</v>
      </c>
      <c r="AT711" s="139" t="s">
        <v>81</v>
      </c>
      <c r="AU711" s="139" t="s">
        <v>81</v>
      </c>
      <c r="AV711" s="139" t="s">
        <v>81</v>
      </c>
      <c r="AW711" s="139">
        <v>2256355</v>
      </c>
      <c r="AX711" s="139" t="s">
        <v>121</v>
      </c>
      <c r="AY711" s="139" t="s">
        <v>82</v>
      </c>
      <c r="AZ711" s="139"/>
      <c r="BA711" s="139" t="s">
        <v>83</v>
      </c>
      <c r="BB711" s="157">
        <v>596421486805</v>
      </c>
      <c r="BC711" s="139"/>
      <c r="BD711" s="139" t="s">
        <v>2272</v>
      </c>
      <c r="BE711" s="139" t="s">
        <v>88</v>
      </c>
      <c r="BF711" s="139" t="s">
        <v>87</v>
      </c>
      <c r="BG711" s="139" t="s">
        <v>84</v>
      </c>
      <c r="BH711" s="139" t="s">
        <v>85</v>
      </c>
      <c r="BI711" s="139" t="s">
        <v>86</v>
      </c>
      <c r="BJ711" s="139"/>
      <c r="BK711" s="139" t="s">
        <v>116</v>
      </c>
    </row>
    <row r="712" spans="1:63" ht="13.2" customHeight="1" x14ac:dyDescent="0.2">
      <c r="A712" s="54">
        <f t="shared" si="243"/>
        <v>45917</v>
      </c>
      <c r="B712" s="54" t="str">
        <f t="shared" si="244"/>
        <v>NRT</v>
      </c>
      <c r="C712" s="53">
        <f t="shared" si="245"/>
        <v>82020038130</v>
      </c>
      <c r="D712" s="55" t="str">
        <f t="shared" si="246"/>
        <v>PJP250145395</v>
      </c>
      <c r="E712" s="53">
        <f t="shared" si="247"/>
        <v>596421486923</v>
      </c>
      <c r="F712" s="53">
        <f t="shared" si="248"/>
        <v>2256355</v>
      </c>
      <c r="G712" s="53" t="str">
        <f t="shared" si="249"/>
        <v>SWCORP (TEAMHT)</v>
      </c>
      <c r="H712" s="55" t="str">
        <f t="shared" si="250"/>
        <v>김진숙</v>
      </c>
      <c r="I712" s="53">
        <f t="shared" si="251"/>
        <v>5117</v>
      </c>
      <c r="J712" s="72">
        <f t="shared" si="252"/>
        <v>0</v>
      </c>
      <c r="K712" s="114">
        <f t="shared" si="253"/>
        <v>1</v>
      </c>
      <c r="L712" s="115">
        <f t="shared" si="254"/>
        <v>0.75</v>
      </c>
      <c r="M712" s="115">
        <f t="shared" si="255"/>
        <v>2</v>
      </c>
      <c r="N712" s="56">
        <f t="shared" si="256"/>
        <v>2</v>
      </c>
      <c r="O712" s="53" t="str">
        <f t="shared" si="257"/>
        <v>일반(목록배제,Normal-Manifest Exception)</v>
      </c>
      <c r="P712" s="100">
        <f t="shared" si="258"/>
        <v>7.25</v>
      </c>
      <c r="Q712" s="63" t="str">
        <f t="shared" si="259"/>
        <v>RS706</v>
      </c>
      <c r="R712" s="63" t="str">
        <f t="shared" si="260"/>
        <v>AIR SEOUL</v>
      </c>
      <c r="S712" s="54">
        <f t="shared" si="261"/>
        <v>45917</v>
      </c>
      <c r="T712" s="94">
        <f t="shared" si="262"/>
        <v>850</v>
      </c>
      <c r="U712" s="98" cm="1">
        <f t="array" ref="U712">IF(OR(ISNUMBER(SEARCH("대신대납",J712)),ISNUMBER(SEARCH("대신 대납",J712))),_xlfn.LET(
  _xlpm.s,J712,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2" s="98">
        <f>((K712-1)*2500)/(Summary!$B$23/100)</f>
        <v>0</v>
      </c>
      <c r="W712" s="107">
        <f>IF(OR(ISNUMBER(SEARCH("대신대납",J712)),ISNUMBER(SEARCH("대신 대납",J712)),ISNUMBER(SEARCH("대신착불",J712)),ISNUMBER(SEARCH("대신 착불",J712))), 0,_xlfn.IFNA(_xlfn.IFS(
    AND(N712/K712 &gt; 2, N712/K712 &lt;= 5), 500/(Summary!$B$23/100) * K712,
    AND(N712/K712 &gt; 5, N712/K712 &lt;= 10), 1000/(Summary!$B$23/100) * K712,
    AND(N712/K712 &gt; 10, N712/K712 &lt;= 20), 3000/(Summary!$B$23/100) * K712,
    AND(N712/K712 &gt; 20, N712/K712 &lt;= 25), 11000/(Summary!$B$23/100) * K712,
    AND(N712/K712 &gt; 25, N712/K712 &lt;= 999), 15000/(Summary!$B$23/100) * K712
),0))</f>
        <v>0</v>
      </c>
      <c r="X712" s="99" cm="1">
        <f t="array" ref="X712">_xlfn.IFNA(_xlfn.IFS(AND(P712&gt;=2000, P712&lt;3000), 10000, AND(P712&gt;=3000, P712&lt;4000), 15000, AND(P712&gt;=4000, P712&lt;5000), 20000, AND(P712&gt;=5000), 25000),0)</f>
        <v>0</v>
      </c>
      <c r="Y712" s="64" t="str">
        <f>_xlfn.IFNA(VLOOKUP(D712,OTC!$A:$H,8,0),"")</f>
        <v/>
      </c>
      <c r="Z712" s="102">
        <f t="shared" si="263"/>
        <v>0</v>
      </c>
      <c r="AA712" s="113">
        <f t="shared" si="264"/>
        <v>850</v>
      </c>
      <c r="AB712" s="124">
        <f>IF(OR(ISNUMBER(SEARCH("적하삭제",J712)),ISNUMBER(SEARCH("적하 삭제",J712))),0,AA712*Summary!$B$23/100)</f>
        <v>8009.8050000000003</v>
      </c>
      <c r="AC712" s="65"/>
      <c r="AD712" s="145">
        <v>45917</v>
      </c>
      <c r="AE712" s="139" t="s">
        <v>10</v>
      </c>
      <c r="AF712" s="139">
        <v>82020038130</v>
      </c>
      <c r="AG712" s="139" t="s">
        <v>2273</v>
      </c>
      <c r="AH712" s="139" t="s">
        <v>2274</v>
      </c>
      <c r="AI712" s="139">
        <v>1032668728</v>
      </c>
      <c r="AJ712" s="139">
        <v>5117</v>
      </c>
      <c r="AK712" s="139"/>
      <c r="AL712" s="140">
        <v>1</v>
      </c>
      <c r="AM712" s="141">
        <v>0.75</v>
      </c>
      <c r="AN712" s="141">
        <v>2</v>
      </c>
      <c r="AO712" s="141">
        <v>2</v>
      </c>
      <c r="AP712" s="139" t="s">
        <v>8</v>
      </c>
      <c r="AQ712" s="141">
        <v>7.25</v>
      </c>
      <c r="AR712" s="139" t="s">
        <v>81</v>
      </c>
      <c r="AS712" s="139" t="s">
        <v>81</v>
      </c>
      <c r="AT712" s="139" t="s">
        <v>81</v>
      </c>
      <c r="AU712" s="139" t="s">
        <v>81</v>
      </c>
      <c r="AV712" s="139" t="s">
        <v>81</v>
      </c>
      <c r="AW712" s="139">
        <v>2256355</v>
      </c>
      <c r="AX712" s="139" t="s">
        <v>121</v>
      </c>
      <c r="AY712" s="139" t="s">
        <v>82</v>
      </c>
      <c r="AZ712" s="139"/>
      <c r="BA712" s="139" t="s">
        <v>83</v>
      </c>
      <c r="BB712" s="157">
        <v>596421486923</v>
      </c>
      <c r="BC712" s="139"/>
      <c r="BD712" s="139" t="s">
        <v>2275</v>
      </c>
      <c r="BE712" s="139" t="s">
        <v>88</v>
      </c>
      <c r="BF712" s="139" t="s">
        <v>87</v>
      </c>
      <c r="BG712" s="139" t="s">
        <v>84</v>
      </c>
      <c r="BH712" s="139" t="s">
        <v>85</v>
      </c>
      <c r="BI712" s="139" t="s">
        <v>86</v>
      </c>
      <c r="BJ712" s="139"/>
      <c r="BK712" s="139" t="s">
        <v>116</v>
      </c>
    </row>
    <row r="713" spans="1:63" ht="13.2" customHeight="1" x14ac:dyDescent="0.2">
      <c r="A713" s="54">
        <f t="shared" si="243"/>
        <v>45917</v>
      </c>
      <c r="B713" s="54" t="str">
        <f t="shared" si="244"/>
        <v>NRT</v>
      </c>
      <c r="C713" s="53">
        <f t="shared" si="245"/>
        <v>82020038130</v>
      </c>
      <c r="D713" s="55" t="str">
        <f t="shared" si="246"/>
        <v>PJP250145417</v>
      </c>
      <c r="E713" s="53">
        <f t="shared" si="247"/>
        <v>596421487144</v>
      </c>
      <c r="F713" s="53">
        <f t="shared" si="248"/>
        <v>2256355</v>
      </c>
      <c r="G713" s="53" t="str">
        <f t="shared" si="249"/>
        <v>SWCORP (TEAMHT)</v>
      </c>
      <c r="H713" s="55" t="str">
        <f t="shared" si="250"/>
        <v>이동일</v>
      </c>
      <c r="I713" s="53">
        <f t="shared" si="251"/>
        <v>21658</v>
      </c>
      <c r="J713" s="72">
        <f t="shared" si="252"/>
        <v>0</v>
      </c>
      <c r="K713" s="114">
        <f t="shared" si="253"/>
        <v>1</v>
      </c>
      <c r="L713" s="115">
        <f t="shared" si="254"/>
        <v>3.15</v>
      </c>
      <c r="M713" s="115">
        <f t="shared" si="255"/>
        <v>1.9</v>
      </c>
      <c r="N713" s="56">
        <f t="shared" si="256"/>
        <v>3.2</v>
      </c>
      <c r="O713" s="53" t="str">
        <f t="shared" si="257"/>
        <v>일반(목록배제,Normal-Manifest Exception)</v>
      </c>
      <c r="P713" s="100">
        <f t="shared" si="258"/>
        <v>12.03</v>
      </c>
      <c r="Q713" s="63" t="str">
        <f t="shared" si="259"/>
        <v>RS706</v>
      </c>
      <c r="R713" s="63" t="str">
        <f t="shared" si="260"/>
        <v>AIR SEOUL</v>
      </c>
      <c r="S713" s="54">
        <f t="shared" si="261"/>
        <v>45917</v>
      </c>
      <c r="T713" s="94">
        <f t="shared" si="262"/>
        <v>1078</v>
      </c>
      <c r="U713" s="98" cm="1">
        <f t="array" ref="U713">IF(OR(ISNUMBER(SEARCH("대신대납",J713)),ISNUMBER(SEARCH("대신 대납",J713))),_xlfn.LET(
  _xlpm.s,J713,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3" s="98">
        <f>((K713-1)*2500)/(Summary!$B$23/100)</f>
        <v>0</v>
      </c>
      <c r="W713" s="107">
        <f>IF(OR(ISNUMBER(SEARCH("대신대납",J713)),ISNUMBER(SEARCH("대신 대납",J713)),ISNUMBER(SEARCH("대신착불",J713)),ISNUMBER(SEARCH("대신 착불",J713))), 0,_xlfn.IFNA(_xlfn.IFS(
    AND(N713/K713 &gt; 2, N713/K713 &lt;= 5), 500/(Summary!$B$23/100) * K713,
    AND(N713/K713 &gt; 5, N713/K713 &lt;= 10), 1000/(Summary!$B$23/100) * K713,
    AND(N713/K713 &gt; 10, N713/K713 &lt;= 20), 3000/(Summary!$B$23/100) * K713,
    AND(N713/K713 &gt; 20, N713/K713 &lt;= 25), 11000/(Summary!$B$23/100) * K713,
    AND(N713/K713 &gt; 25, N713/K713 &lt;= 999), 15000/(Summary!$B$23/100) * K713
),0))</f>
        <v>53.059968376258844</v>
      </c>
      <c r="X713" s="99" cm="1">
        <f t="array" ref="X713">_xlfn.IFNA(_xlfn.IFS(AND(P713&gt;=2000, P713&lt;3000), 10000, AND(P713&gt;=3000, P713&lt;4000), 15000, AND(P713&gt;=4000, P713&lt;5000), 20000, AND(P713&gt;=5000), 25000),0)</f>
        <v>0</v>
      </c>
      <c r="Y713" s="64" t="str">
        <f>_xlfn.IFNA(VLOOKUP(D713,OTC!$A:$H,8,0),"")</f>
        <v/>
      </c>
      <c r="Z713" s="102">
        <f t="shared" si="263"/>
        <v>53</v>
      </c>
      <c r="AA713" s="113">
        <f t="shared" si="264"/>
        <v>1131</v>
      </c>
      <c r="AB713" s="124">
        <f>IF(OR(ISNUMBER(SEARCH("적하삭제",J713)),ISNUMBER(SEARCH("적하 삭제",J713))),0,AA713*Summary!$B$23/100)</f>
        <v>10657.7523</v>
      </c>
      <c r="AC713" s="65"/>
      <c r="AD713" s="145">
        <v>45917</v>
      </c>
      <c r="AE713" s="139" t="s">
        <v>10</v>
      </c>
      <c r="AF713" s="139">
        <v>82020038130</v>
      </c>
      <c r="AG713" s="139" t="s">
        <v>2276</v>
      </c>
      <c r="AH713" s="139" t="s">
        <v>2277</v>
      </c>
      <c r="AI713" s="139">
        <v>1096915154</v>
      </c>
      <c r="AJ713" s="139">
        <v>21658</v>
      </c>
      <c r="AK713" s="139"/>
      <c r="AL713" s="140">
        <v>1</v>
      </c>
      <c r="AM713" s="141">
        <v>3.15</v>
      </c>
      <c r="AN713" s="141">
        <v>1.9</v>
      </c>
      <c r="AO713" s="141">
        <v>3.2</v>
      </c>
      <c r="AP713" s="139" t="s">
        <v>8</v>
      </c>
      <c r="AQ713" s="141">
        <v>12.03</v>
      </c>
      <c r="AR713" s="139" t="s">
        <v>81</v>
      </c>
      <c r="AS713" s="139" t="s">
        <v>81</v>
      </c>
      <c r="AT713" s="139" t="s">
        <v>81</v>
      </c>
      <c r="AU713" s="139" t="s">
        <v>81</v>
      </c>
      <c r="AV713" s="139" t="s">
        <v>81</v>
      </c>
      <c r="AW713" s="139">
        <v>2256355</v>
      </c>
      <c r="AX713" s="139" t="s">
        <v>121</v>
      </c>
      <c r="AY713" s="139" t="s">
        <v>82</v>
      </c>
      <c r="AZ713" s="139"/>
      <c r="BA713" s="139" t="s">
        <v>83</v>
      </c>
      <c r="BB713" s="157">
        <v>596421487144</v>
      </c>
      <c r="BC713" s="139"/>
      <c r="BD713" s="139" t="s">
        <v>2278</v>
      </c>
      <c r="BE713" s="139" t="s">
        <v>88</v>
      </c>
      <c r="BF713" s="139" t="s">
        <v>87</v>
      </c>
      <c r="BG713" s="139" t="s">
        <v>84</v>
      </c>
      <c r="BH713" s="139" t="s">
        <v>85</v>
      </c>
      <c r="BI713" s="139" t="s">
        <v>86</v>
      </c>
      <c r="BJ713" s="139"/>
      <c r="BK713" s="139" t="s">
        <v>116</v>
      </c>
    </row>
    <row r="714" spans="1:63" ht="13.2" customHeight="1" x14ac:dyDescent="0.2">
      <c r="A714" s="54">
        <f t="shared" si="243"/>
        <v>45917</v>
      </c>
      <c r="B714" s="54" t="str">
        <f t="shared" si="244"/>
        <v>NRT</v>
      </c>
      <c r="C714" s="53">
        <f t="shared" si="245"/>
        <v>82020038130</v>
      </c>
      <c r="D714" s="55" t="str">
        <f t="shared" si="246"/>
        <v>PJP250145429</v>
      </c>
      <c r="E714" s="53">
        <f t="shared" si="247"/>
        <v>596421487262</v>
      </c>
      <c r="F714" s="53">
        <f t="shared" si="248"/>
        <v>2256355</v>
      </c>
      <c r="G714" s="53" t="str">
        <f t="shared" si="249"/>
        <v>SWCORP (TEAMHT)</v>
      </c>
      <c r="H714" s="55" t="str">
        <f t="shared" si="250"/>
        <v>함현제</v>
      </c>
      <c r="I714" s="53">
        <f t="shared" si="251"/>
        <v>3079</v>
      </c>
      <c r="J714" s="72">
        <f t="shared" si="252"/>
        <v>0</v>
      </c>
      <c r="K714" s="114">
        <f t="shared" si="253"/>
        <v>1</v>
      </c>
      <c r="L714" s="115">
        <f t="shared" si="254"/>
        <v>0.5</v>
      </c>
      <c r="M714" s="115">
        <f t="shared" si="255"/>
        <v>1.9</v>
      </c>
      <c r="N714" s="56">
        <f t="shared" si="256"/>
        <v>1.9000000000000001</v>
      </c>
      <c r="O714" s="53" t="str">
        <f t="shared" si="257"/>
        <v>일반(목록배제,Normal-Manifest Exception)</v>
      </c>
      <c r="P714" s="100">
        <f t="shared" si="258"/>
        <v>3.2</v>
      </c>
      <c r="Q714" s="63" t="str">
        <f t="shared" si="259"/>
        <v>RS706</v>
      </c>
      <c r="R714" s="63" t="str">
        <f t="shared" si="260"/>
        <v>AIR SEOUL</v>
      </c>
      <c r="S714" s="54">
        <f t="shared" si="261"/>
        <v>45917</v>
      </c>
      <c r="T714" s="94">
        <f t="shared" si="262"/>
        <v>831</v>
      </c>
      <c r="U714" s="98" cm="1">
        <f t="array" ref="U714">IF(OR(ISNUMBER(SEARCH("대신대납",J714)),ISNUMBER(SEARCH("대신 대납",J714))),_xlfn.LET(
  _xlpm.s,J714,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4" s="98">
        <f>((K714-1)*2500)/(Summary!$B$23/100)</f>
        <v>0</v>
      </c>
      <c r="W714" s="107">
        <f>IF(OR(ISNUMBER(SEARCH("대신대납",J714)),ISNUMBER(SEARCH("대신 대납",J714)),ISNUMBER(SEARCH("대신착불",J714)),ISNUMBER(SEARCH("대신 착불",J714))), 0,_xlfn.IFNA(_xlfn.IFS(
    AND(N714/K714 &gt; 2, N714/K714 &lt;= 5), 500/(Summary!$B$23/100) * K714,
    AND(N714/K714 &gt; 5, N714/K714 &lt;= 10), 1000/(Summary!$B$23/100) * K714,
    AND(N714/K714 &gt; 10, N714/K714 &lt;= 20), 3000/(Summary!$B$23/100) * K714,
    AND(N714/K714 &gt; 20, N714/K714 &lt;= 25), 11000/(Summary!$B$23/100) * K714,
    AND(N714/K714 &gt; 25, N714/K714 &lt;= 999), 15000/(Summary!$B$23/100) * K714
),0))</f>
        <v>0</v>
      </c>
      <c r="X714" s="99" cm="1">
        <f t="array" ref="X714">_xlfn.IFNA(_xlfn.IFS(AND(P714&gt;=2000, P714&lt;3000), 10000, AND(P714&gt;=3000, P714&lt;4000), 15000, AND(P714&gt;=4000, P714&lt;5000), 20000, AND(P714&gt;=5000), 25000),0)</f>
        <v>0</v>
      </c>
      <c r="Y714" s="64" t="str">
        <f>_xlfn.IFNA(VLOOKUP(D714,OTC!$A:$H,8,0),"")</f>
        <v/>
      </c>
      <c r="Z714" s="102">
        <f t="shared" si="263"/>
        <v>0</v>
      </c>
      <c r="AA714" s="113">
        <f t="shared" si="264"/>
        <v>831</v>
      </c>
      <c r="AB714" s="124">
        <f>IF(OR(ISNUMBER(SEARCH("적하삭제",J714)),ISNUMBER(SEARCH("적하 삭제",J714))),0,AA714*Summary!$B$23/100)</f>
        <v>7830.7622999999994</v>
      </c>
      <c r="AC714" s="65"/>
      <c r="AD714" s="145">
        <v>45917</v>
      </c>
      <c r="AE714" s="139" t="s">
        <v>10</v>
      </c>
      <c r="AF714" s="139">
        <v>82020038130</v>
      </c>
      <c r="AG714" s="139" t="s">
        <v>2279</v>
      </c>
      <c r="AH714" s="139" t="s">
        <v>2280</v>
      </c>
      <c r="AI714" s="139">
        <v>1047474067</v>
      </c>
      <c r="AJ714" s="139">
        <v>3079</v>
      </c>
      <c r="AK714" s="139"/>
      <c r="AL714" s="140">
        <v>1</v>
      </c>
      <c r="AM714" s="141">
        <v>0.5</v>
      </c>
      <c r="AN714" s="141">
        <v>1.9</v>
      </c>
      <c r="AO714" s="141">
        <v>1.9</v>
      </c>
      <c r="AP714" s="139" t="s">
        <v>8</v>
      </c>
      <c r="AQ714" s="141">
        <v>3.2</v>
      </c>
      <c r="AR714" s="139" t="s">
        <v>81</v>
      </c>
      <c r="AS714" s="139" t="s">
        <v>81</v>
      </c>
      <c r="AT714" s="139" t="s">
        <v>81</v>
      </c>
      <c r="AU714" s="139" t="s">
        <v>81</v>
      </c>
      <c r="AV714" s="139" t="s">
        <v>81</v>
      </c>
      <c r="AW714" s="139">
        <v>2256355</v>
      </c>
      <c r="AX714" s="139" t="s">
        <v>121</v>
      </c>
      <c r="AY714" s="139" t="s">
        <v>82</v>
      </c>
      <c r="AZ714" s="139"/>
      <c r="BA714" s="139" t="s">
        <v>83</v>
      </c>
      <c r="BB714" s="157">
        <v>596421487262</v>
      </c>
      <c r="BC714" s="139"/>
      <c r="BD714" s="139" t="s">
        <v>2281</v>
      </c>
      <c r="BE714" s="139" t="s">
        <v>88</v>
      </c>
      <c r="BF714" s="139" t="s">
        <v>87</v>
      </c>
      <c r="BG714" s="139" t="s">
        <v>84</v>
      </c>
      <c r="BH714" s="139" t="s">
        <v>85</v>
      </c>
      <c r="BI714" s="139" t="s">
        <v>86</v>
      </c>
      <c r="BJ714" s="139"/>
      <c r="BK714" s="139" t="s">
        <v>116</v>
      </c>
    </row>
    <row r="715" spans="1:63" ht="13.2" customHeight="1" x14ac:dyDescent="0.2">
      <c r="A715" s="54">
        <f t="shared" si="243"/>
        <v>45917</v>
      </c>
      <c r="B715" s="54" t="str">
        <f t="shared" si="244"/>
        <v>NRT</v>
      </c>
      <c r="C715" s="53">
        <f t="shared" si="245"/>
        <v>82020038130</v>
      </c>
      <c r="D715" s="55" t="str">
        <f t="shared" si="246"/>
        <v>PJP250145364</v>
      </c>
      <c r="E715" s="53">
        <f t="shared" si="247"/>
        <v>596421486610</v>
      </c>
      <c r="F715" s="53">
        <f t="shared" si="248"/>
        <v>2256355</v>
      </c>
      <c r="G715" s="53" t="str">
        <f t="shared" si="249"/>
        <v>SWCORP (TEAMHT)</v>
      </c>
      <c r="H715" s="55" t="str">
        <f t="shared" si="250"/>
        <v>최은숙</v>
      </c>
      <c r="I715" s="53">
        <f t="shared" si="251"/>
        <v>17024</v>
      </c>
      <c r="J715" s="72">
        <f t="shared" si="252"/>
        <v>0</v>
      </c>
      <c r="K715" s="114">
        <f t="shared" si="253"/>
        <v>1</v>
      </c>
      <c r="L715" s="115">
        <f t="shared" si="254"/>
        <v>0.55000000000000004</v>
      </c>
      <c r="M715" s="115">
        <f t="shared" si="255"/>
        <v>2.1</v>
      </c>
      <c r="N715" s="56">
        <f t="shared" si="256"/>
        <v>2.1</v>
      </c>
      <c r="O715" s="53" t="str">
        <f t="shared" si="257"/>
        <v>일반(목록배제,Normal-Manifest Exception)</v>
      </c>
      <c r="P715" s="100">
        <f t="shared" si="258"/>
        <v>5.4</v>
      </c>
      <c r="Q715" s="63" t="str">
        <f t="shared" si="259"/>
        <v>RS706</v>
      </c>
      <c r="R715" s="63" t="str">
        <f t="shared" si="260"/>
        <v>AIR SEOUL</v>
      </c>
      <c r="S715" s="54">
        <f t="shared" si="261"/>
        <v>45917</v>
      </c>
      <c r="T715" s="94">
        <f t="shared" si="262"/>
        <v>869</v>
      </c>
      <c r="U715" s="98" cm="1">
        <f t="array" ref="U715">IF(OR(ISNUMBER(SEARCH("대신대납",J715)),ISNUMBER(SEARCH("대신 대납",J715))),_xlfn.LET(
  _xlpm.s,J715,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5" s="98">
        <f>((K715-1)*2500)/(Summary!$B$23/100)</f>
        <v>0</v>
      </c>
      <c r="W715" s="107">
        <f>IF(OR(ISNUMBER(SEARCH("대신대납",J715)),ISNUMBER(SEARCH("대신 대납",J715)),ISNUMBER(SEARCH("대신착불",J715)),ISNUMBER(SEARCH("대신 착불",J715))), 0,_xlfn.IFNA(_xlfn.IFS(
    AND(N715/K715 &gt; 2, N715/K715 &lt;= 5), 500/(Summary!$B$23/100) * K715,
    AND(N715/K715 &gt; 5, N715/K715 &lt;= 10), 1000/(Summary!$B$23/100) * K715,
    AND(N715/K715 &gt; 10, N715/K715 &lt;= 20), 3000/(Summary!$B$23/100) * K715,
    AND(N715/K715 &gt; 20, N715/K715 &lt;= 25), 11000/(Summary!$B$23/100) * K715,
    AND(N715/K715 &gt; 25, N715/K715 &lt;= 999), 15000/(Summary!$B$23/100) * K715
),0))</f>
        <v>53.059968376258844</v>
      </c>
      <c r="X715" s="99" cm="1">
        <f t="array" ref="X715">_xlfn.IFNA(_xlfn.IFS(AND(P715&gt;=2000, P715&lt;3000), 10000, AND(P715&gt;=3000, P715&lt;4000), 15000, AND(P715&gt;=4000, P715&lt;5000), 20000, AND(P715&gt;=5000), 25000),0)</f>
        <v>0</v>
      </c>
      <c r="Y715" s="64" t="str">
        <f>_xlfn.IFNA(VLOOKUP(D715,OTC!$A:$H,8,0),"")</f>
        <v/>
      </c>
      <c r="Z715" s="102">
        <f t="shared" si="263"/>
        <v>53</v>
      </c>
      <c r="AA715" s="113">
        <f t="shared" si="264"/>
        <v>922</v>
      </c>
      <c r="AB715" s="124">
        <f>IF(OR(ISNUMBER(SEARCH("적하삭제",J715)),ISNUMBER(SEARCH("적하 삭제",J715))),0,AA715*Summary!$B$23/100)</f>
        <v>8688.2826000000005</v>
      </c>
      <c r="AC715" s="65"/>
      <c r="AD715" s="145">
        <v>45917</v>
      </c>
      <c r="AE715" s="139" t="s">
        <v>10</v>
      </c>
      <c r="AF715" s="139">
        <v>82020038130</v>
      </c>
      <c r="AG715" s="139" t="s">
        <v>2282</v>
      </c>
      <c r="AH715" s="139" t="s">
        <v>2283</v>
      </c>
      <c r="AI715" s="139">
        <v>1093087980</v>
      </c>
      <c r="AJ715" s="139">
        <v>17024</v>
      </c>
      <c r="AK715" s="139"/>
      <c r="AL715" s="140">
        <v>1</v>
      </c>
      <c r="AM715" s="141">
        <v>0.55000000000000004</v>
      </c>
      <c r="AN715" s="141">
        <v>2.1</v>
      </c>
      <c r="AO715" s="141">
        <v>2.1</v>
      </c>
      <c r="AP715" s="139" t="s">
        <v>8</v>
      </c>
      <c r="AQ715" s="141">
        <v>5.4</v>
      </c>
      <c r="AR715" s="139" t="s">
        <v>81</v>
      </c>
      <c r="AS715" s="139" t="s">
        <v>81</v>
      </c>
      <c r="AT715" s="139" t="s">
        <v>81</v>
      </c>
      <c r="AU715" s="139" t="s">
        <v>81</v>
      </c>
      <c r="AV715" s="139" t="s">
        <v>81</v>
      </c>
      <c r="AW715" s="139">
        <v>2256355</v>
      </c>
      <c r="AX715" s="139" t="s">
        <v>121</v>
      </c>
      <c r="AY715" s="139" t="s">
        <v>82</v>
      </c>
      <c r="AZ715" s="139"/>
      <c r="BA715" s="139" t="s">
        <v>83</v>
      </c>
      <c r="BB715" s="157">
        <v>596421486610</v>
      </c>
      <c r="BC715" s="139"/>
      <c r="BD715" s="139" t="s">
        <v>2284</v>
      </c>
      <c r="BE715" s="139" t="s">
        <v>88</v>
      </c>
      <c r="BF715" s="139" t="s">
        <v>87</v>
      </c>
      <c r="BG715" s="139" t="s">
        <v>84</v>
      </c>
      <c r="BH715" s="139" t="s">
        <v>85</v>
      </c>
      <c r="BI715" s="139" t="s">
        <v>86</v>
      </c>
      <c r="BJ715" s="139"/>
      <c r="BK715" s="139" t="s">
        <v>116</v>
      </c>
    </row>
    <row r="716" spans="1:63" ht="13.2" customHeight="1" x14ac:dyDescent="0.2">
      <c r="A716" s="54">
        <f t="shared" si="243"/>
        <v>45917</v>
      </c>
      <c r="B716" s="54" t="str">
        <f t="shared" si="244"/>
        <v>NRT</v>
      </c>
      <c r="C716" s="53">
        <f t="shared" si="245"/>
        <v>82020038130</v>
      </c>
      <c r="D716" s="55" t="str">
        <f t="shared" si="246"/>
        <v>PJP250145366</v>
      </c>
      <c r="E716" s="53">
        <f t="shared" si="247"/>
        <v>596421486632</v>
      </c>
      <c r="F716" s="53">
        <f t="shared" si="248"/>
        <v>2256355</v>
      </c>
      <c r="G716" s="53" t="str">
        <f t="shared" si="249"/>
        <v>SWCORP (TEAMHT)</v>
      </c>
      <c r="H716" s="55" t="str">
        <f t="shared" si="250"/>
        <v>김기홍</v>
      </c>
      <c r="I716" s="53">
        <f t="shared" si="251"/>
        <v>36719</v>
      </c>
      <c r="J716" s="72">
        <f t="shared" si="252"/>
        <v>0</v>
      </c>
      <c r="K716" s="114">
        <f t="shared" si="253"/>
        <v>1</v>
      </c>
      <c r="L716" s="115">
        <f t="shared" si="254"/>
        <v>2.5</v>
      </c>
      <c r="M716" s="115">
        <f t="shared" si="255"/>
        <v>6.1</v>
      </c>
      <c r="N716" s="56">
        <f t="shared" si="256"/>
        <v>6.1000000000000005</v>
      </c>
      <c r="O716" s="53" t="str">
        <f t="shared" si="257"/>
        <v>일반(목록배제,Normal-Manifest Exception)</v>
      </c>
      <c r="P716" s="100">
        <f t="shared" si="258"/>
        <v>20.9</v>
      </c>
      <c r="Q716" s="63" t="str">
        <f t="shared" si="259"/>
        <v>RS706</v>
      </c>
      <c r="R716" s="63" t="str">
        <f t="shared" si="260"/>
        <v>AIR SEOUL</v>
      </c>
      <c r="S716" s="54">
        <f t="shared" si="261"/>
        <v>45917</v>
      </c>
      <c r="T716" s="94">
        <f t="shared" si="262"/>
        <v>1629</v>
      </c>
      <c r="U716" s="98" cm="1">
        <f t="array" ref="U716">IF(OR(ISNUMBER(SEARCH("대신대납",J716)),ISNUMBER(SEARCH("대신 대납",J716))),_xlfn.LET(
  _xlpm.s,J716,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6" s="98">
        <f>((K716-1)*2500)/(Summary!$B$23/100)</f>
        <v>0</v>
      </c>
      <c r="W716" s="107">
        <f>IF(OR(ISNUMBER(SEARCH("대신대납",J716)),ISNUMBER(SEARCH("대신 대납",J716)),ISNUMBER(SEARCH("대신착불",J716)),ISNUMBER(SEARCH("대신 착불",J716))), 0,_xlfn.IFNA(_xlfn.IFS(
    AND(N716/K716 &gt; 2, N716/K716 &lt;= 5), 500/(Summary!$B$23/100) * K716,
    AND(N716/K716 &gt; 5, N716/K716 &lt;= 10), 1000/(Summary!$B$23/100) * K716,
    AND(N716/K716 &gt; 10, N716/K716 &lt;= 20), 3000/(Summary!$B$23/100) * K716,
    AND(N716/K716 &gt; 20, N716/K716 &lt;= 25), 11000/(Summary!$B$23/100) * K716,
    AND(N716/K716 &gt; 25, N716/K716 &lt;= 999), 15000/(Summary!$B$23/100) * K716
),0))</f>
        <v>106.11993675251769</v>
      </c>
      <c r="X716" s="99" cm="1">
        <f t="array" ref="X716">_xlfn.IFNA(_xlfn.IFS(AND(P716&gt;=2000, P716&lt;3000), 10000, AND(P716&gt;=3000, P716&lt;4000), 15000, AND(P716&gt;=4000, P716&lt;5000), 20000, AND(P716&gt;=5000), 25000),0)</f>
        <v>0</v>
      </c>
      <c r="Y716" s="64" t="str">
        <f>_xlfn.IFNA(VLOOKUP(D716,OTC!$A:$H,8,0),"")</f>
        <v/>
      </c>
      <c r="Z716" s="102">
        <f t="shared" si="263"/>
        <v>106</v>
      </c>
      <c r="AA716" s="113">
        <f t="shared" si="264"/>
        <v>1735</v>
      </c>
      <c r="AB716" s="124">
        <f>IF(OR(ISNUMBER(SEARCH("적하삭제",J716)),ISNUMBER(SEARCH("적하 삭제",J716))),0,AA716*Summary!$B$23/100)</f>
        <v>16349.425500000001</v>
      </c>
      <c r="AC716" s="65"/>
      <c r="AD716" s="145">
        <v>45917</v>
      </c>
      <c r="AE716" s="139" t="s">
        <v>10</v>
      </c>
      <c r="AF716" s="139">
        <v>82020038130</v>
      </c>
      <c r="AG716" s="139" t="s">
        <v>2285</v>
      </c>
      <c r="AH716" s="139" t="s">
        <v>2286</v>
      </c>
      <c r="AI716" s="139">
        <v>1093137045</v>
      </c>
      <c r="AJ716" s="139">
        <v>36719</v>
      </c>
      <c r="AK716" s="139"/>
      <c r="AL716" s="140">
        <v>1</v>
      </c>
      <c r="AM716" s="141">
        <v>2.5</v>
      </c>
      <c r="AN716" s="141">
        <v>6.1</v>
      </c>
      <c r="AO716" s="141">
        <v>6.5</v>
      </c>
      <c r="AP716" s="139" t="s">
        <v>8</v>
      </c>
      <c r="AQ716" s="141">
        <v>20.9</v>
      </c>
      <c r="AR716" s="139" t="s">
        <v>81</v>
      </c>
      <c r="AS716" s="139" t="s">
        <v>81</v>
      </c>
      <c r="AT716" s="139" t="s">
        <v>81</v>
      </c>
      <c r="AU716" s="139" t="s">
        <v>81</v>
      </c>
      <c r="AV716" s="139" t="s">
        <v>81</v>
      </c>
      <c r="AW716" s="139">
        <v>2256355</v>
      </c>
      <c r="AX716" s="139" t="s">
        <v>121</v>
      </c>
      <c r="AY716" s="139" t="s">
        <v>82</v>
      </c>
      <c r="AZ716" s="139"/>
      <c r="BA716" s="139" t="s">
        <v>83</v>
      </c>
      <c r="BB716" s="157">
        <v>596421486632</v>
      </c>
      <c r="BC716" s="139"/>
      <c r="BD716" s="139" t="s">
        <v>2287</v>
      </c>
      <c r="BE716" s="139" t="s">
        <v>88</v>
      </c>
      <c r="BF716" s="139" t="s">
        <v>87</v>
      </c>
      <c r="BG716" s="139" t="s">
        <v>84</v>
      </c>
      <c r="BH716" s="139" t="s">
        <v>85</v>
      </c>
      <c r="BI716" s="139" t="s">
        <v>86</v>
      </c>
      <c r="BJ716" s="139"/>
      <c r="BK716" s="139" t="s">
        <v>116</v>
      </c>
    </row>
    <row r="717" spans="1:63" ht="13.2" customHeight="1" x14ac:dyDescent="0.2">
      <c r="A717" s="54">
        <f t="shared" si="243"/>
        <v>45917</v>
      </c>
      <c r="B717" s="54" t="str">
        <f t="shared" si="244"/>
        <v>NRT</v>
      </c>
      <c r="C717" s="53">
        <f t="shared" si="245"/>
        <v>82020038130</v>
      </c>
      <c r="D717" s="55" t="str">
        <f t="shared" si="246"/>
        <v>PJP250145374</v>
      </c>
      <c r="E717" s="53">
        <f t="shared" si="247"/>
        <v>596421486713</v>
      </c>
      <c r="F717" s="53">
        <f t="shared" si="248"/>
        <v>2256355</v>
      </c>
      <c r="G717" s="53" t="str">
        <f t="shared" si="249"/>
        <v>SWCORP (TEAMHT)</v>
      </c>
      <c r="H717" s="55" t="str">
        <f t="shared" si="250"/>
        <v>정서윤</v>
      </c>
      <c r="I717" s="53">
        <f t="shared" si="251"/>
        <v>1443</v>
      </c>
      <c r="J717" s="72">
        <f t="shared" si="252"/>
        <v>0</v>
      </c>
      <c r="K717" s="114">
        <f t="shared" si="253"/>
        <v>1</v>
      </c>
      <c r="L717" s="115">
        <f t="shared" si="254"/>
        <v>1</v>
      </c>
      <c r="M717" s="115">
        <f t="shared" si="255"/>
        <v>2</v>
      </c>
      <c r="N717" s="56">
        <f t="shared" si="256"/>
        <v>2</v>
      </c>
      <c r="O717" s="53" t="str">
        <f t="shared" si="257"/>
        <v>일반(목록배제,Normal-Manifest Exception)</v>
      </c>
      <c r="P717" s="100">
        <f t="shared" si="258"/>
        <v>3.7</v>
      </c>
      <c r="Q717" s="63" t="str">
        <f t="shared" si="259"/>
        <v>RS706</v>
      </c>
      <c r="R717" s="63" t="str">
        <f t="shared" si="260"/>
        <v>AIR SEOUL</v>
      </c>
      <c r="S717" s="54">
        <f t="shared" si="261"/>
        <v>45917</v>
      </c>
      <c r="T717" s="94">
        <f t="shared" si="262"/>
        <v>850</v>
      </c>
      <c r="U717" s="98" cm="1">
        <f t="array" ref="U717">IF(OR(ISNUMBER(SEARCH("대신대납",J717)),ISNUMBER(SEARCH("대신 대납",J717))),_xlfn.LET(
  _xlpm.s,J717,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7" s="98">
        <f>((K717-1)*2500)/(Summary!$B$23/100)</f>
        <v>0</v>
      </c>
      <c r="W717" s="107">
        <f>IF(OR(ISNUMBER(SEARCH("대신대납",J717)),ISNUMBER(SEARCH("대신 대납",J717)),ISNUMBER(SEARCH("대신착불",J717)),ISNUMBER(SEARCH("대신 착불",J717))), 0,_xlfn.IFNA(_xlfn.IFS(
    AND(N717/K717 &gt; 2, N717/K717 &lt;= 5), 500/(Summary!$B$23/100) * K717,
    AND(N717/K717 &gt; 5, N717/K717 &lt;= 10), 1000/(Summary!$B$23/100) * K717,
    AND(N717/K717 &gt; 10, N717/K717 &lt;= 20), 3000/(Summary!$B$23/100) * K717,
    AND(N717/K717 &gt; 20, N717/K717 &lt;= 25), 11000/(Summary!$B$23/100) * K717,
    AND(N717/K717 &gt; 25, N717/K717 &lt;= 999), 15000/(Summary!$B$23/100) * K717
),0))</f>
        <v>0</v>
      </c>
      <c r="X717" s="99" cm="1">
        <f t="array" ref="X717">_xlfn.IFNA(_xlfn.IFS(AND(P717&gt;=2000, P717&lt;3000), 10000, AND(P717&gt;=3000, P717&lt;4000), 15000, AND(P717&gt;=4000, P717&lt;5000), 20000, AND(P717&gt;=5000), 25000),0)</f>
        <v>0</v>
      </c>
      <c r="Y717" s="64" t="str">
        <f>_xlfn.IFNA(VLOOKUP(D717,OTC!$A:$H,8,0),"")</f>
        <v/>
      </c>
      <c r="Z717" s="102">
        <f t="shared" si="263"/>
        <v>0</v>
      </c>
      <c r="AA717" s="113">
        <f t="shared" si="264"/>
        <v>850</v>
      </c>
      <c r="AB717" s="124">
        <f>IF(OR(ISNUMBER(SEARCH("적하삭제",J717)),ISNUMBER(SEARCH("적하 삭제",J717))),0,AA717*Summary!$B$23/100)</f>
        <v>8009.8050000000003</v>
      </c>
      <c r="AC717" s="65"/>
      <c r="AD717" s="145">
        <v>45917</v>
      </c>
      <c r="AE717" s="139" t="s">
        <v>10</v>
      </c>
      <c r="AF717" s="139">
        <v>82020038130</v>
      </c>
      <c r="AG717" s="139" t="s">
        <v>2288</v>
      </c>
      <c r="AH717" s="139" t="s">
        <v>1362</v>
      </c>
      <c r="AI717" s="139">
        <v>1087745934</v>
      </c>
      <c r="AJ717" s="139">
        <v>1443</v>
      </c>
      <c r="AK717" s="139"/>
      <c r="AL717" s="140">
        <v>1</v>
      </c>
      <c r="AM717" s="141">
        <v>1</v>
      </c>
      <c r="AN717" s="141">
        <v>2</v>
      </c>
      <c r="AO717" s="141">
        <v>2</v>
      </c>
      <c r="AP717" s="139" t="s">
        <v>8</v>
      </c>
      <c r="AQ717" s="141">
        <v>3.7</v>
      </c>
      <c r="AR717" s="139" t="s">
        <v>81</v>
      </c>
      <c r="AS717" s="139" t="s">
        <v>81</v>
      </c>
      <c r="AT717" s="139" t="s">
        <v>81</v>
      </c>
      <c r="AU717" s="139" t="s">
        <v>81</v>
      </c>
      <c r="AV717" s="139" t="s">
        <v>81</v>
      </c>
      <c r="AW717" s="139">
        <v>2256355</v>
      </c>
      <c r="AX717" s="139" t="s">
        <v>121</v>
      </c>
      <c r="AY717" s="139" t="s">
        <v>82</v>
      </c>
      <c r="AZ717" s="139"/>
      <c r="BA717" s="139" t="s">
        <v>83</v>
      </c>
      <c r="BB717" s="157">
        <v>596421486713</v>
      </c>
      <c r="BC717" s="139"/>
      <c r="BD717" s="139" t="s">
        <v>2289</v>
      </c>
      <c r="BE717" s="139" t="s">
        <v>88</v>
      </c>
      <c r="BF717" s="139" t="s">
        <v>87</v>
      </c>
      <c r="BG717" s="139" t="s">
        <v>84</v>
      </c>
      <c r="BH717" s="139" t="s">
        <v>85</v>
      </c>
      <c r="BI717" s="139" t="s">
        <v>86</v>
      </c>
      <c r="BJ717" s="139"/>
      <c r="BK717" s="139" t="s">
        <v>116</v>
      </c>
    </row>
    <row r="718" spans="1:63" ht="13.2" customHeight="1" x14ac:dyDescent="0.2">
      <c r="A718" s="54">
        <f t="shared" si="243"/>
        <v>45917</v>
      </c>
      <c r="B718" s="54" t="str">
        <f t="shared" si="244"/>
        <v>NRT</v>
      </c>
      <c r="C718" s="53">
        <f t="shared" si="245"/>
        <v>82020038130</v>
      </c>
      <c r="D718" s="55" t="str">
        <f t="shared" si="246"/>
        <v>PJP250145387</v>
      </c>
      <c r="E718" s="53">
        <f t="shared" si="247"/>
        <v>596421486842</v>
      </c>
      <c r="F718" s="53">
        <f t="shared" si="248"/>
        <v>2256355</v>
      </c>
      <c r="G718" s="53" t="str">
        <f t="shared" si="249"/>
        <v>SWCORP (TEAMHT)</v>
      </c>
      <c r="H718" s="55" t="str">
        <f t="shared" si="250"/>
        <v>김우태</v>
      </c>
      <c r="I718" s="53">
        <f t="shared" si="251"/>
        <v>22663</v>
      </c>
      <c r="J718" s="72">
        <f t="shared" si="252"/>
        <v>0</v>
      </c>
      <c r="K718" s="114">
        <f t="shared" si="253"/>
        <v>1</v>
      </c>
      <c r="L718" s="115">
        <f t="shared" si="254"/>
        <v>2.2999999999999998</v>
      </c>
      <c r="M718" s="115">
        <f t="shared" si="255"/>
        <v>3.6</v>
      </c>
      <c r="N718" s="56">
        <f t="shared" si="256"/>
        <v>3.6</v>
      </c>
      <c r="O718" s="53" t="str">
        <f t="shared" si="257"/>
        <v>일반(목록배제,Normal-Manifest Exception)</v>
      </c>
      <c r="P718" s="100">
        <f t="shared" si="258"/>
        <v>17.010000000000002</v>
      </c>
      <c r="Q718" s="63" t="str">
        <f t="shared" si="259"/>
        <v>RS706</v>
      </c>
      <c r="R718" s="63" t="str">
        <f t="shared" si="260"/>
        <v>AIR SEOUL</v>
      </c>
      <c r="S718" s="54">
        <f t="shared" si="261"/>
        <v>45917</v>
      </c>
      <c r="T718" s="94">
        <f t="shared" si="262"/>
        <v>1154</v>
      </c>
      <c r="U718" s="98" cm="1">
        <f t="array" ref="U718">IF(OR(ISNUMBER(SEARCH("대신대납",J718)),ISNUMBER(SEARCH("대신 대납",J718))),_xlfn.LET(
  _xlpm.s,J718,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8" s="98">
        <f>((K718-1)*2500)/(Summary!$B$23/100)</f>
        <v>0</v>
      </c>
      <c r="W718" s="107">
        <f>IF(OR(ISNUMBER(SEARCH("대신대납",J718)),ISNUMBER(SEARCH("대신 대납",J718)),ISNUMBER(SEARCH("대신착불",J718)),ISNUMBER(SEARCH("대신 착불",J718))), 0,_xlfn.IFNA(_xlfn.IFS(
    AND(N718/K718 &gt; 2, N718/K718 &lt;= 5), 500/(Summary!$B$23/100) * K718,
    AND(N718/K718 &gt; 5, N718/K718 &lt;= 10), 1000/(Summary!$B$23/100) * K718,
    AND(N718/K718 &gt; 10, N718/K718 &lt;= 20), 3000/(Summary!$B$23/100) * K718,
    AND(N718/K718 &gt; 20, N718/K718 &lt;= 25), 11000/(Summary!$B$23/100) * K718,
    AND(N718/K718 &gt; 25, N718/K718 &lt;= 999), 15000/(Summary!$B$23/100) * K718
),0))</f>
        <v>53.059968376258844</v>
      </c>
      <c r="X718" s="99" cm="1">
        <f t="array" ref="X718">_xlfn.IFNA(_xlfn.IFS(AND(P718&gt;=2000, P718&lt;3000), 10000, AND(P718&gt;=3000, P718&lt;4000), 15000, AND(P718&gt;=4000, P718&lt;5000), 20000, AND(P718&gt;=5000), 25000),0)</f>
        <v>0</v>
      </c>
      <c r="Y718" s="64" t="str">
        <f>_xlfn.IFNA(VLOOKUP(D718,OTC!$A:$H,8,0),"")</f>
        <v/>
      </c>
      <c r="Z718" s="102">
        <f t="shared" si="263"/>
        <v>53</v>
      </c>
      <c r="AA718" s="113">
        <f t="shared" si="264"/>
        <v>1207</v>
      </c>
      <c r="AB718" s="124">
        <f>IF(OR(ISNUMBER(SEARCH("적하삭제",J718)),ISNUMBER(SEARCH("적하 삭제",J718))),0,AA718*Summary!$B$23/100)</f>
        <v>11373.9231</v>
      </c>
      <c r="AC718" s="65"/>
      <c r="AD718" s="145">
        <v>45917</v>
      </c>
      <c r="AE718" s="139" t="s">
        <v>10</v>
      </c>
      <c r="AF718" s="139">
        <v>82020038130</v>
      </c>
      <c r="AG718" s="139" t="s">
        <v>2290</v>
      </c>
      <c r="AH718" s="139" t="s">
        <v>2291</v>
      </c>
      <c r="AI718" s="139">
        <v>1023194433</v>
      </c>
      <c r="AJ718" s="139">
        <v>22663</v>
      </c>
      <c r="AK718" s="139"/>
      <c r="AL718" s="140">
        <v>1</v>
      </c>
      <c r="AM718" s="141">
        <v>2.2999999999999998</v>
      </c>
      <c r="AN718" s="141">
        <v>3.6</v>
      </c>
      <c r="AO718" s="141">
        <v>3.6</v>
      </c>
      <c r="AP718" s="139" t="s">
        <v>8</v>
      </c>
      <c r="AQ718" s="141">
        <v>17.010000000000002</v>
      </c>
      <c r="AR718" s="139" t="s">
        <v>81</v>
      </c>
      <c r="AS718" s="139" t="s">
        <v>81</v>
      </c>
      <c r="AT718" s="139" t="s">
        <v>81</v>
      </c>
      <c r="AU718" s="139" t="s">
        <v>81</v>
      </c>
      <c r="AV718" s="139" t="s">
        <v>81</v>
      </c>
      <c r="AW718" s="139">
        <v>2256355</v>
      </c>
      <c r="AX718" s="139" t="s">
        <v>121</v>
      </c>
      <c r="AY718" s="139" t="s">
        <v>82</v>
      </c>
      <c r="AZ718" s="139"/>
      <c r="BA718" s="139" t="s">
        <v>83</v>
      </c>
      <c r="BB718" s="157">
        <v>596421486842</v>
      </c>
      <c r="BC718" s="139"/>
      <c r="BD718" s="139" t="s">
        <v>2292</v>
      </c>
      <c r="BE718" s="139" t="s">
        <v>88</v>
      </c>
      <c r="BF718" s="139" t="s">
        <v>87</v>
      </c>
      <c r="BG718" s="139" t="s">
        <v>84</v>
      </c>
      <c r="BH718" s="139" t="s">
        <v>85</v>
      </c>
      <c r="BI718" s="139" t="s">
        <v>86</v>
      </c>
      <c r="BJ718" s="139"/>
      <c r="BK718" s="139" t="s">
        <v>116</v>
      </c>
    </row>
    <row r="719" spans="1:63" ht="13.2" customHeight="1" x14ac:dyDescent="0.2">
      <c r="A719" s="54">
        <f t="shared" si="243"/>
        <v>45917</v>
      </c>
      <c r="B719" s="54" t="str">
        <f t="shared" si="244"/>
        <v>NRT</v>
      </c>
      <c r="C719" s="53">
        <f t="shared" si="245"/>
        <v>82020038130</v>
      </c>
      <c r="D719" s="55" t="str">
        <f t="shared" si="246"/>
        <v>PJP250145463</v>
      </c>
      <c r="E719" s="53">
        <f t="shared" si="247"/>
        <v>596421487601</v>
      </c>
      <c r="F719" s="53">
        <f t="shared" si="248"/>
        <v>2256355</v>
      </c>
      <c r="G719" s="53" t="str">
        <f t="shared" si="249"/>
        <v>SWCORP (TEAMHT)</v>
      </c>
      <c r="H719" s="55" t="str">
        <f t="shared" si="250"/>
        <v>이주경</v>
      </c>
      <c r="I719" s="53">
        <f t="shared" si="251"/>
        <v>13354</v>
      </c>
      <c r="J719" s="72">
        <f t="shared" si="252"/>
        <v>0</v>
      </c>
      <c r="K719" s="114">
        <f t="shared" si="253"/>
        <v>1</v>
      </c>
      <c r="L719" s="115">
        <f t="shared" si="254"/>
        <v>0.1</v>
      </c>
      <c r="M719" s="115">
        <f t="shared" si="255"/>
        <v>2.1</v>
      </c>
      <c r="N719" s="56">
        <f t="shared" si="256"/>
        <v>2.1</v>
      </c>
      <c r="O719" s="53" t="str">
        <f t="shared" si="257"/>
        <v>일반(목록배제,Normal-Manifest Exception)</v>
      </c>
      <c r="P719" s="100">
        <f t="shared" si="258"/>
        <v>6.55</v>
      </c>
      <c r="Q719" s="63" t="str">
        <f t="shared" si="259"/>
        <v>RS706</v>
      </c>
      <c r="R719" s="63" t="str">
        <f t="shared" si="260"/>
        <v>AIR SEOUL</v>
      </c>
      <c r="S719" s="54">
        <f t="shared" si="261"/>
        <v>45917</v>
      </c>
      <c r="T719" s="94">
        <f t="shared" si="262"/>
        <v>869</v>
      </c>
      <c r="U719" s="98" cm="1">
        <f t="array" ref="U719">IF(OR(ISNUMBER(SEARCH("대신대납",J719)),ISNUMBER(SEARCH("대신 대납",J719))),_xlfn.LET(
  _xlpm.s,J719,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9" s="98">
        <f>((K719-1)*2500)/(Summary!$B$23/100)</f>
        <v>0</v>
      </c>
      <c r="W719" s="107">
        <f>IF(OR(ISNUMBER(SEARCH("대신대납",J719)),ISNUMBER(SEARCH("대신 대납",J719)),ISNUMBER(SEARCH("대신착불",J719)),ISNUMBER(SEARCH("대신 착불",J719))), 0,_xlfn.IFNA(_xlfn.IFS(
    AND(N719/K719 &gt; 2, N719/K719 &lt;= 5), 500/(Summary!$B$23/100) * K719,
    AND(N719/K719 &gt; 5, N719/K719 &lt;= 10), 1000/(Summary!$B$23/100) * K719,
    AND(N719/K719 &gt; 10, N719/K719 &lt;= 20), 3000/(Summary!$B$23/100) * K719,
    AND(N719/K719 &gt; 20, N719/K719 &lt;= 25), 11000/(Summary!$B$23/100) * K719,
    AND(N719/K719 &gt; 25, N719/K719 &lt;= 999), 15000/(Summary!$B$23/100) * K719
),0))</f>
        <v>53.059968376258844</v>
      </c>
      <c r="X719" s="99" cm="1">
        <f t="array" ref="X719">_xlfn.IFNA(_xlfn.IFS(AND(P719&gt;=2000, P719&lt;3000), 10000, AND(P719&gt;=3000, P719&lt;4000), 15000, AND(P719&gt;=4000, P719&lt;5000), 20000, AND(P719&gt;=5000), 25000),0)</f>
        <v>0</v>
      </c>
      <c r="Y719" s="64" t="str">
        <f>_xlfn.IFNA(VLOOKUP(D719,OTC!$A:$H,8,0),"")</f>
        <v/>
      </c>
      <c r="Z719" s="102">
        <f t="shared" si="263"/>
        <v>53</v>
      </c>
      <c r="AA719" s="113">
        <f t="shared" si="264"/>
        <v>922</v>
      </c>
      <c r="AB719" s="124">
        <f>IF(OR(ISNUMBER(SEARCH("적하삭제",J719)),ISNUMBER(SEARCH("적하 삭제",J719))),0,AA719*Summary!$B$23/100)</f>
        <v>8688.2826000000005</v>
      </c>
      <c r="AC719" s="65"/>
      <c r="AD719" s="145">
        <v>45917</v>
      </c>
      <c r="AE719" s="139" t="s">
        <v>10</v>
      </c>
      <c r="AF719" s="139">
        <v>82020038130</v>
      </c>
      <c r="AG719" s="139" t="s">
        <v>2293</v>
      </c>
      <c r="AH719" s="139" t="s">
        <v>2294</v>
      </c>
      <c r="AI719" s="139">
        <v>1030742821</v>
      </c>
      <c r="AJ719" s="139">
        <v>13354</v>
      </c>
      <c r="AK719" s="139"/>
      <c r="AL719" s="140">
        <v>1</v>
      </c>
      <c r="AM719" s="141">
        <v>0.1</v>
      </c>
      <c r="AN719" s="141">
        <v>2.1</v>
      </c>
      <c r="AO719" s="141">
        <v>2.1</v>
      </c>
      <c r="AP719" s="139" t="s">
        <v>8</v>
      </c>
      <c r="AQ719" s="141">
        <v>6.55</v>
      </c>
      <c r="AR719" s="139" t="s">
        <v>81</v>
      </c>
      <c r="AS719" s="139" t="s">
        <v>81</v>
      </c>
      <c r="AT719" s="139" t="s">
        <v>81</v>
      </c>
      <c r="AU719" s="139" t="s">
        <v>81</v>
      </c>
      <c r="AV719" s="139" t="s">
        <v>81</v>
      </c>
      <c r="AW719" s="139">
        <v>2256355</v>
      </c>
      <c r="AX719" s="139" t="s">
        <v>121</v>
      </c>
      <c r="AY719" s="139" t="s">
        <v>89</v>
      </c>
      <c r="AZ719" s="139"/>
      <c r="BA719" s="139" t="s">
        <v>83</v>
      </c>
      <c r="BB719" s="157">
        <v>596421487601</v>
      </c>
      <c r="BC719" s="139"/>
      <c r="BD719" s="139" t="s">
        <v>2295</v>
      </c>
      <c r="BE719" s="139" t="s">
        <v>88</v>
      </c>
      <c r="BF719" s="139" t="s">
        <v>87</v>
      </c>
      <c r="BG719" s="139" t="s">
        <v>84</v>
      </c>
      <c r="BH719" s="139" t="s">
        <v>85</v>
      </c>
      <c r="BI719" s="139" t="s">
        <v>86</v>
      </c>
      <c r="BJ719" s="139"/>
      <c r="BK719" s="139" t="s">
        <v>116</v>
      </c>
    </row>
    <row r="720" spans="1:63" ht="13.2" customHeight="1" x14ac:dyDescent="0.2">
      <c r="A720" s="54">
        <f t="shared" si="243"/>
        <v>45917</v>
      </c>
      <c r="B720" s="54" t="str">
        <f t="shared" si="244"/>
        <v>NRT</v>
      </c>
      <c r="C720" s="53">
        <f t="shared" si="245"/>
        <v>82020038130</v>
      </c>
      <c r="D720" s="55" t="str">
        <f t="shared" si="246"/>
        <v>PJP250145356</v>
      </c>
      <c r="E720" s="53">
        <f t="shared" si="247"/>
        <v>596421486536</v>
      </c>
      <c r="F720" s="53">
        <f t="shared" si="248"/>
        <v>2256355</v>
      </c>
      <c r="G720" s="53" t="str">
        <f t="shared" si="249"/>
        <v>SWCORP (TEAMHT)</v>
      </c>
      <c r="H720" s="55" t="str">
        <f t="shared" si="250"/>
        <v>박주예</v>
      </c>
      <c r="I720" s="53">
        <f t="shared" si="251"/>
        <v>16217</v>
      </c>
      <c r="J720" s="72">
        <f t="shared" si="252"/>
        <v>0</v>
      </c>
      <c r="K720" s="114">
        <f t="shared" si="253"/>
        <v>1</v>
      </c>
      <c r="L720" s="115">
        <f t="shared" si="254"/>
        <v>0.4</v>
      </c>
      <c r="M720" s="115">
        <f t="shared" si="255"/>
        <v>2.1</v>
      </c>
      <c r="N720" s="56">
        <f t="shared" si="256"/>
        <v>2.1</v>
      </c>
      <c r="O720" s="53" t="str">
        <f t="shared" si="257"/>
        <v>일반(목록배제,Normal-Manifest Exception)</v>
      </c>
      <c r="P720" s="100">
        <f t="shared" si="258"/>
        <v>9.2100000000000009</v>
      </c>
      <c r="Q720" s="63" t="str">
        <f t="shared" si="259"/>
        <v>RS706</v>
      </c>
      <c r="R720" s="63" t="str">
        <f t="shared" si="260"/>
        <v>AIR SEOUL</v>
      </c>
      <c r="S720" s="54">
        <f t="shared" si="261"/>
        <v>45917</v>
      </c>
      <c r="T720" s="94">
        <f t="shared" si="262"/>
        <v>869</v>
      </c>
      <c r="U720" s="98" cm="1">
        <f t="array" ref="U720">IF(OR(ISNUMBER(SEARCH("대신대납",J720)),ISNUMBER(SEARCH("대신 대납",J720))),_xlfn.LET(
  _xlpm.s,J720,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0" s="98">
        <f>((K720-1)*2500)/(Summary!$B$23/100)</f>
        <v>0</v>
      </c>
      <c r="W720" s="107">
        <f>IF(OR(ISNUMBER(SEARCH("대신대납",J720)),ISNUMBER(SEARCH("대신 대납",J720)),ISNUMBER(SEARCH("대신착불",J720)),ISNUMBER(SEARCH("대신 착불",J720))), 0,_xlfn.IFNA(_xlfn.IFS(
    AND(N720/K720 &gt; 2, N720/K720 &lt;= 5), 500/(Summary!$B$23/100) * K720,
    AND(N720/K720 &gt; 5, N720/K720 &lt;= 10), 1000/(Summary!$B$23/100) * K720,
    AND(N720/K720 &gt; 10, N720/K720 &lt;= 20), 3000/(Summary!$B$23/100) * K720,
    AND(N720/K720 &gt; 20, N720/K720 &lt;= 25), 11000/(Summary!$B$23/100) * K720,
    AND(N720/K720 &gt; 25, N720/K720 &lt;= 999), 15000/(Summary!$B$23/100) * K720
),0))</f>
        <v>53.059968376258844</v>
      </c>
      <c r="X720" s="99" cm="1">
        <f t="array" ref="X720">_xlfn.IFNA(_xlfn.IFS(AND(P720&gt;=2000, P720&lt;3000), 10000, AND(P720&gt;=3000, P720&lt;4000), 15000, AND(P720&gt;=4000, P720&lt;5000), 20000, AND(P720&gt;=5000), 25000),0)</f>
        <v>0</v>
      </c>
      <c r="Y720" s="64" t="str">
        <f>_xlfn.IFNA(VLOOKUP(D720,OTC!$A:$H,8,0),"")</f>
        <v/>
      </c>
      <c r="Z720" s="102">
        <f t="shared" si="263"/>
        <v>53</v>
      </c>
      <c r="AA720" s="113">
        <f t="shared" si="264"/>
        <v>922</v>
      </c>
      <c r="AB720" s="124">
        <f>IF(OR(ISNUMBER(SEARCH("적하삭제",J720)),ISNUMBER(SEARCH("적하 삭제",J720))),0,AA720*Summary!$B$23/100)</f>
        <v>8688.2826000000005</v>
      </c>
      <c r="AC720" s="65"/>
      <c r="AD720" s="145">
        <v>45917</v>
      </c>
      <c r="AE720" s="139" t="s">
        <v>10</v>
      </c>
      <c r="AF720" s="139">
        <v>82020038130</v>
      </c>
      <c r="AG720" s="139" t="s">
        <v>2296</v>
      </c>
      <c r="AH720" s="139" t="s">
        <v>2297</v>
      </c>
      <c r="AI720" s="139">
        <v>1067707003</v>
      </c>
      <c r="AJ720" s="139">
        <v>16217</v>
      </c>
      <c r="AK720" s="139"/>
      <c r="AL720" s="140">
        <v>1</v>
      </c>
      <c r="AM720" s="141">
        <v>0.4</v>
      </c>
      <c r="AN720" s="141">
        <v>2.1</v>
      </c>
      <c r="AO720" s="141">
        <v>2.1</v>
      </c>
      <c r="AP720" s="139" t="s">
        <v>8</v>
      </c>
      <c r="AQ720" s="141">
        <v>9.2100000000000009</v>
      </c>
      <c r="AR720" s="139" t="s">
        <v>81</v>
      </c>
      <c r="AS720" s="139" t="s">
        <v>81</v>
      </c>
      <c r="AT720" s="139" t="s">
        <v>81</v>
      </c>
      <c r="AU720" s="139" t="s">
        <v>81</v>
      </c>
      <c r="AV720" s="139" t="s">
        <v>81</v>
      </c>
      <c r="AW720" s="139">
        <v>2256355</v>
      </c>
      <c r="AX720" s="139" t="s">
        <v>121</v>
      </c>
      <c r="AY720" s="139" t="s">
        <v>82</v>
      </c>
      <c r="AZ720" s="139"/>
      <c r="BA720" s="139" t="s">
        <v>83</v>
      </c>
      <c r="BB720" s="157">
        <v>596421486536</v>
      </c>
      <c r="BC720" s="139"/>
      <c r="BD720" s="139" t="s">
        <v>2298</v>
      </c>
      <c r="BE720" s="139" t="s">
        <v>88</v>
      </c>
      <c r="BF720" s="139" t="s">
        <v>87</v>
      </c>
      <c r="BG720" s="139" t="s">
        <v>84</v>
      </c>
      <c r="BH720" s="139" t="s">
        <v>85</v>
      </c>
      <c r="BI720" s="139" t="s">
        <v>86</v>
      </c>
      <c r="BJ720" s="139"/>
      <c r="BK720" s="139" t="s">
        <v>116</v>
      </c>
    </row>
    <row r="721" spans="1:63" ht="13.2" customHeight="1" x14ac:dyDescent="0.2">
      <c r="A721" s="54">
        <f t="shared" si="243"/>
        <v>45917</v>
      </c>
      <c r="B721" s="54" t="str">
        <f t="shared" si="244"/>
        <v>NRT</v>
      </c>
      <c r="C721" s="53">
        <f t="shared" si="245"/>
        <v>82020038130</v>
      </c>
      <c r="D721" s="55" t="str">
        <f t="shared" si="246"/>
        <v>PJP250145382</v>
      </c>
      <c r="E721" s="53">
        <f t="shared" si="247"/>
        <v>596421486794</v>
      </c>
      <c r="F721" s="53">
        <f t="shared" si="248"/>
        <v>2256355</v>
      </c>
      <c r="G721" s="53" t="str">
        <f t="shared" si="249"/>
        <v>SWCORP (TEAMHT)</v>
      </c>
      <c r="H721" s="55" t="str">
        <f t="shared" si="250"/>
        <v>이상영</v>
      </c>
      <c r="I721" s="53">
        <f t="shared" si="251"/>
        <v>42916</v>
      </c>
      <c r="J721" s="72">
        <f t="shared" si="252"/>
        <v>0</v>
      </c>
      <c r="K721" s="114">
        <f t="shared" si="253"/>
        <v>1</v>
      </c>
      <c r="L721" s="115">
        <f t="shared" si="254"/>
        <v>2.6</v>
      </c>
      <c r="M721" s="115">
        <f t="shared" si="255"/>
        <v>8.4</v>
      </c>
      <c r="N721" s="56">
        <f t="shared" si="256"/>
        <v>8.4</v>
      </c>
      <c r="O721" s="53" t="str">
        <f t="shared" si="257"/>
        <v>일반(목록배제,Normal-Manifest Exception)</v>
      </c>
      <c r="P721" s="100">
        <f t="shared" si="258"/>
        <v>17.89</v>
      </c>
      <c r="Q721" s="63" t="str">
        <f t="shared" si="259"/>
        <v>RS706</v>
      </c>
      <c r="R721" s="63" t="str">
        <f t="shared" si="260"/>
        <v>AIR SEOUL</v>
      </c>
      <c r="S721" s="54">
        <f t="shared" si="261"/>
        <v>45917</v>
      </c>
      <c r="T721" s="94">
        <f t="shared" si="262"/>
        <v>2066</v>
      </c>
      <c r="U721" s="98" cm="1">
        <f t="array" ref="U721">IF(OR(ISNUMBER(SEARCH("대신대납",J721)),ISNUMBER(SEARCH("대신 대납",J721))),_xlfn.LET(
  _xlpm.s,J721,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1" s="98">
        <f>((K721-1)*2500)/(Summary!$B$23/100)</f>
        <v>0</v>
      </c>
      <c r="W721" s="107">
        <f>IF(OR(ISNUMBER(SEARCH("대신대납",J721)),ISNUMBER(SEARCH("대신 대납",J721)),ISNUMBER(SEARCH("대신착불",J721)),ISNUMBER(SEARCH("대신 착불",J721))), 0,_xlfn.IFNA(_xlfn.IFS(
    AND(N721/K721 &gt; 2, N721/K721 &lt;= 5), 500/(Summary!$B$23/100) * K721,
    AND(N721/K721 &gt; 5, N721/K721 &lt;= 10), 1000/(Summary!$B$23/100) * K721,
    AND(N721/K721 &gt; 10, N721/K721 &lt;= 20), 3000/(Summary!$B$23/100) * K721,
    AND(N721/K721 &gt; 20, N721/K721 &lt;= 25), 11000/(Summary!$B$23/100) * K721,
    AND(N721/K721 &gt; 25, N721/K721 &lt;= 999), 15000/(Summary!$B$23/100) * K721
),0))</f>
        <v>106.11993675251769</v>
      </c>
      <c r="X721" s="99" cm="1">
        <f t="array" ref="X721">_xlfn.IFNA(_xlfn.IFS(AND(P721&gt;=2000, P721&lt;3000), 10000, AND(P721&gt;=3000, P721&lt;4000), 15000, AND(P721&gt;=4000, P721&lt;5000), 20000, AND(P721&gt;=5000), 25000),0)</f>
        <v>0</v>
      </c>
      <c r="Y721" s="64" t="str">
        <f>_xlfn.IFNA(VLOOKUP(D721,OTC!$A:$H,8,0),"")</f>
        <v/>
      </c>
      <c r="Z721" s="102">
        <f t="shared" si="263"/>
        <v>106</v>
      </c>
      <c r="AA721" s="113">
        <f t="shared" si="264"/>
        <v>2172</v>
      </c>
      <c r="AB721" s="124">
        <f>IF(OR(ISNUMBER(SEARCH("적하삭제",J721)),ISNUMBER(SEARCH("적하 삭제",J721))),0,AA721*Summary!$B$23/100)</f>
        <v>20467.407599999999</v>
      </c>
      <c r="AC721" s="65"/>
      <c r="AD721" s="145">
        <v>45917</v>
      </c>
      <c r="AE721" s="139" t="s">
        <v>10</v>
      </c>
      <c r="AF721" s="139">
        <v>82020038130</v>
      </c>
      <c r="AG721" s="139" t="s">
        <v>2299</v>
      </c>
      <c r="AH721" s="139" t="s">
        <v>2300</v>
      </c>
      <c r="AI721" s="139">
        <v>1086023831</v>
      </c>
      <c r="AJ721" s="139">
        <v>42916</v>
      </c>
      <c r="AK721" s="139"/>
      <c r="AL721" s="140">
        <v>1</v>
      </c>
      <c r="AM721" s="141">
        <v>2.6</v>
      </c>
      <c r="AN721" s="141">
        <v>8.4</v>
      </c>
      <c r="AO721" s="141">
        <v>8.5</v>
      </c>
      <c r="AP721" s="139" t="s">
        <v>8</v>
      </c>
      <c r="AQ721" s="141">
        <v>17.89</v>
      </c>
      <c r="AR721" s="139" t="s">
        <v>81</v>
      </c>
      <c r="AS721" s="139" t="s">
        <v>81</v>
      </c>
      <c r="AT721" s="139" t="s">
        <v>81</v>
      </c>
      <c r="AU721" s="139" t="s">
        <v>81</v>
      </c>
      <c r="AV721" s="139" t="s">
        <v>81</v>
      </c>
      <c r="AW721" s="139">
        <v>2256355</v>
      </c>
      <c r="AX721" s="139" t="s">
        <v>121</v>
      </c>
      <c r="AY721" s="139" t="s">
        <v>82</v>
      </c>
      <c r="AZ721" s="139"/>
      <c r="BA721" s="139" t="s">
        <v>83</v>
      </c>
      <c r="BB721" s="157">
        <v>596421486794</v>
      </c>
      <c r="BC721" s="139"/>
      <c r="BD721" s="139" t="s">
        <v>2301</v>
      </c>
      <c r="BE721" s="139" t="s">
        <v>88</v>
      </c>
      <c r="BF721" s="139" t="s">
        <v>87</v>
      </c>
      <c r="BG721" s="139" t="s">
        <v>84</v>
      </c>
      <c r="BH721" s="139" t="s">
        <v>85</v>
      </c>
      <c r="BI721" s="139" t="s">
        <v>86</v>
      </c>
      <c r="BJ721" s="139"/>
      <c r="BK721" s="139" t="s">
        <v>116</v>
      </c>
    </row>
    <row r="722" spans="1:63" ht="13.2" customHeight="1" x14ac:dyDescent="0.2">
      <c r="A722" s="54">
        <f t="shared" si="243"/>
        <v>45917</v>
      </c>
      <c r="B722" s="54" t="str">
        <f t="shared" si="244"/>
        <v>NRT</v>
      </c>
      <c r="C722" s="53">
        <f t="shared" si="245"/>
        <v>82020038130</v>
      </c>
      <c r="D722" s="55" t="str">
        <f t="shared" si="246"/>
        <v>PJP250145452</v>
      </c>
      <c r="E722" s="53">
        <f t="shared" si="247"/>
        <v>596421487494</v>
      </c>
      <c r="F722" s="53">
        <f t="shared" si="248"/>
        <v>2256355</v>
      </c>
      <c r="G722" s="53" t="str">
        <f t="shared" si="249"/>
        <v>SWCORP (TEAMHT)</v>
      </c>
      <c r="H722" s="55" t="str">
        <f t="shared" si="250"/>
        <v>안시형</v>
      </c>
      <c r="I722" s="53">
        <f t="shared" si="251"/>
        <v>8503</v>
      </c>
      <c r="J722" s="72">
        <f t="shared" si="252"/>
        <v>0</v>
      </c>
      <c r="K722" s="114">
        <f t="shared" si="253"/>
        <v>1</v>
      </c>
      <c r="L722" s="115">
        <f t="shared" si="254"/>
        <v>0.55000000000000004</v>
      </c>
      <c r="M722" s="115">
        <f t="shared" si="255"/>
        <v>2.2000000000000002</v>
      </c>
      <c r="N722" s="56">
        <f t="shared" si="256"/>
        <v>2.2000000000000002</v>
      </c>
      <c r="O722" s="53" t="str">
        <f t="shared" si="257"/>
        <v>일반(목록배제,Normal-Manifest Exception)</v>
      </c>
      <c r="P722" s="100">
        <f t="shared" si="258"/>
        <v>9.43</v>
      </c>
      <c r="Q722" s="63" t="str">
        <f t="shared" si="259"/>
        <v>RS706</v>
      </c>
      <c r="R722" s="63" t="str">
        <f t="shared" si="260"/>
        <v>AIR SEOUL</v>
      </c>
      <c r="S722" s="54">
        <f t="shared" si="261"/>
        <v>45917</v>
      </c>
      <c r="T722" s="94">
        <f t="shared" si="262"/>
        <v>888</v>
      </c>
      <c r="U722" s="98" cm="1">
        <f t="array" ref="U722">IF(OR(ISNUMBER(SEARCH("대신대납",J722)),ISNUMBER(SEARCH("대신 대납",J722))),_xlfn.LET(
  _xlpm.s,J722,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2" s="98">
        <f>((K722-1)*2500)/(Summary!$B$23/100)</f>
        <v>0</v>
      </c>
      <c r="W722" s="107">
        <f>IF(OR(ISNUMBER(SEARCH("대신대납",J722)),ISNUMBER(SEARCH("대신 대납",J722)),ISNUMBER(SEARCH("대신착불",J722)),ISNUMBER(SEARCH("대신 착불",J722))), 0,_xlfn.IFNA(_xlfn.IFS(
    AND(N722/K722 &gt; 2, N722/K722 &lt;= 5), 500/(Summary!$B$23/100) * K722,
    AND(N722/K722 &gt; 5, N722/K722 &lt;= 10), 1000/(Summary!$B$23/100) * K722,
    AND(N722/K722 &gt; 10, N722/K722 &lt;= 20), 3000/(Summary!$B$23/100) * K722,
    AND(N722/K722 &gt; 20, N722/K722 &lt;= 25), 11000/(Summary!$B$23/100) * K722,
    AND(N722/K722 &gt; 25, N722/K722 &lt;= 999), 15000/(Summary!$B$23/100) * K722
),0))</f>
        <v>53.059968376258844</v>
      </c>
      <c r="X722" s="99" cm="1">
        <f t="array" ref="X722">_xlfn.IFNA(_xlfn.IFS(AND(P722&gt;=2000, P722&lt;3000), 10000, AND(P722&gt;=3000, P722&lt;4000), 15000, AND(P722&gt;=4000, P722&lt;5000), 20000, AND(P722&gt;=5000), 25000),0)</f>
        <v>0</v>
      </c>
      <c r="Y722" s="64" t="str">
        <f>_xlfn.IFNA(VLOOKUP(D722,OTC!$A:$H,8,0),"")</f>
        <v/>
      </c>
      <c r="Z722" s="102">
        <f t="shared" si="263"/>
        <v>53</v>
      </c>
      <c r="AA722" s="113">
        <f t="shared" si="264"/>
        <v>941</v>
      </c>
      <c r="AB722" s="124">
        <f>IF(OR(ISNUMBER(SEARCH("적하삭제",J722)),ISNUMBER(SEARCH("적하 삭제",J722))),0,AA722*Summary!$B$23/100)</f>
        <v>8867.3253000000004</v>
      </c>
      <c r="AC722" s="65"/>
      <c r="AD722" s="145">
        <v>45917</v>
      </c>
      <c r="AE722" s="139" t="s">
        <v>10</v>
      </c>
      <c r="AF722" s="139">
        <v>82020038130</v>
      </c>
      <c r="AG722" s="139" t="s">
        <v>2302</v>
      </c>
      <c r="AH722" s="139" t="s">
        <v>2303</v>
      </c>
      <c r="AI722" s="139">
        <v>1049990831</v>
      </c>
      <c r="AJ722" s="139">
        <v>8503</v>
      </c>
      <c r="AK722" s="139"/>
      <c r="AL722" s="140">
        <v>1</v>
      </c>
      <c r="AM722" s="141">
        <v>0.55000000000000004</v>
      </c>
      <c r="AN722" s="141">
        <v>2.2000000000000002</v>
      </c>
      <c r="AO722" s="141">
        <v>2.2000000000000002</v>
      </c>
      <c r="AP722" s="139" t="s">
        <v>8</v>
      </c>
      <c r="AQ722" s="141">
        <v>9.43</v>
      </c>
      <c r="AR722" s="139" t="s">
        <v>81</v>
      </c>
      <c r="AS722" s="139" t="s">
        <v>81</v>
      </c>
      <c r="AT722" s="139" t="s">
        <v>81</v>
      </c>
      <c r="AU722" s="139" t="s">
        <v>81</v>
      </c>
      <c r="AV722" s="139" t="s">
        <v>81</v>
      </c>
      <c r="AW722" s="139">
        <v>2256355</v>
      </c>
      <c r="AX722" s="139" t="s">
        <v>121</v>
      </c>
      <c r="AY722" s="139" t="s">
        <v>82</v>
      </c>
      <c r="AZ722" s="139"/>
      <c r="BA722" s="139" t="s">
        <v>83</v>
      </c>
      <c r="BB722" s="157">
        <v>596421487494</v>
      </c>
      <c r="BC722" s="139"/>
      <c r="BD722" s="139" t="s">
        <v>2304</v>
      </c>
      <c r="BE722" s="139" t="s">
        <v>88</v>
      </c>
      <c r="BF722" s="139" t="s">
        <v>87</v>
      </c>
      <c r="BG722" s="139" t="s">
        <v>84</v>
      </c>
      <c r="BH722" s="139" t="s">
        <v>85</v>
      </c>
      <c r="BI722" s="139" t="s">
        <v>86</v>
      </c>
      <c r="BJ722" s="139"/>
      <c r="BK722" s="139" t="s">
        <v>116</v>
      </c>
    </row>
    <row r="723" spans="1:63" ht="13.2" customHeight="1" x14ac:dyDescent="0.2">
      <c r="A723" s="54">
        <f t="shared" si="243"/>
        <v>45917</v>
      </c>
      <c r="B723" s="54" t="str">
        <f t="shared" si="244"/>
        <v>NRT</v>
      </c>
      <c r="C723" s="53">
        <f t="shared" si="245"/>
        <v>82020038130</v>
      </c>
      <c r="D723" s="55" t="str">
        <f t="shared" si="246"/>
        <v>PJP250145400</v>
      </c>
      <c r="E723" s="53">
        <f t="shared" si="247"/>
        <v>596421486971</v>
      </c>
      <c r="F723" s="53">
        <f t="shared" si="248"/>
        <v>2256355</v>
      </c>
      <c r="G723" s="53" t="str">
        <f t="shared" si="249"/>
        <v>SWCORP (TEAMHT)</v>
      </c>
      <c r="H723" s="55" t="str">
        <f t="shared" si="250"/>
        <v>박혜미</v>
      </c>
      <c r="I723" s="53">
        <f t="shared" si="251"/>
        <v>27363</v>
      </c>
      <c r="J723" s="72">
        <f t="shared" si="252"/>
        <v>0</v>
      </c>
      <c r="K723" s="114">
        <f t="shared" si="253"/>
        <v>1</v>
      </c>
      <c r="L723" s="115">
        <f t="shared" si="254"/>
        <v>1.35</v>
      </c>
      <c r="M723" s="115">
        <f t="shared" si="255"/>
        <v>3.6</v>
      </c>
      <c r="N723" s="56">
        <f t="shared" si="256"/>
        <v>3.6</v>
      </c>
      <c r="O723" s="53" t="str">
        <f t="shared" si="257"/>
        <v>일반(목록배제,Normal-Manifest Exception)</v>
      </c>
      <c r="P723" s="100">
        <f t="shared" si="258"/>
        <v>21.22</v>
      </c>
      <c r="Q723" s="63" t="str">
        <f t="shared" si="259"/>
        <v>RS706</v>
      </c>
      <c r="R723" s="63" t="str">
        <f t="shared" si="260"/>
        <v>AIR SEOUL</v>
      </c>
      <c r="S723" s="54">
        <f t="shared" si="261"/>
        <v>45917</v>
      </c>
      <c r="T723" s="94">
        <f t="shared" si="262"/>
        <v>1154</v>
      </c>
      <c r="U723" s="98" cm="1">
        <f t="array" ref="U723">IF(OR(ISNUMBER(SEARCH("대신대납",J723)),ISNUMBER(SEARCH("대신 대납",J723))),_xlfn.LET(
  _xlpm.s,J723,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3" s="98">
        <f>((K723-1)*2500)/(Summary!$B$23/100)</f>
        <v>0</v>
      </c>
      <c r="W723" s="107">
        <f>IF(OR(ISNUMBER(SEARCH("대신대납",J723)),ISNUMBER(SEARCH("대신 대납",J723)),ISNUMBER(SEARCH("대신착불",J723)),ISNUMBER(SEARCH("대신 착불",J723))), 0,_xlfn.IFNA(_xlfn.IFS(
    AND(N723/K723 &gt; 2, N723/K723 &lt;= 5), 500/(Summary!$B$23/100) * K723,
    AND(N723/K723 &gt; 5, N723/K723 &lt;= 10), 1000/(Summary!$B$23/100) * K723,
    AND(N723/K723 &gt; 10, N723/K723 &lt;= 20), 3000/(Summary!$B$23/100) * K723,
    AND(N723/K723 &gt; 20, N723/K723 &lt;= 25), 11000/(Summary!$B$23/100) * K723,
    AND(N723/K723 &gt; 25, N723/K723 &lt;= 999), 15000/(Summary!$B$23/100) * K723
),0))</f>
        <v>53.059968376258844</v>
      </c>
      <c r="X723" s="99" cm="1">
        <f t="array" ref="X723">_xlfn.IFNA(_xlfn.IFS(AND(P723&gt;=2000, P723&lt;3000), 10000, AND(P723&gt;=3000, P723&lt;4000), 15000, AND(P723&gt;=4000, P723&lt;5000), 20000, AND(P723&gt;=5000), 25000),0)</f>
        <v>0</v>
      </c>
      <c r="Y723" s="64" t="str">
        <f>_xlfn.IFNA(VLOOKUP(D723,OTC!$A:$H,8,0),"")</f>
        <v/>
      </c>
      <c r="Z723" s="102">
        <f t="shared" si="263"/>
        <v>53</v>
      </c>
      <c r="AA723" s="113">
        <f t="shared" si="264"/>
        <v>1207</v>
      </c>
      <c r="AB723" s="124">
        <f>IF(OR(ISNUMBER(SEARCH("적하삭제",J723)),ISNUMBER(SEARCH("적하 삭제",J723))),0,AA723*Summary!$B$23/100)</f>
        <v>11373.9231</v>
      </c>
      <c r="AC723" s="65"/>
      <c r="AD723" s="145">
        <v>45917</v>
      </c>
      <c r="AE723" s="139" t="s">
        <v>10</v>
      </c>
      <c r="AF723" s="139">
        <v>82020038130</v>
      </c>
      <c r="AG723" s="139" t="s">
        <v>2305</v>
      </c>
      <c r="AH723" s="139" t="s">
        <v>2306</v>
      </c>
      <c r="AI723" s="139">
        <v>1099482133</v>
      </c>
      <c r="AJ723" s="139">
        <v>27363</v>
      </c>
      <c r="AK723" s="139"/>
      <c r="AL723" s="140">
        <v>1</v>
      </c>
      <c r="AM723" s="141">
        <v>1.35</v>
      </c>
      <c r="AN723" s="141">
        <v>3.6</v>
      </c>
      <c r="AO723" s="141">
        <v>3.6</v>
      </c>
      <c r="AP723" s="139" t="s">
        <v>8</v>
      </c>
      <c r="AQ723" s="141">
        <v>21.22</v>
      </c>
      <c r="AR723" s="139" t="s">
        <v>81</v>
      </c>
      <c r="AS723" s="139" t="s">
        <v>81</v>
      </c>
      <c r="AT723" s="139" t="s">
        <v>81</v>
      </c>
      <c r="AU723" s="139" t="s">
        <v>81</v>
      </c>
      <c r="AV723" s="139" t="s">
        <v>81</v>
      </c>
      <c r="AW723" s="139">
        <v>2256355</v>
      </c>
      <c r="AX723" s="139" t="s">
        <v>121</v>
      </c>
      <c r="AY723" s="139" t="s">
        <v>82</v>
      </c>
      <c r="AZ723" s="139"/>
      <c r="BA723" s="139" t="s">
        <v>83</v>
      </c>
      <c r="BB723" s="157">
        <v>596421486971</v>
      </c>
      <c r="BC723" s="139"/>
      <c r="BD723" s="139" t="s">
        <v>2307</v>
      </c>
      <c r="BE723" s="139" t="s">
        <v>88</v>
      </c>
      <c r="BF723" s="139" t="s">
        <v>87</v>
      </c>
      <c r="BG723" s="139" t="s">
        <v>84</v>
      </c>
      <c r="BH723" s="139" t="s">
        <v>85</v>
      </c>
      <c r="BI723" s="139" t="s">
        <v>86</v>
      </c>
      <c r="BJ723" s="139"/>
      <c r="BK723" s="139" t="s">
        <v>116</v>
      </c>
    </row>
    <row r="724" spans="1:63" ht="13.2" customHeight="1" x14ac:dyDescent="0.2">
      <c r="A724" s="54">
        <f t="shared" si="243"/>
        <v>45917</v>
      </c>
      <c r="B724" s="54" t="str">
        <f t="shared" si="244"/>
        <v>NRT</v>
      </c>
      <c r="C724" s="53">
        <f t="shared" si="245"/>
        <v>82020038130</v>
      </c>
      <c r="D724" s="55" t="str">
        <f t="shared" si="246"/>
        <v>PJP250145401</v>
      </c>
      <c r="E724" s="53">
        <f t="shared" si="247"/>
        <v>596421486982</v>
      </c>
      <c r="F724" s="53">
        <f t="shared" si="248"/>
        <v>2256355</v>
      </c>
      <c r="G724" s="53" t="str">
        <f t="shared" si="249"/>
        <v>SWCORP (TEAMHT)</v>
      </c>
      <c r="H724" s="55" t="str">
        <f t="shared" si="250"/>
        <v>최민지</v>
      </c>
      <c r="I724" s="53">
        <f t="shared" si="251"/>
        <v>7306</v>
      </c>
      <c r="J724" s="72">
        <f t="shared" si="252"/>
        <v>0</v>
      </c>
      <c r="K724" s="114">
        <f t="shared" si="253"/>
        <v>1</v>
      </c>
      <c r="L724" s="115">
        <f t="shared" si="254"/>
        <v>3.8</v>
      </c>
      <c r="M724" s="115">
        <f t="shared" si="255"/>
        <v>3.6</v>
      </c>
      <c r="N724" s="56">
        <f t="shared" si="256"/>
        <v>3.8000000000000003</v>
      </c>
      <c r="O724" s="53" t="str">
        <f t="shared" si="257"/>
        <v>일반(목록배제,Normal-Manifest Exception)</v>
      </c>
      <c r="P724" s="100">
        <f t="shared" si="258"/>
        <v>7.75</v>
      </c>
      <c r="Q724" s="63" t="str">
        <f t="shared" si="259"/>
        <v>RS706</v>
      </c>
      <c r="R724" s="63" t="str">
        <f t="shared" si="260"/>
        <v>AIR SEOUL</v>
      </c>
      <c r="S724" s="54">
        <f t="shared" si="261"/>
        <v>45917</v>
      </c>
      <c r="T724" s="94">
        <f t="shared" si="262"/>
        <v>1192</v>
      </c>
      <c r="U724" s="98" cm="1">
        <f t="array" ref="U724">IF(OR(ISNUMBER(SEARCH("대신대납",J724)),ISNUMBER(SEARCH("대신 대납",J724))),_xlfn.LET(
  _xlpm.s,J724,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4" s="98">
        <f>((K724-1)*2500)/(Summary!$B$23/100)</f>
        <v>0</v>
      </c>
      <c r="W724" s="107">
        <f>IF(OR(ISNUMBER(SEARCH("대신대납",J724)),ISNUMBER(SEARCH("대신 대납",J724)),ISNUMBER(SEARCH("대신착불",J724)),ISNUMBER(SEARCH("대신 착불",J724))), 0,_xlfn.IFNA(_xlfn.IFS(
    AND(N724/K724 &gt; 2, N724/K724 &lt;= 5), 500/(Summary!$B$23/100) * K724,
    AND(N724/K724 &gt; 5, N724/K724 &lt;= 10), 1000/(Summary!$B$23/100) * K724,
    AND(N724/K724 &gt; 10, N724/K724 &lt;= 20), 3000/(Summary!$B$23/100) * K724,
    AND(N724/K724 &gt; 20, N724/K724 &lt;= 25), 11000/(Summary!$B$23/100) * K724,
    AND(N724/K724 &gt; 25, N724/K724 &lt;= 999), 15000/(Summary!$B$23/100) * K724
),0))</f>
        <v>53.059968376258844</v>
      </c>
      <c r="X724" s="99" cm="1">
        <f t="array" ref="X724">_xlfn.IFNA(_xlfn.IFS(AND(P724&gt;=2000, P724&lt;3000), 10000, AND(P724&gt;=3000, P724&lt;4000), 15000, AND(P724&gt;=4000, P724&lt;5000), 20000, AND(P724&gt;=5000), 25000),0)</f>
        <v>0</v>
      </c>
      <c r="Y724" s="64" t="str">
        <f>_xlfn.IFNA(VLOOKUP(D724,OTC!$A:$H,8,0),"")</f>
        <v/>
      </c>
      <c r="Z724" s="102">
        <f t="shared" si="263"/>
        <v>53</v>
      </c>
      <c r="AA724" s="113">
        <f t="shared" si="264"/>
        <v>1245</v>
      </c>
      <c r="AB724" s="124">
        <f>IF(OR(ISNUMBER(SEARCH("적하삭제",J724)),ISNUMBER(SEARCH("적하 삭제",J724))),0,AA724*Summary!$B$23/100)</f>
        <v>11732.008500000002</v>
      </c>
      <c r="AC724" s="65"/>
      <c r="AD724" s="145">
        <v>45917</v>
      </c>
      <c r="AE724" s="139" t="s">
        <v>10</v>
      </c>
      <c r="AF724" s="139">
        <v>82020038130</v>
      </c>
      <c r="AG724" s="139" t="s">
        <v>2308</v>
      </c>
      <c r="AH724" s="139" t="s">
        <v>2309</v>
      </c>
      <c r="AI724" s="139">
        <v>1034140226</v>
      </c>
      <c r="AJ724" s="139">
        <v>7306</v>
      </c>
      <c r="AK724" s="139"/>
      <c r="AL724" s="140">
        <v>1</v>
      </c>
      <c r="AM724" s="141">
        <v>3.8</v>
      </c>
      <c r="AN724" s="141">
        <v>3.6</v>
      </c>
      <c r="AO724" s="141">
        <v>3.8</v>
      </c>
      <c r="AP724" s="139" t="s">
        <v>8</v>
      </c>
      <c r="AQ724" s="141">
        <v>7.75</v>
      </c>
      <c r="AR724" s="139" t="s">
        <v>81</v>
      </c>
      <c r="AS724" s="139" t="s">
        <v>81</v>
      </c>
      <c r="AT724" s="139" t="s">
        <v>81</v>
      </c>
      <c r="AU724" s="139" t="s">
        <v>81</v>
      </c>
      <c r="AV724" s="139" t="s">
        <v>81</v>
      </c>
      <c r="AW724" s="139">
        <v>2256355</v>
      </c>
      <c r="AX724" s="139" t="s">
        <v>121</v>
      </c>
      <c r="AY724" s="139" t="s">
        <v>82</v>
      </c>
      <c r="AZ724" s="139"/>
      <c r="BA724" s="139" t="s">
        <v>83</v>
      </c>
      <c r="BB724" s="157">
        <v>596421486982</v>
      </c>
      <c r="BC724" s="139"/>
      <c r="BD724" s="139" t="s">
        <v>2310</v>
      </c>
      <c r="BE724" s="139" t="s">
        <v>88</v>
      </c>
      <c r="BF724" s="139" t="s">
        <v>87</v>
      </c>
      <c r="BG724" s="139" t="s">
        <v>84</v>
      </c>
      <c r="BH724" s="139" t="s">
        <v>85</v>
      </c>
      <c r="BI724" s="139" t="s">
        <v>86</v>
      </c>
      <c r="BJ724" s="139"/>
      <c r="BK724" s="139" t="s">
        <v>116</v>
      </c>
    </row>
    <row r="725" spans="1:63" ht="13.2" customHeight="1" x14ac:dyDescent="0.2">
      <c r="A725" s="54">
        <f t="shared" si="243"/>
        <v>45917</v>
      </c>
      <c r="B725" s="54" t="str">
        <f t="shared" si="244"/>
        <v>NRT</v>
      </c>
      <c r="C725" s="53">
        <f t="shared" si="245"/>
        <v>82020038130</v>
      </c>
      <c r="D725" s="55" t="str">
        <f t="shared" si="246"/>
        <v>PJP250145358</v>
      </c>
      <c r="E725" s="53">
        <f t="shared" si="247"/>
        <v>596421486551</v>
      </c>
      <c r="F725" s="53">
        <f t="shared" si="248"/>
        <v>2256355</v>
      </c>
      <c r="G725" s="53" t="str">
        <f t="shared" si="249"/>
        <v>SWCORP (TEAMHT)</v>
      </c>
      <c r="H725" s="55" t="str">
        <f t="shared" si="250"/>
        <v>권효재</v>
      </c>
      <c r="I725" s="53">
        <f t="shared" si="251"/>
        <v>5807</v>
      </c>
      <c r="J725" s="72">
        <f t="shared" si="252"/>
        <v>0</v>
      </c>
      <c r="K725" s="114">
        <f t="shared" si="253"/>
        <v>1</v>
      </c>
      <c r="L725" s="115">
        <f t="shared" si="254"/>
        <v>2.7</v>
      </c>
      <c r="M725" s="115">
        <f t="shared" si="255"/>
        <v>3.8</v>
      </c>
      <c r="N725" s="56">
        <f t="shared" si="256"/>
        <v>3.8000000000000003</v>
      </c>
      <c r="O725" s="53" t="str">
        <f t="shared" si="257"/>
        <v>일반(목록배제,Normal-Manifest Exception)</v>
      </c>
      <c r="P725" s="100">
        <f t="shared" si="258"/>
        <v>13.4</v>
      </c>
      <c r="Q725" s="63" t="str">
        <f t="shared" si="259"/>
        <v>RS706</v>
      </c>
      <c r="R725" s="63" t="str">
        <f t="shared" si="260"/>
        <v>AIR SEOUL</v>
      </c>
      <c r="S725" s="54">
        <f t="shared" si="261"/>
        <v>45917</v>
      </c>
      <c r="T725" s="94">
        <f t="shared" si="262"/>
        <v>1192</v>
      </c>
      <c r="U725" s="98" cm="1">
        <f t="array" ref="U725">IF(OR(ISNUMBER(SEARCH("대신대납",J725)),ISNUMBER(SEARCH("대신 대납",J725))),_xlfn.LET(
  _xlpm.s,J725,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5" s="98">
        <f>((K725-1)*2500)/(Summary!$B$23/100)</f>
        <v>0</v>
      </c>
      <c r="W725" s="107">
        <f>IF(OR(ISNUMBER(SEARCH("대신대납",J725)),ISNUMBER(SEARCH("대신 대납",J725)),ISNUMBER(SEARCH("대신착불",J725)),ISNUMBER(SEARCH("대신 착불",J725))), 0,_xlfn.IFNA(_xlfn.IFS(
    AND(N725/K725 &gt; 2, N725/K725 &lt;= 5), 500/(Summary!$B$23/100) * K725,
    AND(N725/K725 &gt; 5, N725/K725 &lt;= 10), 1000/(Summary!$B$23/100) * K725,
    AND(N725/K725 &gt; 10, N725/K725 &lt;= 20), 3000/(Summary!$B$23/100) * K725,
    AND(N725/K725 &gt; 20, N725/K725 &lt;= 25), 11000/(Summary!$B$23/100) * K725,
    AND(N725/K725 &gt; 25, N725/K725 &lt;= 999), 15000/(Summary!$B$23/100) * K725
),0))</f>
        <v>53.059968376258844</v>
      </c>
      <c r="X725" s="99" cm="1">
        <f t="array" ref="X725">_xlfn.IFNA(_xlfn.IFS(AND(P725&gt;=2000, P725&lt;3000), 10000, AND(P725&gt;=3000, P725&lt;4000), 15000, AND(P725&gt;=4000, P725&lt;5000), 20000, AND(P725&gt;=5000), 25000),0)</f>
        <v>0</v>
      </c>
      <c r="Y725" s="64" t="str">
        <f>_xlfn.IFNA(VLOOKUP(D725,OTC!$A:$H,8,0),"")</f>
        <v/>
      </c>
      <c r="Z725" s="102">
        <f t="shared" si="263"/>
        <v>53</v>
      </c>
      <c r="AA725" s="113">
        <f t="shared" si="264"/>
        <v>1245</v>
      </c>
      <c r="AB725" s="124">
        <f>IF(OR(ISNUMBER(SEARCH("적하삭제",J725)),ISNUMBER(SEARCH("적하 삭제",J725))),0,AA725*Summary!$B$23/100)</f>
        <v>11732.008500000002</v>
      </c>
      <c r="AC725" s="65"/>
      <c r="AD725" s="145">
        <v>45917</v>
      </c>
      <c r="AE725" s="139" t="s">
        <v>10</v>
      </c>
      <c r="AF725" s="139">
        <v>82020038130</v>
      </c>
      <c r="AG725" s="139" t="s">
        <v>2311</v>
      </c>
      <c r="AH725" s="139" t="s">
        <v>2312</v>
      </c>
      <c r="AI725" s="139">
        <v>1086817216</v>
      </c>
      <c r="AJ725" s="139">
        <v>5807</v>
      </c>
      <c r="AK725" s="139"/>
      <c r="AL725" s="140">
        <v>1</v>
      </c>
      <c r="AM725" s="141">
        <v>2.7</v>
      </c>
      <c r="AN725" s="141">
        <v>3.8</v>
      </c>
      <c r="AO725" s="141">
        <v>3.8</v>
      </c>
      <c r="AP725" s="139" t="s">
        <v>8</v>
      </c>
      <c r="AQ725" s="141">
        <v>13.4</v>
      </c>
      <c r="AR725" s="139" t="s">
        <v>81</v>
      </c>
      <c r="AS725" s="139" t="s">
        <v>81</v>
      </c>
      <c r="AT725" s="139" t="s">
        <v>81</v>
      </c>
      <c r="AU725" s="139" t="s">
        <v>81</v>
      </c>
      <c r="AV725" s="139" t="s">
        <v>81</v>
      </c>
      <c r="AW725" s="139">
        <v>2256355</v>
      </c>
      <c r="AX725" s="139" t="s">
        <v>121</v>
      </c>
      <c r="AY725" s="139" t="s">
        <v>82</v>
      </c>
      <c r="AZ725" s="139"/>
      <c r="BA725" s="139" t="s">
        <v>83</v>
      </c>
      <c r="BB725" s="157">
        <v>596421486551</v>
      </c>
      <c r="BC725" s="139"/>
      <c r="BD725" s="139" t="s">
        <v>2313</v>
      </c>
      <c r="BE725" s="139" t="s">
        <v>88</v>
      </c>
      <c r="BF725" s="139" t="s">
        <v>87</v>
      </c>
      <c r="BG725" s="139" t="s">
        <v>84</v>
      </c>
      <c r="BH725" s="139" t="s">
        <v>85</v>
      </c>
      <c r="BI725" s="139" t="s">
        <v>86</v>
      </c>
      <c r="BJ725" s="139"/>
      <c r="BK725" s="139" t="s">
        <v>116</v>
      </c>
    </row>
    <row r="726" spans="1:63" ht="13.2" customHeight="1" x14ac:dyDescent="0.2">
      <c r="A726" s="54">
        <f t="shared" si="243"/>
        <v>45917</v>
      </c>
      <c r="B726" s="54" t="str">
        <f t="shared" si="244"/>
        <v>NRT</v>
      </c>
      <c r="C726" s="53">
        <f t="shared" si="245"/>
        <v>82020038130</v>
      </c>
      <c r="D726" s="55" t="str">
        <f t="shared" si="246"/>
        <v>PJP250145427</v>
      </c>
      <c r="E726" s="53">
        <f t="shared" si="247"/>
        <v>596421487240</v>
      </c>
      <c r="F726" s="53">
        <f t="shared" si="248"/>
        <v>2256355</v>
      </c>
      <c r="G726" s="53" t="str">
        <f t="shared" si="249"/>
        <v>SWCORP (TEAMHT)</v>
      </c>
      <c r="H726" s="55" t="str">
        <f t="shared" si="250"/>
        <v>김영주</v>
      </c>
      <c r="I726" s="53">
        <f t="shared" si="251"/>
        <v>5214</v>
      </c>
      <c r="J726" s="72">
        <f t="shared" si="252"/>
        <v>0</v>
      </c>
      <c r="K726" s="114">
        <f t="shared" si="253"/>
        <v>1</v>
      </c>
      <c r="L726" s="115">
        <f t="shared" si="254"/>
        <v>1.05</v>
      </c>
      <c r="M726" s="115">
        <f t="shared" si="255"/>
        <v>1.9</v>
      </c>
      <c r="N726" s="56">
        <f t="shared" si="256"/>
        <v>1.9000000000000001</v>
      </c>
      <c r="O726" s="53" t="str">
        <f t="shared" si="257"/>
        <v>일반(목록배제,Normal-Manifest Exception)</v>
      </c>
      <c r="P726" s="100">
        <f t="shared" si="258"/>
        <v>5.2</v>
      </c>
      <c r="Q726" s="63" t="str">
        <f t="shared" si="259"/>
        <v>RS706</v>
      </c>
      <c r="R726" s="63" t="str">
        <f t="shared" si="260"/>
        <v>AIR SEOUL</v>
      </c>
      <c r="S726" s="54">
        <f t="shared" si="261"/>
        <v>45917</v>
      </c>
      <c r="T726" s="94">
        <f t="shared" si="262"/>
        <v>831</v>
      </c>
      <c r="U726" s="98" cm="1">
        <f t="array" ref="U726">IF(OR(ISNUMBER(SEARCH("대신대납",J726)),ISNUMBER(SEARCH("대신 대납",J726))),_xlfn.LET(
  _xlpm.s,J726,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6" s="98">
        <f>((K726-1)*2500)/(Summary!$B$23/100)</f>
        <v>0</v>
      </c>
      <c r="W726" s="107">
        <f>IF(OR(ISNUMBER(SEARCH("대신대납",J726)),ISNUMBER(SEARCH("대신 대납",J726)),ISNUMBER(SEARCH("대신착불",J726)),ISNUMBER(SEARCH("대신 착불",J726))), 0,_xlfn.IFNA(_xlfn.IFS(
    AND(N726/K726 &gt; 2, N726/K726 &lt;= 5), 500/(Summary!$B$23/100) * K726,
    AND(N726/K726 &gt; 5, N726/K726 &lt;= 10), 1000/(Summary!$B$23/100) * K726,
    AND(N726/K726 &gt; 10, N726/K726 &lt;= 20), 3000/(Summary!$B$23/100) * K726,
    AND(N726/K726 &gt; 20, N726/K726 &lt;= 25), 11000/(Summary!$B$23/100) * K726,
    AND(N726/K726 &gt; 25, N726/K726 &lt;= 999), 15000/(Summary!$B$23/100) * K726
),0))</f>
        <v>0</v>
      </c>
      <c r="X726" s="99" cm="1">
        <f t="array" ref="X726">_xlfn.IFNA(_xlfn.IFS(AND(P726&gt;=2000, P726&lt;3000), 10000, AND(P726&gt;=3000, P726&lt;4000), 15000, AND(P726&gt;=4000, P726&lt;5000), 20000, AND(P726&gt;=5000), 25000),0)</f>
        <v>0</v>
      </c>
      <c r="Y726" s="64" t="str">
        <f>_xlfn.IFNA(VLOOKUP(D726,OTC!$A:$H,8,0),"")</f>
        <v/>
      </c>
      <c r="Z726" s="102">
        <f t="shared" si="263"/>
        <v>0</v>
      </c>
      <c r="AA726" s="113">
        <f t="shared" si="264"/>
        <v>831</v>
      </c>
      <c r="AB726" s="124">
        <f>IF(OR(ISNUMBER(SEARCH("적하삭제",J726)),ISNUMBER(SEARCH("적하 삭제",J726))),0,AA726*Summary!$B$23/100)</f>
        <v>7830.7622999999994</v>
      </c>
      <c r="AC726" s="65"/>
      <c r="AD726" s="145">
        <v>45917</v>
      </c>
      <c r="AE726" s="139" t="s">
        <v>10</v>
      </c>
      <c r="AF726" s="139">
        <v>82020038130</v>
      </c>
      <c r="AG726" s="139" t="s">
        <v>2314</v>
      </c>
      <c r="AH726" s="139" t="s">
        <v>131</v>
      </c>
      <c r="AI726" s="139">
        <v>1027236018</v>
      </c>
      <c r="AJ726" s="139">
        <v>5214</v>
      </c>
      <c r="AK726" s="139"/>
      <c r="AL726" s="140">
        <v>1</v>
      </c>
      <c r="AM726" s="141">
        <v>1.05</v>
      </c>
      <c r="AN726" s="141">
        <v>1.9</v>
      </c>
      <c r="AO726" s="141">
        <v>1.9</v>
      </c>
      <c r="AP726" s="139" t="s">
        <v>8</v>
      </c>
      <c r="AQ726" s="141">
        <v>5.2</v>
      </c>
      <c r="AR726" s="139" t="s">
        <v>81</v>
      </c>
      <c r="AS726" s="139" t="s">
        <v>81</v>
      </c>
      <c r="AT726" s="139" t="s">
        <v>81</v>
      </c>
      <c r="AU726" s="139" t="s">
        <v>81</v>
      </c>
      <c r="AV726" s="139" t="s">
        <v>81</v>
      </c>
      <c r="AW726" s="139">
        <v>2256355</v>
      </c>
      <c r="AX726" s="139" t="s">
        <v>121</v>
      </c>
      <c r="AY726" s="139" t="s">
        <v>82</v>
      </c>
      <c r="AZ726" s="139"/>
      <c r="BA726" s="139" t="s">
        <v>83</v>
      </c>
      <c r="BB726" s="157">
        <v>596421487240</v>
      </c>
      <c r="BC726" s="139"/>
      <c r="BD726" s="139" t="s">
        <v>2315</v>
      </c>
      <c r="BE726" s="139" t="s">
        <v>88</v>
      </c>
      <c r="BF726" s="139" t="s">
        <v>87</v>
      </c>
      <c r="BG726" s="139" t="s">
        <v>84</v>
      </c>
      <c r="BH726" s="139" t="s">
        <v>85</v>
      </c>
      <c r="BI726" s="139" t="s">
        <v>86</v>
      </c>
      <c r="BJ726" s="139"/>
      <c r="BK726" s="139" t="s">
        <v>116</v>
      </c>
    </row>
    <row r="727" spans="1:63" ht="13.2" customHeight="1" x14ac:dyDescent="0.2">
      <c r="A727" s="54">
        <f t="shared" si="243"/>
        <v>45917</v>
      </c>
      <c r="B727" s="54" t="str">
        <f t="shared" si="244"/>
        <v>NRT</v>
      </c>
      <c r="C727" s="53">
        <f t="shared" si="245"/>
        <v>82020038130</v>
      </c>
      <c r="D727" s="55" t="str">
        <f t="shared" si="246"/>
        <v>PJP250145408</v>
      </c>
      <c r="E727" s="53">
        <f t="shared" si="247"/>
        <v>596421487052</v>
      </c>
      <c r="F727" s="53">
        <f t="shared" si="248"/>
        <v>2256355</v>
      </c>
      <c r="G727" s="53" t="str">
        <f t="shared" si="249"/>
        <v>SWCORP (TEAMHT)</v>
      </c>
      <c r="H727" s="55" t="str">
        <f t="shared" si="250"/>
        <v>위현우</v>
      </c>
      <c r="I727" s="53">
        <f t="shared" si="251"/>
        <v>2622</v>
      </c>
      <c r="J727" s="72">
        <f t="shared" si="252"/>
        <v>0</v>
      </c>
      <c r="K727" s="114">
        <f t="shared" si="253"/>
        <v>1</v>
      </c>
      <c r="L727" s="115">
        <f t="shared" si="254"/>
        <v>2.2999999999999998</v>
      </c>
      <c r="M727" s="115">
        <f t="shared" si="255"/>
        <v>1.9</v>
      </c>
      <c r="N727" s="56">
        <f t="shared" si="256"/>
        <v>2.3000000000000003</v>
      </c>
      <c r="O727" s="53" t="str">
        <f t="shared" si="257"/>
        <v>일반(목록배제,Normal-Manifest Exception)</v>
      </c>
      <c r="P727" s="100">
        <f t="shared" si="258"/>
        <v>4.71</v>
      </c>
      <c r="Q727" s="63" t="str">
        <f t="shared" si="259"/>
        <v>RS706</v>
      </c>
      <c r="R727" s="63" t="str">
        <f t="shared" si="260"/>
        <v>AIR SEOUL</v>
      </c>
      <c r="S727" s="54">
        <f t="shared" si="261"/>
        <v>45917</v>
      </c>
      <c r="T727" s="94">
        <f t="shared" si="262"/>
        <v>907</v>
      </c>
      <c r="U727" s="98" cm="1">
        <f t="array" ref="U727">IF(OR(ISNUMBER(SEARCH("대신대납",J727)),ISNUMBER(SEARCH("대신 대납",J727))),_xlfn.LET(
  _xlpm.s,J727,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7" s="98">
        <f>((K727-1)*2500)/(Summary!$B$23/100)</f>
        <v>0</v>
      </c>
      <c r="W727" s="107">
        <f>IF(OR(ISNUMBER(SEARCH("대신대납",J727)),ISNUMBER(SEARCH("대신 대납",J727)),ISNUMBER(SEARCH("대신착불",J727)),ISNUMBER(SEARCH("대신 착불",J727))), 0,_xlfn.IFNA(_xlfn.IFS(
    AND(N727/K727 &gt; 2, N727/K727 &lt;= 5), 500/(Summary!$B$23/100) * K727,
    AND(N727/K727 &gt; 5, N727/K727 &lt;= 10), 1000/(Summary!$B$23/100) * K727,
    AND(N727/K727 &gt; 10, N727/K727 &lt;= 20), 3000/(Summary!$B$23/100) * K727,
    AND(N727/K727 &gt; 20, N727/K727 &lt;= 25), 11000/(Summary!$B$23/100) * K727,
    AND(N727/K727 &gt; 25, N727/K727 &lt;= 999), 15000/(Summary!$B$23/100) * K727
),0))</f>
        <v>53.059968376258844</v>
      </c>
      <c r="X727" s="99" cm="1">
        <f t="array" ref="X727">_xlfn.IFNA(_xlfn.IFS(AND(P727&gt;=2000, P727&lt;3000), 10000, AND(P727&gt;=3000, P727&lt;4000), 15000, AND(P727&gt;=4000, P727&lt;5000), 20000, AND(P727&gt;=5000), 25000),0)</f>
        <v>0</v>
      </c>
      <c r="Y727" s="64" t="str">
        <f>_xlfn.IFNA(VLOOKUP(D727,OTC!$A:$H,8,0),"")</f>
        <v/>
      </c>
      <c r="Z727" s="102">
        <f t="shared" si="263"/>
        <v>53</v>
      </c>
      <c r="AA727" s="113">
        <f t="shared" si="264"/>
        <v>960</v>
      </c>
      <c r="AB727" s="124">
        <f>IF(OR(ISNUMBER(SEARCH("적하삭제",J727)),ISNUMBER(SEARCH("적하 삭제",J727))),0,AA727*Summary!$B$23/100)</f>
        <v>9046.3680000000004</v>
      </c>
      <c r="AC727" s="65"/>
      <c r="AD727" s="145">
        <v>45917</v>
      </c>
      <c r="AE727" s="139" t="s">
        <v>10</v>
      </c>
      <c r="AF727" s="139">
        <v>82020038130</v>
      </c>
      <c r="AG727" s="139" t="s">
        <v>2316</v>
      </c>
      <c r="AH727" s="139" t="s">
        <v>2317</v>
      </c>
      <c r="AI727" s="139">
        <v>1020603661</v>
      </c>
      <c r="AJ727" s="139">
        <v>2622</v>
      </c>
      <c r="AK727" s="139"/>
      <c r="AL727" s="140">
        <v>1</v>
      </c>
      <c r="AM727" s="141">
        <v>2.2999999999999998</v>
      </c>
      <c r="AN727" s="141">
        <v>1.9</v>
      </c>
      <c r="AO727" s="141">
        <v>2.2999999999999998</v>
      </c>
      <c r="AP727" s="139" t="s">
        <v>8</v>
      </c>
      <c r="AQ727" s="141">
        <v>4.71</v>
      </c>
      <c r="AR727" s="139" t="s">
        <v>81</v>
      </c>
      <c r="AS727" s="139" t="s">
        <v>81</v>
      </c>
      <c r="AT727" s="139" t="s">
        <v>81</v>
      </c>
      <c r="AU727" s="139" t="s">
        <v>81</v>
      </c>
      <c r="AV727" s="139" t="s">
        <v>81</v>
      </c>
      <c r="AW727" s="139">
        <v>2256355</v>
      </c>
      <c r="AX727" s="139" t="s">
        <v>121</v>
      </c>
      <c r="AY727" s="139" t="s">
        <v>82</v>
      </c>
      <c r="AZ727" s="139"/>
      <c r="BA727" s="139" t="s">
        <v>83</v>
      </c>
      <c r="BB727" s="157">
        <v>596421487052</v>
      </c>
      <c r="BC727" s="139"/>
      <c r="BD727" s="139" t="s">
        <v>2318</v>
      </c>
      <c r="BE727" s="139" t="s">
        <v>88</v>
      </c>
      <c r="BF727" s="139" t="s">
        <v>87</v>
      </c>
      <c r="BG727" s="139" t="s">
        <v>84</v>
      </c>
      <c r="BH727" s="139" t="s">
        <v>85</v>
      </c>
      <c r="BI727" s="139" t="s">
        <v>86</v>
      </c>
      <c r="BJ727" s="139"/>
      <c r="BK727" s="139" t="s">
        <v>116</v>
      </c>
    </row>
    <row r="728" spans="1:63" ht="13.2" customHeight="1" x14ac:dyDescent="0.2">
      <c r="A728" s="54">
        <f t="shared" si="243"/>
        <v>45917</v>
      </c>
      <c r="B728" s="54" t="str">
        <f t="shared" si="244"/>
        <v>NRT</v>
      </c>
      <c r="C728" s="53">
        <f t="shared" si="245"/>
        <v>82020038130</v>
      </c>
      <c r="D728" s="55" t="str">
        <f t="shared" si="246"/>
        <v>PJP250145379</v>
      </c>
      <c r="E728" s="53">
        <f t="shared" si="247"/>
        <v>596421486761</v>
      </c>
      <c r="F728" s="53">
        <f t="shared" si="248"/>
        <v>2256355</v>
      </c>
      <c r="G728" s="53" t="str">
        <f t="shared" si="249"/>
        <v>SWCORP (TEAMHT)</v>
      </c>
      <c r="H728" s="55" t="str">
        <f t="shared" si="250"/>
        <v>조영민</v>
      </c>
      <c r="I728" s="53">
        <f t="shared" si="251"/>
        <v>16597</v>
      </c>
      <c r="J728" s="72">
        <f t="shared" si="252"/>
        <v>0</v>
      </c>
      <c r="K728" s="114">
        <f t="shared" si="253"/>
        <v>1</v>
      </c>
      <c r="L728" s="115">
        <f t="shared" si="254"/>
        <v>0.95</v>
      </c>
      <c r="M728" s="115">
        <f t="shared" si="255"/>
        <v>2</v>
      </c>
      <c r="N728" s="56">
        <f t="shared" si="256"/>
        <v>2</v>
      </c>
      <c r="O728" s="53" t="str">
        <f t="shared" si="257"/>
        <v>일반(목록배제,Normal-Manifest Exception)</v>
      </c>
      <c r="P728" s="100">
        <f t="shared" si="258"/>
        <v>3.22</v>
      </c>
      <c r="Q728" s="63" t="str">
        <f t="shared" si="259"/>
        <v>RS706</v>
      </c>
      <c r="R728" s="63" t="str">
        <f t="shared" si="260"/>
        <v>AIR SEOUL</v>
      </c>
      <c r="S728" s="54">
        <f t="shared" si="261"/>
        <v>45917</v>
      </c>
      <c r="T728" s="94">
        <f t="shared" si="262"/>
        <v>850</v>
      </c>
      <c r="U728" s="98" cm="1">
        <f t="array" ref="U728">IF(OR(ISNUMBER(SEARCH("대신대납",J728)),ISNUMBER(SEARCH("대신 대납",J728))),_xlfn.LET(
  _xlpm.s,J728,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8" s="98">
        <f>((K728-1)*2500)/(Summary!$B$23/100)</f>
        <v>0</v>
      </c>
      <c r="W728" s="107">
        <f>IF(OR(ISNUMBER(SEARCH("대신대납",J728)),ISNUMBER(SEARCH("대신 대납",J728)),ISNUMBER(SEARCH("대신착불",J728)),ISNUMBER(SEARCH("대신 착불",J728))), 0,_xlfn.IFNA(_xlfn.IFS(
    AND(N728/K728 &gt; 2, N728/K728 &lt;= 5), 500/(Summary!$B$23/100) * K728,
    AND(N728/K728 &gt; 5, N728/K728 &lt;= 10), 1000/(Summary!$B$23/100) * K728,
    AND(N728/K728 &gt; 10, N728/K728 &lt;= 20), 3000/(Summary!$B$23/100) * K728,
    AND(N728/K728 &gt; 20, N728/K728 &lt;= 25), 11000/(Summary!$B$23/100) * K728,
    AND(N728/K728 &gt; 25, N728/K728 &lt;= 999), 15000/(Summary!$B$23/100) * K728
),0))</f>
        <v>0</v>
      </c>
      <c r="X728" s="99" cm="1">
        <f t="array" ref="X728">_xlfn.IFNA(_xlfn.IFS(AND(P728&gt;=2000, P728&lt;3000), 10000, AND(P728&gt;=3000, P728&lt;4000), 15000, AND(P728&gt;=4000, P728&lt;5000), 20000, AND(P728&gt;=5000), 25000),0)</f>
        <v>0</v>
      </c>
      <c r="Y728" s="64" t="str">
        <f>_xlfn.IFNA(VLOOKUP(D728,OTC!$A:$H,8,0),"")</f>
        <v/>
      </c>
      <c r="Z728" s="102">
        <f t="shared" si="263"/>
        <v>0</v>
      </c>
      <c r="AA728" s="113">
        <f t="shared" si="264"/>
        <v>850</v>
      </c>
      <c r="AB728" s="124">
        <f>IF(OR(ISNUMBER(SEARCH("적하삭제",J728)),ISNUMBER(SEARCH("적하 삭제",J728))),0,AA728*Summary!$B$23/100)</f>
        <v>8009.8050000000003</v>
      </c>
      <c r="AC728" s="65"/>
      <c r="AD728" s="145">
        <v>45917</v>
      </c>
      <c r="AE728" s="139" t="s">
        <v>10</v>
      </c>
      <c r="AF728" s="139">
        <v>82020038130</v>
      </c>
      <c r="AG728" s="139" t="s">
        <v>2319</v>
      </c>
      <c r="AH728" s="139" t="s">
        <v>2320</v>
      </c>
      <c r="AI728" s="139">
        <v>1026940473</v>
      </c>
      <c r="AJ728" s="139">
        <v>16597</v>
      </c>
      <c r="AK728" s="139"/>
      <c r="AL728" s="140">
        <v>1</v>
      </c>
      <c r="AM728" s="141">
        <v>0.95</v>
      </c>
      <c r="AN728" s="141">
        <v>2</v>
      </c>
      <c r="AO728" s="141">
        <v>2</v>
      </c>
      <c r="AP728" s="139" t="s">
        <v>8</v>
      </c>
      <c r="AQ728" s="141">
        <v>3.22</v>
      </c>
      <c r="AR728" s="139" t="s">
        <v>81</v>
      </c>
      <c r="AS728" s="139" t="s">
        <v>81</v>
      </c>
      <c r="AT728" s="139" t="s">
        <v>81</v>
      </c>
      <c r="AU728" s="139" t="s">
        <v>81</v>
      </c>
      <c r="AV728" s="139" t="s">
        <v>81</v>
      </c>
      <c r="AW728" s="139">
        <v>2256355</v>
      </c>
      <c r="AX728" s="139" t="s">
        <v>121</v>
      </c>
      <c r="AY728" s="139" t="s">
        <v>82</v>
      </c>
      <c r="AZ728" s="139"/>
      <c r="BA728" s="139" t="s">
        <v>83</v>
      </c>
      <c r="BB728" s="157">
        <v>596421486761</v>
      </c>
      <c r="BC728" s="139"/>
      <c r="BD728" s="139" t="s">
        <v>2321</v>
      </c>
      <c r="BE728" s="139" t="s">
        <v>88</v>
      </c>
      <c r="BF728" s="139" t="s">
        <v>87</v>
      </c>
      <c r="BG728" s="139" t="s">
        <v>84</v>
      </c>
      <c r="BH728" s="139" t="s">
        <v>85</v>
      </c>
      <c r="BI728" s="139" t="s">
        <v>86</v>
      </c>
      <c r="BJ728" s="139"/>
      <c r="BK728" s="139" t="s">
        <v>116</v>
      </c>
    </row>
    <row r="729" spans="1:63" ht="13.2" customHeight="1" x14ac:dyDescent="0.2">
      <c r="A729" s="54">
        <f t="shared" si="243"/>
        <v>45917</v>
      </c>
      <c r="B729" s="54" t="str">
        <f t="shared" si="244"/>
        <v>NRT</v>
      </c>
      <c r="C729" s="53">
        <f t="shared" si="245"/>
        <v>82020038130</v>
      </c>
      <c r="D729" s="55" t="str">
        <f t="shared" si="246"/>
        <v>PJP250145428</v>
      </c>
      <c r="E729" s="53">
        <f t="shared" si="247"/>
        <v>596421487251</v>
      </c>
      <c r="F729" s="53">
        <f t="shared" si="248"/>
        <v>2256355</v>
      </c>
      <c r="G729" s="53" t="str">
        <f t="shared" si="249"/>
        <v>SWCORP (TEAMHT)</v>
      </c>
      <c r="H729" s="55" t="str">
        <f t="shared" si="250"/>
        <v>권순범</v>
      </c>
      <c r="I729" s="53">
        <f t="shared" si="251"/>
        <v>21606</v>
      </c>
      <c r="J729" s="72">
        <f t="shared" si="252"/>
        <v>0</v>
      </c>
      <c r="K729" s="114">
        <f t="shared" si="253"/>
        <v>1</v>
      </c>
      <c r="L729" s="115">
        <f t="shared" si="254"/>
        <v>0.35</v>
      </c>
      <c r="M729" s="115">
        <f t="shared" si="255"/>
        <v>2</v>
      </c>
      <c r="N729" s="56">
        <f t="shared" si="256"/>
        <v>2</v>
      </c>
      <c r="O729" s="53" t="str">
        <f t="shared" si="257"/>
        <v>일반(목록배제,Normal-Manifest Exception)</v>
      </c>
      <c r="P729" s="100">
        <f t="shared" si="258"/>
        <v>7.41</v>
      </c>
      <c r="Q729" s="63" t="str">
        <f t="shared" si="259"/>
        <v>RS706</v>
      </c>
      <c r="R729" s="63" t="str">
        <f t="shared" si="260"/>
        <v>AIR SEOUL</v>
      </c>
      <c r="S729" s="54">
        <f t="shared" si="261"/>
        <v>45917</v>
      </c>
      <c r="T729" s="94">
        <f t="shared" si="262"/>
        <v>850</v>
      </c>
      <c r="U729" s="98" cm="1">
        <f t="array" ref="U729">IF(OR(ISNUMBER(SEARCH("대신대납",J729)),ISNUMBER(SEARCH("대신 대납",J729))),_xlfn.LET(
  _xlpm.s,J729,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9" s="98">
        <f>((K729-1)*2500)/(Summary!$B$23/100)</f>
        <v>0</v>
      </c>
      <c r="W729" s="107">
        <f>IF(OR(ISNUMBER(SEARCH("대신대납",J729)),ISNUMBER(SEARCH("대신 대납",J729)),ISNUMBER(SEARCH("대신착불",J729)),ISNUMBER(SEARCH("대신 착불",J729))), 0,_xlfn.IFNA(_xlfn.IFS(
    AND(N729/K729 &gt; 2, N729/K729 &lt;= 5), 500/(Summary!$B$23/100) * K729,
    AND(N729/K729 &gt; 5, N729/K729 &lt;= 10), 1000/(Summary!$B$23/100) * K729,
    AND(N729/K729 &gt; 10, N729/K729 &lt;= 20), 3000/(Summary!$B$23/100) * K729,
    AND(N729/K729 &gt; 20, N729/K729 &lt;= 25), 11000/(Summary!$B$23/100) * K729,
    AND(N729/K729 &gt; 25, N729/K729 &lt;= 999), 15000/(Summary!$B$23/100) * K729
),0))</f>
        <v>0</v>
      </c>
      <c r="X729" s="99" cm="1">
        <f t="array" ref="X729">_xlfn.IFNA(_xlfn.IFS(AND(P729&gt;=2000, P729&lt;3000), 10000, AND(P729&gt;=3000, P729&lt;4000), 15000, AND(P729&gt;=4000, P729&lt;5000), 20000, AND(P729&gt;=5000), 25000),0)</f>
        <v>0</v>
      </c>
      <c r="Y729" s="64" t="str">
        <f>_xlfn.IFNA(VLOOKUP(D729,OTC!$A:$H,8,0),"")</f>
        <v/>
      </c>
      <c r="Z729" s="102">
        <f t="shared" si="263"/>
        <v>0</v>
      </c>
      <c r="AA729" s="113">
        <f t="shared" si="264"/>
        <v>850</v>
      </c>
      <c r="AB729" s="124">
        <f>IF(OR(ISNUMBER(SEARCH("적하삭제",J729)),ISNUMBER(SEARCH("적하 삭제",J729))),0,AA729*Summary!$B$23/100)</f>
        <v>8009.8050000000003</v>
      </c>
      <c r="AC729" s="65"/>
      <c r="AD729" s="145">
        <v>45917</v>
      </c>
      <c r="AE729" s="139" t="s">
        <v>10</v>
      </c>
      <c r="AF729" s="139">
        <v>82020038130</v>
      </c>
      <c r="AG729" s="139" t="s">
        <v>2322</v>
      </c>
      <c r="AH729" s="139" t="s">
        <v>2323</v>
      </c>
      <c r="AI729" s="139">
        <v>1062579196</v>
      </c>
      <c r="AJ729" s="139">
        <v>21606</v>
      </c>
      <c r="AK729" s="139"/>
      <c r="AL729" s="140">
        <v>1</v>
      </c>
      <c r="AM729" s="141">
        <v>0.35</v>
      </c>
      <c r="AN729" s="141">
        <v>2</v>
      </c>
      <c r="AO729" s="141">
        <v>2</v>
      </c>
      <c r="AP729" s="139" t="s">
        <v>8</v>
      </c>
      <c r="AQ729" s="141">
        <v>7.41</v>
      </c>
      <c r="AR729" s="139" t="s">
        <v>81</v>
      </c>
      <c r="AS729" s="139" t="s">
        <v>81</v>
      </c>
      <c r="AT729" s="139" t="s">
        <v>81</v>
      </c>
      <c r="AU729" s="139" t="s">
        <v>81</v>
      </c>
      <c r="AV729" s="139" t="s">
        <v>81</v>
      </c>
      <c r="AW729" s="139">
        <v>2256355</v>
      </c>
      <c r="AX729" s="139" t="s">
        <v>121</v>
      </c>
      <c r="AY729" s="139" t="s">
        <v>82</v>
      </c>
      <c r="AZ729" s="139"/>
      <c r="BA729" s="139" t="s">
        <v>83</v>
      </c>
      <c r="BB729" s="157">
        <v>596421487251</v>
      </c>
      <c r="BC729" s="139"/>
      <c r="BD729" s="139" t="s">
        <v>2324</v>
      </c>
      <c r="BE729" s="139" t="s">
        <v>88</v>
      </c>
      <c r="BF729" s="139" t="s">
        <v>87</v>
      </c>
      <c r="BG729" s="139" t="s">
        <v>84</v>
      </c>
      <c r="BH729" s="139" t="s">
        <v>85</v>
      </c>
      <c r="BI729" s="139" t="s">
        <v>86</v>
      </c>
      <c r="BJ729" s="139"/>
      <c r="BK729" s="139" t="s">
        <v>116</v>
      </c>
    </row>
    <row r="730" spans="1:63" ht="13.2" customHeight="1" x14ac:dyDescent="0.2">
      <c r="A730" s="54">
        <f t="shared" si="243"/>
        <v>45917</v>
      </c>
      <c r="B730" s="54" t="str">
        <f t="shared" si="244"/>
        <v>NRT</v>
      </c>
      <c r="C730" s="53">
        <f t="shared" si="245"/>
        <v>82020038130</v>
      </c>
      <c r="D730" s="55" t="str">
        <f t="shared" si="246"/>
        <v>PJP250145906</v>
      </c>
      <c r="E730" s="53">
        <f t="shared" si="247"/>
        <v>596421490585</v>
      </c>
      <c r="F730" s="53">
        <f t="shared" si="248"/>
        <v>2256355</v>
      </c>
      <c r="G730" s="53" t="str">
        <f t="shared" si="249"/>
        <v>SWCORP (TEAMHT)</v>
      </c>
      <c r="H730" s="55" t="str">
        <f t="shared" si="250"/>
        <v>임희재</v>
      </c>
      <c r="I730" s="53">
        <f t="shared" si="251"/>
        <v>33456</v>
      </c>
      <c r="J730" s="72">
        <f t="shared" si="252"/>
        <v>0</v>
      </c>
      <c r="K730" s="114">
        <f t="shared" si="253"/>
        <v>1</v>
      </c>
      <c r="L730" s="115">
        <f t="shared" si="254"/>
        <v>4.8</v>
      </c>
      <c r="M730" s="115">
        <f t="shared" si="255"/>
        <v>6.4</v>
      </c>
      <c r="N730" s="56">
        <f t="shared" si="256"/>
        <v>6.4</v>
      </c>
      <c r="O730" s="53" t="str">
        <f t="shared" si="257"/>
        <v>일반(목록배제,Normal-Manifest Exception)</v>
      </c>
      <c r="P730" s="100">
        <f t="shared" si="258"/>
        <v>34.020000000000003</v>
      </c>
      <c r="Q730" s="63" t="str">
        <f t="shared" si="259"/>
        <v>RS706</v>
      </c>
      <c r="R730" s="63" t="str">
        <f t="shared" si="260"/>
        <v>AIR SEOUL</v>
      </c>
      <c r="S730" s="54">
        <f t="shared" si="261"/>
        <v>45917</v>
      </c>
      <c r="T730" s="94">
        <f t="shared" si="262"/>
        <v>1686</v>
      </c>
      <c r="U730" s="98" cm="1">
        <f t="array" ref="U730">IF(OR(ISNUMBER(SEARCH("대신대납",J730)),ISNUMBER(SEARCH("대신 대납",J730))),_xlfn.LET(
  _xlpm.s,J730,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0" s="98">
        <f>((K730-1)*2500)/(Summary!$B$23/100)</f>
        <v>0</v>
      </c>
      <c r="W730" s="107">
        <f>IF(OR(ISNUMBER(SEARCH("대신대납",J730)),ISNUMBER(SEARCH("대신 대납",J730)),ISNUMBER(SEARCH("대신착불",J730)),ISNUMBER(SEARCH("대신 착불",J730))), 0,_xlfn.IFNA(_xlfn.IFS(
    AND(N730/K730 &gt; 2, N730/K730 &lt;= 5), 500/(Summary!$B$23/100) * K730,
    AND(N730/K730 &gt; 5, N730/K730 &lt;= 10), 1000/(Summary!$B$23/100) * K730,
    AND(N730/K730 &gt; 10, N730/K730 &lt;= 20), 3000/(Summary!$B$23/100) * K730,
    AND(N730/K730 &gt; 20, N730/K730 &lt;= 25), 11000/(Summary!$B$23/100) * K730,
    AND(N730/K730 &gt; 25, N730/K730 &lt;= 999), 15000/(Summary!$B$23/100) * K730
),0))</f>
        <v>106.11993675251769</v>
      </c>
      <c r="X730" s="99" cm="1">
        <f t="array" ref="X730">_xlfn.IFNA(_xlfn.IFS(AND(P730&gt;=2000, P730&lt;3000), 10000, AND(P730&gt;=3000, P730&lt;4000), 15000, AND(P730&gt;=4000, P730&lt;5000), 20000, AND(P730&gt;=5000), 25000),0)</f>
        <v>0</v>
      </c>
      <c r="Y730" s="64" t="str">
        <f>_xlfn.IFNA(VLOOKUP(D730,OTC!$A:$H,8,0),"")</f>
        <v/>
      </c>
      <c r="Z730" s="102">
        <f t="shared" si="263"/>
        <v>106</v>
      </c>
      <c r="AA730" s="113">
        <f t="shared" si="264"/>
        <v>1792</v>
      </c>
      <c r="AB730" s="124">
        <f>IF(OR(ISNUMBER(SEARCH("적하삭제",J730)),ISNUMBER(SEARCH("적하 삭제",J730))),0,AA730*Summary!$B$23/100)</f>
        <v>16886.553599999999</v>
      </c>
      <c r="AC730" s="65"/>
      <c r="AD730" s="145">
        <v>45917</v>
      </c>
      <c r="AE730" s="139" t="s">
        <v>10</v>
      </c>
      <c r="AF730" s="139">
        <v>82020038130</v>
      </c>
      <c r="AG730" s="139" t="s">
        <v>2325</v>
      </c>
      <c r="AH730" s="139" t="s">
        <v>2326</v>
      </c>
      <c r="AI730" s="139">
        <v>1084214970</v>
      </c>
      <c r="AJ730" s="139">
        <v>33456</v>
      </c>
      <c r="AK730" s="139"/>
      <c r="AL730" s="140">
        <v>1</v>
      </c>
      <c r="AM730" s="141">
        <v>4.8</v>
      </c>
      <c r="AN730" s="141">
        <v>6.4</v>
      </c>
      <c r="AO730" s="141">
        <v>6.5</v>
      </c>
      <c r="AP730" s="139" t="s">
        <v>8</v>
      </c>
      <c r="AQ730" s="141">
        <v>34.020000000000003</v>
      </c>
      <c r="AR730" s="139" t="s">
        <v>81</v>
      </c>
      <c r="AS730" s="139" t="s">
        <v>81</v>
      </c>
      <c r="AT730" s="139" t="s">
        <v>81</v>
      </c>
      <c r="AU730" s="139" t="s">
        <v>81</v>
      </c>
      <c r="AV730" s="139" t="s">
        <v>81</v>
      </c>
      <c r="AW730" s="139">
        <v>2256355</v>
      </c>
      <c r="AX730" s="139" t="s">
        <v>121</v>
      </c>
      <c r="AY730" s="139" t="s">
        <v>82</v>
      </c>
      <c r="AZ730" s="139"/>
      <c r="BA730" s="139" t="s">
        <v>83</v>
      </c>
      <c r="BB730" s="157">
        <v>596421490585</v>
      </c>
      <c r="BC730" s="139"/>
      <c r="BD730" s="139" t="s">
        <v>2327</v>
      </c>
      <c r="BE730" s="139" t="s">
        <v>88</v>
      </c>
      <c r="BF730" s="139" t="s">
        <v>87</v>
      </c>
      <c r="BG730" s="139" t="s">
        <v>84</v>
      </c>
      <c r="BH730" s="139" t="s">
        <v>85</v>
      </c>
      <c r="BI730" s="139" t="s">
        <v>86</v>
      </c>
      <c r="BJ730" s="139"/>
      <c r="BK730" s="139" t="s">
        <v>116</v>
      </c>
    </row>
    <row r="731" spans="1:63" ht="13.2" customHeight="1" x14ac:dyDescent="0.2">
      <c r="A731" s="54">
        <f t="shared" si="243"/>
        <v>45917</v>
      </c>
      <c r="B731" s="54" t="str">
        <f t="shared" si="244"/>
        <v>NRT</v>
      </c>
      <c r="C731" s="53">
        <f t="shared" si="245"/>
        <v>82020038130</v>
      </c>
      <c r="D731" s="55" t="str">
        <f t="shared" si="246"/>
        <v>PJP250144075</v>
      </c>
      <c r="E731" s="53">
        <f t="shared" si="247"/>
        <v>596421479934</v>
      </c>
      <c r="F731" s="53">
        <f t="shared" si="248"/>
        <v>2256355</v>
      </c>
      <c r="G731" s="53" t="str">
        <f t="shared" si="249"/>
        <v>SWCORP (TEAMHT)</v>
      </c>
      <c r="H731" s="55" t="str">
        <f t="shared" si="250"/>
        <v>최윤희</v>
      </c>
      <c r="I731" s="53">
        <f t="shared" si="251"/>
        <v>7532</v>
      </c>
      <c r="J731" s="72" t="str">
        <f t="shared" si="252"/>
        <v>반입예정정보재전송</v>
      </c>
      <c r="K731" s="114">
        <f t="shared" si="253"/>
        <v>1</v>
      </c>
      <c r="L731" s="115">
        <f t="shared" si="254"/>
        <v>1.7</v>
      </c>
      <c r="M731" s="115">
        <f t="shared" si="255"/>
        <v>2.4</v>
      </c>
      <c r="N731" s="56">
        <f t="shared" si="256"/>
        <v>2.4000000000000004</v>
      </c>
      <c r="O731" s="53" t="str">
        <f t="shared" si="257"/>
        <v>동물검역(Animal Inspection)</v>
      </c>
      <c r="P731" s="100">
        <f t="shared" si="258"/>
        <v>14.15</v>
      </c>
      <c r="Q731" s="63" t="str">
        <f t="shared" si="259"/>
        <v>RS706</v>
      </c>
      <c r="R731" s="63" t="str">
        <f t="shared" si="260"/>
        <v>AIR SEOUL</v>
      </c>
      <c r="S731" s="54">
        <f t="shared" si="261"/>
        <v>45917</v>
      </c>
      <c r="T731" s="94">
        <f t="shared" si="262"/>
        <v>926</v>
      </c>
      <c r="U731" s="98" cm="1">
        <f t="array" ref="U731">IF(OR(ISNUMBER(SEARCH("대신대납",J731)),ISNUMBER(SEARCH("대신 대납",J731))),_xlfn.LET(
  _xlpm.s,J731,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1" s="98">
        <f>((K731-1)*2500)/(Summary!$B$23/100)</f>
        <v>0</v>
      </c>
      <c r="W731" s="107">
        <f>IF(OR(ISNUMBER(SEARCH("대신대납",J731)),ISNUMBER(SEARCH("대신 대납",J731)),ISNUMBER(SEARCH("대신착불",J731)),ISNUMBER(SEARCH("대신 착불",J731))), 0,_xlfn.IFNA(_xlfn.IFS(
    AND(N731/K731 &gt; 2, N731/K731 &lt;= 5), 500/(Summary!$B$23/100) * K731,
    AND(N731/K731 &gt; 5, N731/K731 &lt;= 10), 1000/(Summary!$B$23/100) * K731,
    AND(N731/K731 &gt; 10, N731/K731 &lt;= 20), 3000/(Summary!$B$23/100) * K731,
    AND(N731/K731 &gt; 20, N731/K731 &lt;= 25), 11000/(Summary!$B$23/100) * K731,
    AND(N731/K731 &gt; 25, N731/K731 &lt;= 999), 15000/(Summary!$B$23/100) * K731
),0))</f>
        <v>53.059968376258844</v>
      </c>
      <c r="X731" s="99" cm="1">
        <f t="array" ref="X731">_xlfn.IFNA(_xlfn.IFS(AND(P731&gt;=2000, P731&lt;3000), 10000, AND(P731&gt;=3000, P731&lt;4000), 15000, AND(P731&gt;=4000, P731&lt;5000), 20000, AND(P731&gt;=5000), 25000),0)</f>
        <v>0</v>
      </c>
      <c r="Y731" s="64" t="str">
        <f>_xlfn.IFNA(VLOOKUP(D731,OTC!$A:$H,8,0),"")</f>
        <v/>
      </c>
      <c r="Z731" s="102">
        <f t="shared" si="263"/>
        <v>53</v>
      </c>
      <c r="AA731" s="113">
        <f t="shared" si="264"/>
        <v>979</v>
      </c>
      <c r="AB731" s="124">
        <f>IF(OR(ISNUMBER(SEARCH("적하삭제",J731)),ISNUMBER(SEARCH("적하 삭제",J731))),0,AA731*Summary!$B$23/100)</f>
        <v>9225.4107000000004</v>
      </c>
      <c r="AC731" s="65"/>
      <c r="AD731" s="145">
        <v>45917</v>
      </c>
      <c r="AE731" s="139" t="s">
        <v>10</v>
      </c>
      <c r="AF731" s="139">
        <v>82020038130</v>
      </c>
      <c r="AG731" s="139" t="s">
        <v>2328</v>
      </c>
      <c r="AH731" s="139" t="s">
        <v>1715</v>
      </c>
      <c r="AI731" s="139">
        <v>1041423223</v>
      </c>
      <c r="AJ731" s="139">
        <v>7532</v>
      </c>
      <c r="AK731" s="139" t="s">
        <v>2170</v>
      </c>
      <c r="AL731" s="140">
        <v>1</v>
      </c>
      <c r="AM731" s="141">
        <v>1.7</v>
      </c>
      <c r="AN731" s="141">
        <v>2.4</v>
      </c>
      <c r="AO731" s="141">
        <v>2.4</v>
      </c>
      <c r="AP731" s="139" t="s">
        <v>100</v>
      </c>
      <c r="AQ731" s="141">
        <v>14.15</v>
      </c>
      <c r="AR731" s="139" t="s">
        <v>81</v>
      </c>
      <c r="AS731" s="139" t="s">
        <v>81</v>
      </c>
      <c r="AT731" s="139" t="s">
        <v>81</v>
      </c>
      <c r="AU731" s="139" t="s">
        <v>81</v>
      </c>
      <c r="AV731" s="139" t="s">
        <v>81</v>
      </c>
      <c r="AW731" s="139">
        <v>2256355</v>
      </c>
      <c r="AX731" s="139" t="s">
        <v>121</v>
      </c>
      <c r="AY731" s="139" t="s">
        <v>89</v>
      </c>
      <c r="AZ731" s="139"/>
      <c r="BA731" s="139" t="s">
        <v>83</v>
      </c>
      <c r="BB731" s="157">
        <v>596421479934</v>
      </c>
      <c r="BC731" s="139"/>
      <c r="BD731" s="139" t="s">
        <v>2329</v>
      </c>
      <c r="BE731" s="139" t="s">
        <v>88</v>
      </c>
      <c r="BF731" s="139" t="s">
        <v>87</v>
      </c>
      <c r="BG731" s="139" t="s">
        <v>84</v>
      </c>
      <c r="BH731" s="139" t="s">
        <v>85</v>
      </c>
      <c r="BI731" s="139" t="s">
        <v>86</v>
      </c>
      <c r="BJ731" s="139"/>
      <c r="BK731" s="139" t="s">
        <v>116</v>
      </c>
    </row>
    <row r="732" spans="1:63" ht="13.2" customHeight="1" x14ac:dyDescent="0.2">
      <c r="A732" s="54">
        <f t="shared" si="243"/>
        <v>45918</v>
      </c>
      <c r="B732" s="54" t="str">
        <f t="shared" si="244"/>
        <v>NRT</v>
      </c>
      <c r="C732" s="53">
        <f t="shared" si="245"/>
        <v>82020038141</v>
      </c>
      <c r="D732" s="55" t="str">
        <f t="shared" si="246"/>
        <v>PJP250145899</v>
      </c>
      <c r="E732" s="53">
        <f t="shared" si="247"/>
        <v>596421490515</v>
      </c>
      <c r="F732" s="53">
        <f t="shared" si="248"/>
        <v>2256355</v>
      </c>
      <c r="G732" s="53" t="str">
        <f t="shared" si="249"/>
        <v>SWCORP (TEAMHT)</v>
      </c>
      <c r="H732" s="55" t="str">
        <f t="shared" si="250"/>
        <v>이경숙</v>
      </c>
      <c r="I732" s="53">
        <f t="shared" si="251"/>
        <v>6561</v>
      </c>
      <c r="J732" s="72">
        <f t="shared" si="252"/>
        <v>0</v>
      </c>
      <c r="K732" s="114">
        <f t="shared" si="253"/>
        <v>1</v>
      </c>
      <c r="L732" s="115">
        <f t="shared" si="254"/>
        <v>0.7</v>
      </c>
      <c r="M732" s="115">
        <f t="shared" si="255"/>
        <v>2.2999999999999998</v>
      </c>
      <c r="N732" s="56">
        <f t="shared" si="256"/>
        <v>2.3000000000000003</v>
      </c>
      <c r="O732" s="53" t="str">
        <f t="shared" si="257"/>
        <v>일반(목록배제,Normal-Manifest Exception)</v>
      </c>
      <c r="P732" s="100">
        <f t="shared" si="258"/>
        <v>4.92</v>
      </c>
      <c r="Q732" s="63" t="str">
        <f t="shared" si="259"/>
        <v>RS702</v>
      </c>
      <c r="R732" s="63" t="str">
        <f t="shared" si="260"/>
        <v>AIR SEOUL</v>
      </c>
      <c r="S732" s="54">
        <f t="shared" si="261"/>
        <v>45918</v>
      </c>
      <c r="T732" s="94">
        <f t="shared" si="262"/>
        <v>907</v>
      </c>
      <c r="U732" s="98" cm="1">
        <f t="array" ref="U732">IF(OR(ISNUMBER(SEARCH("대신대납",J732)),ISNUMBER(SEARCH("대신 대납",J732))),_xlfn.LET(
  _xlpm.s,J732,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2" s="98">
        <f>((K732-1)*2500)/(Summary!$B$23/100)</f>
        <v>0</v>
      </c>
      <c r="W732" s="107">
        <f>IF(OR(ISNUMBER(SEARCH("대신대납",J732)),ISNUMBER(SEARCH("대신 대납",J732)),ISNUMBER(SEARCH("대신착불",J732)),ISNUMBER(SEARCH("대신 착불",J732))), 0,_xlfn.IFNA(_xlfn.IFS(
    AND(N732/K732 &gt; 2, N732/K732 &lt;= 5), 500/(Summary!$B$23/100) * K732,
    AND(N732/K732 &gt; 5, N732/K732 &lt;= 10), 1000/(Summary!$B$23/100) * K732,
    AND(N732/K732 &gt; 10, N732/K732 &lt;= 20), 3000/(Summary!$B$23/100) * K732,
    AND(N732/K732 &gt; 20, N732/K732 &lt;= 25), 11000/(Summary!$B$23/100) * K732,
    AND(N732/K732 &gt; 25, N732/K732 &lt;= 999), 15000/(Summary!$B$23/100) * K732
),0))</f>
        <v>53.059968376258844</v>
      </c>
      <c r="X732" s="99" cm="1">
        <f t="array" ref="X732">_xlfn.IFNA(_xlfn.IFS(AND(P732&gt;=2000, P732&lt;3000), 10000, AND(P732&gt;=3000, P732&lt;4000), 15000, AND(P732&gt;=4000, P732&lt;5000), 20000, AND(P732&gt;=5000), 25000),0)</f>
        <v>0</v>
      </c>
      <c r="Y732" s="64" t="str">
        <f>_xlfn.IFNA(VLOOKUP(D732,OTC!$A:$H,8,0),"")</f>
        <v/>
      </c>
      <c r="Z732" s="102">
        <f t="shared" si="263"/>
        <v>53</v>
      </c>
      <c r="AA732" s="113">
        <f t="shared" si="264"/>
        <v>960</v>
      </c>
      <c r="AB732" s="124">
        <f>IF(OR(ISNUMBER(SEARCH("적하삭제",J732)),ISNUMBER(SEARCH("적하 삭제",J732))),0,AA732*Summary!$B$23/100)</f>
        <v>9046.3680000000004</v>
      </c>
      <c r="AC732" s="65"/>
      <c r="AD732" s="145">
        <v>45918</v>
      </c>
      <c r="AE732" s="139" t="s">
        <v>10</v>
      </c>
      <c r="AF732" s="139">
        <v>82020038141</v>
      </c>
      <c r="AG732" s="139" t="s">
        <v>2330</v>
      </c>
      <c r="AH732" s="139" t="s">
        <v>2331</v>
      </c>
      <c r="AI732" s="139">
        <v>1024665219</v>
      </c>
      <c r="AJ732" s="139">
        <v>6561</v>
      </c>
      <c r="AK732" s="139"/>
      <c r="AL732" s="140">
        <v>1</v>
      </c>
      <c r="AM732" s="141">
        <v>0.7</v>
      </c>
      <c r="AN732" s="141">
        <v>2.2999999999999998</v>
      </c>
      <c r="AO732" s="141">
        <v>2.2999999999999998</v>
      </c>
      <c r="AP732" s="139" t="s">
        <v>8</v>
      </c>
      <c r="AQ732" s="141">
        <v>4.92</v>
      </c>
      <c r="AR732" s="139" t="s">
        <v>81</v>
      </c>
      <c r="AS732" s="139" t="s">
        <v>81</v>
      </c>
      <c r="AT732" s="139" t="s">
        <v>81</v>
      </c>
      <c r="AU732" s="139" t="s">
        <v>81</v>
      </c>
      <c r="AV732" s="139" t="s">
        <v>81</v>
      </c>
      <c r="AW732" s="139">
        <v>2256355</v>
      </c>
      <c r="AX732" s="139" t="s">
        <v>121</v>
      </c>
      <c r="AY732" s="139" t="s">
        <v>82</v>
      </c>
      <c r="AZ732" s="139"/>
      <c r="BA732" s="139" t="s">
        <v>83</v>
      </c>
      <c r="BB732" s="157">
        <v>596421490515</v>
      </c>
      <c r="BC732" s="139"/>
      <c r="BD732" s="139" t="s">
        <v>2332</v>
      </c>
      <c r="BE732" s="139" t="s">
        <v>119</v>
      </c>
      <c r="BF732" s="139" t="s">
        <v>87</v>
      </c>
      <c r="BG732" s="139" t="s">
        <v>84</v>
      </c>
      <c r="BH732" s="139" t="s">
        <v>85</v>
      </c>
      <c r="BI732" s="139" t="s">
        <v>86</v>
      </c>
      <c r="BJ732" s="139"/>
      <c r="BK732" s="139" t="s">
        <v>116</v>
      </c>
    </row>
    <row r="733" spans="1:63" ht="13.2" customHeight="1" x14ac:dyDescent="0.2">
      <c r="A733" s="54">
        <f t="shared" si="243"/>
        <v>45918</v>
      </c>
      <c r="B733" s="54" t="str">
        <f t="shared" si="244"/>
        <v>NRT</v>
      </c>
      <c r="C733" s="53">
        <f t="shared" si="245"/>
        <v>82020038141</v>
      </c>
      <c r="D733" s="55" t="str">
        <f t="shared" si="246"/>
        <v>PJP250145913</v>
      </c>
      <c r="E733" s="53">
        <f t="shared" si="247"/>
        <v>596421490655</v>
      </c>
      <c r="F733" s="53">
        <f t="shared" si="248"/>
        <v>2256355</v>
      </c>
      <c r="G733" s="53" t="str">
        <f t="shared" si="249"/>
        <v>SWCORP (TEAMHT)</v>
      </c>
      <c r="H733" s="55" t="str">
        <f t="shared" si="250"/>
        <v>박성희</v>
      </c>
      <c r="I733" s="53">
        <f t="shared" si="251"/>
        <v>38033</v>
      </c>
      <c r="J733" s="72">
        <f t="shared" si="252"/>
        <v>0</v>
      </c>
      <c r="K733" s="114">
        <f t="shared" si="253"/>
        <v>1</v>
      </c>
      <c r="L733" s="115">
        <f t="shared" si="254"/>
        <v>0.7</v>
      </c>
      <c r="M733" s="115">
        <f t="shared" si="255"/>
        <v>2</v>
      </c>
      <c r="N733" s="56">
        <f t="shared" si="256"/>
        <v>2</v>
      </c>
      <c r="O733" s="53" t="str">
        <f t="shared" si="257"/>
        <v>일반(목록배제,Normal-Manifest Exception)</v>
      </c>
      <c r="P733" s="100">
        <f t="shared" si="258"/>
        <v>31.45</v>
      </c>
      <c r="Q733" s="63" t="str">
        <f t="shared" si="259"/>
        <v>RS702</v>
      </c>
      <c r="R733" s="63" t="str">
        <f t="shared" si="260"/>
        <v>AIR SEOUL</v>
      </c>
      <c r="S733" s="54">
        <f t="shared" si="261"/>
        <v>45918</v>
      </c>
      <c r="T733" s="94">
        <f t="shared" si="262"/>
        <v>850</v>
      </c>
      <c r="U733" s="98" cm="1">
        <f t="array" ref="U733">IF(OR(ISNUMBER(SEARCH("대신대납",J733)),ISNUMBER(SEARCH("대신 대납",J733))),_xlfn.LET(
  _xlpm.s,J733,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3" s="98">
        <f>((K733-1)*2500)/(Summary!$B$23/100)</f>
        <v>0</v>
      </c>
      <c r="W733" s="107">
        <f>IF(OR(ISNUMBER(SEARCH("대신대납",J733)),ISNUMBER(SEARCH("대신 대납",J733)),ISNUMBER(SEARCH("대신착불",J733)),ISNUMBER(SEARCH("대신 착불",J733))), 0,_xlfn.IFNA(_xlfn.IFS(
    AND(N733/K733 &gt; 2, N733/K733 &lt;= 5), 500/(Summary!$B$23/100) * K733,
    AND(N733/K733 &gt; 5, N733/K733 &lt;= 10), 1000/(Summary!$B$23/100) * K733,
    AND(N733/K733 &gt; 10, N733/K733 &lt;= 20), 3000/(Summary!$B$23/100) * K733,
    AND(N733/K733 &gt; 20, N733/K733 &lt;= 25), 11000/(Summary!$B$23/100) * K733,
    AND(N733/K733 &gt; 25, N733/K733 &lt;= 999), 15000/(Summary!$B$23/100) * K733
),0))</f>
        <v>0</v>
      </c>
      <c r="X733" s="99" cm="1">
        <f t="array" ref="X733">_xlfn.IFNA(_xlfn.IFS(AND(P733&gt;=2000, P733&lt;3000), 10000, AND(P733&gt;=3000, P733&lt;4000), 15000, AND(P733&gt;=4000, P733&lt;5000), 20000, AND(P733&gt;=5000), 25000),0)</f>
        <v>0</v>
      </c>
      <c r="Y733" s="64" t="str">
        <f>_xlfn.IFNA(VLOOKUP(D733,OTC!$A:$H,8,0),"")</f>
        <v/>
      </c>
      <c r="Z733" s="102">
        <f t="shared" si="263"/>
        <v>0</v>
      </c>
      <c r="AA733" s="113">
        <f t="shared" si="264"/>
        <v>850</v>
      </c>
      <c r="AB733" s="124">
        <f>IF(OR(ISNUMBER(SEARCH("적하삭제",J733)),ISNUMBER(SEARCH("적하 삭제",J733))),0,AA733*Summary!$B$23/100)</f>
        <v>8009.8050000000003</v>
      </c>
      <c r="AC733" s="65"/>
      <c r="AD733" s="145">
        <v>45918</v>
      </c>
      <c r="AE733" s="139" t="s">
        <v>10</v>
      </c>
      <c r="AF733" s="139">
        <v>82020038141</v>
      </c>
      <c r="AG733" s="139" t="s">
        <v>2333</v>
      </c>
      <c r="AH733" s="139" t="s">
        <v>2334</v>
      </c>
      <c r="AI733" s="139">
        <v>1094229767</v>
      </c>
      <c r="AJ733" s="139">
        <v>38033</v>
      </c>
      <c r="AK733" s="139"/>
      <c r="AL733" s="140">
        <v>1</v>
      </c>
      <c r="AM733" s="141">
        <v>0.7</v>
      </c>
      <c r="AN733" s="141">
        <v>2</v>
      </c>
      <c r="AO733" s="141">
        <v>2</v>
      </c>
      <c r="AP733" s="139" t="s">
        <v>8</v>
      </c>
      <c r="AQ733" s="141">
        <v>31.45</v>
      </c>
      <c r="AR733" s="139" t="s">
        <v>81</v>
      </c>
      <c r="AS733" s="139" t="s">
        <v>81</v>
      </c>
      <c r="AT733" s="139" t="s">
        <v>81</v>
      </c>
      <c r="AU733" s="139" t="s">
        <v>81</v>
      </c>
      <c r="AV733" s="139" t="s">
        <v>81</v>
      </c>
      <c r="AW733" s="139">
        <v>2256355</v>
      </c>
      <c r="AX733" s="139" t="s">
        <v>121</v>
      </c>
      <c r="AY733" s="139" t="s">
        <v>82</v>
      </c>
      <c r="AZ733" s="139"/>
      <c r="BA733" s="139" t="s">
        <v>83</v>
      </c>
      <c r="BB733" s="157">
        <v>596421490655</v>
      </c>
      <c r="BC733" s="139"/>
      <c r="BD733" s="139" t="s">
        <v>2335</v>
      </c>
      <c r="BE733" s="139" t="s">
        <v>119</v>
      </c>
      <c r="BF733" s="139" t="s">
        <v>87</v>
      </c>
      <c r="BG733" s="139" t="s">
        <v>84</v>
      </c>
      <c r="BH733" s="139" t="s">
        <v>85</v>
      </c>
      <c r="BI733" s="139" t="s">
        <v>86</v>
      </c>
      <c r="BJ733" s="139"/>
      <c r="BK733" s="139" t="s">
        <v>116</v>
      </c>
    </row>
    <row r="734" spans="1:63" ht="13.2" customHeight="1" x14ac:dyDescent="0.2">
      <c r="A734" s="54">
        <f t="shared" si="243"/>
        <v>45918</v>
      </c>
      <c r="B734" s="54" t="str">
        <f t="shared" si="244"/>
        <v>NRT</v>
      </c>
      <c r="C734" s="53">
        <f t="shared" si="245"/>
        <v>82020038141</v>
      </c>
      <c r="D734" s="55" t="str">
        <f t="shared" si="246"/>
        <v>PJP250145935</v>
      </c>
      <c r="E734" s="53">
        <f t="shared" si="247"/>
        <v>596421490876</v>
      </c>
      <c r="F734" s="53">
        <f t="shared" si="248"/>
        <v>2256355</v>
      </c>
      <c r="G734" s="53" t="str">
        <f t="shared" si="249"/>
        <v>SWCORP (TEAMHT)</v>
      </c>
      <c r="H734" s="55" t="str">
        <f t="shared" si="250"/>
        <v>박정훈</v>
      </c>
      <c r="I734" s="53">
        <f t="shared" si="251"/>
        <v>46328</v>
      </c>
      <c r="J734" s="72">
        <f t="shared" si="252"/>
        <v>0</v>
      </c>
      <c r="K734" s="114">
        <f t="shared" si="253"/>
        <v>1</v>
      </c>
      <c r="L734" s="115">
        <f t="shared" si="254"/>
        <v>0.75</v>
      </c>
      <c r="M734" s="115">
        <f t="shared" si="255"/>
        <v>2.1</v>
      </c>
      <c r="N734" s="56">
        <f t="shared" si="256"/>
        <v>2.1</v>
      </c>
      <c r="O734" s="53" t="str">
        <f t="shared" si="257"/>
        <v>일반(목록배제,Normal-Manifest Exception)</v>
      </c>
      <c r="P734" s="100">
        <f t="shared" si="258"/>
        <v>6.31</v>
      </c>
      <c r="Q734" s="63" t="str">
        <f t="shared" si="259"/>
        <v>RS702</v>
      </c>
      <c r="R734" s="63" t="str">
        <f t="shared" si="260"/>
        <v>AIR SEOUL</v>
      </c>
      <c r="S734" s="54">
        <f t="shared" si="261"/>
        <v>45918</v>
      </c>
      <c r="T734" s="94">
        <f t="shared" si="262"/>
        <v>869</v>
      </c>
      <c r="U734" s="98" cm="1">
        <f t="array" ref="U734">IF(OR(ISNUMBER(SEARCH("대신대납",J734)),ISNUMBER(SEARCH("대신 대납",J734))),_xlfn.LET(
  _xlpm.s,J734,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4" s="98">
        <f>((K734-1)*2500)/(Summary!$B$23/100)</f>
        <v>0</v>
      </c>
      <c r="W734" s="107">
        <f>IF(OR(ISNUMBER(SEARCH("대신대납",J734)),ISNUMBER(SEARCH("대신 대납",J734)),ISNUMBER(SEARCH("대신착불",J734)),ISNUMBER(SEARCH("대신 착불",J734))), 0,_xlfn.IFNA(_xlfn.IFS(
    AND(N734/K734 &gt; 2, N734/K734 &lt;= 5), 500/(Summary!$B$23/100) * K734,
    AND(N734/K734 &gt; 5, N734/K734 &lt;= 10), 1000/(Summary!$B$23/100) * K734,
    AND(N734/K734 &gt; 10, N734/K734 &lt;= 20), 3000/(Summary!$B$23/100) * K734,
    AND(N734/K734 &gt; 20, N734/K734 &lt;= 25), 11000/(Summary!$B$23/100) * K734,
    AND(N734/K734 &gt; 25, N734/K734 &lt;= 999), 15000/(Summary!$B$23/100) * K734
),0))</f>
        <v>53.059968376258844</v>
      </c>
      <c r="X734" s="99" cm="1">
        <f t="array" ref="X734">_xlfn.IFNA(_xlfn.IFS(AND(P734&gt;=2000, P734&lt;3000), 10000, AND(P734&gt;=3000, P734&lt;4000), 15000, AND(P734&gt;=4000, P734&lt;5000), 20000, AND(P734&gt;=5000), 25000),0)</f>
        <v>0</v>
      </c>
      <c r="Y734" s="64" t="str">
        <f>_xlfn.IFNA(VLOOKUP(D734,OTC!$A:$H,8,0),"")</f>
        <v/>
      </c>
      <c r="Z734" s="102">
        <f t="shared" si="263"/>
        <v>53</v>
      </c>
      <c r="AA734" s="113">
        <f t="shared" si="264"/>
        <v>922</v>
      </c>
      <c r="AB734" s="124">
        <f>IF(OR(ISNUMBER(SEARCH("적하삭제",J734)),ISNUMBER(SEARCH("적하 삭제",J734))),0,AA734*Summary!$B$23/100)</f>
        <v>8688.2826000000005</v>
      </c>
      <c r="AC734" s="65"/>
      <c r="AD734" s="145">
        <v>45918</v>
      </c>
      <c r="AE734" s="139" t="s">
        <v>10</v>
      </c>
      <c r="AF734" s="139">
        <v>82020038141</v>
      </c>
      <c r="AG734" s="139" t="s">
        <v>2336</v>
      </c>
      <c r="AH734" s="139" t="s">
        <v>225</v>
      </c>
      <c r="AI734" s="139">
        <v>1066148840</v>
      </c>
      <c r="AJ734" s="139">
        <v>46328</v>
      </c>
      <c r="AK734" s="139"/>
      <c r="AL734" s="140">
        <v>1</v>
      </c>
      <c r="AM734" s="141">
        <v>0.75</v>
      </c>
      <c r="AN734" s="141">
        <v>2.1</v>
      </c>
      <c r="AO734" s="141">
        <v>2.1</v>
      </c>
      <c r="AP734" s="139" t="s">
        <v>8</v>
      </c>
      <c r="AQ734" s="141">
        <v>6.31</v>
      </c>
      <c r="AR734" s="139" t="s">
        <v>81</v>
      </c>
      <c r="AS734" s="139" t="s">
        <v>81</v>
      </c>
      <c r="AT734" s="139" t="s">
        <v>81</v>
      </c>
      <c r="AU734" s="139" t="s">
        <v>81</v>
      </c>
      <c r="AV734" s="139" t="s">
        <v>81</v>
      </c>
      <c r="AW734" s="139">
        <v>2256355</v>
      </c>
      <c r="AX734" s="139" t="s">
        <v>121</v>
      </c>
      <c r="AY734" s="139" t="s">
        <v>82</v>
      </c>
      <c r="AZ734" s="139"/>
      <c r="BA734" s="139" t="s">
        <v>83</v>
      </c>
      <c r="BB734" s="157">
        <v>596421490876</v>
      </c>
      <c r="BC734" s="139"/>
      <c r="BD734" s="139" t="s">
        <v>2337</v>
      </c>
      <c r="BE734" s="139" t="s">
        <v>119</v>
      </c>
      <c r="BF734" s="139" t="s">
        <v>87</v>
      </c>
      <c r="BG734" s="139" t="s">
        <v>84</v>
      </c>
      <c r="BH734" s="139" t="s">
        <v>85</v>
      </c>
      <c r="BI734" s="139" t="s">
        <v>86</v>
      </c>
      <c r="BJ734" s="139"/>
      <c r="BK734" s="139" t="s">
        <v>116</v>
      </c>
    </row>
    <row r="735" spans="1:63" ht="13.2" customHeight="1" x14ac:dyDescent="0.2">
      <c r="A735" s="54">
        <f t="shared" si="243"/>
        <v>45918</v>
      </c>
      <c r="B735" s="54" t="str">
        <f t="shared" si="244"/>
        <v>NRT</v>
      </c>
      <c r="C735" s="53">
        <f t="shared" si="245"/>
        <v>82020038141</v>
      </c>
      <c r="D735" s="55" t="str">
        <f t="shared" si="246"/>
        <v>PJP250145936</v>
      </c>
      <c r="E735" s="53">
        <f t="shared" si="247"/>
        <v>596421490880</v>
      </c>
      <c r="F735" s="53">
        <f t="shared" si="248"/>
        <v>2256355</v>
      </c>
      <c r="G735" s="53" t="str">
        <f t="shared" si="249"/>
        <v>SWCORP (TEAMHT)</v>
      </c>
      <c r="H735" s="55" t="str">
        <f t="shared" si="250"/>
        <v>유승빈</v>
      </c>
      <c r="I735" s="53">
        <f t="shared" si="251"/>
        <v>3178</v>
      </c>
      <c r="J735" s="72">
        <f t="shared" si="252"/>
        <v>0</v>
      </c>
      <c r="K735" s="114">
        <f t="shared" si="253"/>
        <v>1</v>
      </c>
      <c r="L735" s="115">
        <f t="shared" si="254"/>
        <v>1.55</v>
      </c>
      <c r="M735" s="115">
        <f t="shared" si="255"/>
        <v>2</v>
      </c>
      <c r="N735" s="56">
        <f t="shared" si="256"/>
        <v>2</v>
      </c>
      <c r="O735" s="53" t="str">
        <f t="shared" si="257"/>
        <v>일반(목록배제,Normal-Manifest Exception)</v>
      </c>
      <c r="P735" s="100">
        <f t="shared" si="258"/>
        <v>11.24</v>
      </c>
      <c r="Q735" s="63" t="str">
        <f t="shared" si="259"/>
        <v>RS702</v>
      </c>
      <c r="R735" s="63" t="str">
        <f t="shared" si="260"/>
        <v>AIR SEOUL</v>
      </c>
      <c r="S735" s="54">
        <f t="shared" si="261"/>
        <v>45918</v>
      </c>
      <c r="T735" s="94">
        <f t="shared" si="262"/>
        <v>850</v>
      </c>
      <c r="U735" s="98" cm="1">
        <f t="array" ref="U735">IF(OR(ISNUMBER(SEARCH("대신대납",J735)),ISNUMBER(SEARCH("대신 대납",J735))),_xlfn.LET(
  _xlpm.s,J735,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5" s="98">
        <f>((K735-1)*2500)/(Summary!$B$23/100)</f>
        <v>0</v>
      </c>
      <c r="W735" s="107">
        <f>IF(OR(ISNUMBER(SEARCH("대신대납",J735)),ISNUMBER(SEARCH("대신 대납",J735)),ISNUMBER(SEARCH("대신착불",J735)),ISNUMBER(SEARCH("대신 착불",J735))), 0,_xlfn.IFNA(_xlfn.IFS(
    AND(N735/K735 &gt; 2, N735/K735 &lt;= 5), 500/(Summary!$B$23/100) * K735,
    AND(N735/K735 &gt; 5, N735/K735 &lt;= 10), 1000/(Summary!$B$23/100) * K735,
    AND(N735/K735 &gt; 10, N735/K735 &lt;= 20), 3000/(Summary!$B$23/100) * K735,
    AND(N735/K735 &gt; 20, N735/K735 &lt;= 25), 11000/(Summary!$B$23/100) * K735,
    AND(N735/K735 &gt; 25, N735/K735 &lt;= 999), 15000/(Summary!$B$23/100) * K735
),0))</f>
        <v>0</v>
      </c>
      <c r="X735" s="99" cm="1">
        <f t="array" ref="X735">_xlfn.IFNA(_xlfn.IFS(AND(P735&gt;=2000, P735&lt;3000), 10000, AND(P735&gt;=3000, P735&lt;4000), 15000, AND(P735&gt;=4000, P735&lt;5000), 20000, AND(P735&gt;=5000), 25000),0)</f>
        <v>0</v>
      </c>
      <c r="Y735" s="64" t="str">
        <f>_xlfn.IFNA(VLOOKUP(D735,OTC!$A:$H,8,0),"")</f>
        <v/>
      </c>
      <c r="Z735" s="102">
        <f t="shared" si="263"/>
        <v>0</v>
      </c>
      <c r="AA735" s="113">
        <f t="shared" si="264"/>
        <v>850</v>
      </c>
      <c r="AB735" s="124">
        <f>IF(OR(ISNUMBER(SEARCH("적하삭제",J735)),ISNUMBER(SEARCH("적하 삭제",J735))),0,AA735*Summary!$B$23/100)</f>
        <v>8009.8050000000003</v>
      </c>
      <c r="AC735" s="65"/>
      <c r="AD735" s="145">
        <v>45918</v>
      </c>
      <c r="AE735" s="139" t="s">
        <v>10</v>
      </c>
      <c r="AF735" s="139">
        <v>82020038141</v>
      </c>
      <c r="AG735" s="139" t="s">
        <v>2338</v>
      </c>
      <c r="AH735" s="139" t="s">
        <v>2339</v>
      </c>
      <c r="AI735" s="139">
        <v>1098966015</v>
      </c>
      <c r="AJ735" s="139">
        <v>3178</v>
      </c>
      <c r="AK735" s="139"/>
      <c r="AL735" s="140">
        <v>1</v>
      </c>
      <c r="AM735" s="141">
        <v>1.55</v>
      </c>
      <c r="AN735" s="141">
        <v>2</v>
      </c>
      <c r="AO735" s="141">
        <v>2</v>
      </c>
      <c r="AP735" s="139" t="s">
        <v>8</v>
      </c>
      <c r="AQ735" s="141">
        <v>11.24</v>
      </c>
      <c r="AR735" s="139" t="s">
        <v>81</v>
      </c>
      <c r="AS735" s="139" t="s">
        <v>81</v>
      </c>
      <c r="AT735" s="139" t="s">
        <v>81</v>
      </c>
      <c r="AU735" s="139" t="s">
        <v>81</v>
      </c>
      <c r="AV735" s="139" t="s">
        <v>81</v>
      </c>
      <c r="AW735" s="139">
        <v>2256355</v>
      </c>
      <c r="AX735" s="139" t="s">
        <v>121</v>
      </c>
      <c r="AY735" s="139" t="s">
        <v>82</v>
      </c>
      <c r="AZ735" s="139"/>
      <c r="BA735" s="139" t="s">
        <v>83</v>
      </c>
      <c r="BB735" s="157">
        <v>596421490880</v>
      </c>
      <c r="BC735" s="139"/>
      <c r="BD735" s="139" t="s">
        <v>2340</v>
      </c>
      <c r="BE735" s="139" t="s">
        <v>119</v>
      </c>
      <c r="BF735" s="139" t="s">
        <v>87</v>
      </c>
      <c r="BG735" s="139" t="s">
        <v>84</v>
      </c>
      <c r="BH735" s="139" t="s">
        <v>85</v>
      </c>
      <c r="BI735" s="139" t="s">
        <v>86</v>
      </c>
      <c r="BJ735" s="139"/>
      <c r="BK735" s="139" t="s">
        <v>116</v>
      </c>
    </row>
    <row r="736" spans="1:63" ht="13.2" customHeight="1" x14ac:dyDescent="0.2">
      <c r="A736" s="54">
        <f t="shared" si="243"/>
        <v>45918</v>
      </c>
      <c r="B736" s="54" t="str">
        <f t="shared" si="244"/>
        <v>NRT</v>
      </c>
      <c r="C736" s="53">
        <f t="shared" si="245"/>
        <v>82020038141</v>
      </c>
      <c r="D736" s="55" t="str">
        <f t="shared" si="246"/>
        <v>PJP250145941</v>
      </c>
      <c r="E736" s="53">
        <f t="shared" si="247"/>
        <v>596421490935</v>
      </c>
      <c r="F736" s="53">
        <f t="shared" si="248"/>
        <v>2256355</v>
      </c>
      <c r="G736" s="53" t="str">
        <f t="shared" si="249"/>
        <v>SWCORP (TEAMHT)</v>
      </c>
      <c r="H736" s="55" t="str">
        <f t="shared" si="250"/>
        <v>박서연</v>
      </c>
      <c r="I736" s="53">
        <f t="shared" si="251"/>
        <v>3902</v>
      </c>
      <c r="J736" s="72">
        <f t="shared" si="252"/>
        <v>0</v>
      </c>
      <c r="K736" s="114">
        <f t="shared" si="253"/>
        <v>1</v>
      </c>
      <c r="L736" s="115">
        <f t="shared" si="254"/>
        <v>2.2000000000000002</v>
      </c>
      <c r="M736" s="115">
        <f t="shared" si="255"/>
        <v>2.1</v>
      </c>
      <c r="N736" s="56">
        <f t="shared" si="256"/>
        <v>2.2000000000000002</v>
      </c>
      <c r="O736" s="53" t="str">
        <f t="shared" si="257"/>
        <v>일반(목록배제,Normal-Manifest Exception)</v>
      </c>
      <c r="P736" s="100">
        <f t="shared" si="258"/>
        <v>12.84</v>
      </c>
      <c r="Q736" s="63" t="str">
        <f t="shared" si="259"/>
        <v>RS702</v>
      </c>
      <c r="R736" s="63" t="str">
        <f t="shared" si="260"/>
        <v>AIR SEOUL</v>
      </c>
      <c r="S736" s="54">
        <f t="shared" si="261"/>
        <v>45918</v>
      </c>
      <c r="T736" s="94">
        <f t="shared" si="262"/>
        <v>888</v>
      </c>
      <c r="U736" s="98" cm="1">
        <f t="array" ref="U736">IF(OR(ISNUMBER(SEARCH("대신대납",J736)),ISNUMBER(SEARCH("대신 대납",J736))),_xlfn.LET(
  _xlpm.s,J736,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6" s="98">
        <f>((K736-1)*2500)/(Summary!$B$23/100)</f>
        <v>0</v>
      </c>
      <c r="W736" s="107">
        <f>IF(OR(ISNUMBER(SEARCH("대신대납",J736)),ISNUMBER(SEARCH("대신 대납",J736)),ISNUMBER(SEARCH("대신착불",J736)),ISNUMBER(SEARCH("대신 착불",J736))), 0,_xlfn.IFNA(_xlfn.IFS(
    AND(N736/K736 &gt; 2, N736/K736 &lt;= 5), 500/(Summary!$B$23/100) * K736,
    AND(N736/K736 &gt; 5, N736/K736 &lt;= 10), 1000/(Summary!$B$23/100) * K736,
    AND(N736/K736 &gt; 10, N736/K736 &lt;= 20), 3000/(Summary!$B$23/100) * K736,
    AND(N736/K736 &gt; 20, N736/K736 &lt;= 25), 11000/(Summary!$B$23/100) * K736,
    AND(N736/K736 &gt; 25, N736/K736 &lt;= 999), 15000/(Summary!$B$23/100) * K736
),0))</f>
        <v>53.059968376258844</v>
      </c>
      <c r="X736" s="99" cm="1">
        <f t="array" ref="X736">_xlfn.IFNA(_xlfn.IFS(AND(P736&gt;=2000, P736&lt;3000), 10000, AND(P736&gt;=3000, P736&lt;4000), 15000, AND(P736&gt;=4000, P736&lt;5000), 20000, AND(P736&gt;=5000), 25000),0)</f>
        <v>0</v>
      </c>
      <c r="Y736" s="64" t="str">
        <f>_xlfn.IFNA(VLOOKUP(D736,OTC!$A:$H,8,0),"")</f>
        <v/>
      </c>
      <c r="Z736" s="102">
        <f t="shared" si="263"/>
        <v>53</v>
      </c>
      <c r="AA736" s="113">
        <f t="shared" si="264"/>
        <v>941</v>
      </c>
      <c r="AB736" s="124">
        <f>IF(OR(ISNUMBER(SEARCH("적하삭제",J736)),ISNUMBER(SEARCH("적하 삭제",J736))),0,AA736*Summary!$B$23/100)</f>
        <v>8867.3253000000004</v>
      </c>
      <c r="AC736" s="65"/>
      <c r="AD736" s="145">
        <v>45918</v>
      </c>
      <c r="AE736" s="139" t="s">
        <v>10</v>
      </c>
      <c r="AF736" s="139">
        <v>82020038141</v>
      </c>
      <c r="AG736" s="139" t="s">
        <v>2341</v>
      </c>
      <c r="AH736" s="139" t="s">
        <v>181</v>
      </c>
      <c r="AI736" s="139">
        <v>1023528560</v>
      </c>
      <c r="AJ736" s="139">
        <v>3902</v>
      </c>
      <c r="AK736" s="139"/>
      <c r="AL736" s="140">
        <v>1</v>
      </c>
      <c r="AM736" s="141">
        <v>2.2000000000000002</v>
      </c>
      <c r="AN736" s="141">
        <v>2.1</v>
      </c>
      <c r="AO736" s="141">
        <v>2.2000000000000002</v>
      </c>
      <c r="AP736" s="139" t="s">
        <v>8</v>
      </c>
      <c r="AQ736" s="141">
        <v>12.84</v>
      </c>
      <c r="AR736" s="139" t="s">
        <v>81</v>
      </c>
      <c r="AS736" s="139" t="s">
        <v>81</v>
      </c>
      <c r="AT736" s="139" t="s">
        <v>81</v>
      </c>
      <c r="AU736" s="139" t="s">
        <v>81</v>
      </c>
      <c r="AV736" s="139" t="s">
        <v>81</v>
      </c>
      <c r="AW736" s="139">
        <v>2256355</v>
      </c>
      <c r="AX736" s="139" t="s">
        <v>121</v>
      </c>
      <c r="AY736" s="139" t="s">
        <v>82</v>
      </c>
      <c r="AZ736" s="139"/>
      <c r="BA736" s="139" t="s">
        <v>83</v>
      </c>
      <c r="BB736" s="157">
        <v>596421490935</v>
      </c>
      <c r="BC736" s="139"/>
      <c r="BD736" s="139" t="s">
        <v>2342</v>
      </c>
      <c r="BE736" s="139" t="s">
        <v>119</v>
      </c>
      <c r="BF736" s="139" t="s">
        <v>87</v>
      </c>
      <c r="BG736" s="139" t="s">
        <v>84</v>
      </c>
      <c r="BH736" s="139" t="s">
        <v>85</v>
      </c>
      <c r="BI736" s="139" t="s">
        <v>86</v>
      </c>
      <c r="BJ736" s="139"/>
      <c r="BK736" s="139" t="s">
        <v>116</v>
      </c>
    </row>
    <row r="737" spans="1:63" ht="13.2" customHeight="1" x14ac:dyDescent="0.2">
      <c r="A737" s="54">
        <f t="shared" si="243"/>
        <v>45918</v>
      </c>
      <c r="B737" s="54" t="str">
        <f t="shared" si="244"/>
        <v>NRT</v>
      </c>
      <c r="C737" s="53">
        <f t="shared" si="245"/>
        <v>82020038141</v>
      </c>
      <c r="D737" s="55" t="str">
        <f t="shared" si="246"/>
        <v>PJP250146884</v>
      </c>
      <c r="E737" s="53">
        <f t="shared" si="247"/>
        <v>596421493783</v>
      </c>
      <c r="F737" s="53">
        <f t="shared" si="248"/>
        <v>2256355</v>
      </c>
      <c r="G737" s="53" t="str">
        <f t="shared" si="249"/>
        <v>SWCORP (TEAMHT)</v>
      </c>
      <c r="H737" s="55" t="str">
        <f t="shared" si="250"/>
        <v>권미정</v>
      </c>
      <c r="I737" s="53">
        <f t="shared" si="251"/>
        <v>11444</v>
      </c>
      <c r="J737" s="72">
        <f t="shared" si="252"/>
        <v>0</v>
      </c>
      <c r="K737" s="114">
        <f t="shared" si="253"/>
        <v>1</v>
      </c>
      <c r="L737" s="115">
        <f t="shared" si="254"/>
        <v>0.35</v>
      </c>
      <c r="M737" s="115">
        <f t="shared" si="255"/>
        <v>2</v>
      </c>
      <c r="N737" s="56">
        <f t="shared" si="256"/>
        <v>2</v>
      </c>
      <c r="O737" s="53" t="str">
        <f t="shared" si="257"/>
        <v>일반(목록배제,Normal-Manifest Exception)</v>
      </c>
      <c r="P737" s="100">
        <f t="shared" si="258"/>
        <v>6.76</v>
      </c>
      <c r="Q737" s="63" t="str">
        <f t="shared" si="259"/>
        <v>RS702</v>
      </c>
      <c r="R737" s="63" t="str">
        <f t="shared" si="260"/>
        <v>AIR SEOUL</v>
      </c>
      <c r="S737" s="54">
        <f t="shared" si="261"/>
        <v>45918</v>
      </c>
      <c r="T737" s="94">
        <f t="shared" si="262"/>
        <v>850</v>
      </c>
      <c r="U737" s="98" cm="1">
        <f t="array" ref="U737">IF(OR(ISNUMBER(SEARCH("대신대납",J737)),ISNUMBER(SEARCH("대신 대납",J737))),_xlfn.LET(
  _xlpm.s,J737,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7" s="98">
        <f>((K737-1)*2500)/(Summary!$B$23/100)</f>
        <v>0</v>
      </c>
      <c r="W737" s="107">
        <f>IF(OR(ISNUMBER(SEARCH("대신대납",J737)),ISNUMBER(SEARCH("대신 대납",J737)),ISNUMBER(SEARCH("대신착불",J737)),ISNUMBER(SEARCH("대신 착불",J737))), 0,_xlfn.IFNA(_xlfn.IFS(
    AND(N737/K737 &gt; 2, N737/K737 &lt;= 5), 500/(Summary!$B$23/100) * K737,
    AND(N737/K737 &gt; 5, N737/K737 &lt;= 10), 1000/(Summary!$B$23/100) * K737,
    AND(N737/K737 &gt; 10, N737/K737 &lt;= 20), 3000/(Summary!$B$23/100) * K737,
    AND(N737/K737 &gt; 20, N737/K737 &lt;= 25), 11000/(Summary!$B$23/100) * K737,
    AND(N737/K737 &gt; 25, N737/K737 &lt;= 999), 15000/(Summary!$B$23/100) * K737
),0))</f>
        <v>0</v>
      </c>
      <c r="X737" s="99" cm="1">
        <f t="array" ref="X737">_xlfn.IFNA(_xlfn.IFS(AND(P737&gt;=2000, P737&lt;3000), 10000, AND(P737&gt;=3000, P737&lt;4000), 15000, AND(P737&gt;=4000, P737&lt;5000), 20000, AND(P737&gt;=5000), 25000),0)</f>
        <v>0</v>
      </c>
      <c r="Y737" s="64" t="str">
        <f>_xlfn.IFNA(VLOOKUP(D737,OTC!$A:$H,8,0),"")</f>
        <v/>
      </c>
      <c r="Z737" s="102">
        <f t="shared" si="263"/>
        <v>0</v>
      </c>
      <c r="AA737" s="113">
        <f t="shared" si="264"/>
        <v>850</v>
      </c>
      <c r="AB737" s="124">
        <f>IF(OR(ISNUMBER(SEARCH("적하삭제",J737)),ISNUMBER(SEARCH("적하 삭제",J737))),0,AA737*Summary!$B$23/100)</f>
        <v>8009.8050000000003</v>
      </c>
      <c r="AC737" s="65"/>
      <c r="AD737" s="145">
        <v>45918</v>
      </c>
      <c r="AE737" s="139" t="s">
        <v>10</v>
      </c>
      <c r="AF737" s="139">
        <v>82020038141</v>
      </c>
      <c r="AG737" s="139" t="s">
        <v>2343</v>
      </c>
      <c r="AH737" s="139" t="s">
        <v>2344</v>
      </c>
      <c r="AI737" s="139">
        <v>1046570602</v>
      </c>
      <c r="AJ737" s="139">
        <v>11444</v>
      </c>
      <c r="AK737" s="139"/>
      <c r="AL737" s="140">
        <v>1</v>
      </c>
      <c r="AM737" s="141">
        <v>0.35</v>
      </c>
      <c r="AN737" s="141">
        <v>2</v>
      </c>
      <c r="AO737" s="141">
        <v>2</v>
      </c>
      <c r="AP737" s="139" t="s">
        <v>8</v>
      </c>
      <c r="AQ737" s="141">
        <v>6.76</v>
      </c>
      <c r="AR737" s="139" t="s">
        <v>81</v>
      </c>
      <c r="AS737" s="139" t="s">
        <v>81</v>
      </c>
      <c r="AT737" s="139" t="s">
        <v>81</v>
      </c>
      <c r="AU737" s="139" t="s">
        <v>81</v>
      </c>
      <c r="AV737" s="139" t="s">
        <v>81</v>
      </c>
      <c r="AW737" s="139">
        <v>2256355</v>
      </c>
      <c r="AX737" s="139" t="s">
        <v>121</v>
      </c>
      <c r="AY737" s="139" t="s">
        <v>82</v>
      </c>
      <c r="AZ737" s="139"/>
      <c r="BA737" s="139" t="s">
        <v>83</v>
      </c>
      <c r="BB737" s="157">
        <v>596421493783</v>
      </c>
      <c r="BC737" s="139"/>
      <c r="BD737" s="139" t="s">
        <v>2345</v>
      </c>
      <c r="BE737" s="139" t="s">
        <v>119</v>
      </c>
      <c r="BF737" s="139" t="s">
        <v>87</v>
      </c>
      <c r="BG737" s="139" t="s">
        <v>84</v>
      </c>
      <c r="BH737" s="139" t="s">
        <v>85</v>
      </c>
      <c r="BI737" s="139" t="s">
        <v>86</v>
      </c>
      <c r="BJ737" s="139"/>
      <c r="BK737" s="139" t="s">
        <v>116</v>
      </c>
    </row>
    <row r="738" spans="1:63" ht="13.2" customHeight="1" x14ac:dyDescent="0.2">
      <c r="A738" s="54">
        <f t="shared" si="243"/>
        <v>45918</v>
      </c>
      <c r="B738" s="54" t="str">
        <f t="shared" si="244"/>
        <v>NRT</v>
      </c>
      <c r="C738" s="53">
        <f t="shared" si="245"/>
        <v>82020038141</v>
      </c>
      <c r="D738" s="55" t="str">
        <f t="shared" si="246"/>
        <v>PJP250146881</v>
      </c>
      <c r="E738" s="53">
        <f t="shared" si="247"/>
        <v>596421493750</v>
      </c>
      <c r="F738" s="53">
        <f t="shared" si="248"/>
        <v>2256355</v>
      </c>
      <c r="G738" s="53" t="str">
        <f t="shared" si="249"/>
        <v>SWCORP (TEAMHT)</v>
      </c>
      <c r="H738" s="55" t="str">
        <f t="shared" si="250"/>
        <v>이민정</v>
      </c>
      <c r="I738" s="53">
        <f t="shared" si="251"/>
        <v>48059</v>
      </c>
      <c r="J738" s="72">
        <f t="shared" si="252"/>
        <v>0</v>
      </c>
      <c r="K738" s="114">
        <f t="shared" si="253"/>
        <v>1</v>
      </c>
      <c r="L738" s="115">
        <f t="shared" si="254"/>
        <v>2</v>
      </c>
      <c r="M738" s="115">
        <f t="shared" si="255"/>
        <v>4.7</v>
      </c>
      <c r="N738" s="56">
        <f t="shared" si="256"/>
        <v>4.7</v>
      </c>
      <c r="O738" s="53" t="str">
        <f t="shared" si="257"/>
        <v>일반(목록배제,Normal-Manifest Exception)</v>
      </c>
      <c r="P738" s="100">
        <f t="shared" si="258"/>
        <v>21.86</v>
      </c>
      <c r="Q738" s="63" t="str">
        <f t="shared" si="259"/>
        <v>RS702</v>
      </c>
      <c r="R738" s="63" t="str">
        <f t="shared" si="260"/>
        <v>AIR SEOUL</v>
      </c>
      <c r="S738" s="54">
        <f t="shared" si="261"/>
        <v>45918</v>
      </c>
      <c r="T738" s="94">
        <f t="shared" si="262"/>
        <v>1363</v>
      </c>
      <c r="U738" s="98" cm="1">
        <f t="array" ref="U738">IF(OR(ISNUMBER(SEARCH("대신대납",J738)),ISNUMBER(SEARCH("대신 대납",J738))),_xlfn.LET(
  _xlpm.s,J738,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8" s="98">
        <f>((K738-1)*2500)/(Summary!$B$23/100)</f>
        <v>0</v>
      </c>
      <c r="W738" s="107">
        <f>IF(OR(ISNUMBER(SEARCH("대신대납",J738)),ISNUMBER(SEARCH("대신 대납",J738)),ISNUMBER(SEARCH("대신착불",J738)),ISNUMBER(SEARCH("대신 착불",J738))), 0,_xlfn.IFNA(_xlfn.IFS(
    AND(N738/K738 &gt; 2, N738/K738 &lt;= 5), 500/(Summary!$B$23/100) * K738,
    AND(N738/K738 &gt; 5, N738/K738 &lt;= 10), 1000/(Summary!$B$23/100) * K738,
    AND(N738/K738 &gt; 10, N738/K738 &lt;= 20), 3000/(Summary!$B$23/100) * K738,
    AND(N738/K738 &gt; 20, N738/K738 &lt;= 25), 11000/(Summary!$B$23/100) * K738,
    AND(N738/K738 &gt; 25, N738/K738 &lt;= 999), 15000/(Summary!$B$23/100) * K738
),0))</f>
        <v>53.059968376258844</v>
      </c>
      <c r="X738" s="99" cm="1">
        <f t="array" ref="X738">_xlfn.IFNA(_xlfn.IFS(AND(P738&gt;=2000, P738&lt;3000), 10000, AND(P738&gt;=3000, P738&lt;4000), 15000, AND(P738&gt;=4000, P738&lt;5000), 20000, AND(P738&gt;=5000), 25000),0)</f>
        <v>0</v>
      </c>
      <c r="Y738" s="64" t="str">
        <f>_xlfn.IFNA(VLOOKUP(D738,OTC!$A:$H,8,0),"")</f>
        <v/>
      </c>
      <c r="Z738" s="102">
        <f t="shared" si="263"/>
        <v>53</v>
      </c>
      <c r="AA738" s="113">
        <f t="shared" si="264"/>
        <v>1416</v>
      </c>
      <c r="AB738" s="124">
        <f>IF(OR(ISNUMBER(SEARCH("적하삭제",J738)),ISNUMBER(SEARCH("적하 삭제",J738))),0,AA738*Summary!$B$23/100)</f>
        <v>13343.3928</v>
      </c>
      <c r="AC738" s="65"/>
      <c r="AD738" s="145">
        <v>45918</v>
      </c>
      <c r="AE738" s="139" t="s">
        <v>10</v>
      </c>
      <c r="AF738" s="139">
        <v>82020038141</v>
      </c>
      <c r="AG738" s="139" t="s">
        <v>2346</v>
      </c>
      <c r="AH738" s="139" t="s">
        <v>2347</v>
      </c>
      <c r="AI738" s="139">
        <v>1066606382</v>
      </c>
      <c r="AJ738" s="139">
        <v>48059</v>
      </c>
      <c r="AK738" s="139"/>
      <c r="AL738" s="140">
        <v>1</v>
      </c>
      <c r="AM738" s="141">
        <v>2</v>
      </c>
      <c r="AN738" s="141">
        <v>4.7</v>
      </c>
      <c r="AO738" s="141">
        <v>4.7</v>
      </c>
      <c r="AP738" s="139" t="s">
        <v>8</v>
      </c>
      <c r="AQ738" s="141">
        <v>21.86</v>
      </c>
      <c r="AR738" s="139" t="s">
        <v>81</v>
      </c>
      <c r="AS738" s="139" t="s">
        <v>81</v>
      </c>
      <c r="AT738" s="139" t="s">
        <v>81</v>
      </c>
      <c r="AU738" s="139" t="s">
        <v>81</v>
      </c>
      <c r="AV738" s="139" t="s">
        <v>81</v>
      </c>
      <c r="AW738" s="139">
        <v>2256355</v>
      </c>
      <c r="AX738" s="139" t="s">
        <v>121</v>
      </c>
      <c r="AY738" s="139" t="s">
        <v>82</v>
      </c>
      <c r="AZ738" s="139"/>
      <c r="BA738" s="139" t="s">
        <v>83</v>
      </c>
      <c r="BB738" s="157">
        <v>596421493750</v>
      </c>
      <c r="BC738" s="139"/>
      <c r="BD738" s="139" t="s">
        <v>2348</v>
      </c>
      <c r="BE738" s="139" t="s">
        <v>119</v>
      </c>
      <c r="BF738" s="139" t="s">
        <v>87</v>
      </c>
      <c r="BG738" s="139" t="s">
        <v>84</v>
      </c>
      <c r="BH738" s="139" t="s">
        <v>85</v>
      </c>
      <c r="BI738" s="139" t="s">
        <v>86</v>
      </c>
      <c r="BJ738" s="139"/>
      <c r="BK738" s="139" t="s">
        <v>116</v>
      </c>
    </row>
    <row r="739" spans="1:63" ht="13.2" customHeight="1" x14ac:dyDescent="0.2">
      <c r="A739" s="54">
        <f t="shared" si="243"/>
        <v>45918</v>
      </c>
      <c r="B739" s="54" t="str">
        <f t="shared" si="244"/>
        <v>NRT</v>
      </c>
      <c r="C739" s="53">
        <f t="shared" si="245"/>
        <v>82020038141</v>
      </c>
      <c r="D739" s="55" t="str">
        <f t="shared" si="246"/>
        <v>PJP250146858</v>
      </c>
      <c r="E739" s="53">
        <f t="shared" si="247"/>
        <v>596421493525</v>
      </c>
      <c r="F739" s="53">
        <f t="shared" si="248"/>
        <v>2256355</v>
      </c>
      <c r="G739" s="53" t="str">
        <f t="shared" si="249"/>
        <v>SWCORP (TEAMHT)</v>
      </c>
      <c r="H739" s="55" t="str">
        <f t="shared" si="250"/>
        <v>이진경</v>
      </c>
      <c r="I739" s="53">
        <f t="shared" si="251"/>
        <v>8050</v>
      </c>
      <c r="J739" s="72">
        <f t="shared" si="252"/>
        <v>0</v>
      </c>
      <c r="K739" s="114">
        <f t="shared" si="253"/>
        <v>1</v>
      </c>
      <c r="L739" s="115">
        <f t="shared" si="254"/>
        <v>0.3</v>
      </c>
      <c r="M739" s="115">
        <f t="shared" si="255"/>
        <v>2</v>
      </c>
      <c r="N739" s="56">
        <f t="shared" si="256"/>
        <v>2</v>
      </c>
      <c r="O739" s="53" t="str">
        <f t="shared" si="257"/>
        <v>목록(Manifest)</v>
      </c>
      <c r="P739" s="100">
        <f t="shared" si="258"/>
        <v>2.25</v>
      </c>
      <c r="Q739" s="63" t="str">
        <f t="shared" si="259"/>
        <v>RS702</v>
      </c>
      <c r="R739" s="63" t="str">
        <f t="shared" si="260"/>
        <v>AIR SEOUL</v>
      </c>
      <c r="S739" s="54">
        <f t="shared" si="261"/>
        <v>45918</v>
      </c>
      <c r="T739" s="94">
        <f t="shared" si="262"/>
        <v>850</v>
      </c>
      <c r="U739" s="98" cm="1">
        <f t="array" ref="U739">IF(OR(ISNUMBER(SEARCH("대신대납",J739)),ISNUMBER(SEARCH("대신 대납",J739))),_xlfn.LET(
  _xlpm.s,J739,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9" s="98">
        <f>((K739-1)*2500)/(Summary!$B$23/100)</f>
        <v>0</v>
      </c>
      <c r="W739" s="107">
        <f>IF(OR(ISNUMBER(SEARCH("대신대납",J739)),ISNUMBER(SEARCH("대신 대납",J739)),ISNUMBER(SEARCH("대신착불",J739)),ISNUMBER(SEARCH("대신 착불",J739))), 0,_xlfn.IFNA(_xlfn.IFS(
    AND(N739/K739 &gt; 2, N739/K739 &lt;= 5), 500/(Summary!$B$23/100) * K739,
    AND(N739/K739 &gt; 5, N739/K739 &lt;= 10), 1000/(Summary!$B$23/100) * K739,
    AND(N739/K739 &gt; 10, N739/K739 &lt;= 20), 3000/(Summary!$B$23/100) * K739,
    AND(N739/K739 &gt; 20, N739/K739 &lt;= 25), 11000/(Summary!$B$23/100) * K739,
    AND(N739/K739 &gt; 25, N739/K739 &lt;= 999), 15000/(Summary!$B$23/100) * K739
),0))</f>
        <v>0</v>
      </c>
      <c r="X739" s="99" cm="1">
        <f t="array" ref="X739">_xlfn.IFNA(_xlfn.IFS(AND(P739&gt;=2000, P739&lt;3000), 10000, AND(P739&gt;=3000, P739&lt;4000), 15000, AND(P739&gt;=4000, P739&lt;5000), 20000, AND(P739&gt;=5000), 25000),0)</f>
        <v>0</v>
      </c>
      <c r="Y739" s="64" t="str">
        <f>_xlfn.IFNA(VLOOKUP(D739,OTC!$A:$H,8,0),"")</f>
        <v/>
      </c>
      <c r="Z739" s="102">
        <f t="shared" si="263"/>
        <v>0</v>
      </c>
      <c r="AA739" s="113">
        <f t="shared" si="264"/>
        <v>850</v>
      </c>
      <c r="AB739" s="124">
        <f>IF(OR(ISNUMBER(SEARCH("적하삭제",J739)),ISNUMBER(SEARCH("적하 삭제",J739))),0,AA739*Summary!$B$23/100)</f>
        <v>8009.8050000000003</v>
      </c>
      <c r="AC739" s="65"/>
      <c r="AD739" s="145">
        <v>45918</v>
      </c>
      <c r="AE739" s="139" t="s">
        <v>10</v>
      </c>
      <c r="AF739" s="139">
        <v>82020038141</v>
      </c>
      <c r="AG739" s="139" t="s">
        <v>2349</v>
      </c>
      <c r="AH739" s="139" t="s">
        <v>2350</v>
      </c>
      <c r="AI739" s="139">
        <v>1057903455</v>
      </c>
      <c r="AJ739" s="139">
        <v>8050</v>
      </c>
      <c r="AK739" s="139"/>
      <c r="AL739" s="140">
        <v>1</v>
      </c>
      <c r="AM739" s="141">
        <v>0.3</v>
      </c>
      <c r="AN739" s="141">
        <v>2</v>
      </c>
      <c r="AO739" s="141">
        <v>2</v>
      </c>
      <c r="AP739" s="139" t="s">
        <v>7</v>
      </c>
      <c r="AQ739" s="141">
        <v>2.25</v>
      </c>
      <c r="AR739" s="139" t="s">
        <v>81</v>
      </c>
      <c r="AS739" s="139" t="s">
        <v>81</v>
      </c>
      <c r="AT739" s="139" t="s">
        <v>81</v>
      </c>
      <c r="AU739" s="139" t="s">
        <v>81</v>
      </c>
      <c r="AV739" s="139" t="s">
        <v>81</v>
      </c>
      <c r="AW739" s="139">
        <v>2256355</v>
      </c>
      <c r="AX739" s="139" t="s">
        <v>121</v>
      </c>
      <c r="AY739" s="139" t="s">
        <v>82</v>
      </c>
      <c r="AZ739" s="139"/>
      <c r="BA739" s="139" t="s">
        <v>83</v>
      </c>
      <c r="BB739" s="157">
        <v>596421493525</v>
      </c>
      <c r="BC739" s="139"/>
      <c r="BD739" s="139" t="s">
        <v>2351</v>
      </c>
      <c r="BE739" s="139" t="s">
        <v>119</v>
      </c>
      <c r="BF739" s="139" t="s">
        <v>87</v>
      </c>
      <c r="BG739" s="139" t="s">
        <v>84</v>
      </c>
      <c r="BH739" s="139" t="s">
        <v>85</v>
      </c>
      <c r="BI739" s="139" t="s">
        <v>86</v>
      </c>
      <c r="BJ739" s="139"/>
      <c r="BK739" s="139" t="s">
        <v>116</v>
      </c>
    </row>
    <row r="740" spans="1:63" ht="13.2" customHeight="1" x14ac:dyDescent="0.2">
      <c r="A740" s="54">
        <f t="shared" si="243"/>
        <v>45918</v>
      </c>
      <c r="B740" s="54" t="str">
        <f t="shared" si="244"/>
        <v>NRT</v>
      </c>
      <c r="C740" s="53">
        <f t="shared" si="245"/>
        <v>82020038141</v>
      </c>
      <c r="D740" s="55" t="str">
        <f t="shared" si="246"/>
        <v>PJP250146879</v>
      </c>
      <c r="E740" s="53">
        <f t="shared" si="247"/>
        <v>596421493735</v>
      </c>
      <c r="F740" s="53">
        <f t="shared" si="248"/>
        <v>2256355</v>
      </c>
      <c r="G740" s="53" t="str">
        <f t="shared" si="249"/>
        <v>SWCORP (TEAMHT)</v>
      </c>
      <c r="H740" s="55" t="str">
        <f t="shared" si="250"/>
        <v>김수진</v>
      </c>
      <c r="I740" s="53">
        <f t="shared" si="251"/>
        <v>33303</v>
      </c>
      <c r="J740" s="72">
        <f t="shared" si="252"/>
        <v>0</v>
      </c>
      <c r="K740" s="114">
        <f t="shared" si="253"/>
        <v>1</v>
      </c>
      <c r="L740" s="115">
        <f t="shared" si="254"/>
        <v>1.3</v>
      </c>
      <c r="M740" s="115">
        <f t="shared" si="255"/>
        <v>2.2999999999999998</v>
      </c>
      <c r="N740" s="56">
        <f t="shared" si="256"/>
        <v>2.3000000000000003</v>
      </c>
      <c r="O740" s="53" t="str">
        <f t="shared" si="257"/>
        <v>일반(목록배제,Normal-Manifest Exception)</v>
      </c>
      <c r="P740" s="100">
        <f t="shared" si="258"/>
        <v>2.12</v>
      </c>
      <c r="Q740" s="63" t="str">
        <f t="shared" si="259"/>
        <v>RS702</v>
      </c>
      <c r="R740" s="63" t="str">
        <f t="shared" si="260"/>
        <v>AIR SEOUL</v>
      </c>
      <c r="S740" s="54">
        <f t="shared" si="261"/>
        <v>45918</v>
      </c>
      <c r="T740" s="94">
        <f t="shared" si="262"/>
        <v>907</v>
      </c>
      <c r="U740" s="98" cm="1">
        <f t="array" ref="U740">IF(OR(ISNUMBER(SEARCH("대신대납",J740)),ISNUMBER(SEARCH("대신 대납",J740))),_xlfn.LET(
  _xlpm.s,J740,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0" s="98">
        <f>((K740-1)*2500)/(Summary!$B$23/100)</f>
        <v>0</v>
      </c>
      <c r="W740" s="107">
        <f>IF(OR(ISNUMBER(SEARCH("대신대납",J740)),ISNUMBER(SEARCH("대신 대납",J740)),ISNUMBER(SEARCH("대신착불",J740)),ISNUMBER(SEARCH("대신 착불",J740))), 0,_xlfn.IFNA(_xlfn.IFS(
    AND(N740/K740 &gt; 2, N740/K740 &lt;= 5), 500/(Summary!$B$23/100) * K740,
    AND(N740/K740 &gt; 5, N740/K740 &lt;= 10), 1000/(Summary!$B$23/100) * K740,
    AND(N740/K740 &gt; 10, N740/K740 &lt;= 20), 3000/(Summary!$B$23/100) * K740,
    AND(N740/K740 &gt; 20, N740/K740 &lt;= 25), 11000/(Summary!$B$23/100) * K740,
    AND(N740/K740 &gt; 25, N740/K740 &lt;= 999), 15000/(Summary!$B$23/100) * K740
),0))</f>
        <v>53.059968376258844</v>
      </c>
      <c r="X740" s="99" cm="1">
        <f t="array" ref="X740">_xlfn.IFNA(_xlfn.IFS(AND(P740&gt;=2000, P740&lt;3000), 10000, AND(P740&gt;=3000, P740&lt;4000), 15000, AND(P740&gt;=4000, P740&lt;5000), 20000, AND(P740&gt;=5000), 25000),0)</f>
        <v>0</v>
      </c>
      <c r="Y740" s="64" t="str">
        <f>_xlfn.IFNA(VLOOKUP(D740,OTC!$A:$H,8,0),"")</f>
        <v/>
      </c>
      <c r="Z740" s="102">
        <f t="shared" si="263"/>
        <v>53</v>
      </c>
      <c r="AA740" s="113">
        <f t="shared" si="264"/>
        <v>960</v>
      </c>
      <c r="AB740" s="124">
        <f>IF(OR(ISNUMBER(SEARCH("적하삭제",J740)),ISNUMBER(SEARCH("적하 삭제",J740))),0,AA740*Summary!$B$23/100)</f>
        <v>9046.3680000000004</v>
      </c>
      <c r="AC740" s="65"/>
      <c r="AD740" s="145">
        <v>45918</v>
      </c>
      <c r="AE740" s="139" t="s">
        <v>10</v>
      </c>
      <c r="AF740" s="139">
        <v>82020038141</v>
      </c>
      <c r="AG740" s="139" t="s">
        <v>2352</v>
      </c>
      <c r="AH740" s="139" t="s">
        <v>238</v>
      </c>
      <c r="AI740" s="139">
        <v>1023712809</v>
      </c>
      <c r="AJ740" s="139">
        <v>33303</v>
      </c>
      <c r="AK740" s="139"/>
      <c r="AL740" s="140">
        <v>1</v>
      </c>
      <c r="AM740" s="141">
        <v>1.3</v>
      </c>
      <c r="AN740" s="141">
        <v>2.2999999999999998</v>
      </c>
      <c r="AO740" s="141">
        <v>2.2999999999999998</v>
      </c>
      <c r="AP740" s="139" t="s">
        <v>8</v>
      </c>
      <c r="AQ740" s="141">
        <v>2.12</v>
      </c>
      <c r="AR740" s="139" t="s">
        <v>81</v>
      </c>
      <c r="AS740" s="139" t="s">
        <v>81</v>
      </c>
      <c r="AT740" s="139" t="s">
        <v>81</v>
      </c>
      <c r="AU740" s="139" t="s">
        <v>81</v>
      </c>
      <c r="AV740" s="139" t="s">
        <v>81</v>
      </c>
      <c r="AW740" s="139">
        <v>2256355</v>
      </c>
      <c r="AX740" s="139" t="s">
        <v>121</v>
      </c>
      <c r="AY740" s="139" t="s">
        <v>82</v>
      </c>
      <c r="AZ740" s="139"/>
      <c r="BA740" s="139" t="s">
        <v>83</v>
      </c>
      <c r="BB740" s="157">
        <v>596421493735</v>
      </c>
      <c r="BC740" s="139"/>
      <c r="BD740" s="139" t="s">
        <v>2353</v>
      </c>
      <c r="BE740" s="139" t="s">
        <v>119</v>
      </c>
      <c r="BF740" s="139" t="s">
        <v>87</v>
      </c>
      <c r="BG740" s="139" t="s">
        <v>84</v>
      </c>
      <c r="BH740" s="139" t="s">
        <v>85</v>
      </c>
      <c r="BI740" s="139" t="s">
        <v>86</v>
      </c>
      <c r="BJ740" s="139"/>
      <c r="BK740" s="139" t="s">
        <v>116</v>
      </c>
    </row>
    <row r="741" spans="1:63" ht="13.2" customHeight="1" x14ac:dyDescent="0.2">
      <c r="A741" s="54">
        <f t="shared" si="243"/>
        <v>45918</v>
      </c>
      <c r="B741" s="54" t="str">
        <f t="shared" si="244"/>
        <v>NRT</v>
      </c>
      <c r="C741" s="53">
        <f t="shared" si="245"/>
        <v>82020038141</v>
      </c>
      <c r="D741" s="55" t="str">
        <f t="shared" si="246"/>
        <v>PJP250146903</v>
      </c>
      <c r="E741" s="53">
        <f t="shared" si="247"/>
        <v>596421493971</v>
      </c>
      <c r="F741" s="53">
        <f t="shared" si="248"/>
        <v>2256355</v>
      </c>
      <c r="G741" s="53" t="str">
        <f t="shared" si="249"/>
        <v>SWCORP (TEAMHT)</v>
      </c>
      <c r="H741" s="55" t="str">
        <f t="shared" si="250"/>
        <v>김지은</v>
      </c>
      <c r="I741" s="53">
        <f t="shared" si="251"/>
        <v>3983</v>
      </c>
      <c r="J741" s="72">
        <f t="shared" si="252"/>
        <v>0</v>
      </c>
      <c r="K741" s="114">
        <f t="shared" si="253"/>
        <v>1</v>
      </c>
      <c r="L741" s="115">
        <f t="shared" si="254"/>
        <v>0.35</v>
      </c>
      <c r="M741" s="115">
        <f t="shared" si="255"/>
        <v>2</v>
      </c>
      <c r="N741" s="56">
        <f t="shared" si="256"/>
        <v>2</v>
      </c>
      <c r="O741" s="53" t="str">
        <f t="shared" si="257"/>
        <v>목록(Manifest)</v>
      </c>
      <c r="P741" s="100">
        <f t="shared" si="258"/>
        <v>4.5</v>
      </c>
      <c r="Q741" s="63" t="str">
        <f t="shared" si="259"/>
        <v>RS702</v>
      </c>
      <c r="R741" s="63" t="str">
        <f t="shared" si="260"/>
        <v>AIR SEOUL</v>
      </c>
      <c r="S741" s="54">
        <f t="shared" si="261"/>
        <v>45918</v>
      </c>
      <c r="T741" s="94">
        <f t="shared" si="262"/>
        <v>850</v>
      </c>
      <c r="U741" s="98" cm="1">
        <f t="array" ref="U741">IF(OR(ISNUMBER(SEARCH("대신대납",J741)),ISNUMBER(SEARCH("대신 대납",J741))),_xlfn.LET(
  _xlpm.s,J741,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1" s="98">
        <f>((K741-1)*2500)/(Summary!$B$23/100)</f>
        <v>0</v>
      </c>
      <c r="W741" s="107">
        <f>IF(OR(ISNUMBER(SEARCH("대신대납",J741)),ISNUMBER(SEARCH("대신 대납",J741)),ISNUMBER(SEARCH("대신착불",J741)),ISNUMBER(SEARCH("대신 착불",J741))), 0,_xlfn.IFNA(_xlfn.IFS(
    AND(N741/K741 &gt; 2, N741/K741 &lt;= 5), 500/(Summary!$B$23/100) * K741,
    AND(N741/K741 &gt; 5, N741/K741 &lt;= 10), 1000/(Summary!$B$23/100) * K741,
    AND(N741/K741 &gt; 10, N741/K741 &lt;= 20), 3000/(Summary!$B$23/100) * K741,
    AND(N741/K741 &gt; 20, N741/K741 &lt;= 25), 11000/(Summary!$B$23/100) * K741,
    AND(N741/K741 &gt; 25, N741/K741 &lt;= 999), 15000/(Summary!$B$23/100) * K741
),0))</f>
        <v>0</v>
      </c>
      <c r="X741" s="99" cm="1">
        <f t="array" ref="X741">_xlfn.IFNA(_xlfn.IFS(AND(P741&gt;=2000, P741&lt;3000), 10000, AND(P741&gt;=3000, P741&lt;4000), 15000, AND(P741&gt;=4000, P741&lt;5000), 20000, AND(P741&gt;=5000), 25000),0)</f>
        <v>0</v>
      </c>
      <c r="Y741" s="64" t="str">
        <f>_xlfn.IFNA(VLOOKUP(D741,OTC!$A:$H,8,0),"")</f>
        <v/>
      </c>
      <c r="Z741" s="102">
        <f t="shared" si="263"/>
        <v>0</v>
      </c>
      <c r="AA741" s="113">
        <f t="shared" si="264"/>
        <v>850</v>
      </c>
      <c r="AB741" s="124">
        <f>IF(OR(ISNUMBER(SEARCH("적하삭제",J741)),ISNUMBER(SEARCH("적하 삭제",J741))),0,AA741*Summary!$B$23/100)</f>
        <v>8009.8050000000003</v>
      </c>
      <c r="AC741" s="65"/>
      <c r="AD741" s="145">
        <v>45918</v>
      </c>
      <c r="AE741" s="139" t="s">
        <v>10</v>
      </c>
      <c r="AF741" s="139">
        <v>82020038141</v>
      </c>
      <c r="AG741" s="139" t="s">
        <v>2354</v>
      </c>
      <c r="AH741" s="139" t="s">
        <v>94</v>
      </c>
      <c r="AI741" s="139">
        <v>1020788632</v>
      </c>
      <c r="AJ741" s="139">
        <v>3983</v>
      </c>
      <c r="AK741" s="139"/>
      <c r="AL741" s="140">
        <v>1</v>
      </c>
      <c r="AM741" s="141">
        <v>0.35</v>
      </c>
      <c r="AN741" s="141">
        <v>2</v>
      </c>
      <c r="AO741" s="141">
        <v>2</v>
      </c>
      <c r="AP741" s="139" t="s">
        <v>7</v>
      </c>
      <c r="AQ741" s="141">
        <v>4.5</v>
      </c>
      <c r="AR741" s="139" t="s">
        <v>81</v>
      </c>
      <c r="AS741" s="139" t="s">
        <v>81</v>
      </c>
      <c r="AT741" s="139" t="s">
        <v>81</v>
      </c>
      <c r="AU741" s="139" t="s">
        <v>81</v>
      </c>
      <c r="AV741" s="139" t="s">
        <v>81</v>
      </c>
      <c r="AW741" s="139">
        <v>2256355</v>
      </c>
      <c r="AX741" s="139" t="s">
        <v>121</v>
      </c>
      <c r="AY741" s="139" t="s">
        <v>82</v>
      </c>
      <c r="AZ741" s="139"/>
      <c r="BA741" s="139" t="s">
        <v>83</v>
      </c>
      <c r="BB741" s="157">
        <v>596421493971</v>
      </c>
      <c r="BC741" s="139"/>
      <c r="BD741" s="139" t="s">
        <v>2355</v>
      </c>
      <c r="BE741" s="139" t="s">
        <v>119</v>
      </c>
      <c r="BF741" s="139" t="s">
        <v>87</v>
      </c>
      <c r="BG741" s="139" t="s">
        <v>84</v>
      </c>
      <c r="BH741" s="139" t="s">
        <v>85</v>
      </c>
      <c r="BI741" s="139" t="s">
        <v>86</v>
      </c>
      <c r="BJ741" s="139"/>
      <c r="BK741" s="139" t="s">
        <v>116</v>
      </c>
    </row>
    <row r="742" spans="1:63" ht="13.2" customHeight="1" x14ac:dyDescent="0.2">
      <c r="A742" s="54">
        <f t="shared" si="243"/>
        <v>45918</v>
      </c>
      <c r="B742" s="54" t="str">
        <f t="shared" si="244"/>
        <v>NRT</v>
      </c>
      <c r="C742" s="53">
        <f t="shared" si="245"/>
        <v>82020038141</v>
      </c>
      <c r="D742" s="55" t="str">
        <f t="shared" si="246"/>
        <v>PJP250144449</v>
      </c>
      <c r="E742" s="53">
        <f t="shared" si="247"/>
        <v>596421482620</v>
      </c>
      <c r="F742" s="53">
        <f t="shared" si="248"/>
        <v>2256355</v>
      </c>
      <c r="G742" s="53" t="str">
        <f t="shared" si="249"/>
        <v>SWCORP (TEAMHT)</v>
      </c>
      <c r="H742" s="55" t="str">
        <f t="shared" si="250"/>
        <v>이은영</v>
      </c>
      <c r="I742" s="53">
        <f t="shared" si="251"/>
        <v>5643</v>
      </c>
      <c r="J742" s="72">
        <f t="shared" si="252"/>
        <v>0</v>
      </c>
      <c r="K742" s="114">
        <f t="shared" si="253"/>
        <v>1</v>
      </c>
      <c r="L742" s="115">
        <f t="shared" si="254"/>
        <v>10.7</v>
      </c>
      <c r="M742" s="115">
        <f t="shared" si="255"/>
        <v>6.2</v>
      </c>
      <c r="N742" s="56">
        <f t="shared" si="256"/>
        <v>10.700000000000001</v>
      </c>
      <c r="O742" s="53" t="str">
        <f t="shared" si="257"/>
        <v>일반(목록배제,Normal-Manifest Exception)</v>
      </c>
      <c r="P742" s="100">
        <f t="shared" si="258"/>
        <v>48.28</v>
      </c>
      <c r="Q742" s="63" t="str">
        <f t="shared" si="259"/>
        <v>RS702</v>
      </c>
      <c r="R742" s="63" t="str">
        <f t="shared" si="260"/>
        <v>AIR SEOUL</v>
      </c>
      <c r="S742" s="54">
        <f t="shared" si="261"/>
        <v>45918</v>
      </c>
      <c r="T742" s="94">
        <f t="shared" si="262"/>
        <v>2503</v>
      </c>
      <c r="U742" s="98" cm="1">
        <f t="array" ref="U742">IF(OR(ISNUMBER(SEARCH("대신대납",J742)),ISNUMBER(SEARCH("대신 대납",J742))),_xlfn.LET(
  _xlpm.s,J742,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2" s="98">
        <f>((K742-1)*2500)/(Summary!$B$23/100)</f>
        <v>0</v>
      </c>
      <c r="W742" s="107">
        <f>IF(OR(ISNUMBER(SEARCH("대신대납",J742)),ISNUMBER(SEARCH("대신 대납",J742)),ISNUMBER(SEARCH("대신착불",J742)),ISNUMBER(SEARCH("대신 착불",J742))), 0,_xlfn.IFNA(_xlfn.IFS(
    AND(N742/K742 &gt; 2, N742/K742 &lt;= 5), 500/(Summary!$B$23/100) * K742,
    AND(N742/K742 &gt; 5, N742/K742 &lt;= 10), 1000/(Summary!$B$23/100) * K742,
    AND(N742/K742 &gt; 10, N742/K742 &lt;= 20), 3000/(Summary!$B$23/100) * K742,
    AND(N742/K742 &gt; 20, N742/K742 &lt;= 25), 11000/(Summary!$B$23/100) * K742,
    AND(N742/K742 &gt; 25, N742/K742 &lt;= 999), 15000/(Summary!$B$23/100) * K742
),0))</f>
        <v>318.35981025755302</v>
      </c>
      <c r="X742" s="99" cm="1">
        <f t="array" ref="X742">_xlfn.IFNA(_xlfn.IFS(AND(P742&gt;=2000, P742&lt;3000), 10000, AND(P742&gt;=3000, P742&lt;4000), 15000, AND(P742&gt;=4000, P742&lt;5000), 20000, AND(P742&gt;=5000), 25000),0)</f>
        <v>0</v>
      </c>
      <c r="Y742" s="64" t="str">
        <f>_xlfn.IFNA(VLOOKUP(D742,OTC!$A:$H,8,0),"")</f>
        <v/>
      </c>
      <c r="Z742" s="102">
        <f t="shared" si="263"/>
        <v>318</v>
      </c>
      <c r="AA742" s="113">
        <f t="shared" si="264"/>
        <v>2821</v>
      </c>
      <c r="AB742" s="124">
        <f>IF(OR(ISNUMBER(SEARCH("적하삭제",J742)),ISNUMBER(SEARCH("적하 삭제",J742))),0,AA742*Summary!$B$23/100)</f>
        <v>26583.129300000001</v>
      </c>
      <c r="AC742" s="65"/>
      <c r="AD742" s="145">
        <v>45918</v>
      </c>
      <c r="AE742" s="139" t="s">
        <v>10</v>
      </c>
      <c r="AF742" s="139">
        <v>82020038141</v>
      </c>
      <c r="AG742" s="139" t="s">
        <v>2356</v>
      </c>
      <c r="AH742" s="139" t="s">
        <v>2357</v>
      </c>
      <c r="AI742" s="139">
        <v>1088284993</v>
      </c>
      <c r="AJ742" s="139">
        <v>5643</v>
      </c>
      <c r="AK742" s="139"/>
      <c r="AL742" s="140">
        <v>1</v>
      </c>
      <c r="AM742" s="141">
        <v>10.7</v>
      </c>
      <c r="AN742" s="141">
        <v>6.2</v>
      </c>
      <c r="AO742" s="141">
        <v>11</v>
      </c>
      <c r="AP742" s="139" t="s">
        <v>8</v>
      </c>
      <c r="AQ742" s="141">
        <v>48.28</v>
      </c>
      <c r="AR742" s="139" t="s">
        <v>81</v>
      </c>
      <c r="AS742" s="139" t="s">
        <v>81</v>
      </c>
      <c r="AT742" s="139" t="s">
        <v>81</v>
      </c>
      <c r="AU742" s="139" t="s">
        <v>81</v>
      </c>
      <c r="AV742" s="139" t="s">
        <v>81</v>
      </c>
      <c r="AW742" s="139">
        <v>2256355</v>
      </c>
      <c r="AX742" s="139" t="s">
        <v>121</v>
      </c>
      <c r="AY742" s="139" t="s">
        <v>82</v>
      </c>
      <c r="AZ742" s="139"/>
      <c r="BA742" s="139" t="s">
        <v>83</v>
      </c>
      <c r="BB742" s="157">
        <v>596421482620</v>
      </c>
      <c r="BC742" s="139"/>
      <c r="BD742" s="139" t="s">
        <v>2358</v>
      </c>
      <c r="BE742" s="139" t="s">
        <v>119</v>
      </c>
      <c r="BF742" s="139" t="s">
        <v>87</v>
      </c>
      <c r="BG742" s="139" t="s">
        <v>84</v>
      </c>
      <c r="BH742" s="139" t="s">
        <v>85</v>
      </c>
      <c r="BI742" s="139" t="s">
        <v>86</v>
      </c>
      <c r="BJ742" s="139"/>
      <c r="BK742" s="139" t="s">
        <v>116</v>
      </c>
    </row>
    <row r="743" spans="1:63" ht="13.2" customHeight="1" x14ac:dyDescent="0.2">
      <c r="A743" s="54">
        <f t="shared" si="243"/>
        <v>45918</v>
      </c>
      <c r="B743" s="54" t="str">
        <f t="shared" si="244"/>
        <v>NRT</v>
      </c>
      <c r="C743" s="53">
        <f t="shared" si="245"/>
        <v>82020038141</v>
      </c>
      <c r="D743" s="55" t="str">
        <f t="shared" si="246"/>
        <v>PJP250144453</v>
      </c>
      <c r="E743" s="53">
        <f t="shared" si="247"/>
        <v>596421482664</v>
      </c>
      <c r="F743" s="53">
        <f t="shared" si="248"/>
        <v>2256355</v>
      </c>
      <c r="G743" s="53" t="str">
        <f t="shared" si="249"/>
        <v>SWCORP (TEAMHT)</v>
      </c>
      <c r="H743" s="55" t="str">
        <f t="shared" si="250"/>
        <v>박지상</v>
      </c>
      <c r="I743" s="53">
        <f t="shared" si="251"/>
        <v>27376</v>
      </c>
      <c r="J743" s="72">
        <f t="shared" si="252"/>
        <v>0</v>
      </c>
      <c r="K743" s="114">
        <f t="shared" si="253"/>
        <v>1</v>
      </c>
      <c r="L743" s="115">
        <f t="shared" si="254"/>
        <v>2.95</v>
      </c>
      <c r="M743" s="115">
        <f t="shared" si="255"/>
        <v>6.2</v>
      </c>
      <c r="N743" s="56">
        <f t="shared" si="256"/>
        <v>6.2</v>
      </c>
      <c r="O743" s="53" t="str">
        <f t="shared" si="257"/>
        <v>일반(목록배제,Normal-Manifest Exception)</v>
      </c>
      <c r="P743" s="100">
        <f t="shared" si="258"/>
        <v>50.02</v>
      </c>
      <c r="Q743" s="63" t="str">
        <f t="shared" si="259"/>
        <v>RS702</v>
      </c>
      <c r="R743" s="63" t="str">
        <f t="shared" si="260"/>
        <v>AIR SEOUL</v>
      </c>
      <c r="S743" s="54">
        <f t="shared" si="261"/>
        <v>45918</v>
      </c>
      <c r="T743" s="94">
        <f t="shared" si="262"/>
        <v>1648</v>
      </c>
      <c r="U743" s="98" cm="1">
        <f t="array" ref="U743">IF(OR(ISNUMBER(SEARCH("대신대납",J743)),ISNUMBER(SEARCH("대신 대납",J743))),_xlfn.LET(
  _xlpm.s,J743,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3" s="98">
        <f>((K743-1)*2500)/(Summary!$B$23/100)</f>
        <v>0</v>
      </c>
      <c r="W743" s="107">
        <f>IF(OR(ISNUMBER(SEARCH("대신대납",J743)),ISNUMBER(SEARCH("대신 대납",J743)),ISNUMBER(SEARCH("대신착불",J743)),ISNUMBER(SEARCH("대신 착불",J743))), 0,_xlfn.IFNA(_xlfn.IFS(
    AND(N743/K743 &gt; 2, N743/K743 &lt;= 5), 500/(Summary!$B$23/100) * K743,
    AND(N743/K743 &gt; 5, N743/K743 &lt;= 10), 1000/(Summary!$B$23/100) * K743,
    AND(N743/K743 &gt; 10, N743/K743 &lt;= 20), 3000/(Summary!$B$23/100) * K743,
    AND(N743/K743 &gt; 20, N743/K743 &lt;= 25), 11000/(Summary!$B$23/100) * K743,
    AND(N743/K743 &gt; 25, N743/K743 &lt;= 999), 15000/(Summary!$B$23/100) * K743
),0))</f>
        <v>106.11993675251769</v>
      </c>
      <c r="X743" s="99" cm="1">
        <f t="array" ref="X743">_xlfn.IFNA(_xlfn.IFS(AND(P743&gt;=2000, P743&lt;3000), 10000, AND(P743&gt;=3000, P743&lt;4000), 15000, AND(P743&gt;=4000, P743&lt;5000), 20000, AND(P743&gt;=5000), 25000),0)</f>
        <v>0</v>
      </c>
      <c r="Y743" s="64" t="str">
        <f>_xlfn.IFNA(VLOOKUP(D743,OTC!$A:$H,8,0),"")</f>
        <v/>
      </c>
      <c r="Z743" s="102">
        <f t="shared" si="263"/>
        <v>106</v>
      </c>
      <c r="AA743" s="113">
        <f t="shared" si="264"/>
        <v>1754</v>
      </c>
      <c r="AB743" s="124">
        <f>IF(OR(ISNUMBER(SEARCH("적하삭제",J743)),ISNUMBER(SEARCH("적하 삭제",J743))),0,AA743*Summary!$B$23/100)</f>
        <v>16528.468199999999</v>
      </c>
      <c r="AC743" s="65"/>
      <c r="AD743" s="145">
        <v>45918</v>
      </c>
      <c r="AE743" s="139" t="s">
        <v>10</v>
      </c>
      <c r="AF743" s="139">
        <v>82020038141</v>
      </c>
      <c r="AG743" s="139" t="s">
        <v>2359</v>
      </c>
      <c r="AH743" s="139" t="s">
        <v>2360</v>
      </c>
      <c r="AI743" s="139">
        <v>1089424434</v>
      </c>
      <c r="AJ743" s="139">
        <v>27376</v>
      </c>
      <c r="AK743" s="139"/>
      <c r="AL743" s="140">
        <v>1</v>
      </c>
      <c r="AM743" s="141">
        <v>2.95</v>
      </c>
      <c r="AN743" s="141">
        <v>6.2</v>
      </c>
      <c r="AO743" s="141">
        <v>6.5</v>
      </c>
      <c r="AP743" s="139" t="s">
        <v>8</v>
      </c>
      <c r="AQ743" s="141">
        <v>50.02</v>
      </c>
      <c r="AR743" s="139" t="s">
        <v>81</v>
      </c>
      <c r="AS743" s="139" t="s">
        <v>81</v>
      </c>
      <c r="AT743" s="139" t="s">
        <v>81</v>
      </c>
      <c r="AU743" s="139" t="s">
        <v>81</v>
      </c>
      <c r="AV743" s="139" t="s">
        <v>81</v>
      </c>
      <c r="AW743" s="139">
        <v>2256355</v>
      </c>
      <c r="AX743" s="139" t="s">
        <v>121</v>
      </c>
      <c r="AY743" s="139" t="s">
        <v>82</v>
      </c>
      <c r="AZ743" s="139"/>
      <c r="BA743" s="139" t="s">
        <v>83</v>
      </c>
      <c r="BB743" s="157">
        <v>596421482664</v>
      </c>
      <c r="BC743" s="139"/>
      <c r="BD743" s="139" t="s">
        <v>2361</v>
      </c>
      <c r="BE743" s="139" t="s">
        <v>119</v>
      </c>
      <c r="BF743" s="139" t="s">
        <v>87</v>
      </c>
      <c r="BG743" s="139" t="s">
        <v>84</v>
      </c>
      <c r="BH743" s="139" t="s">
        <v>85</v>
      </c>
      <c r="BI743" s="139" t="s">
        <v>86</v>
      </c>
      <c r="BJ743" s="139"/>
      <c r="BK743" s="139" t="s">
        <v>116</v>
      </c>
    </row>
    <row r="744" spans="1:63" ht="13.2" customHeight="1" x14ac:dyDescent="0.2">
      <c r="A744" s="54">
        <f t="shared" si="243"/>
        <v>45918</v>
      </c>
      <c r="B744" s="54" t="str">
        <f t="shared" si="244"/>
        <v>NRT</v>
      </c>
      <c r="C744" s="53">
        <f t="shared" si="245"/>
        <v>82020038141</v>
      </c>
      <c r="D744" s="55" t="str">
        <f t="shared" si="246"/>
        <v>PJP250144888</v>
      </c>
      <c r="E744" s="53">
        <f t="shared" si="247"/>
        <v>596421483574</v>
      </c>
      <c r="F744" s="53">
        <f t="shared" si="248"/>
        <v>2256355</v>
      </c>
      <c r="G744" s="53" t="str">
        <f t="shared" si="249"/>
        <v>SWCORP (TEAMHT)</v>
      </c>
      <c r="H744" s="55" t="str">
        <f t="shared" si="250"/>
        <v>하나혜</v>
      </c>
      <c r="I744" s="53">
        <f t="shared" si="251"/>
        <v>22522</v>
      </c>
      <c r="J744" s="72">
        <f t="shared" si="252"/>
        <v>0</v>
      </c>
      <c r="K744" s="114">
        <f t="shared" si="253"/>
        <v>1</v>
      </c>
      <c r="L744" s="115">
        <f t="shared" si="254"/>
        <v>1.4</v>
      </c>
      <c r="M744" s="115">
        <f t="shared" si="255"/>
        <v>4</v>
      </c>
      <c r="N744" s="56">
        <f t="shared" si="256"/>
        <v>4</v>
      </c>
      <c r="O744" s="53" t="str">
        <f t="shared" si="257"/>
        <v>일반(목록배제,Normal-Manifest Exception)</v>
      </c>
      <c r="P744" s="100">
        <f t="shared" si="258"/>
        <v>13.68</v>
      </c>
      <c r="Q744" s="63" t="str">
        <f t="shared" si="259"/>
        <v>RS702</v>
      </c>
      <c r="R744" s="63" t="str">
        <f t="shared" si="260"/>
        <v>AIR SEOUL</v>
      </c>
      <c r="S744" s="54">
        <f t="shared" si="261"/>
        <v>45918</v>
      </c>
      <c r="T744" s="94">
        <f t="shared" si="262"/>
        <v>1230</v>
      </c>
      <c r="U744" s="98" cm="1">
        <f t="array" ref="U744">IF(OR(ISNUMBER(SEARCH("대신대납",J744)),ISNUMBER(SEARCH("대신 대납",J744))),_xlfn.LET(
  _xlpm.s,J744,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4" s="98">
        <f>((K744-1)*2500)/(Summary!$B$23/100)</f>
        <v>0</v>
      </c>
      <c r="W744" s="107">
        <f>IF(OR(ISNUMBER(SEARCH("대신대납",J744)),ISNUMBER(SEARCH("대신 대납",J744)),ISNUMBER(SEARCH("대신착불",J744)),ISNUMBER(SEARCH("대신 착불",J744))), 0,_xlfn.IFNA(_xlfn.IFS(
    AND(N744/K744 &gt; 2, N744/K744 &lt;= 5), 500/(Summary!$B$23/100) * K744,
    AND(N744/K744 &gt; 5, N744/K744 &lt;= 10), 1000/(Summary!$B$23/100) * K744,
    AND(N744/K744 &gt; 10, N744/K744 &lt;= 20), 3000/(Summary!$B$23/100) * K744,
    AND(N744/K744 &gt; 20, N744/K744 &lt;= 25), 11000/(Summary!$B$23/100) * K744,
    AND(N744/K744 &gt; 25, N744/K744 &lt;= 999), 15000/(Summary!$B$23/100) * K744
),0))</f>
        <v>53.059968376258844</v>
      </c>
      <c r="X744" s="99" cm="1">
        <f t="array" ref="X744">_xlfn.IFNA(_xlfn.IFS(AND(P744&gt;=2000, P744&lt;3000), 10000, AND(P744&gt;=3000, P744&lt;4000), 15000, AND(P744&gt;=4000, P744&lt;5000), 20000, AND(P744&gt;=5000), 25000),0)</f>
        <v>0</v>
      </c>
      <c r="Y744" s="64" t="str">
        <f>_xlfn.IFNA(VLOOKUP(D744,OTC!$A:$H,8,0),"")</f>
        <v/>
      </c>
      <c r="Z744" s="102">
        <f t="shared" si="263"/>
        <v>53</v>
      </c>
      <c r="AA744" s="113">
        <f t="shared" si="264"/>
        <v>1283</v>
      </c>
      <c r="AB744" s="124">
        <f>IF(OR(ISNUMBER(SEARCH("적하삭제",J744)),ISNUMBER(SEARCH("적하 삭제",J744))),0,AA744*Summary!$B$23/100)</f>
        <v>12090.093900000002</v>
      </c>
      <c r="AC744" s="65"/>
      <c r="AD744" s="145">
        <v>45918</v>
      </c>
      <c r="AE744" s="139" t="s">
        <v>10</v>
      </c>
      <c r="AF744" s="139">
        <v>82020038141</v>
      </c>
      <c r="AG744" s="139" t="s">
        <v>2362</v>
      </c>
      <c r="AH744" s="139" t="s">
        <v>2363</v>
      </c>
      <c r="AI744" s="139">
        <v>1082148765</v>
      </c>
      <c r="AJ744" s="139">
        <v>22522</v>
      </c>
      <c r="AK744" s="139"/>
      <c r="AL744" s="140">
        <v>1</v>
      </c>
      <c r="AM744" s="141">
        <v>1.4</v>
      </c>
      <c r="AN744" s="141">
        <v>4</v>
      </c>
      <c r="AO744" s="141">
        <v>4</v>
      </c>
      <c r="AP744" s="139" t="s">
        <v>8</v>
      </c>
      <c r="AQ744" s="141">
        <v>13.68</v>
      </c>
      <c r="AR744" s="139" t="s">
        <v>81</v>
      </c>
      <c r="AS744" s="139" t="s">
        <v>81</v>
      </c>
      <c r="AT744" s="139" t="s">
        <v>81</v>
      </c>
      <c r="AU744" s="139" t="s">
        <v>81</v>
      </c>
      <c r="AV744" s="139" t="s">
        <v>81</v>
      </c>
      <c r="AW744" s="139">
        <v>2256355</v>
      </c>
      <c r="AX744" s="139" t="s">
        <v>121</v>
      </c>
      <c r="AY744" s="139" t="s">
        <v>82</v>
      </c>
      <c r="AZ744" s="139"/>
      <c r="BA744" s="139" t="s">
        <v>83</v>
      </c>
      <c r="BB744" s="157">
        <v>596421483574</v>
      </c>
      <c r="BC744" s="139"/>
      <c r="BD744" s="139" t="s">
        <v>2364</v>
      </c>
      <c r="BE744" s="139" t="s">
        <v>119</v>
      </c>
      <c r="BF744" s="139" t="s">
        <v>87</v>
      </c>
      <c r="BG744" s="139" t="s">
        <v>84</v>
      </c>
      <c r="BH744" s="139" t="s">
        <v>85</v>
      </c>
      <c r="BI744" s="139" t="s">
        <v>86</v>
      </c>
      <c r="BJ744" s="139"/>
      <c r="BK744" s="139" t="s">
        <v>116</v>
      </c>
    </row>
    <row r="745" spans="1:63" ht="13.2" customHeight="1" x14ac:dyDescent="0.2">
      <c r="A745" s="54">
        <f t="shared" si="243"/>
        <v>45918</v>
      </c>
      <c r="B745" s="54" t="str">
        <f t="shared" si="244"/>
        <v>NRT</v>
      </c>
      <c r="C745" s="53">
        <f t="shared" si="245"/>
        <v>82020038141</v>
      </c>
      <c r="D745" s="55" t="str">
        <f t="shared" si="246"/>
        <v>PJP250145359</v>
      </c>
      <c r="E745" s="53">
        <f t="shared" si="247"/>
        <v>596421486562</v>
      </c>
      <c r="F745" s="53">
        <f t="shared" si="248"/>
        <v>2256355</v>
      </c>
      <c r="G745" s="53" t="str">
        <f t="shared" si="249"/>
        <v>SWCORP (TEAMHT)</v>
      </c>
      <c r="H745" s="55" t="str">
        <f t="shared" si="250"/>
        <v>이제욱</v>
      </c>
      <c r="I745" s="53">
        <f t="shared" si="251"/>
        <v>41430</v>
      </c>
      <c r="J745" s="72">
        <f t="shared" si="252"/>
        <v>0</v>
      </c>
      <c r="K745" s="114">
        <f t="shared" si="253"/>
        <v>1</v>
      </c>
      <c r="L745" s="115">
        <f t="shared" si="254"/>
        <v>0.55000000000000004</v>
      </c>
      <c r="M745" s="115">
        <f t="shared" si="255"/>
        <v>2.1</v>
      </c>
      <c r="N745" s="56">
        <f t="shared" si="256"/>
        <v>2.1</v>
      </c>
      <c r="O745" s="53" t="str">
        <f t="shared" si="257"/>
        <v>일반(목록배제,Normal-Manifest Exception)</v>
      </c>
      <c r="P745" s="100">
        <f t="shared" si="258"/>
        <v>6.15</v>
      </c>
      <c r="Q745" s="63" t="str">
        <f t="shared" si="259"/>
        <v>RS702</v>
      </c>
      <c r="R745" s="63" t="str">
        <f t="shared" si="260"/>
        <v>AIR SEOUL</v>
      </c>
      <c r="S745" s="54">
        <f t="shared" si="261"/>
        <v>45918</v>
      </c>
      <c r="T745" s="94">
        <f t="shared" si="262"/>
        <v>869</v>
      </c>
      <c r="U745" s="98" cm="1">
        <f t="array" ref="U745">IF(OR(ISNUMBER(SEARCH("대신대납",J745)),ISNUMBER(SEARCH("대신 대납",J745))),_xlfn.LET(
  _xlpm.s,J745,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5" s="98">
        <f>((K745-1)*2500)/(Summary!$B$23/100)</f>
        <v>0</v>
      </c>
      <c r="W745" s="107">
        <f>IF(OR(ISNUMBER(SEARCH("대신대납",J745)),ISNUMBER(SEARCH("대신 대납",J745)),ISNUMBER(SEARCH("대신착불",J745)),ISNUMBER(SEARCH("대신 착불",J745))), 0,_xlfn.IFNA(_xlfn.IFS(
    AND(N745/K745 &gt; 2, N745/K745 &lt;= 5), 500/(Summary!$B$23/100) * K745,
    AND(N745/K745 &gt; 5, N745/K745 &lt;= 10), 1000/(Summary!$B$23/100) * K745,
    AND(N745/K745 &gt; 10, N745/K745 &lt;= 20), 3000/(Summary!$B$23/100) * K745,
    AND(N745/K745 &gt; 20, N745/K745 &lt;= 25), 11000/(Summary!$B$23/100) * K745,
    AND(N745/K745 &gt; 25, N745/K745 &lt;= 999), 15000/(Summary!$B$23/100) * K745
),0))</f>
        <v>53.059968376258844</v>
      </c>
      <c r="X745" s="99" cm="1">
        <f t="array" ref="X745">_xlfn.IFNA(_xlfn.IFS(AND(P745&gt;=2000, P745&lt;3000), 10000, AND(P745&gt;=3000, P745&lt;4000), 15000, AND(P745&gt;=4000, P745&lt;5000), 20000, AND(P745&gt;=5000), 25000),0)</f>
        <v>0</v>
      </c>
      <c r="Y745" s="64" t="str">
        <f>_xlfn.IFNA(VLOOKUP(D745,OTC!$A:$H,8,0),"")</f>
        <v/>
      </c>
      <c r="Z745" s="102">
        <f t="shared" si="263"/>
        <v>53</v>
      </c>
      <c r="AA745" s="113">
        <f t="shared" si="264"/>
        <v>922</v>
      </c>
      <c r="AB745" s="124">
        <f>IF(OR(ISNUMBER(SEARCH("적하삭제",J745)),ISNUMBER(SEARCH("적하 삭제",J745))),0,AA745*Summary!$B$23/100)</f>
        <v>8688.2826000000005</v>
      </c>
      <c r="AC745" s="65"/>
      <c r="AD745" s="145">
        <v>45918</v>
      </c>
      <c r="AE745" s="139" t="s">
        <v>10</v>
      </c>
      <c r="AF745" s="139">
        <v>82020038141</v>
      </c>
      <c r="AG745" s="139" t="s">
        <v>2365</v>
      </c>
      <c r="AH745" s="139" t="s">
        <v>2366</v>
      </c>
      <c r="AI745" s="139">
        <v>1096905562</v>
      </c>
      <c r="AJ745" s="139">
        <v>41430</v>
      </c>
      <c r="AK745" s="139"/>
      <c r="AL745" s="140">
        <v>1</v>
      </c>
      <c r="AM745" s="141">
        <v>0.55000000000000004</v>
      </c>
      <c r="AN745" s="141">
        <v>2.1</v>
      </c>
      <c r="AO745" s="141">
        <v>2.1</v>
      </c>
      <c r="AP745" s="139" t="s">
        <v>8</v>
      </c>
      <c r="AQ745" s="141">
        <v>6.15</v>
      </c>
      <c r="AR745" s="139" t="s">
        <v>81</v>
      </c>
      <c r="AS745" s="139" t="s">
        <v>81</v>
      </c>
      <c r="AT745" s="139" t="s">
        <v>81</v>
      </c>
      <c r="AU745" s="139" t="s">
        <v>81</v>
      </c>
      <c r="AV745" s="139" t="s">
        <v>81</v>
      </c>
      <c r="AW745" s="139">
        <v>2256355</v>
      </c>
      <c r="AX745" s="139" t="s">
        <v>121</v>
      </c>
      <c r="AY745" s="139" t="s">
        <v>82</v>
      </c>
      <c r="AZ745" s="139"/>
      <c r="BA745" s="139" t="s">
        <v>83</v>
      </c>
      <c r="BB745" s="157">
        <v>596421486562</v>
      </c>
      <c r="BC745" s="139"/>
      <c r="BD745" s="139" t="s">
        <v>2367</v>
      </c>
      <c r="BE745" s="139" t="s">
        <v>119</v>
      </c>
      <c r="BF745" s="139" t="s">
        <v>87</v>
      </c>
      <c r="BG745" s="139" t="s">
        <v>84</v>
      </c>
      <c r="BH745" s="139" t="s">
        <v>85</v>
      </c>
      <c r="BI745" s="139" t="s">
        <v>86</v>
      </c>
      <c r="BJ745" s="139"/>
      <c r="BK745" s="139" t="s">
        <v>116</v>
      </c>
    </row>
    <row r="746" spans="1:63" ht="13.2" customHeight="1" x14ac:dyDescent="0.2">
      <c r="A746" s="54">
        <f t="shared" si="243"/>
        <v>45918</v>
      </c>
      <c r="B746" s="54" t="str">
        <f t="shared" si="244"/>
        <v>NRT</v>
      </c>
      <c r="C746" s="53">
        <f t="shared" si="245"/>
        <v>82020038141</v>
      </c>
      <c r="D746" s="55" t="str">
        <f t="shared" si="246"/>
        <v>PJP250145414</v>
      </c>
      <c r="E746" s="53">
        <f t="shared" si="247"/>
        <v>596421487111</v>
      </c>
      <c r="F746" s="53">
        <f t="shared" si="248"/>
        <v>2256355</v>
      </c>
      <c r="G746" s="53" t="str">
        <f t="shared" si="249"/>
        <v>SWCORP (TEAMHT)</v>
      </c>
      <c r="H746" s="55" t="str">
        <f t="shared" si="250"/>
        <v>김주홍</v>
      </c>
      <c r="I746" s="53">
        <f t="shared" si="251"/>
        <v>48096</v>
      </c>
      <c r="J746" s="72">
        <f t="shared" si="252"/>
        <v>0</v>
      </c>
      <c r="K746" s="114">
        <f t="shared" si="253"/>
        <v>1</v>
      </c>
      <c r="L746" s="115">
        <f t="shared" si="254"/>
        <v>0.5</v>
      </c>
      <c r="M746" s="115">
        <f t="shared" si="255"/>
        <v>1.9</v>
      </c>
      <c r="N746" s="56">
        <f t="shared" si="256"/>
        <v>1.9000000000000001</v>
      </c>
      <c r="O746" s="53" t="str">
        <f t="shared" si="257"/>
        <v>일반(목록배제,Normal-Manifest Exception)</v>
      </c>
      <c r="P746" s="100">
        <f t="shared" si="258"/>
        <v>3.84</v>
      </c>
      <c r="Q746" s="63" t="str">
        <f t="shared" si="259"/>
        <v>RS702</v>
      </c>
      <c r="R746" s="63" t="str">
        <f t="shared" si="260"/>
        <v>AIR SEOUL</v>
      </c>
      <c r="S746" s="54">
        <f t="shared" si="261"/>
        <v>45918</v>
      </c>
      <c r="T746" s="94">
        <f t="shared" si="262"/>
        <v>831</v>
      </c>
      <c r="U746" s="98" cm="1">
        <f t="array" ref="U746">IF(OR(ISNUMBER(SEARCH("대신대납",J746)),ISNUMBER(SEARCH("대신 대납",J746))),_xlfn.LET(
  _xlpm.s,J746,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6" s="98">
        <f>((K746-1)*2500)/(Summary!$B$23/100)</f>
        <v>0</v>
      </c>
      <c r="W746" s="107">
        <f>IF(OR(ISNUMBER(SEARCH("대신대납",J746)),ISNUMBER(SEARCH("대신 대납",J746)),ISNUMBER(SEARCH("대신착불",J746)),ISNUMBER(SEARCH("대신 착불",J746))), 0,_xlfn.IFNA(_xlfn.IFS(
    AND(N746/K746 &gt; 2, N746/K746 &lt;= 5), 500/(Summary!$B$23/100) * K746,
    AND(N746/K746 &gt; 5, N746/K746 &lt;= 10), 1000/(Summary!$B$23/100) * K746,
    AND(N746/K746 &gt; 10, N746/K746 &lt;= 20), 3000/(Summary!$B$23/100) * K746,
    AND(N746/K746 &gt; 20, N746/K746 &lt;= 25), 11000/(Summary!$B$23/100) * K746,
    AND(N746/K746 &gt; 25, N746/K746 &lt;= 999), 15000/(Summary!$B$23/100) * K746
),0))</f>
        <v>0</v>
      </c>
      <c r="X746" s="99" cm="1">
        <f t="array" ref="X746">_xlfn.IFNA(_xlfn.IFS(AND(P746&gt;=2000, P746&lt;3000), 10000, AND(P746&gt;=3000, P746&lt;4000), 15000, AND(P746&gt;=4000, P746&lt;5000), 20000, AND(P746&gt;=5000), 25000),0)</f>
        <v>0</v>
      </c>
      <c r="Y746" s="64" t="str">
        <f>_xlfn.IFNA(VLOOKUP(D746,OTC!$A:$H,8,0),"")</f>
        <v/>
      </c>
      <c r="Z746" s="102">
        <f t="shared" si="263"/>
        <v>0</v>
      </c>
      <c r="AA746" s="113">
        <f t="shared" si="264"/>
        <v>831</v>
      </c>
      <c r="AB746" s="124">
        <f>IF(OR(ISNUMBER(SEARCH("적하삭제",J746)),ISNUMBER(SEARCH("적하 삭제",J746))),0,AA746*Summary!$B$23/100)</f>
        <v>7830.7622999999994</v>
      </c>
      <c r="AC746" s="65"/>
      <c r="AD746" s="145">
        <v>45918</v>
      </c>
      <c r="AE746" s="139" t="s">
        <v>10</v>
      </c>
      <c r="AF746" s="139">
        <v>82020038141</v>
      </c>
      <c r="AG746" s="139" t="s">
        <v>2368</v>
      </c>
      <c r="AH746" s="139" t="s">
        <v>2369</v>
      </c>
      <c r="AI746" s="139">
        <v>1067372808</v>
      </c>
      <c r="AJ746" s="139">
        <v>48096</v>
      </c>
      <c r="AK746" s="139"/>
      <c r="AL746" s="140">
        <v>1</v>
      </c>
      <c r="AM746" s="141">
        <v>0.5</v>
      </c>
      <c r="AN746" s="141">
        <v>1.9</v>
      </c>
      <c r="AO746" s="141">
        <v>1.9</v>
      </c>
      <c r="AP746" s="139" t="s">
        <v>8</v>
      </c>
      <c r="AQ746" s="141">
        <v>3.84</v>
      </c>
      <c r="AR746" s="139" t="s">
        <v>81</v>
      </c>
      <c r="AS746" s="139" t="s">
        <v>81</v>
      </c>
      <c r="AT746" s="139" t="s">
        <v>81</v>
      </c>
      <c r="AU746" s="139" t="s">
        <v>81</v>
      </c>
      <c r="AV746" s="139" t="s">
        <v>81</v>
      </c>
      <c r="AW746" s="139">
        <v>2256355</v>
      </c>
      <c r="AX746" s="139" t="s">
        <v>121</v>
      </c>
      <c r="AY746" s="139" t="s">
        <v>82</v>
      </c>
      <c r="AZ746" s="139"/>
      <c r="BA746" s="139" t="s">
        <v>83</v>
      </c>
      <c r="BB746" s="157">
        <v>596421487111</v>
      </c>
      <c r="BC746" s="139"/>
      <c r="BD746" s="139" t="s">
        <v>2370</v>
      </c>
      <c r="BE746" s="139" t="s">
        <v>119</v>
      </c>
      <c r="BF746" s="139" t="s">
        <v>87</v>
      </c>
      <c r="BG746" s="139" t="s">
        <v>84</v>
      </c>
      <c r="BH746" s="139" t="s">
        <v>85</v>
      </c>
      <c r="BI746" s="139" t="s">
        <v>86</v>
      </c>
      <c r="BJ746" s="139"/>
      <c r="BK746" s="139" t="s">
        <v>116</v>
      </c>
    </row>
    <row r="747" spans="1:63" ht="13.2" customHeight="1" x14ac:dyDescent="0.2">
      <c r="A747" s="54">
        <f t="shared" si="243"/>
        <v>45918</v>
      </c>
      <c r="B747" s="54" t="str">
        <f t="shared" si="244"/>
        <v>NRT</v>
      </c>
      <c r="C747" s="53">
        <f t="shared" si="245"/>
        <v>82020038141</v>
      </c>
      <c r="D747" s="55" t="str">
        <f t="shared" si="246"/>
        <v>PJP250145415</v>
      </c>
      <c r="E747" s="53">
        <f t="shared" si="247"/>
        <v>596421487122</v>
      </c>
      <c r="F747" s="53">
        <f t="shared" si="248"/>
        <v>2256355</v>
      </c>
      <c r="G747" s="53" t="str">
        <f t="shared" si="249"/>
        <v>SWCORP (TEAMHT)</v>
      </c>
      <c r="H747" s="55" t="str">
        <f t="shared" si="250"/>
        <v>최혜련</v>
      </c>
      <c r="I747" s="53">
        <f t="shared" si="251"/>
        <v>42803</v>
      </c>
      <c r="J747" s="72">
        <f t="shared" si="252"/>
        <v>0</v>
      </c>
      <c r="K747" s="114">
        <f t="shared" si="253"/>
        <v>1</v>
      </c>
      <c r="L747" s="115">
        <f t="shared" si="254"/>
        <v>2.15</v>
      </c>
      <c r="M747" s="115">
        <f t="shared" si="255"/>
        <v>3.5</v>
      </c>
      <c r="N747" s="56">
        <f t="shared" si="256"/>
        <v>3.5</v>
      </c>
      <c r="O747" s="53" t="str">
        <f t="shared" si="257"/>
        <v>일반(목록배제,Normal-Manifest Exception)</v>
      </c>
      <c r="P747" s="100">
        <f t="shared" si="258"/>
        <v>41.54</v>
      </c>
      <c r="Q747" s="63" t="str">
        <f t="shared" si="259"/>
        <v>RS702</v>
      </c>
      <c r="R747" s="63" t="str">
        <f t="shared" si="260"/>
        <v>AIR SEOUL</v>
      </c>
      <c r="S747" s="54">
        <f t="shared" si="261"/>
        <v>45918</v>
      </c>
      <c r="T747" s="94">
        <f t="shared" si="262"/>
        <v>1135</v>
      </c>
      <c r="U747" s="98" cm="1">
        <f t="array" ref="U747">IF(OR(ISNUMBER(SEARCH("대신대납",J747)),ISNUMBER(SEARCH("대신 대납",J747))),_xlfn.LET(
  _xlpm.s,J747,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7" s="98">
        <f>((K747-1)*2500)/(Summary!$B$23/100)</f>
        <v>0</v>
      </c>
      <c r="W747" s="107">
        <f>IF(OR(ISNUMBER(SEARCH("대신대납",J747)),ISNUMBER(SEARCH("대신 대납",J747)),ISNUMBER(SEARCH("대신착불",J747)),ISNUMBER(SEARCH("대신 착불",J747))), 0,_xlfn.IFNA(_xlfn.IFS(
    AND(N747/K747 &gt; 2, N747/K747 &lt;= 5), 500/(Summary!$B$23/100) * K747,
    AND(N747/K747 &gt; 5, N747/K747 &lt;= 10), 1000/(Summary!$B$23/100) * K747,
    AND(N747/K747 &gt; 10, N747/K747 &lt;= 20), 3000/(Summary!$B$23/100) * K747,
    AND(N747/K747 &gt; 20, N747/K747 &lt;= 25), 11000/(Summary!$B$23/100) * K747,
    AND(N747/K747 &gt; 25, N747/K747 &lt;= 999), 15000/(Summary!$B$23/100) * K747
),0))</f>
        <v>53.059968376258844</v>
      </c>
      <c r="X747" s="99" cm="1">
        <f t="array" ref="X747">_xlfn.IFNA(_xlfn.IFS(AND(P747&gt;=2000, P747&lt;3000), 10000, AND(P747&gt;=3000, P747&lt;4000), 15000, AND(P747&gt;=4000, P747&lt;5000), 20000, AND(P747&gt;=5000), 25000),0)</f>
        <v>0</v>
      </c>
      <c r="Y747" s="64" t="str">
        <f>_xlfn.IFNA(VLOOKUP(D747,OTC!$A:$H,8,0),"")</f>
        <v/>
      </c>
      <c r="Z747" s="102">
        <f t="shared" si="263"/>
        <v>53</v>
      </c>
      <c r="AA747" s="113">
        <f t="shared" si="264"/>
        <v>1188</v>
      </c>
      <c r="AB747" s="124">
        <f>IF(OR(ISNUMBER(SEARCH("적하삭제",J747)),ISNUMBER(SEARCH("적하 삭제",J747))),0,AA747*Summary!$B$23/100)</f>
        <v>11194.8804</v>
      </c>
      <c r="AC747" s="65"/>
      <c r="AD747" s="145">
        <v>45918</v>
      </c>
      <c r="AE747" s="139" t="s">
        <v>10</v>
      </c>
      <c r="AF747" s="139">
        <v>82020038141</v>
      </c>
      <c r="AG747" s="139" t="s">
        <v>2371</v>
      </c>
      <c r="AH747" s="139" t="s">
        <v>2372</v>
      </c>
      <c r="AI747" s="139">
        <v>1023527427</v>
      </c>
      <c r="AJ747" s="139">
        <v>42803</v>
      </c>
      <c r="AK747" s="139"/>
      <c r="AL747" s="140">
        <v>1</v>
      </c>
      <c r="AM747" s="141">
        <v>2.15</v>
      </c>
      <c r="AN747" s="141">
        <v>3.5</v>
      </c>
      <c r="AO747" s="141">
        <v>3.5</v>
      </c>
      <c r="AP747" s="139" t="s">
        <v>8</v>
      </c>
      <c r="AQ747" s="141">
        <v>41.54</v>
      </c>
      <c r="AR747" s="139" t="s">
        <v>81</v>
      </c>
      <c r="AS747" s="139" t="s">
        <v>81</v>
      </c>
      <c r="AT747" s="139" t="s">
        <v>81</v>
      </c>
      <c r="AU747" s="139" t="s">
        <v>81</v>
      </c>
      <c r="AV747" s="139" t="s">
        <v>81</v>
      </c>
      <c r="AW747" s="139">
        <v>2256355</v>
      </c>
      <c r="AX747" s="139" t="s">
        <v>121</v>
      </c>
      <c r="AY747" s="139" t="s">
        <v>82</v>
      </c>
      <c r="AZ747" s="139"/>
      <c r="BA747" s="139" t="s">
        <v>83</v>
      </c>
      <c r="BB747" s="157">
        <v>596421487122</v>
      </c>
      <c r="BC747" s="139"/>
      <c r="BD747" s="139" t="s">
        <v>2373</v>
      </c>
      <c r="BE747" s="139" t="s">
        <v>119</v>
      </c>
      <c r="BF747" s="139" t="s">
        <v>87</v>
      </c>
      <c r="BG747" s="139" t="s">
        <v>84</v>
      </c>
      <c r="BH747" s="139" t="s">
        <v>85</v>
      </c>
      <c r="BI747" s="139" t="s">
        <v>86</v>
      </c>
      <c r="BJ747" s="139"/>
      <c r="BK747" s="139" t="s">
        <v>116</v>
      </c>
    </row>
    <row r="748" spans="1:63" ht="13.2" customHeight="1" x14ac:dyDescent="0.2">
      <c r="A748" s="54">
        <f t="shared" si="243"/>
        <v>45918</v>
      </c>
      <c r="B748" s="54" t="str">
        <f t="shared" si="244"/>
        <v>NRT</v>
      </c>
      <c r="C748" s="53">
        <f t="shared" si="245"/>
        <v>82020038141</v>
      </c>
      <c r="D748" s="55" t="str">
        <f t="shared" si="246"/>
        <v>PJP250145423</v>
      </c>
      <c r="E748" s="53">
        <f t="shared" si="247"/>
        <v>596421487203</v>
      </c>
      <c r="F748" s="53">
        <f t="shared" si="248"/>
        <v>2256355</v>
      </c>
      <c r="G748" s="53" t="str">
        <f t="shared" si="249"/>
        <v>SWCORP (TEAMHT)</v>
      </c>
      <c r="H748" s="55" t="str">
        <f t="shared" si="250"/>
        <v>박대원심</v>
      </c>
      <c r="I748" s="53">
        <f t="shared" si="251"/>
        <v>16818</v>
      </c>
      <c r="J748" s="72">
        <f t="shared" si="252"/>
        <v>0</v>
      </c>
      <c r="K748" s="114">
        <f t="shared" si="253"/>
        <v>1</v>
      </c>
      <c r="L748" s="115">
        <f t="shared" si="254"/>
        <v>8.6999999999999993</v>
      </c>
      <c r="M748" s="115">
        <f t="shared" si="255"/>
        <v>6.2</v>
      </c>
      <c r="N748" s="56">
        <f t="shared" si="256"/>
        <v>8.7000000000000011</v>
      </c>
      <c r="O748" s="53" t="str">
        <f t="shared" si="257"/>
        <v>일반(목록배제,Normal-Manifest Exception)</v>
      </c>
      <c r="P748" s="100">
        <f t="shared" si="258"/>
        <v>25.95</v>
      </c>
      <c r="Q748" s="63" t="str">
        <f t="shared" si="259"/>
        <v>RS702</v>
      </c>
      <c r="R748" s="63" t="str">
        <f t="shared" si="260"/>
        <v>AIR SEOUL</v>
      </c>
      <c r="S748" s="54">
        <f t="shared" si="261"/>
        <v>45918</v>
      </c>
      <c r="T748" s="94">
        <f t="shared" si="262"/>
        <v>2123</v>
      </c>
      <c r="U748" s="98" cm="1">
        <f t="array" ref="U748">IF(OR(ISNUMBER(SEARCH("대신대납",J748)),ISNUMBER(SEARCH("대신 대납",J748))),_xlfn.LET(
  _xlpm.s,J748,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8" s="98">
        <f>((K748-1)*2500)/(Summary!$B$23/100)</f>
        <v>0</v>
      </c>
      <c r="W748" s="107">
        <f>IF(OR(ISNUMBER(SEARCH("대신대납",J748)),ISNUMBER(SEARCH("대신 대납",J748)),ISNUMBER(SEARCH("대신착불",J748)),ISNUMBER(SEARCH("대신 착불",J748))), 0,_xlfn.IFNA(_xlfn.IFS(
    AND(N748/K748 &gt; 2, N748/K748 &lt;= 5), 500/(Summary!$B$23/100) * K748,
    AND(N748/K748 &gt; 5, N748/K748 &lt;= 10), 1000/(Summary!$B$23/100) * K748,
    AND(N748/K748 &gt; 10, N748/K748 &lt;= 20), 3000/(Summary!$B$23/100) * K748,
    AND(N748/K748 &gt; 20, N748/K748 &lt;= 25), 11000/(Summary!$B$23/100) * K748,
    AND(N748/K748 &gt; 25, N748/K748 &lt;= 999), 15000/(Summary!$B$23/100) * K748
),0))</f>
        <v>106.11993675251769</v>
      </c>
      <c r="X748" s="99" cm="1">
        <f t="array" ref="X748">_xlfn.IFNA(_xlfn.IFS(AND(P748&gt;=2000, P748&lt;3000), 10000, AND(P748&gt;=3000, P748&lt;4000), 15000, AND(P748&gt;=4000, P748&lt;5000), 20000, AND(P748&gt;=5000), 25000),0)</f>
        <v>0</v>
      </c>
      <c r="Y748" s="64" t="str">
        <f>_xlfn.IFNA(VLOOKUP(D748,OTC!$A:$H,8,0),"")</f>
        <v/>
      </c>
      <c r="Z748" s="102">
        <f t="shared" si="263"/>
        <v>106</v>
      </c>
      <c r="AA748" s="113">
        <f t="shared" si="264"/>
        <v>2229</v>
      </c>
      <c r="AB748" s="124">
        <f>IF(OR(ISNUMBER(SEARCH("적하삭제",J748)),ISNUMBER(SEARCH("적하 삭제",J748))),0,AA748*Summary!$B$23/100)</f>
        <v>21004.535700000004</v>
      </c>
      <c r="AC748" s="65"/>
      <c r="AD748" s="145">
        <v>45918</v>
      </c>
      <c r="AE748" s="139" t="s">
        <v>10</v>
      </c>
      <c r="AF748" s="139">
        <v>82020038141</v>
      </c>
      <c r="AG748" s="139" t="s">
        <v>2374</v>
      </c>
      <c r="AH748" s="139" t="s">
        <v>102</v>
      </c>
      <c r="AI748" s="139">
        <v>1071739997</v>
      </c>
      <c r="AJ748" s="139">
        <v>16818</v>
      </c>
      <c r="AK748" s="139"/>
      <c r="AL748" s="140">
        <v>1</v>
      </c>
      <c r="AM748" s="141">
        <v>8.6999999999999993</v>
      </c>
      <c r="AN748" s="141">
        <v>6.2</v>
      </c>
      <c r="AO748" s="141">
        <v>9</v>
      </c>
      <c r="AP748" s="139" t="s">
        <v>8</v>
      </c>
      <c r="AQ748" s="141">
        <v>25.95</v>
      </c>
      <c r="AR748" s="139" t="s">
        <v>81</v>
      </c>
      <c r="AS748" s="139" t="s">
        <v>81</v>
      </c>
      <c r="AT748" s="139" t="s">
        <v>81</v>
      </c>
      <c r="AU748" s="139" t="s">
        <v>81</v>
      </c>
      <c r="AV748" s="139" t="s">
        <v>81</v>
      </c>
      <c r="AW748" s="139">
        <v>2256355</v>
      </c>
      <c r="AX748" s="139" t="s">
        <v>121</v>
      </c>
      <c r="AY748" s="139" t="s">
        <v>82</v>
      </c>
      <c r="AZ748" s="139"/>
      <c r="BA748" s="139" t="s">
        <v>83</v>
      </c>
      <c r="BB748" s="157">
        <v>596421487203</v>
      </c>
      <c r="BC748" s="139"/>
      <c r="BD748" s="139" t="s">
        <v>2375</v>
      </c>
      <c r="BE748" s="139" t="s">
        <v>119</v>
      </c>
      <c r="BF748" s="139" t="s">
        <v>87</v>
      </c>
      <c r="BG748" s="139" t="s">
        <v>84</v>
      </c>
      <c r="BH748" s="139" t="s">
        <v>85</v>
      </c>
      <c r="BI748" s="139" t="s">
        <v>86</v>
      </c>
      <c r="BJ748" s="139"/>
      <c r="BK748" s="139" t="s">
        <v>116</v>
      </c>
    </row>
    <row r="749" spans="1:63" ht="13.2" customHeight="1" x14ac:dyDescent="0.2">
      <c r="A749" s="54">
        <f t="shared" si="243"/>
        <v>45918</v>
      </c>
      <c r="B749" s="54" t="str">
        <f t="shared" si="244"/>
        <v>NRT</v>
      </c>
      <c r="C749" s="53">
        <f t="shared" si="245"/>
        <v>82020038141</v>
      </c>
      <c r="D749" s="55" t="str">
        <f t="shared" si="246"/>
        <v>PJP250145442</v>
      </c>
      <c r="E749" s="53">
        <f t="shared" si="247"/>
        <v>596421487391</v>
      </c>
      <c r="F749" s="53">
        <f t="shared" si="248"/>
        <v>2256355</v>
      </c>
      <c r="G749" s="53" t="str">
        <f t="shared" si="249"/>
        <v>SWCORP (TEAMHT)</v>
      </c>
      <c r="H749" s="55" t="str">
        <f t="shared" si="250"/>
        <v>최대영</v>
      </c>
      <c r="I749" s="53">
        <f t="shared" si="251"/>
        <v>41915</v>
      </c>
      <c r="J749" s="72">
        <f t="shared" si="252"/>
        <v>0</v>
      </c>
      <c r="K749" s="114">
        <f t="shared" si="253"/>
        <v>1</v>
      </c>
      <c r="L749" s="115">
        <f t="shared" si="254"/>
        <v>0.65</v>
      </c>
      <c r="M749" s="115">
        <f t="shared" si="255"/>
        <v>2.1</v>
      </c>
      <c r="N749" s="56">
        <f t="shared" si="256"/>
        <v>2.1</v>
      </c>
      <c r="O749" s="53" t="str">
        <f t="shared" si="257"/>
        <v>일반(목록배제,Normal-Manifest Exception)</v>
      </c>
      <c r="P749" s="100">
        <f t="shared" si="258"/>
        <v>2.82</v>
      </c>
      <c r="Q749" s="63" t="str">
        <f t="shared" si="259"/>
        <v>RS702</v>
      </c>
      <c r="R749" s="63" t="str">
        <f t="shared" si="260"/>
        <v>AIR SEOUL</v>
      </c>
      <c r="S749" s="54">
        <f t="shared" si="261"/>
        <v>45918</v>
      </c>
      <c r="T749" s="94">
        <f t="shared" si="262"/>
        <v>869</v>
      </c>
      <c r="U749" s="98" cm="1">
        <f t="array" ref="U749">IF(OR(ISNUMBER(SEARCH("대신대납",J749)),ISNUMBER(SEARCH("대신 대납",J749))),_xlfn.LET(
  _xlpm.s,J749,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9" s="98">
        <f>((K749-1)*2500)/(Summary!$B$23/100)</f>
        <v>0</v>
      </c>
      <c r="W749" s="107">
        <f>IF(OR(ISNUMBER(SEARCH("대신대납",J749)),ISNUMBER(SEARCH("대신 대납",J749)),ISNUMBER(SEARCH("대신착불",J749)),ISNUMBER(SEARCH("대신 착불",J749))), 0,_xlfn.IFNA(_xlfn.IFS(
    AND(N749/K749 &gt; 2, N749/K749 &lt;= 5), 500/(Summary!$B$23/100) * K749,
    AND(N749/K749 &gt; 5, N749/K749 &lt;= 10), 1000/(Summary!$B$23/100) * K749,
    AND(N749/K749 &gt; 10, N749/K749 &lt;= 20), 3000/(Summary!$B$23/100) * K749,
    AND(N749/K749 &gt; 20, N749/K749 &lt;= 25), 11000/(Summary!$B$23/100) * K749,
    AND(N749/K749 &gt; 25, N749/K749 &lt;= 999), 15000/(Summary!$B$23/100) * K749
),0))</f>
        <v>53.059968376258844</v>
      </c>
      <c r="X749" s="99" cm="1">
        <f t="array" ref="X749">_xlfn.IFNA(_xlfn.IFS(AND(P749&gt;=2000, P749&lt;3000), 10000, AND(P749&gt;=3000, P749&lt;4000), 15000, AND(P749&gt;=4000, P749&lt;5000), 20000, AND(P749&gt;=5000), 25000),0)</f>
        <v>0</v>
      </c>
      <c r="Y749" s="64" t="str">
        <f>_xlfn.IFNA(VLOOKUP(D749,OTC!$A:$H,8,0),"")</f>
        <v/>
      </c>
      <c r="Z749" s="102">
        <f t="shared" si="263"/>
        <v>53</v>
      </c>
      <c r="AA749" s="113">
        <f t="shared" si="264"/>
        <v>922</v>
      </c>
      <c r="AB749" s="124">
        <f>IF(OR(ISNUMBER(SEARCH("적하삭제",J749)),ISNUMBER(SEARCH("적하 삭제",J749))),0,AA749*Summary!$B$23/100)</f>
        <v>8688.2826000000005</v>
      </c>
      <c r="AC749" s="65"/>
      <c r="AD749" s="145">
        <v>45918</v>
      </c>
      <c r="AE749" s="139" t="s">
        <v>10</v>
      </c>
      <c r="AF749" s="139">
        <v>82020038141</v>
      </c>
      <c r="AG749" s="139" t="s">
        <v>2376</v>
      </c>
      <c r="AH749" s="139" t="s">
        <v>226</v>
      </c>
      <c r="AI749" s="139">
        <v>1041069303</v>
      </c>
      <c r="AJ749" s="139">
        <v>41915</v>
      </c>
      <c r="AK749" s="139"/>
      <c r="AL749" s="140">
        <v>1</v>
      </c>
      <c r="AM749" s="141">
        <v>0.65</v>
      </c>
      <c r="AN749" s="141">
        <v>2.1</v>
      </c>
      <c r="AO749" s="141">
        <v>2.1</v>
      </c>
      <c r="AP749" s="139" t="s">
        <v>8</v>
      </c>
      <c r="AQ749" s="141">
        <v>2.82</v>
      </c>
      <c r="AR749" s="139" t="s">
        <v>81</v>
      </c>
      <c r="AS749" s="139" t="s">
        <v>81</v>
      </c>
      <c r="AT749" s="139" t="s">
        <v>81</v>
      </c>
      <c r="AU749" s="139" t="s">
        <v>81</v>
      </c>
      <c r="AV749" s="139" t="s">
        <v>81</v>
      </c>
      <c r="AW749" s="139">
        <v>2256355</v>
      </c>
      <c r="AX749" s="139" t="s">
        <v>121</v>
      </c>
      <c r="AY749" s="139" t="s">
        <v>82</v>
      </c>
      <c r="AZ749" s="139"/>
      <c r="BA749" s="139" t="s">
        <v>83</v>
      </c>
      <c r="BB749" s="157">
        <v>596421487391</v>
      </c>
      <c r="BC749" s="139"/>
      <c r="BD749" s="139" t="s">
        <v>2377</v>
      </c>
      <c r="BE749" s="139" t="s">
        <v>119</v>
      </c>
      <c r="BF749" s="139" t="s">
        <v>87</v>
      </c>
      <c r="BG749" s="139" t="s">
        <v>84</v>
      </c>
      <c r="BH749" s="139" t="s">
        <v>85</v>
      </c>
      <c r="BI749" s="139" t="s">
        <v>86</v>
      </c>
      <c r="BJ749" s="139"/>
      <c r="BK749" s="139" t="s">
        <v>116</v>
      </c>
    </row>
    <row r="750" spans="1:63" ht="13.2" customHeight="1" x14ac:dyDescent="0.2">
      <c r="A750" s="54">
        <f t="shared" si="243"/>
        <v>45918</v>
      </c>
      <c r="B750" s="54" t="str">
        <f t="shared" si="244"/>
        <v>NRT</v>
      </c>
      <c r="C750" s="53">
        <f t="shared" si="245"/>
        <v>82020038141</v>
      </c>
      <c r="D750" s="55" t="str">
        <f t="shared" si="246"/>
        <v>PJP250145449</v>
      </c>
      <c r="E750" s="53">
        <f t="shared" si="247"/>
        <v>596421487461</v>
      </c>
      <c r="F750" s="53">
        <f t="shared" si="248"/>
        <v>2256355</v>
      </c>
      <c r="G750" s="53" t="str">
        <f t="shared" si="249"/>
        <v>SWCORP (TEAMHT)</v>
      </c>
      <c r="H750" s="55" t="str">
        <f t="shared" si="250"/>
        <v>송기옥</v>
      </c>
      <c r="I750" s="53">
        <f t="shared" si="251"/>
        <v>7021</v>
      </c>
      <c r="J750" s="72">
        <f t="shared" si="252"/>
        <v>0</v>
      </c>
      <c r="K750" s="114">
        <f t="shared" si="253"/>
        <v>1</v>
      </c>
      <c r="L750" s="115">
        <f t="shared" si="254"/>
        <v>0.4</v>
      </c>
      <c r="M750" s="115">
        <f t="shared" si="255"/>
        <v>2</v>
      </c>
      <c r="N750" s="56">
        <f t="shared" si="256"/>
        <v>2</v>
      </c>
      <c r="O750" s="53" t="str">
        <f t="shared" si="257"/>
        <v>일반(목록배제,Normal-Manifest Exception)</v>
      </c>
      <c r="P750" s="100">
        <f t="shared" si="258"/>
        <v>16.8</v>
      </c>
      <c r="Q750" s="63" t="str">
        <f t="shared" si="259"/>
        <v>RS702</v>
      </c>
      <c r="R750" s="63" t="str">
        <f t="shared" si="260"/>
        <v>AIR SEOUL</v>
      </c>
      <c r="S750" s="54">
        <f t="shared" si="261"/>
        <v>45918</v>
      </c>
      <c r="T750" s="94">
        <f t="shared" si="262"/>
        <v>850</v>
      </c>
      <c r="U750" s="98" cm="1">
        <f t="array" ref="U750">IF(OR(ISNUMBER(SEARCH("대신대납",J750)),ISNUMBER(SEARCH("대신 대납",J750))),_xlfn.LET(
  _xlpm.s,J750,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0" s="98">
        <f>((K750-1)*2500)/(Summary!$B$23/100)</f>
        <v>0</v>
      </c>
      <c r="W750" s="107">
        <f>IF(OR(ISNUMBER(SEARCH("대신대납",J750)),ISNUMBER(SEARCH("대신 대납",J750)),ISNUMBER(SEARCH("대신착불",J750)),ISNUMBER(SEARCH("대신 착불",J750))), 0,_xlfn.IFNA(_xlfn.IFS(
    AND(N750/K750 &gt; 2, N750/K750 &lt;= 5), 500/(Summary!$B$23/100) * K750,
    AND(N750/K750 &gt; 5, N750/K750 &lt;= 10), 1000/(Summary!$B$23/100) * K750,
    AND(N750/K750 &gt; 10, N750/K750 &lt;= 20), 3000/(Summary!$B$23/100) * K750,
    AND(N750/K750 &gt; 20, N750/K750 &lt;= 25), 11000/(Summary!$B$23/100) * K750,
    AND(N750/K750 &gt; 25, N750/K750 &lt;= 999), 15000/(Summary!$B$23/100) * K750
),0))</f>
        <v>0</v>
      </c>
      <c r="X750" s="99" cm="1">
        <f t="array" ref="X750">_xlfn.IFNA(_xlfn.IFS(AND(P750&gt;=2000, P750&lt;3000), 10000, AND(P750&gt;=3000, P750&lt;4000), 15000, AND(P750&gt;=4000, P750&lt;5000), 20000, AND(P750&gt;=5000), 25000),0)</f>
        <v>0</v>
      </c>
      <c r="Y750" s="64" t="str">
        <f>_xlfn.IFNA(VLOOKUP(D750,OTC!$A:$H,8,0),"")</f>
        <v/>
      </c>
      <c r="Z750" s="102">
        <f t="shared" si="263"/>
        <v>0</v>
      </c>
      <c r="AA750" s="113">
        <f t="shared" si="264"/>
        <v>850</v>
      </c>
      <c r="AB750" s="124">
        <f>IF(OR(ISNUMBER(SEARCH("적하삭제",J750)),ISNUMBER(SEARCH("적하 삭제",J750))),0,AA750*Summary!$B$23/100)</f>
        <v>8009.8050000000003</v>
      </c>
      <c r="AC750" s="65"/>
      <c r="AD750" s="145">
        <v>45918</v>
      </c>
      <c r="AE750" s="139" t="s">
        <v>10</v>
      </c>
      <c r="AF750" s="139">
        <v>82020038141</v>
      </c>
      <c r="AG750" s="139" t="s">
        <v>2378</v>
      </c>
      <c r="AH750" s="139" t="s">
        <v>2379</v>
      </c>
      <c r="AI750" s="139">
        <v>1036709618</v>
      </c>
      <c r="AJ750" s="139">
        <v>7021</v>
      </c>
      <c r="AK750" s="139"/>
      <c r="AL750" s="140">
        <v>1</v>
      </c>
      <c r="AM750" s="141">
        <v>0.4</v>
      </c>
      <c r="AN750" s="141">
        <v>2</v>
      </c>
      <c r="AO750" s="141">
        <v>2</v>
      </c>
      <c r="AP750" s="139" t="s">
        <v>8</v>
      </c>
      <c r="AQ750" s="141">
        <v>16.8</v>
      </c>
      <c r="AR750" s="139" t="s">
        <v>81</v>
      </c>
      <c r="AS750" s="139" t="s">
        <v>81</v>
      </c>
      <c r="AT750" s="139" t="s">
        <v>81</v>
      </c>
      <c r="AU750" s="139" t="s">
        <v>81</v>
      </c>
      <c r="AV750" s="139" t="s">
        <v>81</v>
      </c>
      <c r="AW750" s="139">
        <v>2256355</v>
      </c>
      <c r="AX750" s="139" t="s">
        <v>121</v>
      </c>
      <c r="AY750" s="139" t="s">
        <v>82</v>
      </c>
      <c r="AZ750" s="139"/>
      <c r="BA750" s="139" t="s">
        <v>83</v>
      </c>
      <c r="BB750" s="157">
        <v>596421487461</v>
      </c>
      <c r="BC750" s="139"/>
      <c r="BD750" s="139" t="s">
        <v>2380</v>
      </c>
      <c r="BE750" s="139" t="s">
        <v>119</v>
      </c>
      <c r="BF750" s="139" t="s">
        <v>87</v>
      </c>
      <c r="BG750" s="139" t="s">
        <v>84</v>
      </c>
      <c r="BH750" s="139" t="s">
        <v>85</v>
      </c>
      <c r="BI750" s="139" t="s">
        <v>86</v>
      </c>
      <c r="BJ750" s="139"/>
      <c r="BK750" s="139" t="s">
        <v>116</v>
      </c>
    </row>
    <row r="751" spans="1:63" ht="13.2" customHeight="1" x14ac:dyDescent="0.2">
      <c r="A751" s="54">
        <f t="shared" si="243"/>
        <v>45918</v>
      </c>
      <c r="B751" s="54" t="str">
        <f t="shared" si="244"/>
        <v>NRT</v>
      </c>
      <c r="C751" s="53">
        <f t="shared" si="245"/>
        <v>82020038141</v>
      </c>
      <c r="D751" s="55" t="str">
        <f t="shared" si="246"/>
        <v>PJP250145456</v>
      </c>
      <c r="E751" s="53">
        <f t="shared" si="247"/>
        <v>596421487531</v>
      </c>
      <c r="F751" s="53">
        <f t="shared" si="248"/>
        <v>2256355</v>
      </c>
      <c r="G751" s="53" t="str">
        <f t="shared" si="249"/>
        <v>SWCORP (TEAMHT)</v>
      </c>
      <c r="H751" s="55" t="str">
        <f t="shared" si="250"/>
        <v>윤정</v>
      </c>
      <c r="I751" s="53">
        <f t="shared" si="251"/>
        <v>4422</v>
      </c>
      <c r="J751" s="72">
        <f t="shared" si="252"/>
        <v>0</v>
      </c>
      <c r="K751" s="114">
        <f t="shared" si="253"/>
        <v>1</v>
      </c>
      <c r="L751" s="115">
        <f t="shared" si="254"/>
        <v>2.5</v>
      </c>
      <c r="M751" s="115">
        <f t="shared" si="255"/>
        <v>1.9</v>
      </c>
      <c r="N751" s="56">
        <f t="shared" si="256"/>
        <v>2.5</v>
      </c>
      <c r="O751" s="53" t="str">
        <f t="shared" si="257"/>
        <v>일반(목록배제,Normal-Manifest Exception)</v>
      </c>
      <c r="P751" s="100">
        <f t="shared" si="258"/>
        <v>4.84</v>
      </c>
      <c r="Q751" s="63" t="str">
        <f t="shared" si="259"/>
        <v>RS702</v>
      </c>
      <c r="R751" s="63" t="str">
        <f t="shared" si="260"/>
        <v>AIR SEOUL</v>
      </c>
      <c r="S751" s="54">
        <f t="shared" si="261"/>
        <v>45918</v>
      </c>
      <c r="T751" s="94">
        <f t="shared" si="262"/>
        <v>945</v>
      </c>
      <c r="U751" s="98" cm="1">
        <f t="array" ref="U751">IF(OR(ISNUMBER(SEARCH("대신대납",J751)),ISNUMBER(SEARCH("대신 대납",J751))),_xlfn.LET(
  _xlpm.s,J751,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1" s="98">
        <f>((K751-1)*2500)/(Summary!$B$23/100)</f>
        <v>0</v>
      </c>
      <c r="W751" s="107">
        <f>IF(OR(ISNUMBER(SEARCH("대신대납",J751)),ISNUMBER(SEARCH("대신 대납",J751)),ISNUMBER(SEARCH("대신착불",J751)),ISNUMBER(SEARCH("대신 착불",J751))), 0,_xlfn.IFNA(_xlfn.IFS(
    AND(N751/K751 &gt; 2, N751/K751 &lt;= 5), 500/(Summary!$B$23/100) * K751,
    AND(N751/K751 &gt; 5, N751/K751 &lt;= 10), 1000/(Summary!$B$23/100) * K751,
    AND(N751/K751 &gt; 10, N751/K751 &lt;= 20), 3000/(Summary!$B$23/100) * K751,
    AND(N751/K751 &gt; 20, N751/K751 &lt;= 25), 11000/(Summary!$B$23/100) * K751,
    AND(N751/K751 &gt; 25, N751/K751 &lt;= 999), 15000/(Summary!$B$23/100) * K751
),0))</f>
        <v>53.059968376258844</v>
      </c>
      <c r="X751" s="99" cm="1">
        <f t="array" ref="X751">_xlfn.IFNA(_xlfn.IFS(AND(P751&gt;=2000, P751&lt;3000), 10000, AND(P751&gt;=3000, P751&lt;4000), 15000, AND(P751&gt;=4000, P751&lt;5000), 20000, AND(P751&gt;=5000), 25000),0)</f>
        <v>0</v>
      </c>
      <c r="Y751" s="64" t="str">
        <f>_xlfn.IFNA(VLOOKUP(D751,OTC!$A:$H,8,0),"")</f>
        <v/>
      </c>
      <c r="Z751" s="102">
        <f t="shared" si="263"/>
        <v>53</v>
      </c>
      <c r="AA751" s="113">
        <f t="shared" si="264"/>
        <v>998</v>
      </c>
      <c r="AB751" s="124">
        <f>IF(OR(ISNUMBER(SEARCH("적하삭제",J751)),ISNUMBER(SEARCH("적하 삭제",J751))),0,AA751*Summary!$B$23/100)</f>
        <v>9404.4534000000003</v>
      </c>
      <c r="AC751" s="65"/>
      <c r="AD751" s="145">
        <v>45918</v>
      </c>
      <c r="AE751" s="139" t="s">
        <v>10</v>
      </c>
      <c r="AF751" s="139">
        <v>82020038141</v>
      </c>
      <c r="AG751" s="139" t="s">
        <v>2381</v>
      </c>
      <c r="AH751" s="139" t="s">
        <v>2382</v>
      </c>
      <c r="AI751" s="139">
        <v>1085404324</v>
      </c>
      <c r="AJ751" s="139">
        <v>4422</v>
      </c>
      <c r="AK751" s="139"/>
      <c r="AL751" s="140">
        <v>1</v>
      </c>
      <c r="AM751" s="141">
        <v>2.5</v>
      </c>
      <c r="AN751" s="141">
        <v>1.9</v>
      </c>
      <c r="AO751" s="141">
        <v>2.5</v>
      </c>
      <c r="AP751" s="139" t="s">
        <v>8</v>
      </c>
      <c r="AQ751" s="141">
        <v>4.84</v>
      </c>
      <c r="AR751" s="139" t="s">
        <v>81</v>
      </c>
      <c r="AS751" s="139" t="s">
        <v>81</v>
      </c>
      <c r="AT751" s="139" t="s">
        <v>81</v>
      </c>
      <c r="AU751" s="139" t="s">
        <v>81</v>
      </c>
      <c r="AV751" s="139" t="s">
        <v>81</v>
      </c>
      <c r="AW751" s="139">
        <v>2256355</v>
      </c>
      <c r="AX751" s="139" t="s">
        <v>121</v>
      </c>
      <c r="AY751" s="139" t="s">
        <v>82</v>
      </c>
      <c r="AZ751" s="139"/>
      <c r="BA751" s="139" t="s">
        <v>83</v>
      </c>
      <c r="BB751" s="157">
        <v>596421487531</v>
      </c>
      <c r="BC751" s="139"/>
      <c r="BD751" s="139" t="s">
        <v>2383</v>
      </c>
      <c r="BE751" s="139" t="s">
        <v>119</v>
      </c>
      <c r="BF751" s="139" t="s">
        <v>87</v>
      </c>
      <c r="BG751" s="139" t="s">
        <v>84</v>
      </c>
      <c r="BH751" s="139" t="s">
        <v>85</v>
      </c>
      <c r="BI751" s="139" t="s">
        <v>86</v>
      </c>
      <c r="BJ751" s="139"/>
      <c r="BK751" s="139" t="s">
        <v>116</v>
      </c>
    </row>
    <row r="752" spans="1:63" ht="13.2" customHeight="1" x14ac:dyDescent="0.2">
      <c r="A752" s="54">
        <f t="shared" si="243"/>
        <v>45918</v>
      </c>
      <c r="B752" s="54" t="str">
        <f t="shared" si="244"/>
        <v>NRT</v>
      </c>
      <c r="C752" s="53">
        <f t="shared" si="245"/>
        <v>82020038141</v>
      </c>
      <c r="D752" s="55" t="str">
        <f t="shared" si="246"/>
        <v>PJP250145386</v>
      </c>
      <c r="E752" s="53">
        <f t="shared" si="247"/>
        <v>596421486831</v>
      </c>
      <c r="F752" s="53">
        <f t="shared" si="248"/>
        <v>2256355</v>
      </c>
      <c r="G752" s="53" t="str">
        <f t="shared" si="249"/>
        <v>SWCORP (TEAMHT)</v>
      </c>
      <c r="H752" s="55" t="str">
        <f t="shared" si="250"/>
        <v>조정민</v>
      </c>
      <c r="I752" s="53">
        <f t="shared" si="251"/>
        <v>14258</v>
      </c>
      <c r="J752" s="72">
        <f t="shared" si="252"/>
        <v>0</v>
      </c>
      <c r="K752" s="114">
        <f t="shared" si="253"/>
        <v>1</v>
      </c>
      <c r="L752" s="115">
        <f t="shared" si="254"/>
        <v>1.25</v>
      </c>
      <c r="M752" s="115">
        <f t="shared" si="255"/>
        <v>3.5</v>
      </c>
      <c r="N752" s="56">
        <f t="shared" si="256"/>
        <v>3.5</v>
      </c>
      <c r="O752" s="53" t="str">
        <f t="shared" si="257"/>
        <v>일반(목록배제,Normal-Manifest Exception)</v>
      </c>
      <c r="P752" s="100">
        <f t="shared" si="258"/>
        <v>12.08</v>
      </c>
      <c r="Q752" s="63" t="str">
        <f t="shared" si="259"/>
        <v>RS702</v>
      </c>
      <c r="R752" s="63" t="str">
        <f t="shared" si="260"/>
        <v>AIR SEOUL</v>
      </c>
      <c r="S752" s="54">
        <f t="shared" si="261"/>
        <v>45918</v>
      </c>
      <c r="T752" s="94">
        <f t="shared" si="262"/>
        <v>1135</v>
      </c>
      <c r="U752" s="98" cm="1">
        <f t="array" ref="U752">IF(OR(ISNUMBER(SEARCH("대신대납",J752)),ISNUMBER(SEARCH("대신 대납",J752))),_xlfn.LET(
  _xlpm.s,J752,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2" s="98">
        <f>((K752-1)*2500)/(Summary!$B$23/100)</f>
        <v>0</v>
      </c>
      <c r="W752" s="107">
        <f>IF(OR(ISNUMBER(SEARCH("대신대납",J752)),ISNUMBER(SEARCH("대신 대납",J752)),ISNUMBER(SEARCH("대신착불",J752)),ISNUMBER(SEARCH("대신 착불",J752))), 0,_xlfn.IFNA(_xlfn.IFS(
    AND(N752/K752 &gt; 2, N752/K752 &lt;= 5), 500/(Summary!$B$23/100) * K752,
    AND(N752/K752 &gt; 5, N752/K752 &lt;= 10), 1000/(Summary!$B$23/100) * K752,
    AND(N752/K752 &gt; 10, N752/K752 &lt;= 20), 3000/(Summary!$B$23/100) * K752,
    AND(N752/K752 &gt; 20, N752/K752 &lt;= 25), 11000/(Summary!$B$23/100) * K752,
    AND(N752/K752 &gt; 25, N752/K752 &lt;= 999), 15000/(Summary!$B$23/100) * K752
),0))</f>
        <v>53.059968376258844</v>
      </c>
      <c r="X752" s="99" cm="1">
        <f t="array" ref="X752">_xlfn.IFNA(_xlfn.IFS(AND(P752&gt;=2000, P752&lt;3000), 10000, AND(P752&gt;=3000, P752&lt;4000), 15000, AND(P752&gt;=4000, P752&lt;5000), 20000, AND(P752&gt;=5000), 25000),0)</f>
        <v>0</v>
      </c>
      <c r="Y752" s="64" t="str">
        <f>_xlfn.IFNA(VLOOKUP(D752,OTC!$A:$H,8,0),"")</f>
        <v/>
      </c>
      <c r="Z752" s="102">
        <f t="shared" si="263"/>
        <v>53</v>
      </c>
      <c r="AA752" s="113">
        <f t="shared" si="264"/>
        <v>1188</v>
      </c>
      <c r="AB752" s="124">
        <f>IF(OR(ISNUMBER(SEARCH("적하삭제",J752)),ISNUMBER(SEARCH("적하 삭제",J752))),0,AA752*Summary!$B$23/100)</f>
        <v>11194.8804</v>
      </c>
      <c r="AC752" s="65"/>
      <c r="AD752" s="145">
        <v>45918</v>
      </c>
      <c r="AE752" s="139" t="s">
        <v>10</v>
      </c>
      <c r="AF752" s="139">
        <v>82020038141</v>
      </c>
      <c r="AG752" s="139" t="s">
        <v>2384</v>
      </c>
      <c r="AH752" s="139" t="s">
        <v>2385</v>
      </c>
      <c r="AI752" s="139">
        <v>1023749274</v>
      </c>
      <c r="AJ752" s="139">
        <v>14258</v>
      </c>
      <c r="AK752" s="139"/>
      <c r="AL752" s="140">
        <v>1</v>
      </c>
      <c r="AM752" s="141">
        <v>1.25</v>
      </c>
      <c r="AN752" s="141">
        <v>3.5</v>
      </c>
      <c r="AO752" s="141">
        <v>3.5</v>
      </c>
      <c r="AP752" s="139" t="s">
        <v>8</v>
      </c>
      <c r="AQ752" s="141">
        <v>12.08</v>
      </c>
      <c r="AR752" s="139" t="s">
        <v>81</v>
      </c>
      <c r="AS752" s="139" t="s">
        <v>81</v>
      </c>
      <c r="AT752" s="139" t="s">
        <v>81</v>
      </c>
      <c r="AU752" s="139" t="s">
        <v>81</v>
      </c>
      <c r="AV752" s="139" t="s">
        <v>81</v>
      </c>
      <c r="AW752" s="139">
        <v>2256355</v>
      </c>
      <c r="AX752" s="139" t="s">
        <v>121</v>
      </c>
      <c r="AY752" s="139" t="s">
        <v>82</v>
      </c>
      <c r="AZ752" s="139"/>
      <c r="BA752" s="139" t="s">
        <v>83</v>
      </c>
      <c r="BB752" s="157">
        <v>596421486831</v>
      </c>
      <c r="BC752" s="139"/>
      <c r="BD752" s="139" t="s">
        <v>2386</v>
      </c>
      <c r="BE752" s="139" t="s">
        <v>119</v>
      </c>
      <c r="BF752" s="139" t="s">
        <v>87</v>
      </c>
      <c r="BG752" s="139" t="s">
        <v>84</v>
      </c>
      <c r="BH752" s="139" t="s">
        <v>85</v>
      </c>
      <c r="BI752" s="139" t="s">
        <v>86</v>
      </c>
      <c r="BJ752" s="139"/>
      <c r="BK752" s="139" t="s">
        <v>116</v>
      </c>
    </row>
    <row r="753" spans="1:63" ht="13.2" customHeight="1" x14ac:dyDescent="0.2">
      <c r="A753" s="54">
        <f t="shared" si="243"/>
        <v>45918</v>
      </c>
      <c r="B753" s="54" t="str">
        <f t="shared" si="244"/>
        <v>NRT</v>
      </c>
      <c r="C753" s="53">
        <f t="shared" si="245"/>
        <v>82020038141</v>
      </c>
      <c r="D753" s="55" t="str">
        <f t="shared" si="246"/>
        <v>PJP250145405</v>
      </c>
      <c r="E753" s="53">
        <f t="shared" si="247"/>
        <v>596421487026</v>
      </c>
      <c r="F753" s="53">
        <f t="shared" si="248"/>
        <v>2256355</v>
      </c>
      <c r="G753" s="53" t="str">
        <f t="shared" si="249"/>
        <v>SWCORP (TEAMHT)</v>
      </c>
      <c r="H753" s="55" t="str">
        <f t="shared" si="250"/>
        <v>김수연</v>
      </c>
      <c r="I753" s="53">
        <f t="shared" si="251"/>
        <v>7202</v>
      </c>
      <c r="J753" s="72">
        <f t="shared" si="252"/>
        <v>0</v>
      </c>
      <c r="K753" s="114">
        <f t="shared" si="253"/>
        <v>1</v>
      </c>
      <c r="L753" s="115">
        <f t="shared" si="254"/>
        <v>5.3</v>
      </c>
      <c r="M753" s="115">
        <f t="shared" si="255"/>
        <v>3.3</v>
      </c>
      <c r="N753" s="56">
        <f t="shared" si="256"/>
        <v>5.3000000000000007</v>
      </c>
      <c r="O753" s="53" t="str">
        <f t="shared" si="257"/>
        <v>일반(목록배제,Normal-Manifest Exception)</v>
      </c>
      <c r="P753" s="100">
        <f t="shared" si="258"/>
        <v>11.92</v>
      </c>
      <c r="Q753" s="63" t="str">
        <f t="shared" si="259"/>
        <v>RS702</v>
      </c>
      <c r="R753" s="63" t="str">
        <f t="shared" si="260"/>
        <v>AIR SEOUL</v>
      </c>
      <c r="S753" s="54">
        <f t="shared" si="261"/>
        <v>45918</v>
      </c>
      <c r="T753" s="94">
        <f t="shared" si="262"/>
        <v>1477</v>
      </c>
      <c r="U753" s="98" cm="1">
        <f t="array" ref="U753">IF(OR(ISNUMBER(SEARCH("대신대납",J753)),ISNUMBER(SEARCH("대신 대납",J753))),_xlfn.LET(
  _xlpm.s,J753,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3" s="98">
        <f>((K753-1)*2500)/(Summary!$B$23/100)</f>
        <v>0</v>
      </c>
      <c r="W753" s="107">
        <f>IF(OR(ISNUMBER(SEARCH("대신대납",J753)),ISNUMBER(SEARCH("대신 대납",J753)),ISNUMBER(SEARCH("대신착불",J753)),ISNUMBER(SEARCH("대신 착불",J753))), 0,_xlfn.IFNA(_xlfn.IFS(
    AND(N753/K753 &gt; 2, N753/K753 &lt;= 5), 500/(Summary!$B$23/100) * K753,
    AND(N753/K753 &gt; 5, N753/K753 &lt;= 10), 1000/(Summary!$B$23/100) * K753,
    AND(N753/K753 &gt; 10, N753/K753 &lt;= 20), 3000/(Summary!$B$23/100) * K753,
    AND(N753/K753 &gt; 20, N753/K753 &lt;= 25), 11000/(Summary!$B$23/100) * K753,
    AND(N753/K753 &gt; 25, N753/K753 &lt;= 999), 15000/(Summary!$B$23/100) * K753
),0))</f>
        <v>106.11993675251769</v>
      </c>
      <c r="X753" s="99" cm="1">
        <f t="array" ref="X753">_xlfn.IFNA(_xlfn.IFS(AND(P753&gt;=2000, P753&lt;3000), 10000, AND(P753&gt;=3000, P753&lt;4000), 15000, AND(P753&gt;=4000, P753&lt;5000), 20000, AND(P753&gt;=5000), 25000),0)</f>
        <v>0</v>
      </c>
      <c r="Y753" s="64" t="str">
        <f>_xlfn.IFNA(VLOOKUP(D753,OTC!$A:$H,8,0),"")</f>
        <v/>
      </c>
      <c r="Z753" s="102">
        <f t="shared" si="263"/>
        <v>106</v>
      </c>
      <c r="AA753" s="113">
        <f t="shared" si="264"/>
        <v>1583</v>
      </c>
      <c r="AB753" s="124">
        <f>IF(OR(ISNUMBER(SEARCH("적하삭제",J753)),ISNUMBER(SEARCH("적하 삭제",J753))),0,AA753*Summary!$B$23/100)</f>
        <v>14917.083900000001</v>
      </c>
      <c r="AC753" s="65"/>
      <c r="AD753" s="145">
        <v>45918</v>
      </c>
      <c r="AE753" s="139" t="s">
        <v>10</v>
      </c>
      <c r="AF753" s="139">
        <v>82020038141</v>
      </c>
      <c r="AG753" s="139" t="s">
        <v>2387</v>
      </c>
      <c r="AH753" s="139" t="s">
        <v>227</v>
      </c>
      <c r="AI753" s="139">
        <v>1034156234</v>
      </c>
      <c r="AJ753" s="139">
        <v>7202</v>
      </c>
      <c r="AK753" s="139"/>
      <c r="AL753" s="140">
        <v>1</v>
      </c>
      <c r="AM753" s="141">
        <v>5.3</v>
      </c>
      <c r="AN753" s="141">
        <v>3.3</v>
      </c>
      <c r="AO753" s="141">
        <v>5.5</v>
      </c>
      <c r="AP753" s="139" t="s">
        <v>8</v>
      </c>
      <c r="AQ753" s="141">
        <v>11.92</v>
      </c>
      <c r="AR753" s="139" t="s">
        <v>81</v>
      </c>
      <c r="AS753" s="139" t="s">
        <v>81</v>
      </c>
      <c r="AT753" s="139" t="s">
        <v>81</v>
      </c>
      <c r="AU753" s="139" t="s">
        <v>81</v>
      </c>
      <c r="AV753" s="139" t="s">
        <v>81</v>
      </c>
      <c r="AW753" s="139">
        <v>2256355</v>
      </c>
      <c r="AX753" s="139" t="s">
        <v>121</v>
      </c>
      <c r="AY753" s="139" t="s">
        <v>82</v>
      </c>
      <c r="AZ753" s="139"/>
      <c r="BA753" s="139" t="s">
        <v>83</v>
      </c>
      <c r="BB753" s="157">
        <v>596421487026</v>
      </c>
      <c r="BC753" s="139"/>
      <c r="BD753" s="139" t="s">
        <v>2388</v>
      </c>
      <c r="BE753" s="139" t="s">
        <v>119</v>
      </c>
      <c r="BF753" s="139" t="s">
        <v>87</v>
      </c>
      <c r="BG753" s="139" t="s">
        <v>84</v>
      </c>
      <c r="BH753" s="139" t="s">
        <v>85</v>
      </c>
      <c r="BI753" s="139" t="s">
        <v>86</v>
      </c>
      <c r="BJ753" s="139"/>
      <c r="BK753" s="139" t="s">
        <v>116</v>
      </c>
    </row>
    <row r="754" spans="1:63" ht="13.2" customHeight="1" x14ac:dyDescent="0.2">
      <c r="A754" s="54">
        <f t="shared" si="243"/>
        <v>45918</v>
      </c>
      <c r="B754" s="54" t="str">
        <f t="shared" si="244"/>
        <v>NRT</v>
      </c>
      <c r="C754" s="53">
        <f t="shared" si="245"/>
        <v>82020038141</v>
      </c>
      <c r="D754" s="55" t="str">
        <f t="shared" si="246"/>
        <v>PJP250145451</v>
      </c>
      <c r="E754" s="53">
        <f t="shared" si="247"/>
        <v>596421487483</v>
      </c>
      <c r="F754" s="53">
        <f t="shared" si="248"/>
        <v>2256355</v>
      </c>
      <c r="G754" s="53" t="str">
        <f t="shared" si="249"/>
        <v>SWCORP (TEAMHT)</v>
      </c>
      <c r="H754" s="55" t="str">
        <f t="shared" si="250"/>
        <v>임나정</v>
      </c>
      <c r="I754" s="53">
        <f t="shared" si="251"/>
        <v>4193</v>
      </c>
      <c r="J754" s="72">
        <f t="shared" si="252"/>
        <v>0</v>
      </c>
      <c r="K754" s="114">
        <f t="shared" si="253"/>
        <v>1</v>
      </c>
      <c r="L754" s="115">
        <f t="shared" si="254"/>
        <v>9.6999999999999993</v>
      </c>
      <c r="M754" s="115">
        <f t="shared" si="255"/>
        <v>8</v>
      </c>
      <c r="N754" s="56">
        <f t="shared" si="256"/>
        <v>9.7000000000000011</v>
      </c>
      <c r="O754" s="53" t="str">
        <f t="shared" si="257"/>
        <v>일반(목록배제,Normal-Manifest Exception)</v>
      </c>
      <c r="P754" s="100">
        <f t="shared" si="258"/>
        <v>18.39</v>
      </c>
      <c r="Q754" s="63" t="str">
        <f t="shared" si="259"/>
        <v>RS702</v>
      </c>
      <c r="R754" s="63" t="str">
        <f t="shared" si="260"/>
        <v>AIR SEOUL</v>
      </c>
      <c r="S754" s="54">
        <f t="shared" si="261"/>
        <v>45918</v>
      </c>
      <c r="T754" s="94">
        <f t="shared" si="262"/>
        <v>2313</v>
      </c>
      <c r="U754" s="98" cm="1">
        <f t="array" ref="U754">IF(OR(ISNUMBER(SEARCH("대신대납",J754)),ISNUMBER(SEARCH("대신 대납",J754))),_xlfn.LET(
  _xlpm.s,J754,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4" s="98">
        <f>((K754-1)*2500)/(Summary!$B$23/100)</f>
        <v>0</v>
      </c>
      <c r="W754" s="107">
        <f>IF(OR(ISNUMBER(SEARCH("대신대납",J754)),ISNUMBER(SEARCH("대신 대납",J754)),ISNUMBER(SEARCH("대신착불",J754)),ISNUMBER(SEARCH("대신 착불",J754))), 0,_xlfn.IFNA(_xlfn.IFS(
    AND(N754/K754 &gt; 2, N754/K754 &lt;= 5), 500/(Summary!$B$23/100) * K754,
    AND(N754/K754 &gt; 5, N754/K754 &lt;= 10), 1000/(Summary!$B$23/100) * K754,
    AND(N754/K754 &gt; 10, N754/K754 &lt;= 20), 3000/(Summary!$B$23/100) * K754,
    AND(N754/K754 &gt; 20, N754/K754 &lt;= 25), 11000/(Summary!$B$23/100) * K754,
    AND(N754/K754 &gt; 25, N754/K754 &lt;= 999), 15000/(Summary!$B$23/100) * K754
),0))</f>
        <v>106.11993675251769</v>
      </c>
      <c r="X754" s="99" cm="1">
        <f t="array" ref="X754">_xlfn.IFNA(_xlfn.IFS(AND(P754&gt;=2000, P754&lt;3000), 10000, AND(P754&gt;=3000, P754&lt;4000), 15000, AND(P754&gt;=4000, P754&lt;5000), 20000, AND(P754&gt;=5000), 25000),0)</f>
        <v>0</v>
      </c>
      <c r="Y754" s="64" t="str">
        <f>_xlfn.IFNA(VLOOKUP(D754,OTC!$A:$H,8,0),"")</f>
        <v/>
      </c>
      <c r="Z754" s="102">
        <f t="shared" si="263"/>
        <v>106</v>
      </c>
      <c r="AA754" s="113">
        <f t="shared" si="264"/>
        <v>2419</v>
      </c>
      <c r="AB754" s="124">
        <f>IF(OR(ISNUMBER(SEARCH("적하삭제",J754)),ISNUMBER(SEARCH("적하 삭제",J754))),0,AA754*Summary!$B$23/100)</f>
        <v>22794.9627</v>
      </c>
      <c r="AC754" s="65"/>
      <c r="AD754" s="145">
        <v>45918</v>
      </c>
      <c r="AE754" s="139" t="s">
        <v>10</v>
      </c>
      <c r="AF754" s="139">
        <v>82020038141</v>
      </c>
      <c r="AG754" s="139" t="s">
        <v>2389</v>
      </c>
      <c r="AH754" s="139" t="s">
        <v>2390</v>
      </c>
      <c r="AI754" s="139">
        <v>1071270726</v>
      </c>
      <c r="AJ754" s="139">
        <v>4193</v>
      </c>
      <c r="AK754" s="139"/>
      <c r="AL754" s="140">
        <v>1</v>
      </c>
      <c r="AM754" s="141">
        <v>9.6999999999999993</v>
      </c>
      <c r="AN754" s="141">
        <v>8</v>
      </c>
      <c r="AO754" s="141">
        <v>10</v>
      </c>
      <c r="AP754" s="139" t="s">
        <v>8</v>
      </c>
      <c r="AQ754" s="141">
        <v>18.39</v>
      </c>
      <c r="AR754" s="139" t="s">
        <v>81</v>
      </c>
      <c r="AS754" s="139" t="s">
        <v>81</v>
      </c>
      <c r="AT754" s="139" t="s">
        <v>81</v>
      </c>
      <c r="AU754" s="139" t="s">
        <v>81</v>
      </c>
      <c r="AV754" s="139" t="s">
        <v>81</v>
      </c>
      <c r="AW754" s="139">
        <v>2256355</v>
      </c>
      <c r="AX754" s="139" t="s">
        <v>121</v>
      </c>
      <c r="AY754" s="139" t="s">
        <v>82</v>
      </c>
      <c r="AZ754" s="139"/>
      <c r="BA754" s="139" t="s">
        <v>83</v>
      </c>
      <c r="BB754" s="157">
        <v>596421487483</v>
      </c>
      <c r="BC754" s="139"/>
      <c r="BD754" s="139" t="s">
        <v>2391</v>
      </c>
      <c r="BE754" s="139" t="s">
        <v>119</v>
      </c>
      <c r="BF754" s="139" t="s">
        <v>87</v>
      </c>
      <c r="BG754" s="139" t="s">
        <v>84</v>
      </c>
      <c r="BH754" s="139" t="s">
        <v>85</v>
      </c>
      <c r="BI754" s="139" t="s">
        <v>86</v>
      </c>
      <c r="BJ754" s="139"/>
      <c r="BK754" s="139" t="s">
        <v>116</v>
      </c>
    </row>
    <row r="755" spans="1:63" ht="13.2" customHeight="1" x14ac:dyDescent="0.2">
      <c r="A755" s="54">
        <f t="shared" si="243"/>
        <v>45918</v>
      </c>
      <c r="B755" s="54" t="str">
        <f t="shared" si="244"/>
        <v>NRT</v>
      </c>
      <c r="C755" s="53">
        <f t="shared" si="245"/>
        <v>82020038141</v>
      </c>
      <c r="D755" s="55" t="str">
        <f t="shared" si="246"/>
        <v>PJP250145372</v>
      </c>
      <c r="E755" s="53">
        <f t="shared" si="247"/>
        <v>596421486691</v>
      </c>
      <c r="F755" s="53">
        <f t="shared" si="248"/>
        <v>2256355</v>
      </c>
      <c r="G755" s="53" t="str">
        <f t="shared" si="249"/>
        <v>SWCORP (TEAMHT)</v>
      </c>
      <c r="H755" s="55" t="str">
        <f t="shared" si="250"/>
        <v>여연심</v>
      </c>
      <c r="I755" s="53">
        <f t="shared" si="251"/>
        <v>6920</v>
      </c>
      <c r="J755" s="72">
        <f t="shared" si="252"/>
        <v>0</v>
      </c>
      <c r="K755" s="114">
        <f t="shared" si="253"/>
        <v>1</v>
      </c>
      <c r="L755" s="115">
        <f t="shared" si="254"/>
        <v>5.7</v>
      </c>
      <c r="M755" s="115">
        <f t="shared" si="255"/>
        <v>5.8</v>
      </c>
      <c r="N755" s="56">
        <f t="shared" si="256"/>
        <v>5.8000000000000007</v>
      </c>
      <c r="O755" s="53" t="str">
        <f t="shared" si="257"/>
        <v>일반(목록배제,Normal-Manifest Exception)</v>
      </c>
      <c r="P755" s="100">
        <f t="shared" si="258"/>
        <v>15.28</v>
      </c>
      <c r="Q755" s="63" t="str">
        <f t="shared" si="259"/>
        <v>RS702</v>
      </c>
      <c r="R755" s="63" t="str">
        <f t="shared" si="260"/>
        <v>AIR SEOUL</v>
      </c>
      <c r="S755" s="54">
        <f t="shared" si="261"/>
        <v>45918</v>
      </c>
      <c r="T755" s="94">
        <f t="shared" si="262"/>
        <v>1572</v>
      </c>
      <c r="U755" s="98" cm="1">
        <f t="array" ref="U755">IF(OR(ISNUMBER(SEARCH("대신대납",J755)),ISNUMBER(SEARCH("대신 대납",J755))),_xlfn.LET(
  _xlpm.s,J755,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5" s="98">
        <f>((K755-1)*2500)/(Summary!$B$23/100)</f>
        <v>0</v>
      </c>
      <c r="W755" s="107">
        <f>IF(OR(ISNUMBER(SEARCH("대신대납",J755)),ISNUMBER(SEARCH("대신 대납",J755)),ISNUMBER(SEARCH("대신착불",J755)),ISNUMBER(SEARCH("대신 착불",J755))), 0,_xlfn.IFNA(_xlfn.IFS(
    AND(N755/K755 &gt; 2, N755/K755 &lt;= 5), 500/(Summary!$B$23/100) * K755,
    AND(N755/K755 &gt; 5, N755/K755 &lt;= 10), 1000/(Summary!$B$23/100) * K755,
    AND(N755/K755 &gt; 10, N755/K755 &lt;= 20), 3000/(Summary!$B$23/100) * K755,
    AND(N755/K755 &gt; 20, N755/K755 &lt;= 25), 11000/(Summary!$B$23/100) * K755,
    AND(N755/K755 &gt; 25, N755/K755 &lt;= 999), 15000/(Summary!$B$23/100) * K755
),0))</f>
        <v>106.11993675251769</v>
      </c>
      <c r="X755" s="99" cm="1">
        <f t="array" ref="X755">_xlfn.IFNA(_xlfn.IFS(AND(P755&gt;=2000, P755&lt;3000), 10000, AND(P755&gt;=3000, P755&lt;4000), 15000, AND(P755&gt;=4000, P755&lt;5000), 20000, AND(P755&gt;=5000), 25000),0)</f>
        <v>0</v>
      </c>
      <c r="Y755" s="64" t="str">
        <f>_xlfn.IFNA(VLOOKUP(D755,OTC!$A:$H,8,0),"")</f>
        <v/>
      </c>
      <c r="Z755" s="102">
        <f t="shared" si="263"/>
        <v>106</v>
      </c>
      <c r="AA755" s="113">
        <f t="shared" si="264"/>
        <v>1678</v>
      </c>
      <c r="AB755" s="124">
        <f>IF(OR(ISNUMBER(SEARCH("적하삭제",J755)),ISNUMBER(SEARCH("적하 삭제",J755))),0,AA755*Summary!$B$23/100)</f>
        <v>15812.297399999999</v>
      </c>
      <c r="AC755" s="65"/>
      <c r="AD755" s="145">
        <v>45918</v>
      </c>
      <c r="AE755" s="139" t="s">
        <v>10</v>
      </c>
      <c r="AF755" s="139">
        <v>82020038141</v>
      </c>
      <c r="AG755" s="139" t="s">
        <v>2392</v>
      </c>
      <c r="AH755" s="139" t="s">
        <v>2393</v>
      </c>
      <c r="AI755" s="139">
        <v>1037839544</v>
      </c>
      <c r="AJ755" s="139">
        <v>6920</v>
      </c>
      <c r="AK755" s="139"/>
      <c r="AL755" s="140">
        <v>1</v>
      </c>
      <c r="AM755" s="141">
        <v>5.7</v>
      </c>
      <c r="AN755" s="141">
        <v>5.8</v>
      </c>
      <c r="AO755" s="141">
        <v>6</v>
      </c>
      <c r="AP755" s="139" t="s">
        <v>8</v>
      </c>
      <c r="AQ755" s="141">
        <v>15.28</v>
      </c>
      <c r="AR755" s="139" t="s">
        <v>81</v>
      </c>
      <c r="AS755" s="139" t="s">
        <v>81</v>
      </c>
      <c r="AT755" s="139" t="s">
        <v>81</v>
      </c>
      <c r="AU755" s="139" t="s">
        <v>81</v>
      </c>
      <c r="AV755" s="139" t="s">
        <v>81</v>
      </c>
      <c r="AW755" s="139">
        <v>2256355</v>
      </c>
      <c r="AX755" s="139" t="s">
        <v>121</v>
      </c>
      <c r="AY755" s="139" t="s">
        <v>82</v>
      </c>
      <c r="AZ755" s="139"/>
      <c r="BA755" s="139" t="s">
        <v>83</v>
      </c>
      <c r="BB755" s="157">
        <v>596421486691</v>
      </c>
      <c r="BC755" s="139"/>
      <c r="BD755" s="139" t="s">
        <v>2394</v>
      </c>
      <c r="BE755" s="139" t="s">
        <v>119</v>
      </c>
      <c r="BF755" s="139" t="s">
        <v>87</v>
      </c>
      <c r="BG755" s="139" t="s">
        <v>84</v>
      </c>
      <c r="BH755" s="139" t="s">
        <v>85</v>
      </c>
      <c r="BI755" s="139" t="s">
        <v>86</v>
      </c>
      <c r="BJ755" s="139"/>
      <c r="BK755" s="139" t="s">
        <v>116</v>
      </c>
    </row>
    <row r="756" spans="1:63" ht="13.2" customHeight="1" x14ac:dyDescent="0.2">
      <c r="A756" s="54">
        <f t="shared" si="243"/>
        <v>45918</v>
      </c>
      <c r="B756" s="54" t="str">
        <f t="shared" si="244"/>
        <v>NRT</v>
      </c>
      <c r="C756" s="53">
        <f t="shared" si="245"/>
        <v>82020038141</v>
      </c>
      <c r="D756" s="55" t="str">
        <f t="shared" si="246"/>
        <v>PJP250145424</v>
      </c>
      <c r="E756" s="53">
        <f t="shared" si="247"/>
        <v>596421487214</v>
      </c>
      <c r="F756" s="53">
        <f t="shared" si="248"/>
        <v>2256355</v>
      </c>
      <c r="G756" s="53" t="str">
        <f t="shared" si="249"/>
        <v>SWCORP (TEAMHT)</v>
      </c>
      <c r="H756" s="55" t="str">
        <f t="shared" si="250"/>
        <v>강민구</v>
      </c>
      <c r="I756" s="53">
        <f t="shared" si="251"/>
        <v>28625</v>
      </c>
      <c r="J756" s="72">
        <f t="shared" si="252"/>
        <v>0</v>
      </c>
      <c r="K756" s="114">
        <f t="shared" si="253"/>
        <v>1</v>
      </c>
      <c r="L756" s="115">
        <f t="shared" si="254"/>
        <v>1.8</v>
      </c>
      <c r="M756" s="115">
        <f t="shared" si="255"/>
        <v>3.8</v>
      </c>
      <c r="N756" s="56">
        <f t="shared" si="256"/>
        <v>3.8000000000000003</v>
      </c>
      <c r="O756" s="53" t="str">
        <f t="shared" si="257"/>
        <v>일반(목록배제,Normal-Manifest Exception)</v>
      </c>
      <c r="P756" s="100">
        <f t="shared" si="258"/>
        <v>9.93</v>
      </c>
      <c r="Q756" s="63" t="str">
        <f t="shared" si="259"/>
        <v>RS702</v>
      </c>
      <c r="R756" s="63" t="str">
        <f t="shared" si="260"/>
        <v>AIR SEOUL</v>
      </c>
      <c r="S756" s="54">
        <f t="shared" si="261"/>
        <v>45918</v>
      </c>
      <c r="T756" s="94">
        <f t="shared" si="262"/>
        <v>1192</v>
      </c>
      <c r="U756" s="98" cm="1">
        <f t="array" ref="U756">IF(OR(ISNUMBER(SEARCH("대신대납",J756)),ISNUMBER(SEARCH("대신 대납",J756))),_xlfn.LET(
  _xlpm.s,J756,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6" s="98">
        <f>((K756-1)*2500)/(Summary!$B$23/100)</f>
        <v>0</v>
      </c>
      <c r="W756" s="107">
        <f>IF(OR(ISNUMBER(SEARCH("대신대납",J756)),ISNUMBER(SEARCH("대신 대납",J756)),ISNUMBER(SEARCH("대신착불",J756)),ISNUMBER(SEARCH("대신 착불",J756))), 0,_xlfn.IFNA(_xlfn.IFS(
    AND(N756/K756 &gt; 2, N756/K756 &lt;= 5), 500/(Summary!$B$23/100) * K756,
    AND(N756/K756 &gt; 5, N756/K756 &lt;= 10), 1000/(Summary!$B$23/100) * K756,
    AND(N756/K756 &gt; 10, N756/K756 &lt;= 20), 3000/(Summary!$B$23/100) * K756,
    AND(N756/K756 &gt; 20, N756/K756 &lt;= 25), 11000/(Summary!$B$23/100) * K756,
    AND(N756/K756 &gt; 25, N756/K756 &lt;= 999), 15000/(Summary!$B$23/100) * K756
),0))</f>
        <v>53.059968376258844</v>
      </c>
      <c r="X756" s="99" cm="1">
        <f t="array" ref="X756">_xlfn.IFNA(_xlfn.IFS(AND(P756&gt;=2000, P756&lt;3000), 10000, AND(P756&gt;=3000, P756&lt;4000), 15000, AND(P756&gt;=4000, P756&lt;5000), 20000, AND(P756&gt;=5000), 25000),0)</f>
        <v>0</v>
      </c>
      <c r="Y756" s="64" t="str">
        <f>_xlfn.IFNA(VLOOKUP(D756,OTC!$A:$H,8,0),"")</f>
        <v/>
      </c>
      <c r="Z756" s="102">
        <f t="shared" si="263"/>
        <v>53</v>
      </c>
      <c r="AA756" s="113">
        <f t="shared" si="264"/>
        <v>1245</v>
      </c>
      <c r="AB756" s="124">
        <f>IF(OR(ISNUMBER(SEARCH("적하삭제",J756)),ISNUMBER(SEARCH("적하 삭제",J756))),0,AA756*Summary!$B$23/100)</f>
        <v>11732.008500000002</v>
      </c>
      <c r="AC756" s="65"/>
      <c r="AD756" s="145">
        <v>45918</v>
      </c>
      <c r="AE756" s="139" t="s">
        <v>10</v>
      </c>
      <c r="AF756" s="139">
        <v>82020038141</v>
      </c>
      <c r="AG756" s="139" t="s">
        <v>2395</v>
      </c>
      <c r="AH756" s="139" t="s">
        <v>106</v>
      </c>
      <c r="AI756" s="139">
        <v>1086613217</v>
      </c>
      <c r="AJ756" s="139">
        <v>28625</v>
      </c>
      <c r="AK756" s="139"/>
      <c r="AL756" s="140">
        <v>1</v>
      </c>
      <c r="AM756" s="141">
        <v>1.8</v>
      </c>
      <c r="AN756" s="141">
        <v>3.8</v>
      </c>
      <c r="AO756" s="141">
        <v>3.8</v>
      </c>
      <c r="AP756" s="139" t="s">
        <v>8</v>
      </c>
      <c r="AQ756" s="141">
        <v>9.93</v>
      </c>
      <c r="AR756" s="139" t="s">
        <v>81</v>
      </c>
      <c r="AS756" s="139" t="s">
        <v>81</v>
      </c>
      <c r="AT756" s="139" t="s">
        <v>81</v>
      </c>
      <c r="AU756" s="139" t="s">
        <v>81</v>
      </c>
      <c r="AV756" s="139" t="s">
        <v>81</v>
      </c>
      <c r="AW756" s="139">
        <v>2256355</v>
      </c>
      <c r="AX756" s="139" t="s">
        <v>121</v>
      </c>
      <c r="AY756" s="139" t="s">
        <v>82</v>
      </c>
      <c r="AZ756" s="139"/>
      <c r="BA756" s="139" t="s">
        <v>83</v>
      </c>
      <c r="BB756" s="157">
        <v>596421487214</v>
      </c>
      <c r="BC756" s="139"/>
      <c r="BD756" s="139" t="s">
        <v>2396</v>
      </c>
      <c r="BE756" s="139" t="s">
        <v>119</v>
      </c>
      <c r="BF756" s="139" t="s">
        <v>87</v>
      </c>
      <c r="BG756" s="139" t="s">
        <v>84</v>
      </c>
      <c r="BH756" s="139" t="s">
        <v>85</v>
      </c>
      <c r="BI756" s="139" t="s">
        <v>86</v>
      </c>
      <c r="BJ756" s="139"/>
      <c r="BK756" s="139" t="s">
        <v>116</v>
      </c>
    </row>
    <row r="757" spans="1:63" ht="13.2" customHeight="1" x14ac:dyDescent="0.2">
      <c r="A757" s="54">
        <f t="shared" si="243"/>
        <v>45918</v>
      </c>
      <c r="B757" s="54" t="str">
        <f t="shared" si="244"/>
        <v>NRT</v>
      </c>
      <c r="C757" s="53">
        <f t="shared" si="245"/>
        <v>82020038141</v>
      </c>
      <c r="D757" s="55" t="str">
        <f t="shared" si="246"/>
        <v>PJP250145376</v>
      </c>
      <c r="E757" s="53">
        <f t="shared" si="247"/>
        <v>596421486735</v>
      </c>
      <c r="F757" s="53">
        <f t="shared" si="248"/>
        <v>2256355</v>
      </c>
      <c r="G757" s="53" t="str">
        <f t="shared" si="249"/>
        <v>SWCORP (TEAMHT)</v>
      </c>
      <c r="H757" s="55" t="str">
        <f t="shared" si="250"/>
        <v>이기령</v>
      </c>
      <c r="I757" s="53">
        <f t="shared" si="251"/>
        <v>59717</v>
      </c>
      <c r="J757" s="72">
        <f t="shared" si="252"/>
        <v>0</v>
      </c>
      <c r="K757" s="114">
        <f t="shared" si="253"/>
        <v>1</v>
      </c>
      <c r="L757" s="115">
        <f t="shared" si="254"/>
        <v>2.8</v>
      </c>
      <c r="M757" s="115">
        <f t="shared" si="255"/>
        <v>1.9</v>
      </c>
      <c r="N757" s="56">
        <f t="shared" si="256"/>
        <v>2.8000000000000003</v>
      </c>
      <c r="O757" s="53" t="str">
        <f t="shared" si="257"/>
        <v>일반(목록배제,Normal-Manifest Exception)</v>
      </c>
      <c r="P757" s="100">
        <f t="shared" si="258"/>
        <v>10.41</v>
      </c>
      <c r="Q757" s="63" t="str">
        <f t="shared" si="259"/>
        <v>RS702</v>
      </c>
      <c r="R757" s="63" t="str">
        <f t="shared" si="260"/>
        <v>AIR SEOUL</v>
      </c>
      <c r="S757" s="54">
        <f t="shared" si="261"/>
        <v>45918</v>
      </c>
      <c r="T757" s="94">
        <f t="shared" si="262"/>
        <v>1002</v>
      </c>
      <c r="U757" s="98" cm="1">
        <f t="array" ref="U757">IF(OR(ISNUMBER(SEARCH("대신대납",J757)),ISNUMBER(SEARCH("대신 대납",J757))),_xlfn.LET(
  _xlpm.s,J757,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7" s="98">
        <f>((K757-1)*2500)/(Summary!$B$23/100)</f>
        <v>0</v>
      </c>
      <c r="W757" s="107">
        <f>IF(OR(ISNUMBER(SEARCH("대신대납",J757)),ISNUMBER(SEARCH("대신 대납",J757)),ISNUMBER(SEARCH("대신착불",J757)),ISNUMBER(SEARCH("대신 착불",J757))), 0,_xlfn.IFNA(_xlfn.IFS(
    AND(N757/K757 &gt; 2, N757/K757 &lt;= 5), 500/(Summary!$B$23/100) * K757,
    AND(N757/K757 &gt; 5, N757/K757 &lt;= 10), 1000/(Summary!$B$23/100) * K757,
    AND(N757/K757 &gt; 10, N757/K757 &lt;= 20), 3000/(Summary!$B$23/100) * K757,
    AND(N757/K757 &gt; 20, N757/K757 &lt;= 25), 11000/(Summary!$B$23/100) * K757,
    AND(N757/K757 &gt; 25, N757/K757 &lt;= 999), 15000/(Summary!$B$23/100) * K757
),0))</f>
        <v>53.059968376258844</v>
      </c>
      <c r="X757" s="99" cm="1">
        <f t="array" ref="X757">_xlfn.IFNA(_xlfn.IFS(AND(P757&gt;=2000, P757&lt;3000), 10000, AND(P757&gt;=3000, P757&lt;4000), 15000, AND(P757&gt;=4000, P757&lt;5000), 20000, AND(P757&gt;=5000), 25000),0)</f>
        <v>0</v>
      </c>
      <c r="Y757" s="64" t="str">
        <f>_xlfn.IFNA(VLOOKUP(D757,OTC!$A:$H,8,0),"")</f>
        <v/>
      </c>
      <c r="Z757" s="102">
        <f t="shared" si="263"/>
        <v>53</v>
      </c>
      <c r="AA757" s="113">
        <f t="shared" si="264"/>
        <v>1055</v>
      </c>
      <c r="AB757" s="124">
        <f>IF(OR(ISNUMBER(SEARCH("적하삭제",J757)),ISNUMBER(SEARCH("적하 삭제",J757))),0,AA757*Summary!$B$23/100)</f>
        <v>9941.5815000000002</v>
      </c>
      <c r="AC757" s="65"/>
      <c r="AD757" s="145">
        <v>45918</v>
      </c>
      <c r="AE757" s="139" t="s">
        <v>10</v>
      </c>
      <c r="AF757" s="139">
        <v>82020038141</v>
      </c>
      <c r="AG757" s="139" t="s">
        <v>2397</v>
      </c>
      <c r="AH757" s="139" t="s">
        <v>2398</v>
      </c>
      <c r="AI757" s="139">
        <v>1076752501</v>
      </c>
      <c r="AJ757" s="139">
        <v>59717</v>
      </c>
      <c r="AK757" s="139"/>
      <c r="AL757" s="140">
        <v>1</v>
      </c>
      <c r="AM757" s="141">
        <v>2.8</v>
      </c>
      <c r="AN757" s="141">
        <v>1.9</v>
      </c>
      <c r="AO757" s="141">
        <v>2.8</v>
      </c>
      <c r="AP757" s="139" t="s">
        <v>8</v>
      </c>
      <c r="AQ757" s="141">
        <v>10.41</v>
      </c>
      <c r="AR757" s="139" t="s">
        <v>81</v>
      </c>
      <c r="AS757" s="139" t="s">
        <v>81</v>
      </c>
      <c r="AT757" s="139" t="s">
        <v>81</v>
      </c>
      <c r="AU757" s="139" t="s">
        <v>81</v>
      </c>
      <c r="AV757" s="139" t="s">
        <v>81</v>
      </c>
      <c r="AW757" s="139">
        <v>2256355</v>
      </c>
      <c r="AX757" s="139" t="s">
        <v>121</v>
      </c>
      <c r="AY757" s="139" t="s">
        <v>82</v>
      </c>
      <c r="AZ757" s="139"/>
      <c r="BA757" s="139" t="s">
        <v>83</v>
      </c>
      <c r="BB757" s="157">
        <v>596421486735</v>
      </c>
      <c r="BC757" s="139"/>
      <c r="BD757" s="139" t="s">
        <v>2399</v>
      </c>
      <c r="BE757" s="139" t="s">
        <v>119</v>
      </c>
      <c r="BF757" s="139" t="s">
        <v>87</v>
      </c>
      <c r="BG757" s="139" t="s">
        <v>84</v>
      </c>
      <c r="BH757" s="139" t="s">
        <v>85</v>
      </c>
      <c r="BI757" s="139" t="s">
        <v>86</v>
      </c>
      <c r="BJ757" s="139"/>
      <c r="BK757" s="139" t="s">
        <v>116</v>
      </c>
    </row>
    <row r="758" spans="1:63" ht="13.2" customHeight="1" x14ac:dyDescent="0.2">
      <c r="A758" s="54">
        <f t="shared" si="243"/>
        <v>45918</v>
      </c>
      <c r="B758" s="54" t="str">
        <f t="shared" si="244"/>
        <v>NRT</v>
      </c>
      <c r="C758" s="53">
        <f t="shared" si="245"/>
        <v>82020038141</v>
      </c>
      <c r="D758" s="55" t="str">
        <f t="shared" si="246"/>
        <v>PJP250145369</v>
      </c>
      <c r="E758" s="53">
        <f t="shared" si="247"/>
        <v>596421486665</v>
      </c>
      <c r="F758" s="53">
        <f t="shared" si="248"/>
        <v>2256355</v>
      </c>
      <c r="G758" s="53" t="str">
        <f t="shared" si="249"/>
        <v>SWCORP (TEAMHT)</v>
      </c>
      <c r="H758" s="55" t="str">
        <f t="shared" si="250"/>
        <v>이채원</v>
      </c>
      <c r="I758" s="53">
        <f t="shared" si="251"/>
        <v>1367</v>
      </c>
      <c r="J758" s="72">
        <f t="shared" si="252"/>
        <v>0</v>
      </c>
      <c r="K758" s="114">
        <f t="shared" si="253"/>
        <v>1</v>
      </c>
      <c r="L758" s="115">
        <f t="shared" si="254"/>
        <v>1.2</v>
      </c>
      <c r="M758" s="115">
        <f t="shared" si="255"/>
        <v>3.5</v>
      </c>
      <c r="N758" s="56">
        <f t="shared" si="256"/>
        <v>3.5</v>
      </c>
      <c r="O758" s="53" t="str">
        <f t="shared" si="257"/>
        <v>일반(목록배제,Normal-Manifest Exception)</v>
      </c>
      <c r="P758" s="100">
        <f t="shared" si="258"/>
        <v>10.11</v>
      </c>
      <c r="Q758" s="63" t="str">
        <f t="shared" si="259"/>
        <v>RS702</v>
      </c>
      <c r="R758" s="63" t="str">
        <f t="shared" si="260"/>
        <v>AIR SEOUL</v>
      </c>
      <c r="S758" s="54">
        <f t="shared" si="261"/>
        <v>45918</v>
      </c>
      <c r="T758" s="94">
        <f t="shared" si="262"/>
        <v>1135</v>
      </c>
      <c r="U758" s="98" cm="1">
        <f t="array" ref="U758">IF(OR(ISNUMBER(SEARCH("대신대납",J758)),ISNUMBER(SEARCH("대신 대납",J758))),_xlfn.LET(
  _xlpm.s,J758,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8" s="98">
        <f>((K758-1)*2500)/(Summary!$B$23/100)</f>
        <v>0</v>
      </c>
      <c r="W758" s="107">
        <f>IF(OR(ISNUMBER(SEARCH("대신대납",J758)),ISNUMBER(SEARCH("대신 대납",J758)),ISNUMBER(SEARCH("대신착불",J758)),ISNUMBER(SEARCH("대신 착불",J758))), 0,_xlfn.IFNA(_xlfn.IFS(
    AND(N758/K758 &gt; 2, N758/K758 &lt;= 5), 500/(Summary!$B$23/100) * K758,
    AND(N758/K758 &gt; 5, N758/K758 &lt;= 10), 1000/(Summary!$B$23/100) * K758,
    AND(N758/K758 &gt; 10, N758/K758 &lt;= 20), 3000/(Summary!$B$23/100) * K758,
    AND(N758/K758 &gt; 20, N758/K758 &lt;= 25), 11000/(Summary!$B$23/100) * K758,
    AND(N758/K758 &gt; 25, N758/K758 &lt;= 999), 15000/(Summary!$B$23/100) * K758
),0))</f>
        <v>53.059968376258844</v>
      </c>
      <c r="X758" s="99" cm="1">
        <f t="array" ref="X758">_xlfn.IFNA(_xlfn.IFS(AND(P758&gt;=2000, P758&lt;3000), 10000, AND(P758&gt;=3000, P758&lt;4000), 15000, AND(P758&gt;=4000, P758&lt;5000), 20000, AND(P758&gt;=5000), 25000),0)</f>
        <v>0</v>
      </c>
      <c r="Y758" s="64" t="str">
        <f>_xlfn.IFNA(VLOOKUP(D758,OTC!$A:$H,8,0),"")</f>
        <v/>
      </c>
      <c r="Z758" s="102">
        <f t="shared" si="263"/>
        <v>53</v>
      </c>
      <c r="AA758" s="113">
        <f t="shared" si="264"/>
        <v>1188</v>
      </c>
      <c r="AB758" s="124">
        <f>IF(OR(ISNUMBER(SEARCH("적하삭제",J758)),ISNUMBER(SEARCH("적하 삭제",J758))),0,AA758*Summary!$B$23/100)</f>
        <v>11194.8804</v>
      </c>
      <c r="AC758" s="65"/>
      <c r="AD758" s="145">
        <v>45918</v>
      </c>
      <c r="AE758" s="139" t="s">
        <v>10</v>
      </c>
      <c r="AF758" s="139">
        <v>82020038141</v>
      </c>
      <c r="AG758" s="139" t="s">
        <v>2400</v>
      </c>
      <c r="AH758" s="139" t="s">
        <v>1350</v>
      </c>
      <c r="AI758" s="139">
        <v>1057107621</v>
      </c>
      <c r="AJ758" s="139">
        <v>1367</v>
      </c>
      <c r="AK758" s="139"/>
      <c r="AL758" s="140">
        <v>1</v>
      </c>
      <c r="AM758" s="141">
        <v>1.2</v>
      </c>
      <c r="AN758" s="141">
        <v>3.5</v>
      </c>
      <c r="AO758" s="141">
        <v>3.5</v>
      </c>
      <c r="AP758" s="139" t="s">
        <v>8</v>
      </c>
      <c r="AQ758" s="141">
        <v>10.11</v>
      </c>
      <c r="AR758" s="139" t="s">
        <v>81</v>
      </c>
      <c r="AS758" s="139" t="s">
        <v>81</v>
      </c>
      <c r="AT758" s="139" t="s">
        <v>81</v>
      </c>
      <c r="AU758" s="139" t="s">
        <v>81</v>
      </c>
      <c r="AV758" s="139" t="s">
        <v>81</v>
      </c>
      <c r="AW758" s="139">
        <v>2256355</v>
      </c>
      <c r="AX758" s="139" t="s">
        <v>121</v>
      </c>
      <c r="AY758" s="139" t="s">
        <v>82</v>
      </c>
      <c r="AZ758" s="139"/>
      <c r="BA758" s="139" t="s">
        <v>83</v>
      </c>
      <c r="BB758" s="157">
        <v>596421486665</v>
      </c>
      <c r="BC758" s="139"/>
      <c r="BD758" s="139" t="s">
        <v>2401</v>
      </c>
      <c r="BE758" s="139" t="s">
        <v>119</v>
      </c>
      <c r="BF758" s="139" t="s">
        <v>87</v>
      </c>
      <c r="BG758" s="139" t="s">
        <v>84</v>
      </c>
      <c r="BH758" s="139" t="s">
        <v>85</v>
      </c>
      <c r="BI758" s="139" t="s">
        <v>86</v>
      </c>
      <c r="BJ758" s="139"/>
      <c r="BK758" s="139" t="s">
        <v>116</v>
      </c>
    </row>
    <row r="759" spans="1:63" ht="13.2" customHeight="1" x14ac:dyDescent="0.2">
      <c r="A759" s="54">
        <f t="shared" si="243"/>
        <v>45918</v>
      </c>
      <c r="B759" s="54" t="str">
        <f t="shared" si="244"/>
        <v>NRT</v>
      </c>
      <c r="C759" s="53">
        <f t="shared" si="245"/>
        <v>82020038141</v>
      </c>
      <c r="D759" s="55" t="str">
        <f t="shared" si="246"/>
        <v>PJP250145378</v>
      </c>
      <c r="E759" s="53">
        <f t="shared" si="247"/>
        <v>596421486750</v>
      </c>
      <c r="F759" s="53">
        <f t="shared" si="248"/>
        <v>2256355</v>
      </c>
      <c r="G759" s="53" t="str">
        <f t="shared" si="249"/>
        <v>SWCORP (TEAMHT)</v>
      </c>
      <c r="H759" s="55" t="str">
        <f t="shared" si="250"/>
        <v>장하늘</v>
      </c>
      <c r="I759" s="53">
        <f t="shared" si="251"/>
        <v>14517</v>
      </c>
      <c r="J759" s="72">
        <f t="shared" si="252"/>
        <v>0</v>
      </c>
      <c r="K759" s="114">
        <f t="shared" si="253"/>
        <v>1</v>
      </c>
      <c r="L759" s="115">
        <f t="shared" si="254"/>
        <v>2.15</v>
      </c>
      <c r="M759" s="115">
        <f t="shared" si="255"/>
        <v>4.0999999999999996</v>
      </c>
      <c r="N759" s="56">
        <f t="shared" si="256"/>
        <v>4.1000000000000005</v>
      </c>
      <c r="O759" s="53" t="str">
        <f t="shared" si="257"/>
        <v>일반(목록배제,Normal-Manifest Exception)</v>
      </c>
      <c r="P759" s="100">
        <f t="shared" si="258"/>
        <v>18.96</v>
      </c>
      <c r="Q759" s="63" t="str">
        <f t="shared" si="259"/>
        <v>RS702</v>
      </c>
      <c r="R759" s="63" t="str">
        <f t="shared" si="260"/>
        <v>AIR SEOUL</v>
      </c>
      <c r="S759" s="54">
        <f t="shared" si="261"/>
        <v>45918</v>
      </c>
      <c r="T759" s="94">
        <f t="shared" si="262"/>
        <v>1249</v>
      </c>
      <c r="U759" s="98" cm="1">
        <f t="array" ref="U759">IF(OR(ISNUMBER(SEARCH("대신대납",J759)),ISNUMBER(SEARCH("대신 대납",J759))),_xlfn.LET(
  _xlpm.s,J759,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9" s="98">
        <f>((K759-1)*2500)/(Summary!$B$23/100)</f>
        <v>0</v>
      </c>
      <c r="W759" s="107">
        <f>IF(OR(ISNUMBER(SEARCH("대신대납",J759)),ISNUMBER(SEARCH("대신 대납",J759)),ISNUMBER(SEARCH("대신착불",J759)),ISNUMBER(SEARCH("대신 착불",J759))), 0,_xlfn.IFNA(_xlfn.IFS(
    AND(N759/K759 &gt; 2, N759/K759 &lt;= 5), 500/(Summary!$B$23/100) * K759,
    AND(N759/K759 &gt; 5, N759/K759 &lt;= 10), 1000/(Summary!$B$23/100) * K759,
    AND(N759/K759 &gt; 10, N759/K759 &lt;= 20), 3000/(Summary!$B$23/100) * K759,
    AND(N759/K759 &gt; 20, N759/K759 &lt;= 25), 11000/(Summary!$B$23/100) * K759,
    AND(N759/K759 &gt; 25, N759/K759 &lt;= 999), 15000/(Summary!$B$23/100) * K759
),0))</f>
        <v>53.059968376258844</v>
      </c>
      <c r="X759" s="99" cm="1">
        <f t="array" ref="X759">_xlfn.IFNA(_xlfn.IFS(AND(P759&gt;=2000, P759&lt;3000), 10000, AND(P759&gt;=3000, P759&lt;4000), 15000, AND(P759&gt;=4000, P759&lt;5000), 20000, AND(P759&gt;=5000), 25000),0)</f>
        <v>0</v>
      </c>
      <c r="Y759" s="64" t="str">
        <f>_xlfn.IFNA(VLOOKUP(D759,OTC!$A:$H,8,0),"")</f>
        <v/>
      </c>
      <c r="Z759" s="102">
        <f t="shared" si="263"/>
        <v>53</v>
      </c>
      <c r="AA759" s="113">
        <f t="shared" si="264"/>
        <v>1302</v>
      </c>
      <c r="AB759" s="124">
        <f>IF(OR(ISNUMBER(SEARCH("적하삭제",J759)),ISNUMBER(SEARCH("적하 삭제",J759))),0,AA759*Summary!$B$23/100)</f>
        <v>12269.136600000002</v>
      </c>
      <c r="AC759" s="65"/>
      <c r="AD759" s="145">
        <v>45918</v>
      </c>
      <c r="AE759" s="139" t="s">
        <v>10</v>
      </c>
      <c r="AF759" s="139">
        <v>82020038141</v>
      </c>
      <c r="AG759" s="139" t="s">
        <v>2402</v>
      </c>
      <c r="AH759" s="139" t="s">
        <v>2403</v>
      </c>
      <c r="AI759" s="139">
        <v>1075584880</v>
      </c>
      <c r="AJ759" s="139">
        <v>14517</v>
      </c>
      <c r="AK759" s="139"/>
      <c r="AL759" s="140">
        <v>1</v>
      </c>
      <c r="AM759" s="141">
        <v>2.15</v>
      </c>
      <c r="AN759" s="141">
        <v>4.0999999999999996</v>
      </c>
      <c r="AO759" s="141">
        <v>4.0999999999999996</v>
      </c>
      <c r="AP759" s="139" t="s">
        <v>8</v>
      </c>
      <c r="AQ759" s="141">
        <v>18.96</v>
      </c>
      <c r="AR759" s="139" t="s">
        <v>81</v>
      </c>
      <c r="AS759" s="139" t="s">
        <v>81</v>
      </c>
      <c r="AT759" s="139" t="s">
        <v>81</v>
      </c>
      <c r="AU759" s="139" t="s">
        <v>81</v>
      </c>
      <c r="AV759" s="139" t="s">
        <v>81</v>
      </c>
      <c r="AW759" s="139">
        <v>2256355</v>
      </c>
      <c r="AX759" s="139" t="s">
        <v>121</v>
      </c>
      <c r="AY759" s="139" t="s">
        <v>82</v>
      </c>
      <c r="AZ759" s="139"/>
      <c r="BA759" s="139" t="s">
        <v>83</v>
      </c>
      <c r="BB759" s="157">
        <v>596421486750</v>
      </c>
      <c r="BC759" s="139"/>
      <c r="BD759" s="139" t="s">
        <v>2404</v>
      </c>
      <c r="BE759" s="139" t="s">
        <v>119</v>
      </c>
      <c r="BF759" s="139" t="s">
        <v>87</v>
      </c>
      <c r="BG759" s="139" t="s">
        <v>84</v>
      </c>
      <c r="BH759" s="139" t="s">
        <v>85</v>
      </c>
      <c r="BI759" s="139" t="s">
        <v>86</v>
      </c>
      <c r="BJ759" s="139"/>
      <c r="BK759" s="139" t="s">
        <v>116</v>
      </c>
    </row>
    <row r="760" spans="1:63" ht="13.2" customHeight="1" x14ac:dyDescent="0.2">
      <c r="A760" s="54">
        <f t="shared" si="243"/>
        <v>45918</v>
      </c>
      <c r="B760" s="54" t="str">
        <f t="shared" si="244"/>
        <v>NRT</v>
      </c>
      <c r="C760" s="53">
        <f t="shared" si="245"/>
        <v>82020038141</v>
      </c>
      <c r="D760" s="55" t="str">
        <f t="shared" si="246"/>
        <v>PJP250145381</v>
      </c>
      <c r="E760" s="53">
        <f t="shared" si="247"/>
        <v>596421486783</v>
      </c>
      <c r="F760" s="53">
        <f t="shared" si="248"/>
        <v>2256355</v>
      </c>
      <c r="G760" s="53" t="str">
        <f t="shared" si="249"/>
        <v>SWCORP (TEAMHT)</v>
      </c>
      <c r="H760" s="55" t="str">
        <f t="shared" si="250"/>
        <v>전소영</v>
      </c>
      <c r="I760" s="53">
        <f t="shared" si="251"/>
        <v>6597</v>
      </c>
      <c r="J760" s="72">
        <f t="shared" si="252"/>
        <v>0</v>
      </c>
      <c r="K760" s="114">
        <f t="shared" si="253"/>
        <v>1</v>
      </c>
      <c r="L760" s="115">
        <f t="shared" si="254"/>
        <v>2.4500000000000002</v>
      </c>
      <c r="M760" s="115">
        <f t="shared" si="255"/>
        <v>6</v>
      </c>
      <c r="N760" s="56">
        <f t="shared" si="256"/>
        <v>6</v>
      </c>
      <c r="O760" s="53" t="str">
        <f t="shared" si="257"/>
        <v>일반(목록배제,Normal-Manifest Exception)</v>
      </c>
      <c r="P760" s="100">
        <f t="shared" si="258"/>
        <v>29.71</v>
      </c>
      <c r="Q760" s="63" t="str">
        <f t="shared" si="259"/>
        <v>RS702</v>
      </c>
      <c r="R760" s="63" t="str">
        <f t="shared" si="260"/>
        <v>AIR SEOUL</v>
      </c>
      <c r="S760" s="54">
        <f t="shared" si="261"/>
        <v>45918</v>
      </c>
      <c r="T760" s="94">
        <f t="shared" si="262"/>
        <v>1610</v>
      </c>
      <c r="U760" s="98" cm="1">
        <f t="array" ref="U760">IF(OR(ISNUMBER(SEARCH("대신대납",J760)),ISNUMBER(SEARCH("대신 대납",J760))),_xlfn.LET(
  _xlpm.s,J760,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0" s="98">
        <f>((K760-1)*2500)/(Summary!$B$23/100)</f>
        <v>0</v>
      </c>
      <c r="W760" s="107">
        <f>IF(OR(ISNUMBER(SEARCH("대신대납",J760)),ISNUMBER(SEARCH("대신 대납",J760)),ISNUMBER(SEARCH("대신착불",J760)),ISNUMBER(SEARCH("대신 착불",J760))), 0,_xlfn.IFNA(_xlfn.IFS(
    AND(N760/K760 &gt; 2, N760/K760 &lt;= 5), 500/(Summary!$B$23/100) * K760,
    AND(N760/K760 &gt; 5, N760/K760 &lt;= 10), 1000/(Summary!$B$23/100) * K760,
    AND(N760/K760 &gt; 10, N760/K760 &lt;= 20), 3000/(Summary!$B$23/100) * K760,
    AND(N760/K760 &gt; 20, N760/K760 &lt;= 25), 11000/(Summary!$B$23/100) * K760,
    AND(N760/K760 &gt; 25, N760/K760 &lt;= 999), 15000/(Summary!$B$23/100) * K760
),0))</f>
        <v>106.11993675251769</v>
      </c>
      <c r="X760" s="99" cm="1">
        <f t="array" ref="X760">_xlfn.IFNA(_xlfn.IFS(AND(P760&gt;=2000, P760&lt;3000), 10000, AND(P760&gt;=3000, P760&lt;4000), 15000, AND(P760&gt;=4000, P760&lt;5000), 20000, AND(P760&gt;=5000), 25000),0)</f>
        <v>0</v>
      </c>
      <c r="Y760" s="64" t="str">
        <f>_xlfn.IFNA(VLOOKUP(D760,OTC!$A:$H,8,0),"")</f>
        <v/>
      </c>
      <c r="Z760" s="102">
        <f t="shared" si="263"/>
        <v>106</v>
      </c>
      <c r="AA760" s="113">
        <f t="shared" si="264"/>
        <v>1716</v>
      </c>
      <c r="AB760" s="124">
        <f>IF(OR(ISNUMBER(SEARCH("적하삭제",J760)),ISNUMBER(SEARCH("적하 삭제",J760))),0,AA760*Summary!$B$23/100)</f>
        <v>16170.382799999999</v>
      </c>
      <c r="AC760" s="65"/>
      <c r="AD760" s="145">
        <v>45918</v>
      </c>
      <c r="AE760" s="139" t="s">
        <v>10</v>
      </c>
      <c r="AF760" s="139">
        <v>82020038141</v>
      </c>
      <c r="AG760" s="139" t="s">
        <v>2405</v>
      </c>
      <c r="AH760" s="139" t="s">
        <v>2406</v>
      </c>
      <c r="AI760" s="139">
        <v>1041298887</v>
      </c>
      <c r="AJ760" s="139">
        <v>6597</v>
      </c>
      <c r="AK760" s="139"/>
      <c r="AL760" s="140">
        <v>1</v>
      </c>
      <c r="AM760" s="141">
        <v>2.4500000000000002</v>
      </c>
      <c r="AN760" s="141">
        <v>6</v>
      </c>
      <c r="AO760" s="141">
        <v>6</v>
      </c>
      <c r="AP760" s="139" t="s">
        <v>8</v>
      </c>
      <c r="AQ760" s="141">
        <v>29.71</v>
      </c>
      <c r="AR760" s="139" t="s">
        <v>81</v>
      </c>
      <c r="AS760" s="139" t="s">
        <v>81</v>
      </c>
      <c r="AT760" s="139" t="s">
        <v>81</v>
      </c>
      <c r="AU760" s="139" t="s">
        <v>81</v>
      </c>
      <c r="AV760" s="139" t="s">
        <v>81</v>
      </c>
      <c r="AW760" s="139">
        <v>2256355</v>
      </c>
      <c r="AX760" s="139" t="s">
        <v>121</v>
      </c>
      <c r="AY760" s="139" t="s">
        <v>82</v>
      </c>
      <c r="AZ760" s="139"/>
      <c r="BA760" s="139" t="s">
        <v>83</v>
      </c>
      <c r="BB760" s="157">
        <v>596421486783</v>
      </c>
      <c r="BC760" s="139"/>
      <c r="BD760" s="139" t="s">
        <v>2407</v>
      </c>
      <c r="BE760" s="139" t="s">
        <v>119</v>
      </c>
      <c r="BF760" s="139" t="s">
        <v>87</v>
      </c>
      <c r="BG760" s="139" t="s">
        <v>84</v>
      </c>
      <c r="BH760" s="139" t="s">
        <v>85</v>
      </c>
      <c r="BI760" s="139" t="s">
        <v>86</v>
      </c>
      <c r="BJ760" s="139"/>
      <c r="BK760" s="139" t="s">
        <v>116</v>
      </c>
    </row>
    <row r="761" spans="1:63" ht="13.2" customHeight="1" x14ac:dyDescent="0.2">
      <c r="A761" s="54">
        <f t="shared" si="243"/>
        <v>45918</v>
      </c>
      <c r="B761" s="54" t="str">
        <f t="shared" si="244"/>
        <v>NRT</v>
      </c>
      <c r="C761" s="53">
        <f t="shared" si="245"/>
        <v>82020038141</v>
      </c>
      <c r="D761" s="55" t="str">
        <f t="shared" si="246"/>
        <v>PJP250145413</v>
      </c>
      <c r="E761" s="53">
        <f t="shared" si="247"/>
        <v>596421487100</v>
      </c>
      <c r="F761" s="53">
        <f t="shared" si="248"/>
        <v>2256355</v>
      </c>
      <c r="G761" s="53" t="str">
        <f t="shared" si="249"/>
        <v>SWCORP (TEAMHT)</v>
      </c>
      <c r="H761" s="55" t="str">
        <f t="shared" si="250"/>
        <v>박녹지</v>
      </c>
      <c r="I761" s="53">
        <f t="shared" si="251"/>
        <v>38616</v>
      </c>
      <c r="J761" s="72">
        <f t="shared" si="252"/>
        <v>0</v>
      </c>
      <c r="K761" s="114">
        <f t="shared" si="253"/>
        <v>1</v>
      </c>
      <c r="L761" s="115">
        <f t="shared" si="254"/>
        <v>2.1</v>
      </c>
      <c r="M761" s="115">
        <f t="shared" si="255"/>
        <v>1.9</v>
      </c>
      <c r="N761" s="56">
        <f t="shared" si="256"/>
        <v>2.1</v>
      </c>
      <c r="O761" s="53" t="str">
        <f t="shared" si="257"/>
        <v>일반(목록배제,Normal-Manifest Exception)</v>
      </c>
      <c r="P761" s="100">
        <f t="shared" si="258"/>
        <v>7.33</v>
      </c>
      <c r="Q761" s="63" t="str">
        <f t="shared" si="259"/>
        <v>RS702</v>
      </c>
      <c r="R761" s="63" t="str">
        <f t="shared" si="260"/>
        <v>AIR SEOUL</v>
      </c>
      <c r="S761" s="54">
        <f t="shared" si="261"/>
        <v>45918</v>
      </c>
      <c r="T761" s="94">
        <f t="shared" si="262"/>
        <v>869</v>
      </c>
      <c r="U761" s="98" cm="1">
        <f t="array" ref="U761">IF(OR(ISNUMBER(SEARCH("대신대납",J761)),ISNUMBER(SEARCH("대신 대납",J761))),_xlfn.LET(
  _xlpm.s,J761,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1" s="98">
        <f>((K761-1)*2500)/(Summary!$B$23/100)</f>
        <v>0</v>
      </c>
      <c r="W761" s="107">
        <f>IF(OR(ISNUMBER(SEARCH("대신대납",J761)),ISNUMBER(SEARCH("대신 대납",J761)),ISNUMBER(SEARCH("대신착불",J761)),ISNUMBER(SEARCH("대신 착불",J761))), 0,_xlfn.IFNA(_xlfn.IFS(
    AND(N761/K761 &gt; 2, N761/K761 &lt;= 5), 500/(Summary!$B$23/100) * K761,
    AND(N761/K761 &gt; 5, N761/K761 &lt;= 10), 1000/(Summary!$B$23/100) * K761,
    AND(N761/K761 &gt; 10, N761/K761 &lt;= 20), 3000/(Summary!$B$23/100) * K761,
    AND(N761/K761 &gt; 20, N761/K761 &lt;= 25), 11000/(Summary!$B$23/100) * K761,
    AND(N761/K761 &gt; 25, N761/K761 &lt;= 999), 15000/(Summary!$B$23/100) * K761
),0))</f>
        <v>53.059968376258844</v>
      </c>
      <c r="X761" s="99" cm="1">
        <f t="array" ref="X761">_xlfn.IFNA(_xlfn.IFS(AND(P761&gt;=2000, P761&lt;3000), 10000, AND(P761&gt;=3000, P761&lt;4000), 15000, AND(P761&gt;=4000, P761&lt;5000), 20000, AND(P761&gt;=5000), 25000),0)</f>
        <v>0</v>
      </c>
      <c r="Y761" s="64" t="str">
        <f>_xlfn.IFNA(VLOOKUP(D761,OTC!$A:$H,8,0),"")</f>
        <v/>
      </c>
      <c r="Z761" s="102">
        <f t="shared" si="263"/>
        <v>53</v>
      </c>
      <c r="AA761" s="113">
        <f t="shared" si="264"/>
        <v>922</v>
      </c>
      <c r="AB761" s="124">
        <f>IF(OR(ISNUMBER(SEARCH("적하삭제",J761)),ISNUMBER(SEARCH("적하 삭제",J761))),0,AA761*Summary!$B$23/100)</f>
        <v>8688.2826000000005</v>
      </c>
      <c r="AC761" s="65"/>
      <c r="AD761" s="145">
        <v>45918</v>
      </c>
      <c r="AE761" s="139" t="s">
        <v>10</v>
      </c>
      <c r="AF761" s="139">
        <v>82020038141</v>
      </c>
      <c r="AG761" s="139" t="s">
        <v>2408</v>
      </c>
      <c r="AH761" s="139" t="s">
        <v>2409</v>
      </c>
      <c r="AI761" s="139">
        <v>1048092487</v>
      </c>
      <c r="AJ761" s="139">
        <v>38616</v>
      </c>
      <c r="AK761" s="139"/>
      <c r="AL761" s="140">
        <v>1</v>
      </c>
      <c r="AM761" s="141">
        <v>2.1</v>
      </c>
      <c r="AN761" s="141">
        <v>1.9</v>
      </c>
      <c r="AO761" s="141">
        <v>2.1</v>
      </c>
      <c r="AP761" s="139" t="s">
        <v>8</v>
      </c>
      <c r="AQ761" s="141">
        <v>7.33</v>
      </c>
      <c r="AR761" s="139" t="s">
        <v>81</v>
      </c>
      <c r="AS761" s="139" t="s">
        <v>81</v>
      </c>
      <c r="AT761" s="139" t="s">
        <v>81</v>
      </c>
      <c r="AU761" s="139" t="s">
        <v>81</v>
      </c>
      <c r="AV761" s="139" t="s">
        <v>81</v>
      </c>
      <c r="AW761" s="139">
        <v>2256355</v>
      </c>
      <c r="AX761" s="139" t="s">
        <v>121</v>
      </c>
      <c r="AY761" s="139" t="s">
        <v>82</v>
      </c>
      <c r="AZ761" s="139"/>
      <c r="BA761" s="139" t="s">
        <v>83</v>
      </c>
      <c r="BB761" s="157">
        <v>596421487100</v>
      </c>
      <c r="BC761" s="139"/>
      <c r="BD761" s="139" t="s">
        <v>2410</v>
      </c>
      <c r="BE761" s="139" t="s">
        <v>119</v>
      </c>
      <c r="BF761" s="139" t="s">
        <v>87</v>
      </c>
      <c r="BG761" s="139" t="s">
        <v>84</v>
      </c>
      <c r="BH761" s="139" t="s">
        <v>85</v>
      </c>
      <c r="BI761" s="139" t="s">
        <v>86</v>
      </c>
      <c r="BJ761" s="139"/>
      <c r="BK761" s="139" t="s">
        <v>116</v>
      </c>
    </row>
    <row r="762" spans="1:63" ht="13.2" customHeight="1" x14ac:dyDescent="0.2">
      <c r="A762" s="54">
        <f t="shared" si="243"/>
        <v>45918</v>
      </c>
      <c r="B762" s="54" t="str">
        <f t="shared" si="244"/>
        <v>NRT</v>
      </c>
      <c r="C762" s="53">
        <f t="shared" si="245"/>
        <v>82020038141</v>
      </c>
      <c r="D762" s="55" t="str">
        <f t="shared" si="246"/>
        <v>PJP250145365</v>
      </c>
      <c r="E762" s="53">
        <f t="shared" si="247"/>
        <v>596421486621</v>
      </c>
      <c r="F762" s="53">
        <f t="shared" si="248"/>
        <v>2256355</v>
      </c>
      <c r="G762" s="53" t="str">
        <f t="shared" si="249"/>
        <v>SWCORP (TEAMHT)</v>
      </c>
      <c r="H762" s="55" t="str">
        <f t="shared" si="250"/>
        <v>김윤진</v>
      </c>
      <c r="I762" s="53">
        <f t="shared" si="251"/>
        <v>13187</v>
      </c>
      <c r="J762" s="72">
        <f t="shared" si="252"/>
        <v>0</v>
      </c>
      <c r="K762" s="114">
        <f t="shared" si="253"/>
        <v>1</v>
      </c>
      <c r="L762" s="115">
        <f t="shared" si="254"/>
        <v>1.1000000000000001</v>
      </c>
      <c r="M762" s="115">
        <f t="shared" si="255"/>
        <v>3.6</v>
      </c>
      <c r="N762" s="56">
        <f t="shared" si="256"/>
        <v>3.6</v>
      </c>
      <c r="O762" s="53" t="str">
        <f t="shared" si="257"/>
        <v>일반(목록배제,Normal-Manifest Exception)</v>
      </c>
      <c r="P762" s="100">
        <f t="shared" si="258"/>
        <v>12.15</v>
      </c>
      <c r="Q762" s="63" t="str">
        <f t="shared" si="259"/>
        <v>RS702</v>
      </c>
      <c r="R762" s="63" t="str">
        <f t="shared" si="260"/>
        <v>AIR SEOUL</v>
      </c>
      <c r="S762" s="54">
        <f t="shared" si="261"/>
        <v>45918</v>
      </c>
      <c r="T762" s="94">
        <f t="shared" si="262"/>
        <v>1154</v>
      </c>
      <c r="U762" s="98" cm="1">
        <f t="array" ref="U762">IF(OR(ISNUMBER(SEARCH("대신대납",J762)),ISNUMBER(SEARCH("대신 대납",J762))),_xlfn.LET(
  _xlpm.s,J762,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2" s="98">
        <f>((K762-1)*2500)/(Summary!$B$23/100)</f>
        <v>0</v>
      </c>
      <c r="W762" s="107">
        <f>IF(OR(ISNUMBER(SEARCH("대신대납",J762)),ISNUMBER(SEARCH("대신 대납",J762)),ISNUMBER(SEARCH("대신착불",J762)),ISNUMBER(SEARCH("대신 착불",J762))), 0,_xlfn.IFNA(_xlfn.IFS(
    AND(N762/K762 &gt; 2, N762/K762 &lt;= 5), 500/(Summary!$B$23/100) * K762,
    AND(N762/K762 &gt; 5, N762/K762 &lt;= 10), 1000/(Summary!$B$23/100) * K762,
    AND(N762/K762 &gt; 10, N762/K762 &lt;= 20), 3000/(Summary!$B$23/100) * K762,
    AND(N762/K762 &gt; 20, N762/K762 &lt;= 25), 11000/(Summary!$B$23/100) * K762,
    AND(N762/K762 &gt; 25, N762/K762 &lt;= 999), 15000/(Summary!$B$23/100) * K762
),0))</f>
        <v>53.059968376258844</v>
      </c>
      <c r="X762" s="99" cm="1">
        <f t="array" ref="X762">_xlfn.IFNA(_xlfn.IFS(AND(P762&gt;=2000, P762&lt;3000), 10000, AND(P762&gt;=3000, P762&lt;4000), 15000, AND(P762&gt;=4000, P762&lt;5000), 20000, AND(P762&gt;=5000), 25000),0)</f>
        <v>0</v>
      </c>
      <c r="Y762" s="64" t="str">
        <f>_xlfn.IFNA(VLOOKUP(D762,OTC!$A:$H,8,0),"")</f>
        <v/>
      </c>
      <c r="Z762" s="102">
        <f t="shared" si="263"/>
        <v>53</v>
      </c>
      <c r="AA762" s="113">
        <f t="shared" si="264"/>
        <v>1207</v>
      </c>
      <c r="AB762" s="124">
        <f>IF(OR(ISNUMBER(SEARCH("적하삭제",J762)),ISNUMBER(SEARCH("적하 삭제",J762))),0,AA762*Summary!$B$23/100)</f>
        <v>11373.9231</v>
      </c>
      <c r="AC762" s="65"/>
      <c r="AD762" s="145">
        <v>45918</v>
      </c>
      <c r="AE762" s="139" t="s">
        <v>10</v>
      </c>
      <c r="AF762" s="139">
        <v>82020038141</v>
      </c>
      <c r="AG762" s="139" t="s">
        <v>2411</v>
      </c>
      <c r="AH762" s="139" t="s">
        <v>2271</v>
      </c>
      <c r="AI762" s="139">
        <v>1063833544</v>
      </c>
      <c r="AJ762" s="139">
        <v>13187</v>
      </c>
      <c r="AK762" s="139"/>
      <c r="AL762" s="140">
        <v>1</v>
      </c>
      <c r="AM762" s="141">
        <v>1.1000000000000001</v>
      </c>
      <c r="AN762" s="141">
        <v>3.6</v>
      </c>
      <c r="AO762" s="141">
        <v>3.6</v>
      </c>
      <c r="AP762" s="139" t="s">
        <v>8</v>
      </c>
      <c r="AQ762" s="141">
        <v>12.15</v>
      </c>
      <c r="AR762" s="139" t="s">
        <v>81</v>
      </c>
      <c r="AS762" s="139" t="s">
        <v>81</v>
      </c>
      <c r="AT762" s="139" t="s">
        <v>81</v>
      </c>
      <c r="AU762" s="139" t="s">
        <v>81</v>
      </c>
      <c r="AV762" s="139" t="s">
        <v>81</v>
      </c>
      <c r="AW762" s="139">
        <v>2256355</v>
      </c>
      <c r="AX762" s="139" t="s">
        <v>121</v>
      </c>
      <c r="AY762" s="139" t="s">
        <v>82</v>
      </c>
      <c r="AZ762" s="139"/>
      <c r="BA762" s="139" t="s">
        <v>83</v>
      </c>
      <c r="BB762" s="157">
        <v>596421486621</v>
      </c>
      <c r="BC762" s="139"/>
      <c r="BD762" s="139" t="s">
        <v>2412</v>
      </c>
      <c r="BE762" s="139" t="s">
        <v>119</v>
      </c>
      <c r="BF762" s="139" t="s">
        <v>87</v>
      </c>
      <c r="BG762" s="139" t="s">
        <v>84</v>
      </c>
      <c r="BH762" s="139" t="s">
        <v>85</v>
      </c>
      <c r="BI762" s="139" t="s">
        <v>86</v>
      </c>
      <c r="BJ762" s="139"/>
      <c r="BK762" s="139" t="s">
        <v>116</v>
      </c>
    </row>
    <row r="763" spans="1:63" ht="13.2" customHeight="1" x14ac:dyDescent="0.2">
      <c r="A763" s="54">
        <f t="shared" si="243"/>
        <v>45918</v>
      </c>
      <c r="B763" s="54" t="str">
        <f t="shared" si="244"/>
        <v>NRT</v>
      </c>
      <c r="C763" s="53">
        <f t="shared" si="245"/>
        <v>82020038141</v>
      </c>
      <c r="D763" s="55" t="str">
        <f t="shared" si="246"/>
        <v>PJP250145368</v>
      </c>
      <c r="E763" s="53">
        <f t="shared" si="247"/>
        <v>596421486654</v>
      </c>
      <c r="F763" s="53">
        <f t="shared" si="248"/>
        <v>2256355</v>
      </c>
      <c r="G763" s="53" t="str">
        <f t="shared" si="249"/>
        <v>SWCORP (TEAMHT)</v>
      </c>
      <c r="H763" s="55" t="str">
        <f t="shared" si="250"/>
        <v>최윤아</v>
      </c>
      <c r="I763" s="53">
        <f t="shared" si="251"/>
        <v>41263</v>
      </c>
      <c r="J763" s="72">
        <f t="shared" si="252"/>
        <v>0</v>
      </c>
      <c r="K763" s="114">
        <f t="shared" si="253"/>
        <v>1</v>
      </c>
      <c r="L763" s="115">
        <f t="shared" si="254"/>
        <v>2.9</v>
      </c>
      <c r="M763" s="115">
        <f t="shared" si="255"/>
        <v>2</v>
      </c>
      <c r="N763" s="56">
        <f t="shared" si="256"/>
        <v>2.9000000000000004</v>
      </c>
      <c r="O763" s="53" t="str">
        <f t="shared" si="257"/>
        <v>일반(목록배제,Normal-Manifest Exception)</v>
      </c>
      <c r="P763" s="100">
        <f t="shared" si="258"/>
        <v>10.9</v>
      </c>
      <c r="Q763" s="63" t="str">
        <f t="shared" si="259"/>
        <v>RS702</v>
      </c>
      <c r="R763" s="63" t="str">
        <f t="shared" si="260"/>
        <v>AIR SEOUL</v>
      </c>
      <c r="S763" s="54">
        <f t="shared" si="261"/>
        <v>45918</v>
      </c>
      <c r="T763" s="94">
        <f t="shared" si="262"/>
        <v>1021</v>
      </c>
      <c r="U763" s="98" cm="1">
        <f t="array" ref="U763">IF(OR(ISNUMBER(SEARCH("대신대납",J763)),ISNUMBER(SEARCH("대신 대납",J763))),_xlfn.LET(
  _xlpm.s,J763,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3" s="98">
        <f>((K763-1)*2500)/(Summary!$B$23/100)</f>
        <v>0</v>
      </c>
      <c r="W763" s="107">
        <f>IF(OR(ISNUMBER(SEARCH("대신대납",J763)),ISNUMBER(SEARCH("대신 대납",J763)),ISNUMBER(SEARCH("대신착불",J763)),ISNUMBER(SEARCH("대신 착불",J763))), 0,_xlfn.IFNA(_xlfn.IFS(
    AND(N763/K763 &gt; 2, N763/K763 &lt;= 5), 500/(Summary!$B$23/100) * K763,
    AND(N763/K763 &gt; 5, N763/K763 &lt;= 10), 1000/(Summary!$B$23/100) * K763,
    AND(N763/K763 &gt; 10, N763/K763 &lt;= 20), 3000/(Summary!$B$23/100) * K763,
    AND(N763/K763 &gt; 20, N763/K763 &lt;= 25), 11000/(Summary!$B$23/100) * K763,
    AND(N763/K763 &gt; 25, N763/K763 &lt;= 999), 15000/(Summary!$B$23/100) * K763
),0))</f>
        <v>53.059968376258844</v>
      </c>
      <c r="X763" s="99" cm="1">
        <f t="array" ref="X763">_xlfn.IFNA(_xlfn.IFS(AND(P763&gt;=2000, P763&lt;3000), 10000, AND(P763&gt;=3000, P763&lt;4000), 15000, AND(P763&gt;=4000, P763&lt;5000), 20000, AND(P763&gt;=5000), 25000),0)</f>
        <v>0</v>
      </c>
      <c r="Y763" s="64" t="str">
        <f>_xlfn.IFNA(VLOOKUP(D763,OTC!$A:$H,8,0),"")</f>
        <v/>
      </c>
      <c r="Z763" s="102">
        <f t="shared" si="263"/>
        <v>53</v>
      </c>
      <c r="AA763" s="113">
        <f t="shared" si="264"/>
        <v>1074</v>
      </c>
      <c r="AB763" s="124">
        <f>IF(OR(ISNUMBER(SEARCH("적하삭제",J763)),ISNUMBER(SEARCH("적하 삭제",J763))),0,AA763*Summary!$B$23/100)</f>
        <v>10120.6242</v>
      </c>
      <c r="AC763" s="65"/>
      <c r="AD763" s="145">
        <v>45918</v>
      </c>
      <c r="AE763" s="139" t="s">
        <v>10</v>
      </c>
      <c r="AF763" s="139">
        <v>82020038141</v>
      </c>
      <c r="AG763" s="139" t="s">
        <v>2413</v>
      </c>
      <c r="AH763" s="139" t="s">
        <v>2414</v>
      </c>
      <c r="AI763" s="139">
        <v>1044112933</v>
      </c>
      <c r="AJ763" s="139">
        <v>41263</v>
      </c>
      <c r="AK763" s="139"/>
      <c r="AL763" s="140">
        <v>1</v>
      </c>
      <c r="AM763" s="141">
        <v>2.9</v>
      </c>
      <c r="AN763" s="141">
        <v>2</v>
      </c>
      <c r="AO763" s="141">
        <v>2.9</v>
      </c>
      <c r="AP763" s="139" t="s">
        <v>8</v>
      </c>
      <c r="AQ763" s="141">
        <v>10.9</v>
      </c>
      <c r="AR763" s="139" t="s">
        <v>81</v>
      </c>
      <c r="AS763" s="139" t="s">
        <v>81</v>
      </c>
      <c r="AT763" s="139" t="s">
        <v>81</v>
      </c>
      <c r="AU763" s="139" t="s">
        <v>81</v>
      </c>
      <c r="AV763" s="139" t="s">
        <v>81</v>
      </c>
      <c r="AW763" s="139">
        <v>2256355</v>
      </c>
      <c r="AX763" s="139" t="s">
        <v>121</v>
      </c>
      <c r="AY763" s="139" t="s">
        <v>82</v>
      </c>
      <c r="AZ763" s="139"/>
      <c r="BA763" s="139" t="s">
        <v>83</v>
      </c>
      <c r="BB763" s="157">
        <v>596421486654</v>
      </c>
      <c r="BC763" s="139"/>
      <c r="BD763" s="139" t="s">
        <v>2415</v>
      </c>
      <c r="BE763" s="139" t="s">
        <v>119</v>
      </c>
      <c r="BF763" s="139" t="s">
        <v>87</v>
      </c>
      <c r="BG763" s="139" t="s">
        <v>84</v>
      </c>
      <c r="BH763" s="139" t="s">
        <v>85</v>
      </c>
      <c r="BI763" s="139" t="s">
        <v>86</v>
      </c>
      <c r="BJ763" s="139"/>
      <c r="BK763" s="139" t="s">
        <v>116</v>
      </c>
    </row>
    <row r="764" spans="1:63" ht="13.2" customHeight="1" x14ac:dyDescent="0.2">
      <c r="A764" s="54">
        <f t="shared" si="243"/>
        <v>45918</v>
      </c>
      <c r="B764" s="54" t="str">
        <f t="shared" si="244"/>
        <v>NRT</v>
      </c>
      <c r="C764" s="53">
        <f t="shared" si="245"/>
        <v>82020038141</v>
      </c>
      <c r="D764" s="55" t="str">
        <f t="shared" si="246"/>
        <v>PJP250145370</v>
      </c>
      <c r="E764" s="53">
        <f t="shared" si="247"/>
        <v>596421486676</v>
      </c>
      <c r="F764" s="53">
        <f t="shared" si="248"/>
        <v>2256355</v>
      </c>
      <c r="G764" s="53" t="str">
        <f t="shared" si="249"/>
        <v>SWCORP (TEAMHT)</v>
      </c>
      <c r="H764" s="55" t="str">
        <f t="shared" si="250"/>
        <v>이주현</v>
      </c>
      <c r="I764" s="53">
        <f t="shared" si="251"/>
        <v>51445</v>
      </c>
      <c r="J764" s="72">
        <f t="shared" si="252"/>
        <v>0</v>
      </c>
      <c r="K764" s="114">
        <f t="shared" si="253"/>
        <v>1</v>
      </c>
      <c r="L764" s="115">
        <f t="shared" si="254"/>
        <v>1.2</v>
      </c>
      <c r="M764" s="115">
        <f t="shared" si="255"/>
        <v>3.4</v>
      </c>
      <c r="N764" s="56">
        <f t="shared" si="256"/>
        <v>3.4000000000000004</v>
      </c>
      <c r="O764" s="53" t="str">
        <f t="shared" si="257"/>
        <v>일반(목록배제,Normal-Manifest Exception)</v>
      </c>
      <c r="P764" s="100">
        <f t="shared" si="258"/>
        <v>9.1999999999999993</v>
      </c>
      <c r="Q764" s="63" t="str">
        <f t="shared" si="259"/>
        <v>RS702</v>
      </c>
      <c r="R764" s="63" t="str">
        <f t="shared" si="260"/>
        <v>AIR SEOUL</v>
      </c>
      <c r="S764" s="54">
        <f t="shared" si="261"/>
        <v>45918</v>
      </c>
      <c r="T764" s="94">
        <f t="shared" si="262"/>
        <v>1116</v>
      </c>
      <c r="U764" s="98" cm="1">
        <f t="array" ref="U764">IF(OR(ISNUMBER(SEARCH("대신대납",J764)),ISNUMBER(SEARCH("대신 대납",J764))),_xlfn.LET(
  _xlpm.s,J764,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4" s="98">
        <f>((K764-1)*2500)/(Summary!$B$23/100)</f>
        <v>0</v>
      </c>
      <c r="W764" s="107">
        <f>IF(OR(ISNUMBER(SEARCH("대신대납",J764)),ISNUMBER(SEARCH("대신 대납",J764)),ISNUMBER(SEARCH("대신착불",J764)),ISNUMBER(SEARCH("대신 착불",J764))), 0,_xlfn.IFNA(_xlfn.IFS(
    AND(N764/K764 &gt; 2, N764/K764 &lt;= 5), 500/(Summary!$B$23/100) * K764,
    AND(N764/K764 &gt; 5, N764/K764 &lt;= 10), 1000/(Summary!$B$23/100) * K764,
    AND(N764/K764 &gt; 10, N764/K764 &lt;= 20), 3000/(Summary!$B$23/100) * K764,
    AND(N764/K764 &gt; 20, N764/K764 &lt;= 25), 11000/(Summary!$B$23/100) * K764,
    AND(N764/K764 &gt; 25, N764/K764 &lt;= 999), 15000/(Summary!$B$23/100) * K764
),0))</f>
        <v>53.059968376258844</v>
      </c>
      <c r="X764" s="99" cm="1">
        <f t="array" ref="X764">_xlfn.IFNA(_xlfn.IFS(AND(P764&gt;=2000, P764&lt;3000), 10000, AND(P764&gt;=3000, P764&lt;4000), 15000, AND(P764&gt;=4000, P764&lt;5000), 20000, AND(P764&gt;=5000), 25000),0)</f>
        <v>0</v>
      </c>
      <c r="Y764" s="64" t="str">
        <f>_xlfn.IFNA(VLOOKUP(D764,OTC!$A:$H,8,0),"")</f>
        <v/>
      </c>
      <c r="Z764" s="102">
        <f t="shared" si="263"/>
        <v>53</v>
      </c>
      <c r="AA764" s="113">
        <f t="shared" si="264"/>
        <v>1169</v>
      </c>
      <c r="AB764" s="124">
        <f>IF(OR(ISNUMBER(SEARCH("적하삭제",J764)),ISNUMBER(SEARCH("적하 삭제",J764))),0,AA764*Summary!$B$23/100)</f>
        <v>11015.8377</v>
      </c>
      <c r="AC764" s="65"/>
      <c r="AD764" s="145">
        <v>45918</v>
      </c>
      <c r="AE764" s="139" t="s">
        <v>10</v>
      </c>
      <c r="AF764" s="139">
        <v>82020038141</v>
      </c>
      <c r="AG764" s="139" t="s">
        <v>2416</v>
      </c>
      <c r="AH764" s="139" t="s">
        <v>2417</v>
      </c>
      <c r="AI764" s="139">
        <v>1093178327</v>
      </c>
      <c r="AJ764" s="139">
        <v>51445</v>
      </c>
      <c r="AK764" s="139"/>
      <c r="AL764" s="140">
        <v>1</v>
      </c>
      <c r="AM764" s="141">
        <v>1.2</v>
      </c>
      <c r="AN764" s="141">
        <v>3.4</v>
      </c>
      <c r="AO764" s="141">
        <v>3.4</v>
      </c>
      <c r="AP764" s="139" t="s">
        <v>8</v>
      </c>
      <c r="AQ764" s="141">
        <v>9.1999999999999993</v>
      </c>
      <c r="AR764" s="139" t="s">
        <v>81</v>
      </c>
      <c r="AS764" s="139" t="s">
        <v>81</v>
      </c>
      <c r="AT764" s="139" t="s">
        <v>81</v>
      </c>
      <c r="AU764" s="139" t="s">
        <v>81</v>
      </c>
      <c r="AV764" s="139" t="s">
        <v>81</v>
      </c>
      <c r="AW764" s="139">
        <v>2256355</v>
      </c>
      <c r="AX764" s="139" t="s">
        <v>121</v>
      </c>
      <c r="AY764" s="139" t="s">
        <v>82</v>
      </c>
      <c r="AZ764" s="139"/>
      <c r="BA764" s="139" t="s">
        <v>83</v>
      </c>
      <c r="BB764" s="157">
        <v>596421486676</v>
      </c>
      <c r="BC764" s="139"/>
      <c r="BD764" s="139" t="s">
        <v>2418</v>
      </c>
      <c r="BE764" s="139" t="s">
        <v>119</v>
      </c>
      <c r="BF764" s="139" t="s">
        <v>87</v>
      </c>
      <c r="BG764" s="139" t="s">
        <v>84</v>
      </c>
      <c r="BH764" s="139" t="s">
        <v>85</v>
      </c>
      <c r="BI764" s="139" t="s">
        <v>86</v>
      </c>
      <c r="BJ764" s="139"/>
      <c r="BK764" s="139" t="s">
        <v>116</v>
      </c>
    </row>
    <row r="765" spans="1:63" ht="13.2" customHeight="1" x14ac:dyDescent="0.2">
      <c r="A765" s="54">
        <f t="shared" si="243"/>
        <v>45918</v>
      </c>
      <c r="B765" s="54" t="str">
        <f t="shared" si="244"/>
        <v>NRT</v>
      </c>
      <c r="C765" s="53">
        <f t="shared" si="245"/>
        <v>82020038141</v>
      </c>
      <c r="D765" s="55" t="str">
        <f t="shared" si="246"/>
        <v>PJP250145397</v>
      </c>
      <c r="E765" s="53">
        <f t="shared" si="247"/>
        <v>596421486945</v>
      </c>
      <c r="F765" s="53">
        <f t="shared" si="248"/>
        <v>2256355</v>
      </c>
      <c r="G765" s="53" t="str">
        <f t="shared" si="249"/>
        <v>SWCORP (TEAMHT)</v>
      </c>
      <c r="H765" s="55" t="str">
        <f t="shared" si="250"/>
        <v>권영민</v>
      </c>
      <c r="I765" s="53">
        <f t="shared" si="251"/>
        <v>11902</v>
      </c>
      <c r="J765" s="72">
        <f t="shared" si="252"/>
        <v>0</v>
      </c>
      <c r="K765" s="114">
        <f t="shared" si="253"/>
        <v>1</v>
      </c>
      <c r="L765" s="115">
        <f t="shared" si="254"/>
        <v>1.8</v>
      </c>
      <c r="M765" s="115">
        <f t="shared" si="255"/>
        <v>3.5</v>
      </c>
      <c r="N765" s="56">
        <f t="shared" si="256"/>
        <v>3.5</v>
      </c>
      <c r="O765" s="53" t="str">
        <f t="shared" si="257"/>
        <v>일반(목록배제,Normal-Manifest Exception)</v>
      </c>
      <c r="P765" s="100">
        <f t="shared" si="258"/>
        <v>7.06</v>
      </c>
      <c r="Q765" s="63" t="str">
        <f t="shared" si="259"/>
        <v>RS702</v>
      </c>
      <c r="R765" s="63" t="str">
        <f t="shared" si="260"/>
        <v>AIR SEOUL</v>
      </c>
      <c r="S765" s="54">
        <f t="shared" si="261"/>
        <v>45918</v>
      </c>
      <c r="T765" s="94">
        <f t="shared" si="262"/>
        <v>1135</v>
      </c>
      <c r="U765" s="98" cm="1">
        <f t="array" ref="U765">IF(OR(ISNUMBER(SEARCH("대신대납",J765)),ISNUMBER(SEARCH("대신 대납",J765))),_xlfn.LET(
  _xlpm.s,J765,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5" s="98">
        <f>((K765-1)*2500)/(Summary!$B$23/100)</f>
        <v>0</v>
      </c>
      <c r="W765" s="107">
        <f>IF(OR(ISNUMBER(SEARCH("대신대납",J765)),ISNUMBER(SEARCH("대신 대납",J765)),ISNUMBER(SEARCH("대신착불",J765)),ISNUMBER(SEARCH("대신 착불",J765))), 0,_xlfn.IFNA(_xlfn.IFS(
    AND(N765/K765 &gt; 2, N765/K765 &lt;= 5), 500/(Summary!$B$23/100) * K765,
    AND(N765/K765 &gt; 5, N765/K765 &lt;= 10), 1000/(Summary!$B$23/100) * K765,
    AND(N765/K765 &gt; 10, N765/K765 &lt;= 20), 3000/(Summary!$B$23/100) * K765,
    AND(N765/K765 &gt; 20, N765/K765 &lt;= 25), 11000/(Summary!$B$23/100) * K765,
    AND(N765/K765 &gt; 25, N765/K765 &lt;= 999), 15000/(Summary!$B$23/100) * K765
),0))</f>
        <v>53.059968376258844</v>
      </c>
      <c r="X765" s="99" cm="1">
        <f t="array" ref="X765">_xlfn.IFNA(_xlfn.IFS(AND(P765&gt;=2000, P765&lt;3000), 10000, AND(P765&gt;=3000, P765&lt;4000), 15000, AND(P765&gt;=4000, P765&lt;5000), 20000, AND(P765&gt;=5000), 25000),0)</f>
        <v>0</v>
      </c>
      <c r="Y765" s="64" t="str">
        <f>_xlfn.IFNA(VLOOKUP(D765,OTC!$A:$H,8,0),"")</f>
        <v/>
      </c>
      <c r="Z765" s="102">
        <f t="shared" si="263"/>
        <v>53</v>
      </c>
      <c r="AA765" s="113">
        <f t="shared" si="264"/>
        <v>1188</v>
      </c>
      <c r="AB765" s="124">
        <f>IF(OR(ISNUMBER(SEARCH("적하삭제",J765)),ISNUMBER(SEARCH("적하 삭제",J765))),0,AA765*Summary!$B$23/100)</f>
        <v>11194.8804</v>
      </c>
      <c r="AC765" s="65"/>
      <c r="AD765" s="145">
        <v>45918</v>
      </c>
      <c r="AE765" s="139" t="s">
        <v>10</v>
      </c>
      <c r="AF765" s="139">
        <v>82020038141</v>
      </c>
      <c r="AG765" s="139" t="s">
        <v>2419</v>
      </c>
      <c r="AH765" s="139" t="s">
        <v>258</v>
      </c>
      <c r="AI765" s="139">
        <v>1091771813</v>
      </c>
      <c r="AJ765" s="139">
        <v>11902</v>
      </c>
      <c r="AK765" s="139"/>
      <c r="AL765" s="140">
        <v>1</v>
      </c>
      <c r="AM765" s="141">
        <v>1.8</v>
      </c>
      <c r="AN765" s="141">
        <v>3.5</v>
      </c>
      <c r="AO765" s="141">
        <v>3.5</v>
      </c>
      <c r="AP765" s="139" t="s">
        <v>8</v>
      </c>
      <c r="AQ765" s="141">
        <v>7.06</v>
      </c>
      <c r="AR765" s="139" t="s">
        <v>81</v>
      </c>
      <c r="AS765" s="139" t="s">
        <v>81</v>
      </c>
      <c r="AT765" s="139" t="s">
        <v>81</v>
      </c>
      <c r="AU765" s="139" t="s">
        <v>81</v>
      </c>
      <c r="AV765" s="139" t="s">
        <v>81</v>
      </c>
      <c r="AW765" s="139">
        <v>2256355</v>
      </c>
      <c r="AX765" s="139" t="s">
        <v>121</v>
      </c>
      <c r="AY765" s="139" t="s">
        <v>82</v>
      </c>
      <c r="AZ765" s="139"/>
      <c r="BA765" s="139" t="s">
        <v>83</v>
      </c>
      <c r="BB765" s="157">
        <v>596421486945</v>
      </c>
      <c r="BC765" s="139"/>
      <c r="BD765" s="139" t="s">
        <v>2420</v>
      </c>
      <c r="BE765" s="139" t="s">
        <v>119</v>
      </c>
      <c r="BF765" s="139" t="s">
        <v>87</v>
      </c>
      <c r="BG765" s="139" t="s">
        <v>84</v>
      </c>
      <c r="BH765" s="139" t="s">
        <v>85</v>
      </c>
      <c r="BI765" s="139" t="s">
        <v>86</v>
      </c>
      <c r="BJ765" s="139"/>
      <c r="BK765" s="139" t="s">
        <v>116</v>
      </c>
    </row>
    <row r="766" spans="1:63" ht="13.2" customHeight="1" x14ac:dyDescent="0.2">
      <c r="A766" s="54">
        <f t="shared" si="243"/>
        <v>45918</v>
      </c>
      <c r="B766" s="54" t="str">
        <f t="shared" si="244"/>
        <v>NRT</v>
      </c>
      <c r="C766" s="53">
        <f t="shared" si="245"/>
        <v>82020038141</v>
      </c>
      <c r="D766" s="55" t="str">
        <f t="shared" si="246"/>
        <v>PJP250145399</v>
      </c>
      <c r="E766" s="53">
        <f t="shared" si="247"/>
        <v>596421486960</v>
      </c>
      <c r="F766" s="53">
        <f t="shared" si="248"/>
        <v>2256355</v>
      </c>
      <c r="G766" s="53" t="str">
        <f t="shared" si="249"/>
        <v>SWCORP (TEAMHT)</v>
      </c>
      <c r="H766" s="55" t="str">
        <f t="shared" si="250"/>
        <v>신아율</v>
      </c>
      <c r="I766" s="53">
        <f t="shared" si="251"/>
        <v>16564</v>
      </c>
      <c r="J766" s="72">
        <f t="shared" si="252"/>
        <v>0</v>
      </c>
      <c r="K766" s="114">
        <f t="shared" si="253"/>
        <v>1</v>
      </c>
      <c r="L766" s="115">
        <f t="shared" si="254"/>
        <v>2.0499999999999998</v>
      </c>
      <c r="M766" s="115">
        <f t="shared" si="255"/>
        <v>4</v>
      </c>
      <c r="N766" s="56">
        <f t="shared" si="256"/>
        <v>4</v>
      </c>
      <c r="O766" s="53" t="str">
        <f t="shared" si="257"/>
        <v>일반(목록배제,Normal-Manifest Exception)</v>
      </c>
      <c r="P766" s="100">
        <f t="shared" si="258"/>
        <v>14.37</v>
      </c>
      <c r="Q766" s="63" t="str">
        <f t="shared" si="259"/>
        <v>RS702</v>
      </c>
      <c r="R766" s="63" t="str">
        <f t="shared" si="260"/>
        <v>AIR SEOUL</v>
      </c>
      <c r="S766" s="54">
        <f t="shared" si="261"/>
        <v>45918</v>
      </c>
      <c r="T766" s="94">
        <f t="shared" si="262"/>
        <v>1230</v>
      </c>
      <c r="U766" s="98" cm="1">
        <f t="array" ref="U766">IF(OR(ISNUMBER(SEARCH("대신대납",J766)),ISNUMBER(SEARCH("대신 대납",J766))),_xlfn.LET(
  _xlpm.s,J766,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6" s="98">
        <f>((K766-1)*2500)/(Summary!$B$23/100)</f>
        <v>0</v>
      </c>
      <c r="W766" s="107">
        <f>IF(OR(ISNUMBER(SEARCH("대신대납",J766)),ISNUMBER(SEARCH("대신 대납",J766)),ISNUMBER(SEARCH("대신착불",J766)),ISNUMBER(SEARCH("대신 착불",J766))), 0,_xlfn.IFNA(_xlfn.IFS(
    AND(N766/K766 &gt; 2, N766/K766 &lt;= 5), 500/(Summary!$B$23/100) * K766,
    AND(N766/K766 &gt; 5, N766/K766 &lt;= 10), 1000/(Summary!$B$23/100) * K766,
    AND(N766/K766 &gt; 10, N766/K766 &lt;= 20), 3000/(Summary!$B$23/100) * K766,
    AND(N766/K766 &gt; 20, N766/K766 &lt;= 25), 11000/(Summary!$B$23/100) * K766,
    AND(N766/K766 &gt; 25, N766/K766 &lt;= 999), 15000/(Summary!$B$23/100) * K766
),0))</f>
        <v>53.059968376258844</v>
      </c>
      <c r="X766" s="99" cm="1">
        <f t="array" ref="X766">_xlfn.IFNA(_xlfn.IFS(AND(P766&gt;=2000, P766&lt;3000), 10000, AND(P766&gt;=3000, P766&lt;4000), 15000, AND(P766&gt;=4000, P766&lt;5000), 20000, AND(P766&gt;=5000), 25000),0)</f>
        <v>0</v>
      </c>
      <c r="Y766" s="64" t="str">
        <f>_xlfn.IFNA(VLOOKUP(D766,OTC!$A:$H,8,0),"")</f>
        <v/>
      </c>
      <c r="Z766" s="102">
        <f t="shared" si="263"/>
        <v>53</v>
      </c>
      <c r="AA766" s="113">
        <f t="shared" si="264"/>
        <v>1283</v>
      </c>
      <c r="AB766" s="124">
        <f>IF(OR(ISNUMBER(SEARCH("적하삭제",J766)),ISNUMBER(SEARCH("적하 삭제",J766))),0,AA766*Summary!$B$23/100)</f>
        <v>12090.093900000002</v>
      </c>
      <c r="AC766" s="65"/>
      <c r="AD766" s="145">
        <v>45918</v>
      </c>
      <c r="AE766" s="139" t="s">
        <v>10</v>
      </c>
      <c r="AF766" s="139">
        <v>82020038141</v>
      </c>
      <c r="AG766" s="139" t="s">
        <v>2421</v>
      </c>
      <c r="AH766" s="139" t="s">
        <v>2422</v>
      </c>
      <c r="AI766" s="139">
        <v>1039314032</v>
      </c>
      <c r="AJ766" s="139">
        <v>16564</v>
      </c>
      <c r="AK766" s="139"/>
      <c r="AL766" s="140">
        <v>1</v>
      </c>
      <c r="AM766" s="141">
        <v>2.0499999999999998</v>
      </c>
      <c r="AN766" s="141">
        <v>4</v>
      </c>
      <c r="AO766" s="141">
        <v>4</v>
      </c>
      <c r="AP766" s="139" t="s">
        <v>8</v>
      </c>
      <c r="AQ766" s="141">
        <v>14.37</v>
      </c>
      <c r="AR766" s="139" t="s">
        <v>81</v>
      </c>
      <c r="AS766" s="139" t="s">
        <v>81</v>
      </c>
      <c r="AT766" s="139" t="s">
        <v>81</v>
      </c>
      <c r="AU766" s="139" t="s">
        <v>81</v>
      </c>
      <c r="AV766" s="139" t="s">
        <v>81</v>
      </c>
      <c r="AW766" s="139">
        <v>2256355</v>
      </c>
      <c r="AX766" s="139" t="s">
        <v>121</v>
      </c>
      <c r="AY766" s="139" t="s">
        <v>82</v>
      </c>
      <c r="AZ766" s="139"/>
      <c r="BA766" s="139" t="s">
        <v>83</v>
      </c>
      <c r="BB766" s="157">
        <v>596421486960</v>
      </c>
      <c r="BC766" s="139"/>
      <c r="BD766" s="139" t="s">
        <v>2423</v>
      </c>
      <c r="BE766" s="139" t="s">
        <v>119</v>
      </c>
      <c r="BF766" s="139" t="s">
        <v>87</v>
      </c>
      <c r="BG766" s="139" t="s">
        <v>84</v>
      </c>
      <c r="BH766" s="139" t="s">
        <v>85</v>
      </c>
      <c r="BI766" s="139" t="s">
        <v>86</v>
      </c>
      <c r="BJ766" s="139"/>
      <c r="BK766" s="139" t="s">
        <v>116</v>
      </c>
    </row>
    <row r="767" spans="1:63" ht="13.2" customHeight="1" x14ac:dyDescent="0.2">
      <c r="A767" s="54">
        <f t="shared" si="243"/>
        <v>45918</v>
      </c>
      <c r="B767" s="54" t="str">
        <f t="shared" si="244"/>
        <v>NRT</v>
      </c>
      <c r="C767" s="53">
        <f t="shared" si="245"/>
        <v>82020038141</v>
      </c>
      <c r="D767" s="55" t="str">
        <f t="shared" si="246"/>
        <v>PJP250145433</v>
      </c>
      <c r="E767" s="53">
        <f t="shared" si="247"/>
        <v>596421487306</v>
      </c>
      <c r="F767" s="53">
        <f t="shared" si="248"/>
        <v>2256355</v>
      </c>
      <c r="G767" s="53" t="str">
        <f t="shared" si="249"/>
        <v>SWCORP (TEAMHT)</v>
      </c>
      <c r="H767" s="55" t="str">
        <f t="shared" si="250"/>
        <v>한정란</v>
      </c>
      <c r="I767" s="53">
        <f t="shared" si="251"/>
        <v>16891</v>
      </c>
      <c r="J767" s="72">
        <f t="shared" si="252"/>
        <v>0</v>
      </c>
      <c r="K767" s="114">
        <f t="shared" si="253"/>
        <v>1</v>
      </c>
      <c r="L767" s="115">
        <f t="shared" si="254"/>
        <v>2.2999999999999998</v>
      </c>
      <c r="M767" s="115">
        <f t="shared" si="255"/>
        <v>4.2</v>
      </c>
      <c r="N767" s="56">
        <f t="shared" si="256"/>
        <v>4.2</v>
      </c>
      <c r="O767" s="53" t="str">
        <f t="shared" si="257"/>
        <v>일반(목록배제,Normal-Manifest Exception)</v>
      </c>
      <c r="P767" s="100">
        <f t="shared" si="258"/>
        <v>20.8</v>
      </c>
      <c r="Q767" s="63" t="str">
        <f t="shared" si="259"/>
        <v>RS702</v>
      </c>
      <c r="R767" s="63" t="str">
        <f t="shared" si="260"/>
        <v>AIR SEOUL</v>
      </c>
      <c r="S767" s="54">
        <f t="shared" si="261"/>
        <v>45918</v>
      </c>
      <c r="T767" s="94">
        <f t="shared" si="262"/>
        <v>1268</v>
      </c>
      <c r="U767" s="98" cm="1">
        <f t="array" ref="U767">IF(OR(ISNUMBER(SEARCH("대신대납",J767)),ISNUMBER(SEARCH("대신 대납",J767))),_xlfn.LET(
  _xlpm.s,J767,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7" s="98">
        <f>((K767-1)*2500)/(Summary!$B$23/100)</f>
        <v>0</v>
      </c>
      <c r="W767" s="107">
        <f>IF(OR(ISNUMBER(SEARCH("대신대납",J767)),ISNUMBER(SEARCH("대신 대납",J767)),ISNUMBER(SEARCH("대신착불",J767)),ISNUMBER(SEARCH("대신 착불",J767))), 0,_xlfn.IFNA(_xlfn.IFS(
    AND(N767/K767 &gt; 2, N767/K767 &lt;= 5), 500/(Summary!$B$23/100) * K767,
    AND(N767/K767 &gt; 5, N767/K767 &lt;= 10), 1000/(Summary!$B$23/100) * K767,
    AND(N767/K767 &gt; 10, N767/K767 &lt;= 20), 3000/(Summary!$B$23/100) * K767,
    AND(N767/K767 &gt; 20, N767/K767 &lt;= 25), 11000/(Summary!$B$23/100) * K767,
    AND(N767/K767 &gt; 25, N767/K767 &lt;= 999), 15000/(Summary!$B$23/100) * K767
),0))</f>
        <v>53.059968376258844</v>
      </c>
      <c r="X767" s="99" cm="1">
        <f t="array" ref="X767">_xlfn.IFNA(_xlfn.IFS(AND(P767&gt;=2000, P767&lt;3000), 10000, AND(P767&gt;=3000, P767&lt;4000), 15000, AND(P767&gt;=4000, P767&lt;5000), 20000, AND(P767&gt;=5000), 25000),0)</f>
        <v>0</v>
      </c>
      <c r="Y767" s="64" t="str">
        <f>_xlfn.IFNA(VLOOKUP(D767,OTC!$A:$H,8,0),"")</f>
        <v/>
      </c>
      <c r="Z767" s="102">
        <f t="shared" si="263"/>
        <v>53</v>
      </c>
      <c r="AA767" s="113">
        <f t="shared" si="264"/>
        <v>1321</v>
      </c>
      <c r="AB767" s="124">
        <f>IF(OR(ISNUMBER(SEARCH("적하삭제",J767)),ISNUMBER(SEARCH("적하 삭제",J767))),0,AA767*Summary!$B$23/100)</f>
        <v>12448.179300000002</v>
      </c>
      <c r="AC767" s="65"/>
      <c r="AD767" s="145">
        <v>45918</v>
      </c>
      <c r="AE767" s="139" t="s">
        <v>10</v>
      </c>
      <c r="AF767" s="139">
        <v>82020038141</v>
      </c>
      <c r="AG767" s="139" t="s">
        <v>2424</v>
      </c>
      <c r="AH767" s="139" t="s">
        <v>2425</v>
      </c>
      <c r="AI767" s="139">
        <v>1072435646</v>
      </c>
      <c r="AJ767" s="139">
        <v>16891</v>
      </c>
      <c r="AK767" s="139"/>
      <c r="AL767" s="140">
        <v>1</v>
      </c>
      <c r="AM767" s="141">
        <v>2.2999999999999998</v>
      </c>
      <c r="AN767" s="141">
        <v>4.2</v>
      </c>
      <c r="AO767" s="141">
        <v>4.2</v>
      </c>
      <c r="AP767" s="139" t="s">
        <v>8</v>
      </c>
      <c r="AQ767" s="141">
        <v>20.8</v>
      </c>
      <c r="AR767" s="139" t="s">
        <v>81</v>
      </c>
      <c r="AS767" s="139" t="s">
        <v>81</v>
      </c>
      <c r="AT767" s="139" t="s">
        <v>81</v>
      </c>
      <c r="AU767" s="139" t="s">
        <v>81</v>
      </c>
      <c r="AV767" s="139" t="s">
        <v>81</v>
      </c>
      <c r="AW767" s="139">
        <v>2256355</v>
      </c>
      <c r="AX767" s="139" t="s">
        <v>121</v>
      </c>
      <c r="AY767" s="139" t="s">
        <v>82</v>
      </c>
      <c r="AZ767" s="139"/>
      <c r="BA767" s="139" t="s">
        <v>83</v>
      </c>
      <c r="BB767" s="157">
        <v>596421487306</v>
      </c>
      <c r="BC767" s="139"/>
      <c r="BD767" s="139" t="s">
        <v>2426</v>
      </c>
      <c r="BE767" s="139" t="s">
        <v>119</v>
      </c>
      <c r="BF767" s="139" t="s">
        <v>87</v>
      </c>
      <c r="BG767" s="139" t="s">
        <v>84</v>
      </c>
      <c r="BH767" s="139" t="s">
        <v>85</v>
      </c>
      <c r="BI767" s="139" t="s">
        <v>86</v>
      </c>
      <c r="BJ767" s="139"/>
      <c r="BK767" s="139" t="s">
        <v>116</v>
      </c>
    </row>
    <row r="768" spans="1:63" ht="13.2" customHeight="1" x14ac:dyDescent="0.2">
      <c r="A768" s="54">
        <f t="shared" si="243"/>
        <v>45918</v>
      </c>
      <c r="B768" s="54" t="str">
        <f t="shared" si="244"/>
        <v>NRT</v>
      </c>
      <c r="C768" s="53">
        <f t="shared" si="245"/>
        <v>82020038141</v>
      </c>
      <c r="D768" s="55" t="str">
        <f t="shared" si="246"/>
        <v>PJP250145435</v>
      </c>
      <c r="E768" s="53">
        <f t="shared" si="247"/>
        <v>596421487321</v>
      </c>
      <c r="F768" s="53">
        <f t="shared" si="248"/>
        <v>2256355</v>
      </c>
      <c r="G768" s="53" t="str">
        <f t="shared" si="249"/>
        <v>SWCORP (TEAMHT)</v>
      </c>
      <c r="H768" s="55" t="str">
        <f t="shared" si="250"/>
        <v>신지숙</v>
      </c>
      <c r="I768" s="53">
        <f t="shared" si="251"/>
        <v>10068</v>
      </c>
      <c r="J768" s="72">
        <f t="shared" si="252"/>
        <v>0</v>
      </c>
      <c r="K768" s="114">
        <f t="shared" si="253"/>
        <v>1</v>
      </c>
      <c r="L768" s="115">
        <f t="shared" si="254"/>
        <v>2.4500000000000002</v>
      </c>
      <c r="M768" s="115">
        <f t="shared" si="255"/>
        <v>6.1</v>
      </c>
      <c r="N768" s="56">
        <f t="shared" si="256"/>
        <v>6.1000000000000005</v>
      </c>
      <c r="O768" s="53" t="str">
        <f t="shared" si="257"/>
        <v>일반(목록배제,Normal-Manifest Exception)</v>
      </c>
      <c r="P768" s="100">
        <f t="shared" si="258"/>
        <v>22.5</v>
      </c>
      <c r="Q768" s="63" t="str">
        <f t="shared" si="259"/>
        <v>RS702</v>
      </c>
      <c r="R768" s="63" t="str">
        <f t="shared" si="260"/>
        <v>AIR SEOUL</v>
      </c>
      <c r="S768" s="54">
        <f t="shared" si="261"/>
        <v>45918</v>
      </c>
      <c r="T768" s="94">
        <f t="shared" si="262"/>
        <v>1629</v>
      </c>
      <c r="U768" s="98" cm="1">
        <f t="array" ref="U768">IF(OR(ISNUMBER(SEARCH("대신대납",J768)),ISNUMBER(SEARCH("대신 대납",J768))),_xlfn.LET(
  _xlpm.s,J768,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8" s="98">
        <f>((K768-1)*2500)/(Summary!$B$23/100)</f>
        <v>0</v>
      </c>
      <c r="W768" s="107">
        <f>IF(OR(ISNUMBER(SEARCH("대신대납",J768)),ISNUMBER(SEARCH("대신 대납",J768)),ISNUMBER(SEARCH("대신착불",J768)),ISNUMBER(SEARCH("대신 착불",J768))), 0,_xlfn.IFNA(_xlfn.IFS(
    AND(N768/K768 &gt; 2, N768/K768 &lt;= 5), 500/(Summary!$B$23/100) * K768,
    AND(N768/K768 &gt; 5, N768/K768 &lt;= 10), 1000/(Summary!$B$23/100) * K768,
    AND(N768/K768 &gt; 10, N768/K768 &lt;= 20), 3000/(Summary!$B$23/100) * K768,
    AND(N768/K768 &gt; 20, N768/K768 &lt;= 25), 11000/(Summary!$B$23/100) * K768,
    AND(N768/K768 &gt; 25, N768/K768 &lt;= 999), 15000/(Summary!$B$23/100) * K768
),0))</f>
        <v>106.11993675251769</v>
      </c>
      <c r="X768" s="99" cm="1">
        <f t="array" ref="X768">_xlfn.IFNA(_xlfn.IFS(AND(P768&gt;=2000, P768&lt;3000), 10000, AND(P768&gt;=3000, P768&lt;4000), 15000, AND(P768&gt;=4000, P768&lt;5000), 20000, AND(P768&gt;=5000), 25000),0)</f>
        <v>0</v>
      </c>
      <c r="Y768" s="64" t="str">
        <f>_xlfn.IFNA(VLOOKUP(D768,OTC!$A:$H,8,0),"")</f>
        <v/>
      </c>
      <c r="Z768" s="102">
        <f t="shared" si="263"/>
        <v>106</v>
      </c>
      <c r="AA768" s="113">
        <f t="shared" si="264"/>
        <v>1735</v>
      </c>
      <c r="AB768" s="124">
        <f>IF(OR(ISNUMBER(SEARCH("적하삭제",J768)),ISNUMBER(SEARCH("적하 삭제",J768))),0,AA768*Summary!$B$23/100)</f>
        <v>16349.425500000001</v>
      </c>
      <c r="AC768" s="65"/>
      <c r="AD768" s="145">
        <v>45918</v>
      </c>
      <c r="AE768" s="139" t="s">
        <v>10</v>
      </c>
      <c r="AF768" s="139">
        <v>82020038141</v>
      </c>
      <c r="AG768" s="139" t="s">
        <v>2427</v>
      </c>
      <c r="AH768" s="139" t="s">
        <v>2428</v>
      </c>
      <c r="AI768" s="139">
        <v>1052580812</v>
      </c>
      <c r="AJ768" s="139">
        <v>10068</v>
      </c>
      <c r="AK768" s="139"/>
      <c r="AL768" s="140">
        <v>1</v>
      </c>
      <c r="AM768" s="141">
        <v>2.4500000000000002</v>
      </c>
      <c r="AN768" s="141">
        <v>6.1</v>
      </c>
      <c r="AO768" s="141">
        <v>6.5</v>
      </c>
      <c r="AP768" s="139" t="s">
        <v>8</v>
      </c>
      <c r="AQ768" s="141">
        <v>22.5</v>
      </c>
      <c r="AR768" s="139" t="s">
        <v>81</v>
      </c>
      <c r="AS768" s="139" t="s">
        <v>81</v>
      </c>
      <c r="AT768" s="139" t="s">
        <v>81</v>
      </c>
      <c r="AU768" s="139" t="s">
        <v>81</v>
      </c>
      <c r="AV768" s="139" t="s">
        <v>81</v>
      </c>
      <c r="AW768" s="139">
        <v>2256355</v>
      </c>
      <c r="AX768" s="139" t="s">
        <v>121</v>
      </c>
      <c r="AY768" s="139" t="s">
        <v>82</v>
      </c>
      <c r="AZ768" s="139"/>
      <c r="BA768" s="139" t="s">
        <v>83</v>
      </c>
      <c r="BB768" s="157">
        <v>596421487321</v>
      </c>
      <c r="BC768" s="139"/>
      <c r="BD768" s="139" t="s">
        <v>2429</v>
      </c>
      <c r="BE768" s="139" t="s">
        <v>119</v>
      </c>
      <c r="BF768" s="139" t="s">
        <v>87</v>
      </c>
      <c r="BG768" s="139" t="s">
        <v>84</v>
      </c>
      <c r="BH768" s="139" t="s">
        <v>85</v>
      </c>
      <c r="BI768" s="139" t="s">
        <v>86</v>
      </c>
      <c r="BJ768" s="139"/>
      <c r="BK768" s="139" t="s">
        <v>116</v>
      </c>
    </row>
    <row r="769" spans="1:63" ht="13.2" customHeight="1" x14ac:dyDescent="0.2">
      <c r="A769" s="54">
        <f t="shared" si="243"/>
        <v>45918</v>
      </c>
      <c r="B769" s="54" t="str">
        <f t="shared" si="244"/>
        <v>NRT</v>
      </c>
      <c r="C769" s="53">
        <f t="shared" si="245"/>
        <v>82020038141</v>
      </c>
      <c r="D769" s="55" t="str">
        <f t="shared" si="246"/>
        <v>PJP250145454</v>
      </c>
      <c r="E769" s="53">
        <f t="shared" si="247"/>
        <v>596421487516</v>
      </c>
      <c r="F769" s="53">
        <f t="shared" si="248"/>
        <v>2256355</v>
      </c>
      <c r="G769" s="53" t="str">
        <f t="shared" si="249"/>
        <v>SWCORP (TEAMHT)</v>
      </c>
      <c r="H769" s="55" t="str">
        <f t="shared" si="250"/>
        <v>임지유</v>
      </c>
      <c r="I769" s="53">
        <f t="shared" si="251"/>
        <v>15276</v>
      </c>
      <c r="J769" s="72">
        <f t="shared" si="252"/>
        <v>0</v>
      </c>
      <c r="K769" s="114">
        <f t="shared" si="253"/>
        <v>1</v>
      </c>
      <c r="L769" s="115">
        <f t="shared" si="254"/>
        <v>1.35</v>
      </c>
      <c r="M769" s="115">
        <f t="shared" si="255"/>
        <v>2</v>
      </c>
      <c r="N769" s="56">
        <f t="shared" si="256"/>
        <v>2</v>
      </c>
      <c r="O769" s="53" t="str">
        <f t="shared" si="257"/>
        <v>일반(목록배제,Normal-Manifest Exception)</v>
      </c>
      <c r="P769" s="100">
        <f t="shared" si="258"/>
        <v>10.74</v>
      </c>
      <c r="Q769" s="63" t="str">
        <f t="shared" si="259"/>
        <v>RS702</v>
      </c>
      <c r="R769" s="63" t="str">
        <f t="shared" si="260"/>
        <v>AIR SEOUL</v>
      </c>
      <c r="S769" s="54">
        <f t="shared" si="261"/>
        <v>45918</v>
      </c>
      <c r="T769" s="94">
        <f t="shared" si="262"/>
        <v>850</v>
      </c>
      <c r="U769" s="98" cm="1">
        <f t="array" ref="U769">IF(OR(ISNUMBER(SEARCH("대신대납",J769)),ISNUMBER(SEARCH("대신 대납",J769))),_xlfn.LET(
  _xlpm.s,J769,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9" s="98">
        <f>((K769-1)*2500)/(Summary!$B$23/100)</f>
        <v>0</v>
      </c>
      <c r="W769" s="107">
        <f>IF(OR(ISNUMBER(SEARCH("대신대납",J769)),ISNUMBER(SEARCH("대신 대납",J769)),ISNUMBER(SEARCH("대신착불",J769)),ISNUMBER(SEARCH("대신 착불",J769))), 0,_xlfn.IFNA(_xlfn.IFS(
    AND(N769/K769 &gt; 2, N769/K769 &lt;= 5), 500/(Summary!$B$23/100) * K769,
    AND(N769/K769 &gt; 5, N769/K769 &lt;= 10), 1000/(Summary!$B$23/100) * K769,
    AND(N769/K769 &gt; 10, N769/K769 &lt;= 20), 3000/(Summary!$B$23/100) * K769,
    AND(N769/K769 &gt; 20, N769/K769 &lt;= 25), 11000/(Summary!$B$23/100) * K769,
    AND(N769/K769 &gt; 25, N769/K769 &lt;= 999), 15000/(Summary!$B$23/100) * K769
),0))</f>
        <v>0</v>
      </c>
      <c r="X769" s="99" cm="1">
        <f t="array" ref="X769">_xlfn.IFNA(_xlfn.IFS(AND(P769&gt;=2000, P769&lt;3000), 10000, AND(P769&gt;=3000, P769&lt;4000), 15000, AND(P769&gt;=4000, P769&lt;5000), 20000, AND(P769&gt;=5000), 25000),0)</f>
        <v>0</v>
      </c>
      <c r="Y769" s="64" t="str">
        <f>_xlfn.IFNA(VLOOKUP(D769,OTC!$A:$H,8,0),"")</f>
        <v/>
      </c>
      <c r="Z769" s="102">
        <f t="shared" si="263"/>
        <v>0</v>
      </c>
      <c r="AA769" s="113">
        <f t="shared" si="264"/>
        <v>850</v>
      </c>
      <c r="AB769" s="124">
        <f>IF(OR(ISNUMBER(SEARCH("적하삭제",J769)),ISNUMBER(SEARCH("적하 삭제",J769))),0,AA769*Summary!$B$23/100)</f>
        <v>8009.8050000000003</v>
      </c>
      <c r="AC769" s="65"/>
      <c r="AD769" s="145">
        <v>45918</v>
      </c>
      <c r="AE769" s="139" t="s">
        <v>10</v>
      </c>
      <c r="AF769" s="139">
        <v>82020038141</v>
      </c>
      <c r="AG769" s="139" t="s">
        <v>2430</v>
      </c>
      <c r="AH769" s="139" t="s">
        <v>2431</v>
      </c>
      <c r="AI769" s="139">
        <v>1071179560</v>
      </c>
      <c r="AJ769" s="139">
        <v>15276</v>
      </c>
      <c r="AK769" s="139"/>
      <c r="AL769" s="140">
        <v>1</v>
      </c>
      <c r="AM769" s="141">
        <v>1.35</v>
      </c>
      <c r="AN769" s="141">
        <v>2</v>
      </c>
      <c r="AO769" s="141">
        <v>2</v>
      </c>
      <c r="AP769" s="139" t="s">
        <v>8</v>
      </c>
      <c r="AQ769" s="141">
        <v>10.74</v>
      </c>
      <c r="AR769" s="139" t="s">
        <v>81</v>
      </c>
      <c r="AS769" s="139" t="s">
        <v>81</v>
      </c>
      <c r="AT769" s="139" t="s">
        <v>81</v>
      </c>
      <c r="AU769" s="139" t="s">
        <v>81</v>
      </c>
      <c r="AV769" s="139" t="s">
        <v>81</v>
      </c>
      <c r="AW769" s="139">
        <v>2256355</v>
      </c>
      <c r="AX769" s="139" t="s">
        <v>121</v>
      </c>
      <c r="AY769" s="139" t="s">
        <v>82</v>
      </c>
      <c r="AZ769" s="139"/>
      <c r="BA769" s="139" t="s">
        <v>83</v>
      </c>
      <c r="BB769" s="157">
        <v>596421487516</v>
      </c>
      <c r="BC769" s="139"/>
      <c r="BD769" s="139" t="s">
        <v>2432</v>
      </c>
      <c r="BE769" s="139" t="s">
        <v>119</v>
      </c>
      <c r="BF769" s="139" t="s">
        <v>87</v>
      </c>
      <c r="BG769" s="139" t="s">
        <v>84</v>
      </c>
      <c r="BH769" s="139" t="s">
        <v>85</v>
      </c>
      <c r="BI769" s="139" t="s">
        <v>86</v>
      </c>
      <c r="BJ769" s="139"/>
      <c r="BK769" s="139" t="s">
        <v>116</v>
      </c>
    </row>
    <row r="770" spans="1:63" ht="13.2" customHeight="1" x14ac:dyDescent="0.2">
      <c r="A770" s="54">
        <f t="shared" si="243"/>
        <v>45918</v>
      </c>
      <c r="B770" s="54" t="str">
        <f t="shared" si="244"/>
        <v>NRT</v>
      </c>
      <c r="C770" s="53">
        <f t="shared" si="245"/>
        <v>82020038141</v>
      </c>
      <c r="D770" s="55" t="str">
        <f t="shared" si="246"/>
        <v>PJP250145455</v>
      </c>
      <c r="E770" s="53">
        <f t="shared" si="247"/>
        <v>596421487520</v>
      </c>
      <c r="F770" s="53">
        <f t="shared" si="248"/>
        <v>2256355</v>
      </c>
      <c r="G770" s="53" t="str">
        <f t="shared" si="249"/>
        <v>SWCORP (TEAMHT)</v>
      </c>
      <c r="H770" s="55" t="str">
        <f t="shared" si="250"/>
        <v>김진영</v>
      </c>
      <c r="I770" s="53">
        <f t="shared" si="251"/>
        <v>21397</v>
      </c>
      <c r="J770" s="72">
        <f t="shared" si="252"/>
        <v>0</v>
      </c>
      <c r="K770" s="114">
        <f t="shared" si="253"/>
        <v>1</v>
      </c>
      <c r="L770" s="115">
        <f t="shared" si="254"/>
        <v>2.5</v>
      </c>
      <c r="M770" s="115">
        <f t="shared" si="255"/>
        <v>4</v>
      </c>
      <c r="N770" s="56">
        <f t="shared" si="256"/>
        <v>4</v>
      </c>
      <c r="O770" s="53" t="str">
        <f t="shared" si="257"/>
        <v>일반(목록배제,Normal-Manifest Exception)</v>
      </c>
      <c r="P770" s="100">
        <f t="shared" si="258"/>
        <v>21.3</v>
      </c>
      <c r="Q770" s="63" t="str">
        <f t="shared" si="259"/>
        <v>RS702</v>
      </c>
      <c r="R770" s="63" t="str">
        <f t="shared" si="260"/>
        <v>AIR SEOUL</v>
      </c>
      <c r="S770" s="54">
        <f t="shared" si="261"/>
        <v>45918</v>
      </c>
      <c r="T770" s="94">
        <f t="shared" si="262"/>
        <v>1230</v>
      </c>
      <c r="U770" s="98" cm="1">
        <f t="array" ref="U770">IF(OR(ISNUMBER(SEARCH("대신대납",J770)),ISNUMBER(SEARCH("대신 대납",J770))),_xlfn.LET(
  _xlpm.s,J770,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0" s="98">
        <f>((K770-1)*2500)/(Summary!$B$23/100)</f>
        <v>0</v>
      </c>
      <c r="W770" s="107">
        <f>IF(OR(ISNUMBER(SEARCH("대신대납",J770)),ISNUMBER(SEARCH("대신 대납",J770)),ISNUMBER(SEARCH("대신착불",J770)),ISNUMBER(SEARCH("대신 착불",J770))), 0,_xlfn.IFNA(_xlfn.IFS(
    AND(N770/K770 &gt; 2, N770/K770 &lt;= 5), 500/(Summary!$B$23/100) * K770,
    AND(N770/K770 &gt; 5, N770/K770 &lt;= 10), 1000/(Summary!$B$23/100) * K770,
    AND(N770/K770 &gt; 10, N770/K770 &lt;= 20), 3000/(Summary!$B$23/100) * K770,
    AND(N770/K770 &gt; 20, N770/K770 &lt;= 25), 11000/(Summary!$B$23/100) * K770,
    AND(N770/K770 &gt; 25, N770/K770 &lt;= 999), 15000/(Summary!$B$23/100) * K770
),0))</f>
        <v>53.059968376258844</v>
      </c>
      <c r="X770" s="99" cm="1">
        <f t="array" ref="X770">_xlfn.IFNA(_xlfn.IFS(AND(P770&gt;=2000, P770&lt;3000), 10000, AND(P770&gt;=3000, P770&lt;4000), 15000, AND(P770&gt;=4000, P770&lt;5000), 20000, AND(P770&gt;=5000), 25000),0)</f>
        <v>0</v>
      </c>
      <c r="Y770" s="64" t="str">
        <f>_xlfn.IFNA(VLOOKUP(D770,OTC!$A:$H,8,0),"")</f>
        <v/>
      </c>
      <c r="Z770" s="102">
        <f t="shared" si="263"/>
        <v>53</v>
      </c>
      <c r="AA770" s="113">
        <f t="shared" si="264"/>
        <v>1283</v>
      </c>
      <c r="AB770" s="124">
        <f>IF(OR(ISNUMBER(SEARCH("적하삭제",J770)),ISNUMBER(SEARCH("적하 삭제",J770))),0,AA770*Summary!$B$23/100)</f>
        <v>12090.093900000002</v>
      </c>
      <c r="AC770" s="65"/>
      <c r="AD770" s="145">
        <v>45918</v>
      </c>
      <c r="AE770" s="139" t="s">
        <v>10</v>
      </c>
      <c r="AF770" s="139">
        <v>82020038141</v>
      </c>
      <c r="AG770" s="139" t="s">
        <v>2433</v>
      </c>
      <c r="AH770" s="139" t="s">
        <v>2077</v>
      </c>
      <c r="AI770" s="139">
        <v>1077032523</v>
      </c>
      <c r="AJ770" s="139">
        <v>21397</v>
      </c>
      <c r="AK770" s="139"/>
      <c r="AL770" s="140">
        <v>1</v>
      </c>
      <c r="AM770" s="141">
        <v>2.5</v>
      </c>
      <c r="AN770" s="141">
        <v>4</v>
      </c>
      <c r="AO770" s="141">
        <v>4</v>
      </c>
      <c r="AP770" s="139" t="s">
        <v>8</v>
      </c>
      <c r="AQ770" s="141">
        <v>21.3</v>
      </c>
      <c r="AR770" s="139" t="s">
        <v>81</v>
      </c>
      <c r="AS770" s="139" t="s">
        <v>81</v>
      </c>
      <c r="AT770" s="139" t="s">
        <v>81</v>
      </c>
      <c r="AU770" s="139" t="s">
        <v>81</v>
      </c>
      <c r="AV770" s="139" t="s">
        <v>81</v>
      </c>
      <c r="AW770" s="139">
        <v>2256355</v>
      </c>
      <c r="AX770" s="139" t="s">
        <v>121</v>
      </c>
      <c r="AY770" s="139" t="s">
        <v>82</v>
      </c>
      <c r="AZ770" s="139"/>
      <c r="BA770" s="139" t="s">
        <v>83</v>
      </c>
      <c r="BB770" s="157">
        <v>596421487520</v>
      </c>
      <c r="BC770" s="139"/>
      <c r="BD770" s="139" t="s">
        <v>2434</v>
      </c>
      <c r="BE770" s="139" t="s">
        <v>119</v>
      </c>
      <c r="BF770" s="139" t="s">
        <v>87</v>
      </c>
      <c r="BG770" s="139" t="s">
        <v>84</v>
      </c>
      <c r="BH770" s="139" t="s">
        <v>85</v>
      </c>
      <c r="BI770" s="139" t="s">
        <v>86</v>
      </c>
      <c r="BJ770" s="139"/>
      <c r="BK770" s="139" t="s">
        <v>116</v>
      </c>
    </row>
    <row r="771" spans="1:63" ht="13.2" customHeight="1" x14ac:dyDescent="0.2">
      <c r="A771" s="54">
        <f t="shared" si="243"/>
        <v>45918</v>
      </c>
      <c r="B771" s="54" t="str">
        <f t="shared" si="244"/>
        <v>NRT</v>
      </c>
      <c r="C771" s="53">
        <f t="shared" si="245"/>
        <v>82020038141</v>
      </c>
      <c r="D771" s="55" t="str">
        <f t="shared" si="246"/>
        <v>PJP250145360</v>
      </c>
      <c r="E771" s="53">
        <f t="shared" si="247"/>
        <v>596421486573</v>
      </c>
      <c r="F771" s="53">
        <f t="shared" si="248"/>
        <v>2256355</v>
      </c>
      <c r="G771" s="53" t="str">
        <f t="shared" si="249"/>
        <v>SWCORP (TEAMHT)</v>
      </c>
      <c r="H771" s="55" t="str">
        <f t="shared" si="250"/>
        <v>최재용</v>
      </c>
      <c r="I771" s="53">
        <f t="shared" si="251"/>
        <v>38141</v>
      </c>
      <c r="J771" s="72">
        <f t="shared" si="252"/>
        <v>0</v>
      </c>
      <c r="K771" s="114">
        <f t="shared" si="253"/>
        <v>1</v>
      </c>
      <c r="L771" s="115">
        <f t="shared" si="254"/>
        <v>5.3</v>
      </c>
      <c r="M771" s="115">
        <f t="shared" si="255"/>
        <v>3.7</v>
      </c>
      <c r="N771" s="56">
        <f t="shared" si="256"/>
        <v>5.3000000000000007</v>
      </c>
      <c r="O771" s="53" t="str">
        <f t="shared" si="257"/>
        <v>일반(목록배제,Normal-Manifest Exception)</v>
      </c>
      <c r="P771" s="100">
        <f t="shared" si="258"/>
        <v>73</v>
      </c>
      <c r="Q771" s="63" t="str">
        <f t="shared" si="259"/>
        <v>RS702</v>
      </c>
      <c r="R771" s="63" t="str">
        <f t="shared" si="260"/>
        <v>AIR SEOUL</v>
      </c>
      <c r="S771" s="54">
        <f t="shared" si="261"/>
        <v>45918</v>
      </c>
      <c r="T771" s="94">
        <f t="shared" si="262"/>
        <v>1477</v>
      </c>
      <c r="U771" s="98" cm="1">
        <f t="array" ref="U771">IF(OR(ISNUMBER(SEARCH("대신대납",J771)),ISNUMBER(SEARCH("대신 대납",J771))),_xlfn.LET(
  _xlpm.s,J771,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1" s="98">
        <f>((K771-1)*2500)/(Summary!$B$23/100)</f>
        <v>0</v>
      </c>
      <c r="W771" s="107">
        <f>IF(OR(ISNUMBER(SEARCH("대신대납",J771)),ISNUMBER(SEARCH("대신 대납",J771)),ISNUMBER(SEARCH("대신착불",J771)),ISNUMBER(SEARCH("대신 착불",J771))), 0,_xlfn.IFNA(_xlfn.IFS(
    AND(N771/K771 &gt; 2, N771/K771 &lt;= 5), 500/(Summary!$B$23/100) * K771,
    AND(N771/K771 &gt; 5, N771/K771 &lt;= 10), 1000/(Summary!$B$23/100) * K771,
    AND(N771/K771 &gt; 10, N771/K771 &lt;= 20), 3000/(Summary!$B$23/100) * K771,
    AND(N771/K771 &gt; 20, N771/K771 &lt;= 25), 11000/(Summary!$B$23/100) * K771,
    AND(N771/K771 &gt; 25, N771/K771 &lt;= 999), 15000/(Summary!$B$23/100) * K771
),0))</f>
        <v>106.11993675251769</v>
      </c>
      <c r="X771" s="99" cm="1">
        <f t="array" ref="X771">_xlfn.IFNA(_xlfn.IFS(AND(P771&gt;=2000, P771&lt;3000), 10000, AND(P771&gt;=3000, P771&lt;4000), 15000, AND(P771&gt;=4000, P771&lt;5000), 20000, AND(P771&gt;=5000), 25000),0)</f>
        <v>0</v>
      </c>
      <c r="Y771" s="64" t="str">
        <f>_xlfn.IFNA(VLOOKUP(D771,OTC!$A:$H,8,0),"")</f>
        <v/>
      </c>
      <c r="Z771" s="102">
        <f t="shared" si="263"/>
        <v>106</v>
      </c>
      <c r="AA771" s="113">
        <f t="shared" si="264"/>
        <v>1583</v>
      </c>
      <c r="AB771" s="124">
        <f>IF(OR(ISNUMBER(SEARCH("적하삭제",J771)),ISNUMBER(SEARCH("적하 삭제",J771))),0,AA771*Summary!$B$23/100)</f>
        <v>14917.083900000001</v>
      </c>
      <c r="AC771" s="65"/>
      <c r="AD771" s="145">
        <v>45918</v>
      </c>
      <c r="AE771" s="139" t="s">
        <v>10</v>
      </c>
      <c r="AF771" s="139">
        <v>82020038141</v>
      </c>
      <c r="AG771" s="139" t="s">
        <v>2435</v>
      </c>
      <c r="AH771" s="139" t="s">
        <v>147</v>
      </c>
      <c r="AI771" s="139">
        <v>1040440969</v>
      </c>
      <c r="AJ771" s="139">
        <v>38141</v>
      </c>
      <c r="AK771" s="139"/>
      <c r="AL771" s="140">
        <v>1</v>
      </c>
      <c r="AM771" s="141">
        <v>5.3</v>
      </c>
      <c r="AN771" s="141">
        <v>3.7</v>
      </c>
      <c r="AO771" s="141">
        <v>5.5</v>
      </c>
      <c r="AP771" s="139" t="s">
        <v>8</v>
      </c>
      <c r="AQ771" s="141">
        <v>73</v>
      </c>
      <c r="AR771" s="139" t="s">
        <v>81</v>
      </c>
      <c r="AS771" s="139" t="s">
        <v>81</v>
      </c>
      <c r="AT771" s="139" t="s">
        <v>81</v>
      </c>
      <c r="AU771" s="139" t="s">
        <v>81</v>
      </c>
      <c r="AV771" s="139" t="s">
        <v>81</v>
      </c>
      <c r="AW771" s="139">
        <v>2256355</v>
      </c>
      <c r="AX771" s="139" t="s">
        <v>121</v>
      </c>
      <c r="AY771" s="139" t="s">
        <v>82</v>
      </c>
      <c r="AZ771" s="139"/>
      <c r="BA771" s="139" t="s">
        <v>83</v>
      </c>
      <c r="BB771" s="157">
        <v>596421486573</v>
      </c>
      <c r="BC771" s="139"/>
      <c r="BD771" s="139" t="s">
        <v>2436</v>
      </c>
      <c r="BE771" s="139" t="s">
        <v>119</v>
      </c>
      <c r="BF771" s="139" t="s">
        <v>87</v>
      </c>
      <c r="BG771" s="139" t="s">
        <v>84</v>
      </c>
      <c r="BH771" s="139" t="s">
        <v>85</v>
      </c>
      <c r="BI771" s="139" t="s">
        <v>86</v>
      </c>
      <c r="BJ771" s="139"/>
      <c r="BK771" s="139" t="s">
        <v>116</v>
      </c>
    </row>
    <row r="772" spans="1:63" ht="13.2" customHeight="1" x14ac:dyDescent="0.2">
      <c r="A772" s="54">
        <f t="shared" si="243"/>
        <v>45918</v>
      </c>
      <c r="B772" s="54" t="str">
        <f t="shared" si="244"/>
        <v>NRT</v>
      </c>
      <c r="C772" s="53">
        <f t="shared" si="245"/>
        <v>82020038141</v>
      </c>
      <c r="D772" s="55" t="str">
        <f t="shared" si="246"/>
        <v>PJP250145426</v>
      </c>
      <c r="E772" s="53">
        <f t="shared" si="247"/>
        <v>596421487236</v>
      </c>
      <c r="F772" s="53">
        <f t="shared" si="248"/>
        <v>2256355</v>
      </c>
      <c r="G772" s="53" t="str">
        <f t="shared" si="249"/>
        <v>SWCORP (TEAMHT)</v>
      </c>
      <c r="H772" s="55" t="str">
        <f t="shared" si="250"/>
        <v>박선미</v>
      </c>
      <c r="I772" s="53">
        <f t="shared" si="251"/>
        <v>17010</v>
      </c>
      <c r="J772" s="72">
        <f t="shared" si="252"/>
        <v>0</v>
      </c>
      <c r="K772" s="114">
        <f t="shared" si="253"/>
        <v>1</v>
      </c>
      <c r="L772" s="115">
        <f t="shared" si="254"/>
        <v>2.25</v>
      </c>
      <c r="M772" s="115">
        <f t="shared" si="255"/>
        <v>3.8</v>
      </c>
      <c r="N772" s="56">
        <f t="shared" si="256"/>
        <v>3.8000000000000003</v>
      </c>
      <c r="O772" s="53" t="str">
        <f t="shared" si="257"/>
        <v>일반(목록배제,Normal-Manifest Exception)</v>
      </c>
      <c r="P772" s="100">
        <f t="shared" si="258"/>
        <v>14.4</v>
      </c>
      <c r="Q772" s="63" t="str">
        <f t="shared" si="259"/>
        <v>RS702</v>
      </c>
      <c r="R772" s="63" t="str">
        <f t="shared" si="260"/>
        <v>AIR SEOUL</v>
      </c>
      <c r="S772" s="54">
        <f t="shared" si="261"/>
        <v>45918</v>
      </c>
      <c r="T772" s="94">
        <f t="shared" si="262"/>
        <v>1192</v>
      </c>
      <c r="U772" s="98" cm="1">
        <f t="array" ref="U772">IF(OR(ISNUMBER(SEARCH("대신대납",J772)),ISNUMBER(SEARCH("대신 대납",J772))),_xlfn.LET(
  _xlpm.s,J772,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2" s="98">
        <f>((K772-1)*2500)/(Summary!$B$23/100)</f>
        <v>0</v>
      </c>
      <c r="W772" s="107">
        <f>IF(OR(ISNUMBER(SEARCH("대신대납",J772)),ISNUMBER(SEARCH("대신 대납",J772)),ISNUMBER(SEARCH("대신착불",J772)),ISNUMBER(SEARCH("대신 착불",J772))), 0,_xlfn.IFNA(_xlfn.IFS(
    AND(N772/K772 &gt; 2, N772/K772 &lt;= 5), 500/(Summary!$B$23/100) * K772,
    AND(N772/K772 &gt; 5, N772/K772 &lt;= 10), 1000/(Summary!$B$23/100) * K772,
    AND(N772/K772 &gt; 10, N772/K772 &lt;= 20), 3000/(Summary!$B$23/100) * K772,
    AND(N772/K772 &gt; 20, N772/K772 &lt;= 25), 11000/(Summary!$B$23/100) * K772,
    AND(N772/K772 &gt; 25, N772/K772 &lt;= 999), 15000/(Summary!$B$23/100) * K772
),0))</f>
        <v>53.059968376258844</v>
      </c>
      <c r="X772" s="99" cm="1">
        <f t="array" ref="X772">_xlfn.IFNA(_xlfn.IFS(AND(P772&gt;=2000, P772&lt;3000), 10000, AND(P772&gt;=3000, P772&lt;4000), 15000, AND(P772&gt;=4000, P772&lt;5000), 20000, AND(P772&gt;=5000), 25000),0)</f>
        <v>0</v>
      </c>
      <c r="Y772" s="64" t="str">
        <f>_xlfn.IFNA(VLOOKUP(D772,OTC!$A:$H,8,0),"")</f>
        <v/>
      </c>
      <c r="Z772" s="102">
        <f t="shared" si="263"/>
        <v>53</v>
      </c>
      <c r="AA772" s="113">
        <f t="shared" si="264"/>
        <v>1245</v>
      </c>
      <c r="AB772" s="124">
        <f>IF(OR(ISNUMBER(SEARCH("적하삭제",J772)),ISNUMBER(SEARCH("적하 삭제",J772))),0,AA772*Summary!$B$23/100)</f>
        <v>11732.008500000002</v>
      </c>
      <c r="AC772" s="65"/>
      <c r="AD772" s="145">
        <v>45918</v>
      </c>
      <c r="AE772" s="139" t="s">
        <v>10</v>
      </c>
      <c r="AF772" s="139">
        <v>82020038141</v>
      </c>
      <c r="AG772" s="139" t="s">
        <v>2437</v>
      </c>
      <c r="AH772" s="139" t="s">
        <v>2438</v>
      </c>
      <c r="AI772" s="139">
        <v>1090475877</v>
      </c>
      <c r="AJ772" s="139">
        <v>17010</v>
      </c>
      <c r="AK772" s="139"/>
      <c r="AL772" s="140">
        <v>1</v>
      </c>
      <c r="AM772" s="141">
        <v>2.25</v>
      </c>
      <c r="AN772" s="141">
        <v>3.8</v>
      </c>
      <c r="AO772" s="141">
        <v>3.8</v>
      </c>
      <c r="AP772" s="139" t="s">
        <v>8</v>
      </c>
      <c r="AQ772" s="141">
        <v>14.4</v>
      </c>
      <c r="AR772" s="139" t="s">
        <v>81</v>
      </c>
      <c r="AS772" s="139" t="s">
        <v>81</v>
      </c>
      <c r="AT772" s="139" t="s">
        <v>81</v>
      </c>
      <c r="AU772" s="139" t="s">
        <v>81</v>
      </c>
      <c r="AV772" s="139" t="s">
        <v>81</v>
      </c>
      <c r="AW772" s="139">
        <v>2256355</v>
      </c>
      <c r="AX772" s="139" t="s">
        <v>121</v>
      </c>
      <c r="AY772" s="139" t="s">
        <v>82</v>
      </c>
      <c r="AZ772" s="139"/>
      <c r="BA772" s="139" t="s">
        <v>83</v>
      </c>
      <c r="BB772" s="157">
        <v>596421487236</v>
      </c>
      <c r="BC772" s="139"/>
      <c r="BD772" s="139" t="s">
        <v>2439</v>
      </c>
      <c r="BE772" s="139" t="s">
        <v>119</v>
      </c>
      <c r="BF772" s="139" t="s">
        <v>87</v>
      </c>
      <c r="BG772" s="139" t="s">
        <v>84</v>
      </c>
      <c r="BH772" s="139" t="s">
        <v>85</v>
      </c>
      <c r="BI772" s="139" t="s">
        <v>86</v>
      </c>
      <c r="BJ772" s="139"/>
      <c r="BK772" s="139" t="s">
        <v>116</v>
      </c>
    </row>
    <row r="773" spans="1:63" ht="13.2" customHeight="1" x14ac:dyDescent="0.2">
      <c r="A773" s="54">
        <f t="shared" si="243"/>
        <v>45918</v>
      </c>
      <c r="B773" s="54" t="str">
        <f t="shared" si="244"/>
        <v>NRT</v>
      </c>
      <c r="C773" s="53">
        <f t="shared" si="245"/>
        <v>82020038141</v>
      </c>
      <c r="D773" s="55" t="str">
        <f t="shared" si="246"/>
        <v>PJP250145402</v>
      </c>
      <c r="E773" s="53">
        <f t="shared" si="247"/>
        <v>596421486993</v>
      </c>
      <c r="F773" s="53">
        <f t="shared" si="248"/>
        <v>2256355</v>
      </c>
      <c r="G773" s="53" t="str">
        <f t="shared" si="249"/>
        <v>SWCORP (TEAMHT)</v>
      </c>
      <c r="H773" s="55" t="str">
        <f t="shared" si="250"/>
        <v>함승희</v>
      </c>
      <c r="I773" s="53">
        <f t="shared" si="251"/>
        <v>14405</v>
      </c>
      <c r="J773" s="72">
        <f t="shared" si="252"/>
        <v>0</v>
      </c>
      <c r="K773" s="114">
        <f t="shared" si="253"/>
        <v>1</v>
      </c>
      <c r="L773" s="115">
        <f t="shared" si="254"/>
        <v>2.5499999999999998</v>
      </c>
      <c r="M773" s="115">
        <f t="shared" si="255"/>
        <v>6.2</v>
      </c>
      <c r="N773" s="56">
        <f t="shared" si="256"/>
        <v>6.2</v>
      </c>
      <c r="O773" s="53" t="str">
        <f t="shared" si="257"/>
        <v>일반(목록배제,Normal-Manifest Exception)</v>
      </c>
      <c r="P773" s="100">
        <f t="shared" si="258"/>
        <v>33.51</v>
      </c>
      <c r="Q773" s="63" t="str">
        <f t="shared" si="259"/>
        <v>RS702</v>
      </c>
      <c r="R773" s="63" t="str">
        <f t="shared" si="260"/>
        <v>AIR SEOUL</v>
      </c>
      <c r="S773" s="54">
        <f t="shared" si="261"/>
        <v>45918</v>
      </c>
      <c r="T773" s="94">
        <f t="shared" si="262"/>
        <v>1648</v>
      </c>
      <c r="U773" s="98" cm="1">
        <f t="array" ref="U773">IF(OR(ISNUMBER(SEARCH("대신대납",J773)),ISNUMBER(SEARCH("대신 대납",J773))),_xlfn.LET(
  _xlpm.s,J773,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3" s="98">
        <f>((K773-1)*2500)/(Summary!$B$23/100)</f>
        <v>0</v>
      </c>
      <c r="W773" s="107">
        <f>IF(OR(ISNUMBER(SEARCH("대신대납",J773)),ISNUMBER(SEARCH("대신 대납",J773)),ISNUMBER(SEARCH("대신착불",J773)),ISNUMBER(SEARCH("대신 착불",J773))), 0,_xlfn.IFNA(_xlfn.IFS(
    AND(N773/K773 &gt; 2, N773/K773 &lt;= 5), 500/(Summary!$B$23/100) * K773,
    AND(N773/K773 &gt; 5, N773/K773 &lt;= 10), 1000/(Summary!$B$23/100) * K773,
    AND(N773/K773 &gt; 10, N773/K773 &lt;= 20), 3000/(Summary!$B$23/100) * K773,
    AND(N773/K773 &gt; 20, N773/K773 &lt;= 25), 11000/(Summary!$B$23/100) * K773,
    AND(N773/K773 &gt; 25, N773/K773 &lt;= 999), 15000/(Summary!$B$23/100) * K773
),0))</f>
        <v>106.11993675251769</v>
      </c>
      <c r="X773" s="99" cm="1">
        <f t="array" ref="X773">_xlfn.IFNA(_xlfn.IFS(AND(P773&gt;=2000, P773&lt;3000), 10000, AND(P773&gt;=3000, P773&lt;4000), 15000, AND(P773&gt;=4000, P773&lt;5000), 20000, AND(P773&gt;=5000), 25000),0)</f>
        <v>0</v>
      </c>
      <c r="Y773" s="64" t="str">
        <f>_xlfn.IFNA(VLOOKUP(D773,OTC!$A:$H,8,0),"")</f>
        <v/>
      </c>
      <c r="Z773" s="102">
        <f t="shared" si="263"/>
        <v>106</v>
      </c>
      <c r="AA773" s="113">
        <f t="shared" si="264"/>
        <v>1754</v>
      </c>
      <c r="AB773" s="124">
        <f>IF(OR(ISNUMBER(SEARCH("적하삭제",J773)),ISNUMBER(SEARCH("적하 삭제",J773))),0,AA773*Summary!$B$23/100)</f>
        <v>16528.468199999999</v>
      </c>
      <c r="AC773" s="65"/>
      <c r="AD773" s="145">
        <v>45918</v>
      </c>
      <c r="AE773" s="139" t="s">
        <v>10</v>
      </c>
      <c r="AF773" s="139">
        <v>82020038141</v>
      </c>
      <c r="AG773" s="139" t="s">
        <v>2440</v>
      </c>
      <c r="AH773" s="139" t="s">
        <v>2441</v>
      </c>
      <c r="AI773" s="139">
        <v>1059111677</v>
      </c>
      <c r="AJ773" s="139">
        <v>14405</v>
      </c>
      <c r="AK773" s="139"/>
      <c r="AL773" s="140">
        <v>1</v>
      </c>
      <c r="AM773" s="141">
        <v>2.5499999999999998</v>
      </c>
      <c r="AN773" s="141">
        <v>6.2</v>
      </c>
      <c r="AO773" s="141">
        <v>6.5</v>
      </c>
      <c r="AP773" s="139" t="s">
        <v>8</v>
      </c>
      <c r="AQ773" s="141">
        <v>33.51</v>
      </c>
      <c r="AR773" s="139" t="s">
        <v>81</v>
      </c>
      <c r="AS773" s="139" t="s">
        <v>81</v>
      </c>
      <c r="AT773" s="139" t="s">
        <v>81</v>
      </c>
      <c r="AU773" s="139" t="s">
        <v>81</v>
      </c>
      <c r="AV773" s="139" t="s">
        <v>81</v>
      </c>
      <c r="AW773" s="139">
        <v>2256355</v>
      </c>
      <c r="AX773" s="139" t="s">
        <v>121</v>
      </c>
      <c r="AY773" s="139" t="s">
        <v>82</v>
      </c>
      <c r="AZ773" s="139"/>
      <c r="BA773" s="139" t="s">
        <v>83</v>
      </c>
      <c r="BB773" s="157">
        <v>596421486993</v>
      </c>
      <c r="BC773" s="139"/>
      <c r="BD773" s="139" t="s">
        <v>2442</v>
      </c>
      <c r="BE773" s="139" t="s">
        <v>119</v>
      </c>
      <c r="BF773" s="139" t="s">
        <v>87</v>
      </c>
      <c r="BG773" s="139" t="s">
        <v>84</v>
      </c>
      <c r="BH773" s="139" t="s">
        <v>85</v>
      </c>
      <c r="BI773" s="139" t="s">
        <v>86</v>
      </c>
      <c r="BJ773" s="139"/>
      <c r="BK773" s="139" t="s">
        <v>116</v>
      </c>
    </row>
    <row r="774" spans="1:63" ht="13.2" customHeight="1" x14ac:dyDescent="0.2">
      <c r="A774" s="54">
        <f t="shared" si="243"/>
        <v>45918</v>
      </c>
      <c r="B774" s="54" t="str">
        <f t="shared" si="244"/>
        <v>NRT</v>
      </c>
      <c r="C774" s="53">
        <f t="shared" si="245"/>
        <v>82020038141</v>
      </c>
      <c r="D774" s="55" t="str">
        <f t="shared" si="246"/>
        <v>PJP250145406</v>
      </c>
      <c r="E774" s="53">
        <f t="shared" si="247"/>
        <v>596421487030</v>
      </c>
      <c r="F774" s="53">
        <f t="shared" si="248"/>
        <v>2256355</v>
      </c>
      <c r="G774" s="53" t="str">
        <f t="shared" si="249"/>
        <v>SWCORP (TEAMHT)</v>
      </c>
      <c r="H774" s="55" t="str">
        <f t="shared" si="250"/>
        <v>이동희</v>
      </c>
      <c r="I774" s="53">
        <f t="shared" si="251"/>
        <v>17867</v>
      </c>
      <c r="J774" s="72">
        <f t="shared" si="252"/>
        <v>0</v>
      </c>
      <c r="K774" s="114">
        <f t="shared" si="253"/>
        <v>1</v>
      </c>
      <c r="L774" s="115">
        <f t="shared" si="254"/>
        <v>0.9</v>
      </c>
      <c r="M774" s="115">
        <f t="shared" si="255"/>
        <v>3.4</v>
      </c>
      <c r="N774" s="56">
        <f t="shared" si="256"/>
        <v>3.4000000000000004</v>
      </c>
      <c r="O774" s="53" t="str">
        <f t="shared" si="257"/>
        <v>일반(목록배제,Normal-Manifest Exception)</v>
      </c>
      <c r="P774" s="100">
        <f t="shared" si="258"/>
        <v>6.4</v>
      </c>
      <c r="Q774" s="63" t="str">
        <f t="shared" si="259"/>
        <v>RS702</v>
      </c>
      <c r="R774" s="63" t="str">
        <f t="shared" si="260"/>
        <v>AIR SEOUL</v>
      </c>
      <c r="S774" s="54">
        <f t="shared" si="261"/>
        <v>45918</v>
      </c>
      <c r="T774" s="94">
        <f t="shared" si="262"/>
        <v>1116</v>
      </c>
      <c r="U774" s="98" cm="1">
        <f t="array" ref="U774">IF(OR(ISNUMBER(SEARCH("대신대납",J774)),ISNUMBER(SEARCH("대신 대납",J774))),_xlfn.LET(
  _xlpm.s,J774,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4" s="98">
        <f>((K774-1)*2500)/(Summary!$B$23/100)</f>
        <v>0</v>
      </c>
      <c r="W774" s="107">
        <f>IF(OR(ISNUMBER(SEARCH("대신대납",J774)),ISNUMBER(SEARCH("대신 대납",J774)),ISNUMBER(SEARCH("대신착불",J774)),ISNUMBER(SEARCH("대신 착불",J774))), 0,_xlfn.IFNA(_xlfn.IFS(
    AND(N774/K774 &gt; 2, N774/K774 &lt;= 5), 500/(Summary!$B$23/100) * K774,
    AND(N774/K774 &gt; 5, N774/K774 &lt;= 10), 1000/(Summary!$B$23/100) * K774,
    AND(N774/K774 &gt; 10, N774/K774 &lt;= 20), 3000/(Summary!$B$23/100) * K774,
    AND(N774/K774 &gt; 20, N774/K774 &lt;= 25), 11000/(Summary!$B$23/100) * K774,
    AND(N774/K774 &gt; 25, N774/K774 &lt;= 999), 15000/(Summary!$B$23/100) * K774
),0))</f>
        <v>53.059968376258844</v>
      </c>
      <c r="X774" s="99" cm="1">
        <f t="array" ref="X774">_xlfn.IFNA(_xlfn.IFS(AND(P774&gt;=2000, P774&lt;3000), 10000, AND(P774&gt;=3000, P774&lt;4000), 15000, AND(P774&gt;=4000, P774&lt;5000), 20000, AND(P774&gt;=5000), 25000),0)</f>
        <v>0</v>
      </c>
      <c r="Y774" s="64" t="str">
        <f>_xlfn.IFNA(VLOOKUP(D774,OTC!$A:$H,8,0),"")</f>
        <v/>
      </c>
      <c r="Z774" s="102">
        <f t="shared" si="263"/>
        <v>53</v>
      </c>
      <c r="AA774" s="113">
        <f t="shared" si="264"/>
        <v>1169</v>
      </c>
      <c r="AB774" s="124">
        <f>IF(OR(ISNUMBER(SEARCH("적하삭제",J774)),ISNUMBER(SEARCH("적하 삭제",J774))),0,AA774*Summary!$B$23/100)</f>
        <v>11015.8377</v>
      </c>
      <c r="AC774" s="65"/>
      <c r="AD774" s="145">
        <v>45918</v>
      </c>
      <c r="AE774" s="139" t="s">
        <v>10</v>
      </c>
      <c r="AF774" s="139">
        <v>82020038141</v>
      </c>
      <c r="AG774" s="139" t="s">
        <v>2443</v>
      </c>
      <c r="AH774" s="139" t="s">
        <v>2444</v>
      </c>
      <c r="AI774" s="139">
        <v>1094561822</v>
      </c>
      <c r="AJ774" s="139">
        <v>17867</v>
      </c>
      <c r="AK774" s="139"/>
      <c r="AL774" s="140">
        <v>1</v>
      </c>
      <c r="AM774" s="141">
        <v>0.9</v>
      </c>
      <c r="AN774" s="141">
        <v>3.4</v>
      </c>
      <c r="AO774" s="141">
        <v>3.4</v>
      </c>
      <c r="AP774" s="139" t="s">
        <v>8</v>
      </c>
      <c r="AQ774" s="141">
        <v>6.4</v>
      </c>
      <c r="AR774" s="139" t="s">
        <v>81</v>
      </c>
      <c r="AS774" s="139" t="s">
        <v>81</v>
      </c>
      <c r="AT774" s="139" t="s">
        <v>81</v>
      </c>
      <c r="AU774" s="139" t="s">
        <v>81</v>
      </c>
      <c r="AV774" s="139" t="s">
        <v>81</v>
      </c>
      <c r="AW774" s="139">
        <v>2256355</v>
      </c>
      <c r="AX774" s="139" t="s">
        <v>121</v>
      </c>
      <c r="AY774" s="139" t="s">
        <v>82</v>
      </c>
      <c r="AZ774" s="139"/>
      <c r="BA774" s="139" t="s">
        <v>83</v>
      </c>
      <c r="BB774" s="157">
        <v>596421487030</v>
      </c>
      <c r="BC774" s="139"/>
      <c r="BD774" s="139" t="s">
        <v>2445</v>
      </c>
      <c r="BE774" s="139" t="s">
        <v>119</v>
      </c>
      <c r="BF774" s="139" t="s">
        <v>87</v>
      </c>
      <c r="BG774" s="139" t="s">
        <v>84</v>
      </c>
      <c r="BH774" s="139" t="s">
        <v>85</v>
      </c>
      <c r="BI774" s="139" t="s">
        <v>86</v>
      </c>
      <c r="BJ774" s="139"/>
      <c r="BK774" s="139" t="s">
        <v>116</v>
      </c>
    </row>
    <row r="775" spans="1:63" ht="13.2" customHeight="1" x14ac:dyDescent="0.2">
      <c r="A775" s="54">
        <f t="shared" ref="A775:A838" si="265">AD775</f>
        <v>45918</v>
      </c>
      <c r="B775" s="54" t="str">
        <f t="shared" ref="B775:B838" si="266">AE775</f>
        <v>NRT</v>
      </c>
      <c r="C775" s="53">
        <f t="shared" ref="C775:C838" si="267">AF775</f>
        <v>82020038141</v>
      </c>
      <c r="D775" s="55" t="str">
        <f t="shared" ref="D775:D838" si="268">AG775</f>
        <v>PJP250145422</v>
      </c>
      <c r="E775" s="53">
        <f t="shared" ref="E775:E838" si="269">BB775</f>
        <v>596421487192</v>
      </c>
      <c r="F775" s="53">
        <f t="shared" ref="F775:F838" si="270">AW775</f>
        <v>2256355</v>
      </c>
      <c r="G775" s="53" t="str">
        <f t="shared" ref="G775:G838" si="271">AX775</f>
        <v>SWCORP (TEAMHT)</v>
      </c>
      <c r="H775" s="55" t="str">
        <f t="shared" ref="H775:H838" si="272">AH775</f>
        <v>박소진</v>
      </c>
      <c r="I775" s="53">
        <f t="shared" ref="I775:I838" si="273">AJ775</f>
        <v>28734</v>
      </c>
      <c r="J775" s="72">
        <f t="shared" ref="J775:J838" si="274">AK775</f>
        <v>0</v>
      </c>
      <c r="K775" s="114">
        <f t="shared" ref="K775:K838" si="275">AL775</f>
        <v>1</v>
      </c>
      <c r="L775" s="115">
        <f t="shared" ref="L775:L838" si="276">AM775</f>
        <v>1.05</v>
      </c>
      <c r="M775" s="115">
        <f t="shared" ref="M775:M838" si="277">AN775</f>
        <v>2.1</v>
      </c>
      <c r="N775" s="56">
        <f t="shared" ref="N775:N838" si="278">CEILING(IF(L775&gt;M775,L775,M775),$D$2)</f>
        <v>2.1</v>
      </c>
      <c r="O775" s="53" t="str">
        <f t="shared" ref="O775:O838" si="279">AP775</f>
        <v>일반(목록배제,Normal-Manifest Exception)</v>
      </c>
      <c r="P775" s="100">
        <f t="shared" ref="P775:P838" si="280">AQ775</f>
        <v>11.95</v>
      </c>
      <c r="Q775" s="63" t="str">
        <f t="shared" ref="Q775:Q838" si="281">BE775</f>
        <v>RS702</v>
      </c>
      <c r="R775" s="63" t="str">
        <f t="shared" ref="R775:R838" si="282">BF775</f>
        <v>AIR SEOUL</v>
      </c>
      <c r="S775" s="54">
        <f t="shared" ref="S775:S838" si="283">DATE(YEAR(A775),MONTH(A775),DAY(A775))</f>
        <v>45918</v>
      </c>
      <c r="T775" s="94">
        <f t="shared" ref="T775:T838" si="284">IF(N775&gt;0.5,CEILING($B$2+(N775-0.5)*$C$2,1),$B$2)-30</f>
        <v>869</v>
      </c>
      <c r="U775" s="98" cm="1">
        <f t="array" ref="U775">IF(OR(ISNUMBER(SEARCH("대신대납",J775)),ISNUMBER(SEARCH("대신 대납",J775))),_xlfn.LET(
  _xlpm.s,J775,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5" s="98">
        <f>((K775-1)*2500)/(Summary!$B$23/100)</f>
        <v>0</v>
      </c>
      <c r="W775" s="107">
        <f>IF(OR(ISNUMBER(SEARCH("대신대납",J775)),ISNUMBER(SEARCH("대신 대납",J775)),ISNUMBER(SEARCH("대신착불",J775)),ISNUMBER(SEARCH("대신 착불",J775))), 0,_xlfn.IFNA(_xlfn.IFS(
    AND(N775/K775 &gt; 2, N775/K775 &lt;= 5), 500/(Summary!$B$23/100) * K775,
    AND(N775/K775 &gt; 5, N775/K775 &lt;= 10), 1000/(Summary!$B$23/100) * K775,
    AND(N775/K775 &gt; 10, N775/K775 &lt;= 20), 3000/(Summary!$B$23/100) * K775,
    AND(N775/K775 &gt; 20, N775/K775 &lt;= 25), 11000/(Summary!$B$23/100) * K775,
    AND(N775/K775 &gt; 25, N775/K775 &lt;= 999), 15000/(Summary!$B$23/100) * K775
),0))</f>
        <v>53.059968376258844</v>
      </c>
      <c r="X775" s="99" cm="1">
        <f t="array" ref="X775">_xlfn.IFNA(_xlfn.IFS(AND(P775&gt;=2000, P775&lt;3000), 10000, AND(P775&gt;=3000, P775&lt;4000), 15000, AND(P775&gt;=4000, P775&lt;5000), 20000, AND(P775&gt;=5000), 25000),0)</f>
        <v>0</v>
      </c>
      <c r="Y775" s="64" t="str">
        <f>_xlfn.IFNA(VLOOKUP(D775,OTC!$A:$H,8,0),"")</f>
        <v/>
      </c>
      <c r="Z775" s="102">
        <f t="shared" ref="Z775:Z838" si="285">ROUND(SUM(U775:Y775),0)</f>
        <v>53</v>
      </c>
      <c r="AA775" s="113">
        <f t="shared" ref="AA775:AA838" si="286">SUM(Z775,T775)</f>
        <v>922</v>
      </c>
      <c r="AB775" s="124">
        <f>IF(OR(ISNUMBER(SEARCH("적하삭제",J775)),ISNUMBER(SEARCH("적하 삭제",J775))),0,AA775*Summary!$B$23/100)</f>
        <v>8688.2826000000005</v>
      </c>
      <c r="AC775" s="65"/>
      <c r="AD775" s="145">
        <v>45918</v>
      </c>
      <c r="AE775" s="139" t="s">
        <v>10</v>
      </c>
      <c r="AF775" s="139">
        <v>82020038141</v>
      </c>
      <c r="AG775" s="139" t="s">
        <v>2446</v>
      </c>
      <c r="AH775" s="139" t="s">
        <v>2447</v>
      </c>
      <c r="AI775" s="139">
        <v>1037517039</v>
      </c>
      <c r="AJ775" s="139">
        <v>28734</v>
      </c>
      <c r="AK775" s="139"/>
      <c r="AL775" s="140">
        <v>1</v>
      </c>
      <c r="AM775" s="141">
        <v>1.05</v>
      </c>
      <c r="AN775" s="141">
        <v>2.1</v>
      </c>
      <c r="AO775" s="141">
        <v>2.1</v>
      </c>
      <c r="AP775" s="139" t="s">
        <v>8</v>
      </c>
      <c r="AQ775" s="141">
        <v>11.95</v>
      </c>
      <c r="AR775" s="139" t="s">
        <v>81</v>
      </c>
      <c r="AS775" s="139" t="s">
        <v>81</v>
      </c>
      <c r="AT775" s="139" t="s">
        <v>81</v>
      </c>
      <c r="AU775" s="139" t="s">
        <v>81</v>
      </c>
      <c r="AV775" s="139" t="s">
        <v>81</v>
      </c>
      <c r="AW775" s="139">
        <v>2256355</v>
      </c>
      <c r="AX775" s="139" t="s">
        <v>121</v>
      </c>
      <c r="AY775" s="139" t="s">
        <v>82</v>
      </c>
      <c r="AZ775" s="139"/>
      <c r="BA775" s="139" t="s">
        <v>83</v>
      </c>
      <c r="BB775" s="157">
        <v>596421487192</v>
      </c>
      <c r="BC775" s="139"/>
      <c r="BD775" s="139" t="s">
        <v>2448</v>
      </c>
      <c r="BE775" s="139" t="s">
        <v>119</v>
      </c>
      <c r="BF775" s="139" t="s">
        <v>87</v>
      </c>
      <c r="BG775" s="139" t="s">
        <v>84</v>
      </c>
      <c r="BH775" s="139" t="s">
        <v>85</v>
      </c>
      <c r="BI775" s="139" t="s">
        <v>86</v>
      </c>
      <c r="BJ775" s="139"/>
      <c r="BK775" s="139" t="s">
        <v>116</v>
      </c>
    </row>
    <row r="776" spans="1:63" ht="13.2" customHeight="1" x14ac:dyDescent="0.2">
      <c r="A776" s="54">
        <f t="shared" si="265"/>
        <v>45918</v>
      </c>
      <c r="B776" s="54" t="str">
        <f t="shared" si="266"/>
        <v>NRT</v>
      </c>
      <c r="C776" s="53">
        <f t="shared" si="267"/>
        <v>82020038141</v>
      </c>
      <c r="D776" s="55" t="str">
        <f t="shared" si="268"/>
        <v>PJP250145362</v>
      </c>
      <c r="E776" s="53">
        <f t="shared" si="269"/>
        <v>596421486595</v>
      </c>
      <c r="F776" s="53">
        <f t="shared" si="270"/>
        <v>2256355</v>
      </c>
      <c r="G776" s="53" t="str">
        <f t="shared" si="271"/>
        <v>SWCORP (TEAMHT)</v>
      </c>
      <c r="H776" s="55" t="str">
        <f t="shared" si="272"/>
        <v>황여진</v>
      </c>
      <c r="I776" s="53">
        <f t="shared" si="273"/>
        <v>34082</v>
      </c>
      <c r="J776" s="72">
        <f t="shared" si="274"/>
        <v>0</v>
      </c>
      <c r="K776" s="114">
        <f t="shared" si="275"/>
        <v>1</v>
      </c>
      <c r="L776" s="115">
        <f t="shared" si="276"/>
        <v>3.45</v>
      </c>
      <c r="M776" s="115">
        <f t="shared" si="277"/>
        <v>3.6</v>
      </c>
      <c r="N776" s="56">
        <f t="shared" si="278"/>
        <v>3.6</v>
      </c>
      <c r="O776" s="53" t="str">
        <f t="shared" si="279"/>
        <v>일반(목록배제,Normal-Manifest Exception)</v>
      </c>
      <c r="P776" s="100">
        <f t="shared" si="280"/>
        <v>5.15</v>
      </c>
      <c r="Q776" s="63" t="str">
        <f t="shared" si="281"/>
        <v>RS702</v>
      </c>
      <c r="R776" s="63" t="str">
        <f t="shared" si="282"/>
        <v>AIR SEOUL</v>
      </c>
      <c r="S776" s="54">
        <f t="shared" si="283"/>
        <v>45918</v>
      </c>
      <c r="T776" s="94">
        <f t="shared" si="284"/>
        <v>1154</v>
      </c>
      <c r="U776" s="98" cm="1">
        <f t="array" ref="U776">IF(OR(ISNUMBER(SEARCH("대신대납",J776)),ISNUMBER(SEARCH("대신 대납",J776))),_xlfn.LET(
  _xlpm.s,J776,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6" s="98">
        <f>((K776-1)*2500)/(Summary!$B$23/100)</f>
        <v>0</v>
      </c>
      <c r="W776" s="107">
        <f>IF(OR(ISNUMBER(SEARCH("대신대납",J776)),ISNUMBER(SEARCH("대신 대납",J776)),ISNUMBER(SEARCH("대신착불",J776)),ISNUMBER(SEARCH("대신 착불",J776))), 0,_xlfn.IFNA(_xlfn.IFS(
    AND(N776/K776 &gt; 2, N776/K776 &lt;= 5), 500/(Summary!$B$23/100) * K776,
    AND(N776/K776 &gt; 5, N776/K776 &lt;= 10), 1000/(Summary!$B$23/100) * K776,
    AND(N776/K776 &gt; 10, N776/K776 &lt;= 20), 3000/(Summary!$B$23/100) * K776,
    AND(N776/K776 &gt; 20, N776/K776 &lt;= 25), 11000/(Summary!$B$23/100) * K776,
    AND(N776/K776 &gt; 25, N776/K776 &lt;= 999), 15000/(Summary!$B$23/100) * K776
),0))</f>
        <v>53.059968376258844</v>
      </c>
      <c r="X776" s="99" cm="1">
        <f t="array" ref="X776">_xlfn.IFNA(_xlfn.IFS(AND(P776&gt;=2000, P776&lt;3000), 10000, AND(P776&gt;=3000, P776&lt;4000), 15000, AND(P776&gt;=4000, P776&lt;5000), 20000, AND(P776&gt;=5000), 25000),0)</f>
        <v>0</v>
      </c>
      <c r="Y776" s="64" t="str">
        <f>_xlfn.IFNA(VLOOKUP(D776,OTC!$A:$H,8,0),"")</f>
        <v/>
      </c>
      <c r="Z776" s="102">
        <f t="shared" si="285"/>
        <v>53</v>
      </c>
      <c r="AA776" s="113">
        <f t="shared" si="286"/>
        <v>1207</v>
      </c>
      <c r="AB776" s="124">
        <f>IF(OR(ISNUMBER(SEARCH("적하삭제",J776)),ISNUMBER(SEARCH("적하 삭제",J776))),0,AA776*Summary!$B$23/100)</f>
        <v>11373.9231</v>
      </c>
      <c r="AC776" s="65"/>
      <c r="AD776" s="145">
        <v>45918</v>
      </c>
      <c r="AE776" s="139" t="s">
        <v>10</v>
      </c>
      <c r="AF776" s="139">
        <v>82020038141</v>
      </c>
      <c r="AG776" s="139" t="s">
        <v>2449</v>
      </c>
      <c r="AH776" s="139" t="s">
        <v>2450</v>
      </c>
      <c r="AI776" s="139">
        <v>1041896884</v>
      </c>
      <c r="AJ776" s="139">
        <v>34082</v>
      </c>
      <c r="AK776" s="139"/>
      <c r="AL776" s="140">
        <v>1</v>
      </c>
      <c r="AM776" s="141">
        <v>3.45</v>
      </c>
      <c r="AN776" s="141">
        <v>3.6</v>
      </c>
      <c r="AO776" s="141">
        <v>3.6</v>
      </c>
      <c r="AP776" s="139" t="s">
        <v>8</v>
      </c>
      <c r="AQ776" s="141">
        <v>5.15</v>
      </c>
      <c r="AR776" s="139" t="s">
        <v>81</v>
      </c>
      <c r="AS776" s="139" t="s">
        <v>81</v>
      </c>
      <c r="AT776" s="139" t="s">
        <v>81</v>
      </c>
      <c r="AU776" s="139" t="s">
        <v>81</v>
      </c>
      <c r="AV776" s="139" t="s">
        <v>81</v>
      </c>
      <c r="AW776" s="139">
        <v>2256355</v>
      </c>
      <c r="AX776" s="139" t="s">
        <v>121</v>
      </c>
      <c r="AY776" s="139" t="s">
        <v>82</v>
      </c>
      <c r="AZ776" s="139"/>
      <c r="BA776" s="139" t="s">
        <v>83</v>
      </c>
      <c r="BB776" s="157">
        <v>596421486595</v>
      </c>
      <c r="BC776" s="139"/>
      <c r="BD776" s="139" t="s">
        <v>2451</v>
      </c>
      <c r="BE776" s="139" t="s">
        <v>119</v>
      </c>
      <c r="BF776" s="139" t="s">
        <v>87</v>
      </c>
      <c r="BG776" s="139" t="s">
        <v>84</v>
      </c>
      <c r="BH776" s="139" t="s">
        <v>85</v>
      </c>
      <c r="BI776" s="139" t="s">
        <v>86</v>
      </c>
      <c r="BJ776" s="139"/>
      <c r="BK776" s="139" t="s">
        <v>116</v>
      </c>
    </row>
    <row r="777" spans="1:63" ht="13.2" customHeight="1" x14ac:dyDescent="0.2">
      <c r="A777" s="54">
        <f t="shared" si="265"/>
        <v>45918</v>
      </c>
      <c r="B777" s="54" t="str">
        <f t="shared" si="266"/>
        <v>NRT</v>
      </c>
      <c r="C777" s="53">
        <f t="shared" si="267"/>
        <v>82020038141</v>
      </c>
      <c r="D777" s="55" t="str">
        <f t="shared" si="268"/>
        <v>PJP250145390</v>
      </c>
      <c r="E777" s="53">
        <f t="shared" si="269"/>
        <v>596421486875</v>
      </c>
      <c r="F777" s="53">
        <f t="shared" si="270"/>
        <v>2256355</v>
      </c>
      <c r="G777" s="53" t="str">
        <f t="shared" si="271"/>
        <v>SWCORP (TEAMHT)</v>
      </c>
      <c r="H777" s="55" t="str">
        <f t="shared" si="272"/>
        <v>탁현주</v>
      </c>
      <c r="I777" s="53">
        <f t="shared" si="273"/>
        <v>4345</v>
      </c>
      <c r="J777" s="72">
        <f t="shared" si="274"/>
        <v>0</v>
      </c>
      <c r="K777" s="114">
        <f t="shared" si="275"/>
        <v>1</v>
      </c>
      <c r="L777" s="115">
        <f t="shared" si="276"/>
        <v>3.85</v>
      </c>
      <c r="M777" s="115">
        <f t="shared" si="277"/>
        <v>3.6</v>
      </c>
      <c r="N777" s="56">
        <f t="shared" si="278"/>
        <v>3.9000000000000004</v>
      </c>
      <c r="O777" s="53" t="str">
        <f t="shared" si="279"/>
        <v>일반(목록배제,Normal-Manifest Exception)</v>
      </c>
      <c r="P777" s="100">
        <f t="shared" si="280"/>
        <v>35.39</v>
      </c>
      <c r="Q777" s="63" t="str">
        <f t="shared" si="281"/>
        <v>RS702</v>
      </c>
      <c r="R777" s="63" t="str">
        <f t="shared" si="282"/>
        <v>AIR SEOUL</v>
      </c>
      <c r="S777" s="54">
        <f t="shared" si="283"/>
        <v>45918</v>
      </c>
      <c r="T777" s="94">
        <f t="shared" si="284"/>
        <v>1211</v>
      </c>
      <c r="U777" s="98" cm="1">
        <f t="array" ref="U777">IF(OR(ISNUMBER(SEARCH("대신대납",J777)),ISNUMBER(SEARCH("대신 대납",J777))),_xlfn.LET(
  _xlpm.s,J777,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7" s="98">
        <f>((K777-1)*2500)/(Summary!$B$23/100)</f>
        <v>0</v>
      </c>
      <c r="W777" s="107">
        <f>IF(OR(ISNUMBER(SEARCH("대신대납",J777)),ISNUMBER(SEARCH("대신 대납",J777)),ISNUMBER(SEARCH("대신착불",J777)),ISNUMBER(SEARCH("대신 착불",J777))), 0,_xlfn.IFNA(_xlfn.IFS(
    AND(N777/K777 &gt; 2, N777/K777 &lt;= 5), 500/(Summary!$B$23/100) * K777,
    AND(N777/K777 &gt; 5, N777/K777 &lt;= 10), 1000/(Summary!$B$23/100) * K777,
    AND(N777/K777 &gt; 10, N777/K777 &lt;= 20), 3000/(Summary!$B$23/100) * K777,
    AND(N777/K777 &gt; 20, N777/K777 &lt;= 25), 11000/(Summary!$B$23/100) * K777,
    AND(N777/K777 &gt; 25, N777/K777 &lt;= 999), 15000/(Summary!$B$23/100) * K777
),0))</f>
        <v>53.059968376258844</v>
      </c>
      <c r="X777" s="99" cm="1">
        <f t="array" ref="X777">_xlfn.IFNA(_xlfn.IFS(AND(P777&gt;=2000, P777&lt;3000), 10000, AND(P777&gt;=3000, P777&lt;4000), 15000, AND(P777&gt;=4000, P777&lt;5000), 20000, AND(P777&gt;=5000), 25000),0)</f>
        <v>0</v>
      </c>
      <c r="Y777" s="64" t="str">
        <f>_xlfn.IFNA(VLOOKUP(D777,OTC!$A:$H,8,0),"")</f>
        <v/>
      </c>
      <c r="Z777" s="102">
        <f t="shared" si="285"/>
        <v>53</v>
      </c>
      <c r="AA777" s="113">
        <f t="shared" si="286"/>
        <v>1264</v>
      </c>
      <c r="AB777" s="124">
        <f>IF(OR(ISNUMBER(SEARCH("적하삭제",J777)),ISNUMBER(SEARCH("적하 삭제",J777))),0,AA777*Summary!$B$23/100)</f>
        <v>11911.051200000002</v>
      </c>
      <c r="AC777" s="65"/>
      <c r="AD777" s="145">
        <v>45918</v>
      </c>
      <c r="AE777" s="139" t="s">
        <v>10</v>
      </c>
      <c r="AF777" s="139">
        <v>82020038141</v>
      </c>
      <c r="AG777" s="139" t="s">
        <v>2452</v>
      </c>
      <c r="AH777" s="139" t="s">
        <v>2453</v>
      </c>
      <c r="AI777" s="139">
        <v>1092280041</v>
      </c>
      <c r="AJ777" s="139">
        <v>4345</v>
      </c>
      <c r="AK777" s="139"/>
      <c r="AL777" s="140">
        <v>1</v>
      </c>
      <c r="AM777" s="141">
        <v>3.85</v>
      </c>
      <c r="AN777" s="141">
        <v>3.6</v>
      </c>
      <c r="AO777" s="141">
        <v>3.9</v>
      </c>
      <c r="AP777" s="139" t="s">
        <v>8</v>
      </c>
      <c r="AQ777" s="141">
        <v>35.39</v>
      </c>
      <c r="AR777" s="139" t="s">
        <v>81</v>
      </c>
      <c r="AS777" s="139" t="s">
        <v>81</v>
      </c>
      <c r="AT777" s="139" t="s">
        <v>81</v>
      </c>
      <c r="AU777" s="139" t="s">
        <v>81</v>
      </c>
      <c r="AV777" s="139" t="s">
        <v>81</v>
      </c>
      <c r="AW777" s="139">
        <v>2256355</v>
      </c>
      <c r="AX777" s="139" t="s">
        <v>121</v>
      </c>
      <c r="AY777" s="139" t="s">
        <v>82</v>
      </c>
      <c r="AZ777" s="139"/>
      <c r="BA777" s="139" t="s">
        <v>83</v>
      </c>
      <c r="BB777" s="157">
        <v>596421486875</v>
      </c>
      <c r="BC777" s="139"/>
      <c r="BD777" s="139" t="s">
        <v>2454</v>
      </c>
      <c r="BE777" s="139" t="s">
        <v>119</v>
      </c>
      <c r="BF777" s="139" t="s">
        <v>87</v>
      </c>
      <c r="BG777" s="139" t="s">
        <v>84</v>
      </c>
      <c r="BH777" s="139" t="s">
        <v>85</v>
      </c>
      <c r="BI777" s="139" t="s">
        <v>86</v>
      </c>
      <c r="BJ777" s="139"/>
      <c r="BK777" s="139" t="s">
        <v>116</v>
      </c>
    </row>
    <row r="778" spans="1:63" ht="13.2" customHeight="1" x14ac:dyDescent="0.2">
      <c r="A778" s="54">
        <f t="shared" si="265"/>
        <v>45918</v>
      </c>
      <c r="B778" s="54" t="str">
        <f t="shared" si="266"/>
        <v>NRT</v>
      </c>
      <c r="C778" s="53">
        <f t="shared" si="267"/>
        <v>82020038141</v>
      </c>
      <c r="D778" s="55" t="str">
        <f t="shared" si="268"/>
        <v>PJP250145421</v>
      </c>
      <c r="E778" s="53">
        <f t="shared" si="269"/>
        <v>596421487181</v>
      </c>
      <c r="F778" s="53">
        <f t="shared" si="270"/>
        <v>2256355</v>
      </c>
      <c r="G778" s="53" t="str">
        <f t="shared" si="271"/>
        <v>SWCORP (TEAMHT)</v>
      </c>
      <c r="H778" s="55" t="str">
        <f t="shared" si="272"/>
        <v>김예령</v>
      </c>
      <c r="I778" s="53">
        <f t="shared" si="273"/>
        <v>10113</v>
      </c>
      <c r="J778" s="72">
        <f t="shared" si="274"/>
        <v>0</v>
      </c>
      <c r="K778" s="114">
        <f t="shared" si="275"/>
        <v>1</v>
      </c>
      <c r="L778" s="115">
        <f t="shared" si="276"/>
        <v>1.9</v>
      </c>
      <c r="M778" s="115">
        <f t="shared" si="277"/>
        <v>3.5</v>
      </c>
      <c r="N778" s="56">
        <f t="shared" si="278"/>
        <v>3.5</v>
      </c>
      <c r="O778" s="53" t="str">
        <f t="shared" si="279"/>
        <v>일반(목록배제,Normal-Manifest Exception)</v>
      </c>
      <c r="P778" s="100">
        <f t="shared" si="280"/>
        <v>23.63</v>
      </c>
      <c r="Q778" s="63" t="str">
        <f t="shared" si="281"/>
        <v>RS702</v>
      </c>
      <c r="R778" s="63" t="str">
        <f t="shared" si="282"/>
        <v>AIR SEOUL</v>
      </c>
      <c r="S778" s="54">
        <f t="shared" si="283"/>
        <v>45918</v>
      </c>
      <c r="T778" s="94">
        <f t="shared" si="284"/>
        <v>1135</v>
      </c>
      <c r="U778" s="98" cm="1">
        <f t="array" ref="U778">IF(OR(ISNUMBER(SEARCH("대신대납",J778)),ISNUMBER(SEARCH("대신 대납",J778))),_xlfn.LET(
  _xlpm.s,J778,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8" s="98">
        <f>((K778-1)*2500)/(Summary!$B$23/100)</f>
        <v>0</v>
      </c>
      <c r="W778" s="107">
        <f>IF(OR(ISNUMBER(SEARCH("대신대납",J778)),ISNUMBER(SEARCH("대신 대납",J778)),ISNUMBER(SEARCH("대신착불",J778)),ISNUMBER(SEARCH("대신 착불",J778))), 0,_xlfn.IFNA(_xlfn.IFS(
    AND(N778/K778 &gt; 2, N778/K778 &lt;= 5), 500/(Summary!$B$23/100) * K778,
    AND(N778/K778 &gt; 5, N778/K778 &lt;= 10), 1000/(Summary!$B$23/100) * K778,
    AND(N778/K778 &gt; 10, N778/K778 &lt;= 20), 3000/(Summary!$B$23/100) * K778,
    AND(N778/K778 &gt; 20, N778/K778 &lt;= 25), 11000/(Summary!$B$23/100) * K778,
    AND(N778/K778 &gt; 25, N778/K778 &lt;= 999), 15000/(Summary!$B$23/100) * K778
),0))</f>
        <v>53.059968376258844</v>
      </c>
      <c r="X778" s="99" cm="1">
        <f t="array" ref="X778">_xlfn.IFNA(_xlfn.IFS(AND(P778&gt;=2000, P778&lt;3000), 10000, AND(P778&gt;=3000, P778&lt;4000), 15000, AND(P778&gt;=4000, P778&lt;5000), 20000, AND(P778&gt;=5000), 25000),0)</f>
        <v>0</v>
      </c>
      <c r="Y778" s="64" t="str">
        <f>_xlfn.IFNA(VLOOKUP(D778,OTC!$A:$H,8,0),"")</f>
        <v/>
      </c>
      <c r="Z778" s="102">
        <f t="shared" si="285"/>
        <v>53</v>
      </c>
      <c r="AA778" s="113">
        <f t="shared" si="286"/>
        <v>1188</v>
      </c>
      <c r="AB778" s="124">
        <f>IF(OR(ISNUMBER(SEARCH("적하삭제",J778)),ISNUMBER(SEARCH("적하 삭제",J778))),0,AA778*Summary!$B$23/100)</f>
        <v>11194.8804</v>
      </c>
      <c r="AC778" s="65"/>
      <c r="AD778" s="145">
        <v>45918</v>
      </c>
      <c r="AE778" s="139" t="s">
        <v>10</v>
      </c>
      <c r="AF778" s="139">
        <v>82020038141</v>
      </c>
      <c r="AG778" s="139" t="s">
        <v>2455</v>
      </c>
      <c r="AH778" s="139" t="s">
        <v>2456</v>
      </c>
      <c r="AI778" s="139">
        <v>1053757135</v>
      </c>
      <c r="AJ778" s="139">
        <v>10113</v>
      </c>
      <c r="AK778" s="139"/>
      <c r="AL778" s="140">
        <v>1</v>
      </c>
      <c r="AM778" s="141">
        <v>1.9</v>
      </c>
      <c r="AN778" s="141">
        <v>3.5</v>
      </c>
      <c r="AO778" s="141">
        <v>3.5</v>
      </c>
      <c r="AP778" s="139" t="s">
        <v>8</v>
      </c>
      <c r="AQ778" s="141">
        <v>23.63</v>
      </c>
      <c r="AR778" s="139" t="s">
        <v>81</v>
      </c>
      <c r="AS778" s="139" t="s">
        <v>81</v>
      </c>
      <c r="AT778" s="139" t="s">
        <v>81</v>
      </c>
      <c r="AU778" s="139" t="s">
        <v>81</v>
      </c>
      <c r="AV778" s="139" t="s">
        <v>81</v>
      </c>
      <c r="AW778" s="139">
        <v>2256355</v>
      </c>
      <c r="AX778" s="139" t="s">
        <v>121</v>
      </c>
      <c r="AY778" s="139" t="s">
        <v>82</v>
      </c>
      <c r="AZ778" s="139"/>
      <c r="BA778" s="139" t="s">
        <v>83</v>
      </c>
      <c r="BB778" s="157">
        <v>596421487181</v>
      </c>
      <c r="BC778" s="139"/>
      <c r="BD778" s="139" t="s">
        <v>2457</v>
      </c>
      <c r="BE778" s="139" t="s">
        <v>119</v>
      </c>
      <c r="BF778" s="139" t="s">
        <v>87</v>
      </c>
      <c r="BG778" s="139" t="s">
        <v>84</v>
      </c>
      <c r="BH778" s="139" t="s">
        <v>85</v>
      </c>
      <c r="BI778" s="139" t="s">
        <v>86</v>
      </c>
      <c r="BJ778" s="139"/>
      <c r="BK778" s="139" t="s">
        <v>116</v>
      </c>
    </row>
    <row r="779" spans="1:63" ht="13.2" customHeight="1" x14ac:dyDescent="0.2">
      <c r="A779" s="54">
        <f t="shared" si="265"/>
        <v>45918</v>
      </c>
      <c r="B779" s="54" t="str">
        <f t="shared" si="266"/>
        <v>NRT</v>
      </c>
      <c r="C779" s="53">
        <f t="shared" si="267"/>
        <v>82020038141</v>
      </c>
      <c r="D779" s="55" t="str">
        <f t="shared" si="268"/>
        <v>PJP250145425</v>
      </c>
      <c r="E779" s="53">
        <f t="shared" si="269"/>
        <v>596421487225</v>
      </c>
      <c r="F779" s="53">
        <f t="shared" si="270"/>
        <v>2256355</v>
      </c>
      <c r="G779" s="53" t="str">
        <f t="shared" si="271"/>
        <v>SWCORP (TEAMHT)</v>
      </c>
      <c r="H779" s="55" t="str">
        <f t="shared" si="272"/>
        <v>이유진</v>
      </c>
      <c r="I779" s="53">
        <f t="shared" si="273"/>
        <v>17394</v>
      </c>
      <c r="J779" s="72">
        <f t="shared" si="274"/>
        <v>0</v>
      </c>
      <c r="K779" s="114">
        <f t="shared" si="275"/>
        <v>1</v>
      </c>
      <c r="L779" s="115">
        <f t="shared" si="276"/>
        <v>2.25</v>
      </c>
      <c r="M779" s="115">
        <f t="shared" si="277"/>
        <v>4.0999999999999996</v>
      </c>
      <c r="N779" s="56">
        <f t="shared" si="278"/>
        <v>4.1000000000000005</v>
      </c>
      <c r="O779" s="53" t="str">
        <f t="shared" si="279"/>
        <v>일반(목록배제,Normal-Manifest Exception)</v>
      </c>
      <c r="P779" s="100">
        <f t="shared" si="280"/>
        <v>15.32</v>
      </c>
      <c r="Q779" s="63" t="str">
        <f t="shared" si="281"/>
        <v>RS702</v>
      </c>
      <c r="R779" s="63" t="str">
        <f t="shared" si="282"/>
        <v>AIR SEOUL</v>
      </c>
      <c r="S779" s="54">
        <f t="shared" si="283"/>
        <v>45918</v>
      </c>
      <c r="T779" s="94">
        <f t="shared" si="284"/>
        <v>1249</v>
      </c>
      <c r="U779" s="98" cm="1">
        <f t="array" ref="U779">IF(OR(ISNUMBER(SEARCH("대신대납",J779)),ISNUMBER(SEARCH("대신 대납",J779))),_xlfn.LET(
  _xlpm.s,J779,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9" s="98">
        <f>((K779-1)*2500)/(Summary!$B$23/100)</f>
        <v>0</v>
      </c>
      <c r="W779" s="107">
        <f>IF(OR(ISNUMBER(SEARCH("대신대납",J779)),ISNUMBER(SEARCH("대신 대납",J779)),ISNUMBER(SEARCH("대신착불",J779)),ISNUMBER(SEARCH("대신 착불",J779))), 0,_xlfn.IFNA(_xlfn.IFS(
    AND(N779/K779 &gt; 2, N779/K779 &lt;= 5), 500/(Summary!$B$23/100) * K779,
    AND(N779/K779 &gt; 5, N779/K779 &lt;= 10), 1000/(Summary!$B$23/100) * K779,
    AND(N779/K779 &gt; 10, N779/K779 &lt;= 20), 3000/(Summary!$B$23/100) * K779,
    AND(N779/K779 &gt; 20, N779/K779 &lt;= 25), 11000/(Summary!$B$23/100) * K779,
    AND(N779/K779 &gt; 25, N779/K779 &lt;= 999), 15000/(Summary!$B$23/100) * K779
),0))</f>
        <v>53.059968376258844</v>
      </c>
      <c r="X779" s="99" cm="1">
        <f t="array" ref="X779">_xlfn.IFNA(_xlfn.IFS(AND(P779&gt;=2000, P779&lt;3000), 10000, AND(P779&gt;=3000, P779&lt;4000), 15000, AND(P779&gt;=4000, P779&lt;5000), 20000, AND(P779&gt;=5000), 25000),0)</f>
        <v>0</v>
      </c>
      <c r="Y779" s="64" t="str">
        <f>_xlfn.IFNA(VLOOKUP(D779,OTC!$A:$H,8,0),"")</f>
        <v/>
      </c>
      <c r="Z779" s="102">
        <f t="shared" si="285"/>
        <v>53</v>
      </c>
      <c r="AA779" s="113">
        <f t="shared" si="286"/>
        <v>1302</v>
      </c>
      <c r="AB779" s="124">
        <f>IF(OR(ISNUMBER(SEARCH("적하삭제",J779)),ISNUMBER(SEARCH("적하 삭제",J779))),0,AA779*Summary!$B$23/100)</f>
        <v>12269.136600000002</v>
      </c>
      <c r="AC779" s="65"/>
      <c r="AD779" s="145">
        <v>45918</v>
      </c>
      <c r="AE779" s="139" t="s">
        <v>10</v>
      </c>
      <c r="AF779" s="139">
        <v>82020038141</v>
      </c>
      <c r="AG779" s="139" t="s">
        <v>2458</v>
      </c>
      <c r="AH779" s="139" t="s">
        <v>1277</v>
      </c>
      <c r="AI779" s="139">
        <v>1075704426</v>
      </c>
      <c r="AJ779" s="139">
        <v>17394</v>
      </c>
      <c r="AK779" s="139"/>
      <c r="AL779" s="140">
        <v>1</v>
      </c>
      <c r="AM779" s="141">
        <v>2.25</v>
      </c>
      <c r="AN779" s="141">
        <v>4.0999999999999996</v>
      </c>
      <c r="AO779" s="141">
        <v>4.0999999999999996</v>
      </c>
      <c r="AP779" s="139" t="s">
        <v>8</v>
      </c>
      <c r="AQ779" s="141">
        <v>15.32</v>
      </c>
      <c r="AR779" s="139" t="s">
        <v>81</v>
      </c>
      <c r="AS779" s="139" t="s">
        <v>81</v>
      </c>
      <c r="AT779" s="139" t="s">
        <v>81</v>
      </c>
      <c r="AU779" s="139" t="s">
        <v>81</v>
      </c>
      <c r="AV779" s="139" t="s">
        <v>81</v>
      </c>
      <c r="AW779" s="139">
        <v>2256355</v>
      </c>
      <c r="AX779" s="139" t="s">
        <v>121</v>
      </c>
      <c r="AY779" s="139" t="s">
        <v>82</v>
      </c>
      <c r="AZ779" s="139"/>
      <c r="BA779" s="139" t="s">
        <v>83</v>
      </c>
      <c r="BB779" s="157">
        <v>596421487225</v>
      </c>
      <c r="BC779" s="139"/>
      <c r="BD779" s="139" t="s">
        <v>2459</v>
      </c>
      <c r="BE779" s="139" t="s">
        <v>119</v>
      </c>
      <c r="BF779" s="139" t="s">
        <v>87</v>
      </c>
      <c r="BG779" s="139" t="s">
        <v>84</v>
      </c>
      <c r="BH779" s="139" t="s">
        <v>85</v>
      </c>
      <c r="BI779" s="139" t="s">
        <v>86</v>
      </c>
      <c r="BJ779" s="139"/>
      <c r="BK779" s="139" t="s">
        <v>116</v>
      </c>
    </row>
    <row r="780" spans="1:63" ht="13.2" customHeight="1" x14ac:dyDescent="0.2">
      <c r="A780" s="54">
        <f t="shared" si="265"/>
        <v>45918</v>
      </c>
      <c r="B780" s="54" t="str">
        <f t="shared" si="266"/>
        <v>NRT</v>
      </c>
      <c r="C780" s="53">
        <f t="shared" si="267"/>
        <v>82020038141</v>
      </c>
      <c r="D780" s="55" t="str">
        <f t="shared" si="268"/>
        <v>PJP250145363</v>
      </c>
      <c r="E780" s="53">
        <f t="shared" si="269"/>
        <v>596421486606</v>
      </c>
      <c r="F780" s="53">
        <f t="shared" si="270"/>
        <v>2256355</v>
      </c>
      <c r="G780" s="53" t="str">
        <f t="shared" si="271"/>
        <v>SWCORP (TEAMHT)</v>
      </c>
      <c r="H780" s="55" t="str">
        <f t="shared" si="272"/>
        <v>김정환</v>
      </c>
      <c r="I780" s="53">
        <f t="shared" si="273"/>
        <v>4544</v>
      </c>
      <c r="J780" s="72">
        <f t="shared" si="274"/>
        <v>0</v>
      </c>
      <c r="K780" s="114">
        <f t="shared" si="275"/>
        <v>1</v>
      </c>
      <c r="L780" s="115">
        <f t="shared" si="276"/>
        <v>1.1499999999999999</v>
      </c>
      <c r="M780" s="115">
        <f t="shared" si="277"/>
        <v>1.9</v>
      </c>
      <c r="N780" s="56">
        <f t="shared" si="278"/>
        <v>1.9000000000000001</v>
      </c>
      <c r="O780" s="53" t="str">
        <f t="shared" si="279"/>
        <v>일반(목록배제,Normal-Manifest Exception)</v>
      </c>
      <c r="P780" s="100">
        <f t="shared" si="280"/>
        <v>12.47</v>
      </c>
      <c r="Q780" s="63" t="str">
        <f t="shared" si="281"/>
        <v>RS702</v>
      </c>
      <c r="R780" s="63" t="str">
        <f t="shared" si="282"/>
        <v>AIR SEOUL</v>
      </c>
      <c r="S780" s="54">
        <f t="shared" si="283"/>
        <v>45918</v>
      </c>
      <c r="T780" s="94">
        <f t="shared" si="284"/>
        <v>831</v>
      </c>
      <c r="U780" s="98" cm="1">
        <f t="array" ref="U780">IF(OR(ISNUMBER(SEARCH("대신대납",J780)),ISNUMBER(SEARCH("대신 대납",J780))),_xlfn.LET(
  _xlpm.s,J780,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0" s="98">
        <f>((K780-1)*2500)/(Summary!$B$23/100)</f>
        <v>0</v>
      </c>
      <c r="W780" s="107">
        <f>IF(OR(ISNUMBER(SEARCH("대신대납",J780)),ISNUMBER(SEARCH("대신 대납",J780)),ISNUMBER(SEARCH("대신착불",J780)),ISNUMBER(SEARCH("대신 착불",J780))), 0,_xlfn.IFNA(_xlfn.IFS(
    AND(N780/K780 &gt; 2, N780/K780 &lt;= 5), 500/(Summary!$B$23/100) * K780,
    AND(N780/K780 &gt; 5, N780/K780 &lt;= 10), 1000/(Summary!$B$23/100) * K780,
    AND(N780/K780 &gt; 10, N780/K780 &lt;= 20), 3000/(Summary!$B$23/100) * K780,
    AND(N780/K780 &gt; 20, N780/K780 &lt;= 25), 11000/(Summary!$B$23/100) * K780,
    AND(N780/K780 &gt; 25, N780/K780 &lt;= 999), 15000/(Summary!$B$23/100) * K780
),0))</f>
        <v>0</v>
      </c>
      <c r="X780" s="99" cm="1">
        <f t="array" ref="X780">_xlfn.IFNA(_xlfn.IFS(AND(P780&gt;=2000, P780&lt;3000), 10000, AND(P780&gt;=3000, P780&lt;4000), 15000, AND(P780&gt;=4000, P780&lt;5000), 20000, AND(P780&gt;=5000), 25000),0)</f>
        <v>0</v>
      </c>
      <c r="Y780" s="64" t="str">
        <f>_xlfn.IFNA(VLOOKUP(D780,OTC!$A:$H,8,0),"")</f>
        <v/>
      </c>
      <c r="Z780" s="102">
        <f t="shared" si="285"/>
        <v>0</v>
      </c>
      <c r="AA780" s="113">
        <f t="shared" si="286"/>
        <v>831</v>
      </c>
      <c r="AB780" s="124">
        <f>IF(OR(ISNUMBER(SEARCH("적하삭제",J780)),ISNUMBER(SEARCH("적하 삭제",J780))),0,AA780*Summary!$B$23/100)</f>
        <v>7830.7622999999994</v>
      </c>
      <c r="AC780" s="65"/>
      <c r="AD780" s="145">
        <v>45918</v>
      </c>
      <c r="AE780" s="139" t="s">
        <v>10</v>
      </c>
      <c r="AF780" s="139">
        <v>82020038141</v>
      </c>
      <c r="AG780" s="139" t="s">
        <v>2460</v>
      </c>
      <c r="AH780" s="139" t="s">
        <v>246</v>
      </c>
      <c r="AI780" s="139">
        <v>1097573994</v>
      </c>
      <c r="AJ780" s="139">
        <v>4544</v>
      </c>
      <c r="AK780" s="139"/>
      <c r="AL780" s="140">
        <v>1</v>
      </c>
      <c r="AM780" s="141">
        <v>1.1499999999999999</v>
      </c>
      <c r="AN780" s="141">
        <v>1.9</v>
      </c>
      <c r="AO780" s="141">
        <v>1.9</v>
      </c>
      <c r="AP780" s="139" t="s">
        <v>8</v>
      </c>
      <c r="AQ780" s="141">
        <v>12.47</v>
      </c>
      <c r="AR780" s="139" t="s">
        <v>81</v>
      </c>
      <c r="AS780" s="139" t="s">
        <v>81</v>
      </c>
      <c r="AT780" s="139" t="s">
        <v>81</v>
      </c>
      <c r="AU780" s="139" t="s">
        <v>81</v>
      </c>
      <c r="AV780" s="139" t="s">
        <v>81</v>
      </c>
      <c r="AW780" s="139">
        <v>2256355</v>
      </c>
      <c r="AX780" s="139" t="s">
        <v>121</v>
      </c>
      <c r="AY780" s="139" t="s">
        <v>82</v>
      </c>
      <c r="AZ780" s="139"/>
      <c r="BA780" s="139" t="s">
        <v>83</v>
      </c>
      <c r="BB780" s="157">
        <v>596421486606</v>
      </c>
      <c r="BC780" s="139"/>
      <c r="BD780" s="139" t="s">
        <v>2461</v>
      </c>
      <c r="BE780" s="139" t="s">
        <v>119</v>
      </c>
      <c r="BF780" s="139" t="s">
        <v>87</v>
      </c>
      <c r="BG780" s="139" t="s">
        <v>84</v>
      </c>
      <c r="BH780" s="139" t="s">
        <v>85</v>
      </c>
      <c r="BI780" s="139" t="s">
        <v>86</v>
      </c>
      <c r="BJ780" s="139"/>
      <c r="BK780" s="139" t="s">
        <v>116</v>
      </c>
    </row>
    <row r="781" spans="1:63" ht="13.2" customHeight="1" x14ac:dyDescent="0.2">
      <c r="A781" s="54">
        <f t="shared" si="265"/>
        <v>45918</v>
      </c>
      <c r="B781" s="54" t="str">
        <f t="shared" si="266"/>
        <v>NRT</v>
      </c>
      <c r="C781" s="53">
        <f t="shared" si="267"/>
        <v>82020038141</v>
      </c>
      <c r="D781" s="55" t="str">
        <f t="shared" si="268"/>
        <v>PJP250145398</v>
      </c>
      <c r="E781" s="53">
        <f t="shared" si="269"/>
        <v>596421486956</v>
      </c>
      <c r="F781" s="53">
        <f t="shared" si="270"/>
        <v>2256355</v>
      </c>
      <c r="G781" s="53" t="str">
        <f t="shared" si="271"/>
        <v>SWCORP (TEAMHT)</v>
      </c>
      <c r="H781" s="55" t="str">
        <f t="shared" si="272"/>
        <v>전선우</v>
      </c>
      <c r="I781" s="53">
        <f t="shared" si="273"/>
        <v>5385</v>
      </c>
      <c r="J781" s="72">
        <f t="shared" si="274"/>
        <v>0</v>
      </c>
      <c r="K781" s="114">
        <f t="shared" si="275"/>
        <v>1</v>
      </c>
      <c r="L781" s="115">
        <f t="shared" si="276"/>
        <v>10.199999999999999</v>
      </c>
      <c r="M781" s="115">
        <f t="shared" si="277"/>
        <v>15.8</v>
      </c>
      <c r="N781" s="56">
        <f t="shared" si="278"/>
        <v>15.8</v>
      </c>
      <c r="O781" s="53" t="str">
        <f t="shared" si="279"/>
        <v>일반(목록배제,Normal-Manifest Exception)</v>
      </c>
      <c r="P781" s="100">
        <f t="shared" si="280"/>
        <v>57.75</v>
      </c>
      <c r="Q781" s="63" t="str">
        <f t="shared" si="281"/>
        <v>RS702</v>
      </c>
      <c r="R781" s="63" t="str">
        <f t="shared" si="282"/>
        <v>AIR SEOUL</v>
      </c>
      <c r="S781" s="54">
        <f t="shared" si="283"/>
        <v>45918</v>
      </c>
      <c r="T781" s="94">
        <f t="shared" si="284"/>
        <v>3472</v>
      </c>
      <c r="U781" s="98" cm="1">
        <f t="array" ref="U781">IF(OR(ISNUMBER(SEARCH("대신대납",J781)),ISNUMBER(SEARCH("대신 대납",J781))),_xlfn.LET(
  _xlpm.s,J781,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1" s="98">
        <f>((K781-1)*2500)/(Summary!$B$23/100)</f>
        <v>0</v>
      </c>
      <c r="W781" s="107">
        <f>IF(OR(ISNUMBER(SEARCH("대신대납",J781)),ISNUMBER(SEARCH("대신 대납",J781)),ISNUMBER(SEARCH("대신착불",J781)),ISNUMBER(SEARCH("대신 착불",J781))), 0,_xlfn.IFNA(_xlfn.IFS(
    AND(N781/K781 &gt; 2, N781/K781 &lt;= 5), 500/(Summary!$B$23/100) * K781,
    AND(N781/K781 &gt; 5, N781/K781 &lt;= 10), 1000/(Summary!$B$23/100) * K781,
    AND(N781/K781 &gt; 10, N781/K781 &lt;= 20), 3000/(Summary!$B$23/100) * K781,
    AND(N781/K781 &gt; 20, N781/K781 &lt;= 25), 11000/(Summary!$B$23/100) * K781,
    AND(N781/K781 &gt; 25, N781/K781 &lt;= 999), 15000/(Summary!$B$23/100) * K781
),0))</f>
        <v>318.35981025755302</v>
      </c>
      <c r="X781" s="99" cm="1">
        <f t="array" ref="X781">_xlfn.IFNA(_xlfn.IFS(AND(P781&gt;=2000, P781&lt;3000), 10000, AND(P781&gt;=3000, P781&lt;4000), 15000, AND(P781&gt;=4000, P781&lt;5000), 20000, AND(P781&gt;=5000), 25000),0)</f>
        <v>0</v>
      </c>
      <c r="Y781" s="64" t="str">
        <f>_xlfn.IFNA(VLOOKUP(D781,OTC!$A:$H,8,0),"")</f>
        <v/>
      </c>
      <c r="Z781" s="102">
        <f t="shared" si="285"/>
        <v>318</v>
      </c>
      <c r="AA781" s="113">
        <f t="shared" si="286"/>
        <v>3790</v>
      </c>
      <c r="AB781" s="124">
        <f>IF(OR(ISNUMBER(SEARCH("적하삭제",J781)),ISNUMBER(SEARCH("적하 삭제",J781))),0,AA781*Summary!$B$23/100)</f>
        <v>35714.307000000001</v>
      </c>
      <c r="AC781" s="65"/>
      <c r="AD781" s="145">
        <v>45918</v>
      </c>
      <c r="AE781" s="139" t="s">
        <v>10</v>
      </c>
      <c r="AF781" s="139">
        <v>82020038141</v>
      </c>
      <c r="AG781" s="139" t="s">
        <v>2462</v>
      </c>
      <c r="AH781" s="139" t="s">
        <v>743</v>
      </c>
      <c r="AI781" s="139">
        <v>1088908289</v>
      </c>
      <c r="AJ781" s="139">
        <v>5385</v>
      </c>
      <c r="AK781" s="139"/>
      <c r="AL781" s="140">
        <v>1</v>
      </c>
      <c r="AM781" s="141">
        <v>10.199999999999999</v>
      </c>
      <c r="AN781" s="141">
        <v>15.8</v>
      </c>
      <c r="AO781" s="141">
        <v>16</v>
      </c>
      <c r="AP781" s="139" t="s">
        <v>8</v>
      </c>
      <c r="AQ781" s="141">
        <v>57.75</v>
      </c>
      <c r="AR781" s="139" t="s">
        <v>81</v>
      </c>
      <c r="AS781" s="139" t="s">
        <v>81</v>
      </c>
      <c r="AT781" s="139" t="s">
        <v>81</v>
      </c>
      <c r="AU781" s="139" t="s">
        <v>81</v>
      </c>
      <c r="AV781" s="139" t="s">
        <v>81</v>
      </c>
      <c r="AW781" s="139">
        <v>2256355</v>
      </c>
      <c r="AX781" s="139" t="s">
        <v>121</v>
      </c>
      <c r="AY781" s="139" t="s">
        <v>82</v>
      </c>
      <c r="AZ781" s="139"/>
      <c r="BA781" s="139" t="s">
        <v>83</v>
      </c>
      <c r="BB781" s="157">
        <v>596421486956</v>
      </c>
      <c r="BC781" s="139"/>
      <c r="BD781" s="139" t="s">
        <v>2463</v>
      </c>
      <c r="BE781" s="139" t="s">
        <v>119</v>
      </c>
      <c r="BF781" s="139" t="s">
        <v>87</v>
      </c>
      <c r="BG781" s="139" t="s">
        <v>84</v>
      </c>
      <c r="BH781" s="139" t="s">
        <v>85</v>
      </c>
      <c r="BI781" s="139" t="s">
        <v>86</v>
      </c>
      <c r="BJ781" s="139"/>
      <c r="BK781" s="139" t="s">
        <v>116</v>
      </c>
    </row>
    <row r="782" spans="1:63" ht="13.2" customHeight="1" x14ac:dyDescent="0.2">
      <c r="A782" s="54">
        <f t="shared" si="265"/>
        <v>45918</v>
      </c>
      <c r="B782" s="54" t="str">
        <f t="shared" si="266"/>
        <v>NRT</v>
      </c>
      <c r="C782" s="53">
        <f t="shared" si="267"/>
        <v>82020038141</v>
      </c>
      <c r="D782" s="55" t="str">
        <f t="shared" si="268"/>
        <v>PJP250145404</v>
      </c>
      <c r="E782" s="53">
        <f t="shared" si="269"/>
        <v>596421487015</v>
      </c>
      <c r="F782" s="53">
        <f t="shared" si="270"/>
        <v>2256355</v>
      </c>
      <c r="G782" s="53" t="str">
        <f t="shared" si="271"/>
        <v>SWCORP (TEAMHT)</v>
      </c>
      <c r="H782" s="55" t="str">
        <f t="shared" si="272"/>
        <v>송보영</v>
      </c>
      <c r="I782" s="53">
        <f t="shared" si="273"/>
        <v>34681</v>
      </c>
      <c r="J782" s="72">
        <f t="shared" si="274"/>
        <v>0</v>
      </c>
      <c r="K782" s="114">
        <f t="shared" si="275"/>
        <v>1</v>
      </c>
      <c r="L782" s="115">
        <f t="shared" si="276"/>
        <v>9.1</v>
      </c>
      <c r="M782" s="115">
        <f t="shared" si="277"/>
        <v>6.1</v>
      </c>
      <c r="N782" s="56">
        <f t="shared" si="278"/>
        <v>9.1</v>
      </c>
      <c r="O782" s="53" t="str">
        <f t="shared" si="279"/>
        <v>일반(목록배제,Normal-Manifest Exception)</v>
      </c>
      <c r="P782" s="100">
        <f t="shared" si="280"/>
        <v>34.72</v>
      </c>
      <c r="Q782" s="63" t="str">
        <f t="shared" si="281"/>
        <v>RS702</v>
      </c>
      <c r="R782" s="63" t="str">
        <f t="shared" si="282"/>
        <v>AIR SEOUL</v>
      </c>
      <c r="S782" s="54">
        <f t="shared" si="283"/>
        <v>45918</v>
      </c>
      <c r="T782" s="94">
        <f t="shared" si="284"/>
        <v>2199</v>
      </c>
      <c r="U782" s="98" cm="1">
        <f t="array" ref="U782">IF(OR(ISNUMBER(SEARCH("대신대납",J782)),ISNUMBER(SEARCH("대신 대납",J782))),_xlfn.LET(
  _xlpm.s,J782,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2" s="98">
        <f>((K782-1)*2500)/(Summary!$B$23/100)</f>
        <v>0</v>
      </c>
      <c r="W782" s="107">
        <f>IF(OR(ISNUMBER(SEARCH("대신대납",J782)),ISNUMBER(SEARCH("대신 대납",J782)),ISNUMBER(SEARCH("대신착불",J782)),ISNUMBER(SEARCH("대신 착불",J782))), 0,_xlfn.IFNA(_xlfn.IFS(
    AND(N782/K782 &gt; 2, N782/K782 &lt;= 5), 500/(Summary!$B$23/100) * K782,
    AND(N782/K782 &gt; 5, N782/K782 &lt;= 10), 1000/(Summary!$B$23/100) * K782,
    AND(N782/K782 &gt; 10, N782/K782 &lt;= 20), 3000/(Summary!$B$23/100) * K782,
    AND(N782/K782 &gt; 20, N782/K782 &lt;= 25), 11000/(Summary!$B$23/100) * K782,
    AND(N782/K782 &gt; 25, N782/K782 &lt;= 999), 15000/(Summary!$B$23/100) * K782
),0))</f>
        <v>106.11993675251769</v>
      </c>
      <c r="X782" s="99" cm="1">
        <f t="array" ref="X782">_xlfn.IFNA(_xlfn.IFS(AND(P782&gt;=2000, P782&lt;3000), 10000, AND(P782&gt;=3000, P782&lt;4000), 15000, AND(P782&gt;=4000, P782&lt;5000), 20000, AND(P782&gt;=5000), 25000),0)</f>
        <v>0</v>
      </c>
      <c r="Y782" s="64" t="str">
        <f>_xlfn.IFNA(VLOOKUP(D782,OTC!$A:$H,8,0),"")</f>
        <v/>
      </c>
      <c r="Z782" s="102">
        <f t="shared" si="285"/>
        <v>106</v>
      </c>
      <c r="AA782" s="113">
        <f t="shared" si="286"/>
        <v>2305</v>
      </c>
      <c r="AB782" s="124">
        <f>IF(OR(ISNUMBER(SEARCH("적하삭제",J782)),ISNUMBER(SEARCH("적하 삭제",J782))),0,AA782*Summary!$B$23/100)</f>
        <v>21720.7065</v>
      </c>
      <c r="AC782" s="65"/>
      <c r="AD782" s="145">
        <v>45918</v>
      </c>
      <c r="AE782" s="139" t="s">
        <v>10</v>
      </c>
      <c r="AF782" s="139">
        <v>82020038141</v>
      </c>
      <c r="AG782" s="139" t="s">
        <v>2464</v>
      </c>
      <c r="AH782" s="139" t="s">
        <v>1617</v>
      </c>
      <c r="AI782" s="139">
        <v>1040019652</v>
      </c>
      <c r="AJ782" s="139">
        <v>34681</v>
      </c>
      <c r="AK782" s="139"/>
      <c r="AL782" s="140">
        <v>1</v>
      </c>
      <c r="AM782" s="141">
        <v>9.1</v>
      </c>
      <c r="AN782" s="141">
        <v>6.1</v>
      </c>
      <c r="AO782" s="141">
        <v>9.5</v>
      </c>
      <c r="AP782" s="139" t="s">
        <v>8</v>
      </c>
      <c r="AQ782" s="141">
        <v>34.72</v>
      </c>
      <c r="AR782" s="139" t="s">
        <v>81</v>
      </c>
      <c r="AS782" s="139" t="s">
        <v>81</v>
      </c>
      <c r="AT782" s="139" t="s">
        <v>81</v>
      </c>
      <c r="AU782" s="139" t="s">
        <v>81</v>
      </c>
      <c r="AV782" s="139" t="s">
        <v>81</v>
      </c>
      <c r="AW782" s="139">
        <v>2256355</v>
      </c>
      <c r="AX782" s="139" t="s">
        <v>121</v>
      </c>
      <c r="AY782" s="139" t="s">
        <v>82</v>
      </c>
      <c r="AZ782" s="139"/>
      <c r="BA782" s="139" t="s">
        <v>83</v>
      </c>
      <c r="BB782" s="157">
        <v>596421487015</v>
      </c>
      <c r="BC782" s="139"/>
      <c r="BD782" s="139" t="s">
        <v>2465</v>
      </c>
      <c r="BE782" s="139" t="s">
        <v>119</v>
      </c>
      <c r="BF782" s="139" t="s">
        <v>87</v>
      </c>
      <c r="BG782" s="139" t="s">
        <v>84</v>
      </c>
      <c r="BH782" s="139" t="s">
        <v>85</v>
      </c>
      <c r="BI782" s="139" t="s">
        <v>86</v>
      </c>
      <c r="BJ782" s="139"/>
      <c r="BK782" s="139" t="s">
        <v>116</v>
      </c>
    </row>
    <row r="783" spans="1:63" ht="13.2" customHeight="1" x14ac:dyDescent="0.2">
      <c r="A783" s="54">
        <f t="shared" si="265"/>
        <v>45918</v>
      </c>
      <c r="B783" s="54" t="str">
        <f t="shared" si="266"/>
        <v>NRT</v>
      </c>
      <c r="C783" s="53">
        <f t="shared" si="267"/>
        <v>82020038141</v>
      </c>
      <c r="D783" s="55" t="str">
        <f t="shared" si="268"/>
        <v>PJP250145438</v>
      </c>
      <c r="E783" s="53">
        <f t="shared" si="269"/>
        <v>596421487354</v>
      </c>
      <c r="F783" s="53">
        <f t="shared" si="270"/>
        <v>2256355</v>
      </c>
      <c r="G783" s="53" t="str">
        <f t="shared" si="271"/>
        <v>SWCORP (TEAMHT)</v>
      </c>
      <c r="H783" s="55" t="str">
        <f t="shared" si="272"/>
        <v>위문정</v>
      </c>
      <c r="I783" s="53">
        <f t="shared" si="273"/>
        <v>63202</v>
      </c>
      <c r="J783" s="72">
        <f t="shared" si="274"/>
        <v>0</v>
      </c>
      <c r="K783" s="114">
        <f t="shared" si="275"/>
        <v>1</v>
      </c>
      <c r="L783" s="115">
        <f t="shared" si="276"/>
        <v>1.25</v>
      </c>
      <c r="M783" s="115">
        <f t="shared" si="277"/>
        <v>1.9</v>
      </c>
      <c r="N783" s="56">
        <f t="shared" si="278"/>
        <v>1.9000000000000001</v>
      </c>
      <c r="O783" s="53" t="str">
        <f t="shared" si="279"/>
        <v>일반(목록배제,Normal-Manifest Exception)</v>
      </c>
      <c r="P783" s="100">
        <f t="shared" si="280"/>
        <v>13.33</v>
      </c>
      <c r="Q783" s="63" t="str">
        <f t="shared" si="281"/>
        <v>RS702</v>
      </c>
      <c r="R783" s="63" t="str">
        <f t="shared" si="282"/>
        <v>AIR SEOUL</v>
      </c>
      <c r="S783" s="54">
        <f t="shared" si="283"/>
        <v>45918</v>
      </c>
      <c r="T783" s="94">
        <f t="shared" si="284"/>
        <v>831</v>
      </c>
      <c r="U783" s="98" cm="1">
        <f t="array" ref="U783">IF(OR(ISNUMBER(SEARCH("대신대납",J783)),ISNUMBER(SEARCH("대신 대납",J783))),_xlfn.LET(
  _xlpm.s,J783,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3" s="98">
        <f>((K783-1)*2500)/(Summary!$B$23/100)</f>
        <v>0</v>
      </c>
      <c r="W783" s="107">
        <f>IF(OR(ISNUMBER(SEARCH("대신대납",J783)),ISNUMBER(SEARCH("대신 대납",J783)),ISNUMBER(SEARCH("대신착불",J783)),ISNUMBER(SEARCH("대신 착불",J783))), 0,_xlfn.IFNA(_xlfn.IFS(
    AND(N783/K783 &gt; 2, N783/K783 &lt;= 5), 500/(Summary!$B$23/100) * K783,
    AND(N783/K783 &gt; 5, N783/K783 &lt;= 10), 1000/(Summary!$B$23/100) * K783,
    AND(N783/K783 &gt; 10, N783/K783 &lt;= 20), 3000/(Summary!$B$23/100) * K783,
    AND(N783/K783 &gt; 20, N783/K783 &lt;= 25), 11000/(Summary!$B$23/100) * K783,
    AND(N783/K783 &gt; 25, N783/K783 &lt;= 999), 15000/(Summary!$B$23/100) * K783
),0))</f>
        <v>0</v>
      </c>
      <c r="X783" s="99" cm="1">
        <f t="array" ref="X783">_xlfn.IFNA(_xlfn.IFS(AND(P783&gt;=2000, P783&lt;3000), 10000, AND(P783&gt;=3000, P783&lt;4000), 15000, AND(P783&gt;=4000, P783&lt;5000), 20000, AND(P783&gt;=5000), 25000),0)</f>
        <v>0</v>
      </c>
      <c r="Y783" s="64" t="str">
        <f>_xlfn.IFNA(VLOOKUP(D783,OTC!$A:$H,8,0),"")</f>
        <v/>
      </c>
      <c r="Z783" s="102">
        <f t="shared" si="285"/>
        <v>0</v>
      </c>
      <c r="AA783" s="113">
        <f t="shared" si="286"/>
        <v>831</v>
      </c>
      <c r="AB783" s="124">
        <f>IF(OR(ISNUMBER(SEARCH("적하삭제",J783)),ISNUMBER(SEARCH("적하 삭제",J783))),0,AA783*Summary!$B$23/100)</f>
        <v>7830.7622999999994</v>
      </c>
      <c r="AC783" s="65"/>
      <c r="AD783" s="145">
        <v>45918</v>
      </c>
      <c r="AE783" s="139" t="s">
        <v>10</v>
      </c>
      <c r="AF783" s="139">
        <v>82020038141</v>
      </c>
      <c r="AG783" s="139" t="s">
        <v>2466</v>
      </c>
      <c r="AH783" s="139" t="s">
        <v>135</v>
      </c>
      <c r="AI783" s="139">
        <v>1093229619</v>
      </c>
      <c r="AJ783" s="139">
        <v>63202</v>
      </c>
      <c r="AK783" s="139"/>
      <c r="AL783" s="140">
        <v>1</v>
      </c>
      <c r="AM783" s="141">
        <v>1.25</v>
      </c>
      <c r="AN783" s="141">
        <v>1.9</v>
      </c>
      <c r="AO783" s="141">
        <v>1.9</v>
      </c>
      <c r="AP783" s="139" t="s">
        <v>8</v>
      </c>
      <c r="AQ783" s="141">
        <v>13.33</v>
      </c>
      <c r="AR783" s="139" t="s">
        <v>81</v>
      </c>
      <c r="AS783" s="139" t="s">
        <v>81</v>
      </c>
      <c r="AT783" s="139" t="s">
        <v>81</v>
      </c>
      <c r="AU783" s="139" t="s">
        <v>81</v>
      </c>
      <c r="AV783" s="139" t="s">
        <v>81</v>
      </c>
      <c r="AW783" s="139">
        <v>2256355</v>
      </c>
      <c r="AX783" s="139" t="s">
        <v>121</v>
      </c>
      <c r="AY783" s="139" t="s">
        <v>82</v>
      </c>
      <c r="AZ783" s="139"/>
      <c r="BA783" s="139" t="s">
        <v>83</v>
      </c>
      <c r="BB783" s="157">
        <v>596421487354</v>
      </c>
      <c r="BC783" s="139"/>
      <c r="BD783" s="139" t="s">
        <v>2467</v>
      </c>
      <c r="BE783" s="139" t="s">
        <v>119</v>
      </c>
      <c r="BF783" s="139" t="s">
        <v>87</v>
      </c>
      <c r="BG783" s="139" t="s">
        <v>84</v>
      </c>
      <c r="BH783" s="139" t="s">
        <v>85</v>
      </c>
      <c r="BI783" s="139" t="s">
        <v>86</v>
      </c>
      <c r="BJ783" s="139"/>
      <c r="BK783" s="139" t="s">
        <v>116</v>
      </c>
    </row>
    <row r="784" spans="1:63" ht="13.2" customHeight="1" x14ac:dyDescent="0.2">
      <c r="A784" s="54">
        <f t="shared" si="265"/>
        <v>45918</v>
      </c>
      <c r="B784" s="54" t="str">
        <f t="shared" si="266"/>
        <v>NRT</v>
      </c>
      <c r="C784" s="53">
        <f t="shared" si="267"/>
        <v>82020038141</v>
      </c>
      <c r="D784" s="55" t="str">
        <f t="shared" si="268"/>
        <v>PJP250145448</v>
      </c>
      <c r="E784" s="53">
        <f t="shared" si="269"/>
        <v>596421487450</v>
      </c>
      <c r="F784" s="53">
        <f t="shared" si="270"/>
        <v>2256355</v>
      </c>
      <c r="G784" s="53" t="str">
        <f t="shared" si="271"/>
        <v>SWCORP (TEAMHT)</v>
      </c>
      <c r="H784" s="55" t="str">
        <f t="shared" si="272"/>
        <v>박예경</v>
      </c>
      <c r="I784" s="53">
        <f t="shared" si="273"/>
        <v>38531</v>
      </c>
      <c r="J784" s="72">
        <f t="shared" si="274"/>
        <v>0</v>
      </c>
      <c r="K784" s="114">
        <f t="shared" si="275"/>
        <v>1</v>
      </c>
      <c r="L784" s="115">
        <f t="shared" si="276"/>
        <v>1.75</v>
      </c>
      <c r="M784" s="115">
        <f t="shared" si="277"/>
        <v>3.5</v>
      </c>
      <c r="N784" s="56">
        <f t="shared" si="278"/>
        <v>3.5</v>
      </c>
      <c r="O784" s="53" t="str">
        <f t="shared" si="279"/>
        <v>일반(목록배제,Normal-Manifest Exception)</v>
      </c>
      <c r="P784" s="100">
        <f t="shared" si="280"/>
        <v>19.670000000000002</v>
      </c>
      <c r="Q784" s="63" t="str">
        <f t="shared" si="281"/>
        <v>RS702</v>
      </c>
      <c r="R784" s="63" t="str">
        <f t="shared" si="282"/>
        <v>AIR SEOUL</v>
      </c>
      <c r="S784" s="54">
        <f t="shared" si="283"/>
        <v>45918</v>
      </c>
      <c r="T784" s="94">
        <f t="shared" si="284"/>
        <v>1135</v>
      </c>
      <c r="U784" s="98" cm="1">
        <f t="array" ref="U784">IF(OR(ISNUMBER(SEARCH("대신대납",J784)),ISNUMBER(SEARCH("대신 대납",J784))),_xlfn.LET(
  _xlpm.s,J784,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4" s="98">
        <f>((K784-1)*2500)/(Summary!$B$23/100)</f>
        <v>0</v>
      </c>
      <c r="W784" s="107">
        <f>IF(OR(ISNUMBER(SEARCH("대신대납",J784)),ISNUMBER(SEARCH("대신 대납",J784)),ISNUMBER(SEARCH("대신착불",J784)),ISNUMBER(SEARCH("대신 착불",J784))), 0,_xlfn.IFNA(_xlfn.IFS(
    AND(N784/K784 &gt; 2, N784/K784 &lt;= 5), 500/(Summary!$B$23/100) * K784,
    AND(N784/K784 &gt; 5, N784/K784 &lt;= 10), 1000/(Summary!$B$23/100) * K784,
    AND(N784/K784 &gt; 10, N784/K784 &lt;= 20), 3000/(Summary!$B$23/100) * K784,
    AND(N784/K784 &gt; 20, N784/K784 &lt;= 25), 11000/(Summary!$B$23/100) * K784,
    AND(N784/K784 &gt; 25, N784/K784 &lt;= 999), 15000/(Summary!$B$23/100) * K784
),0))</f>
        <v>53.059968376258844</v>
      </c>
      <c r="X784" s="99" cm="1">
        <f t="array" ref="X784">_xlfn.IFNA(_xlfn.IFS(AND(P784&gt;=2000, P784&lt;3000), 10000, AND(P784&gt;=3000, P784&lt;4000), 15000, AND(P784&gt;=4000, P784&lt;5000), 20000, AND(P784&gt;=5000), 25000),0)</f>
        <v>0</v>
      </c>
      <c r="Y784" s="64" t="str">
        <f>_xlfn.IFNA(VLOOKUP(D784,OTC!$A:$H,8,0),"")</f>
        <v/>
      </c>
      <c r="Z784" s="102">
        <f t="shared" si="285"/>
        <v>53</v>
      </c>
      <c r="AA784" s="113">
        <f t="shared" si="286"/>
        <v>1188</v>
      </c>
      <c r="AB784" s="124">
        <f>IF(OR(ISNUMBER(SEARCH("적하삭제",J784)),ISNUMBER(SEARCH("적하 삭제",J784))),0,AA784*Summary!$B$23/100)</f>
        <v>11194.8804</v>
      </c>
      <c r="AC784" s="65"/>
      <c r="AD784" s="145">
        <v>45918</v>
      </c>
      <c r="AE784" s="139" t="s">
        <v>10</v>
      </c>
      <c r="AF784" s="139">
        <v>82020038141</v>
      </c>
      <c r="AG784" s="139" t="s">
        <v>2468</v>
      </c>
      <c r="AH784" s="139" t="s">
        <v>2469</v>
      </c>
      <c r="AI784" s="139">
        <v>1064179586</v>
      </c>
      <c r="AJ784" s="139">
        <v>38531</v>
      </c>
      <c r="AK784" s="139"/>
      <c r="AL784" s="140">
        <v>1</v>
      </c>
      <c r="AM784" s="141">
        <v>1.75</v>
      </c>
      <c r="AN784" s="141">
        <v>3.5</v>
      </c>
      <c r="AO784" s="141">
        <v>3.5</v>
      </c>
      <c r="AP784" s="139" t="s">
        <v>8</v>
      </c>
      <c r="AQ784" s="141">
        <v>19.670000000000002</v>
      </c>
      <c r="AR784" s="139" t="s">
        <v>81</v>
      </c>
      <c r="AS784" s="139" t="s">
        <v>81</v>
      </c>
      <c r="AT784" s="139" t="s">
        <v>81</v>
      </c>
      <c r="AU784" s="139" t="s">
        <v>81</v>
      </c>
      <c r="AV784" s="139" t="s">
        <v>81</v>
      </c>
      <c r="AW784" s="139">
        <v>2256355</v>
      </c>
      <c r="AX784" s="139" t="s">
        <v>121</v>
      </c>
      <c r="AY784" s="139" t="s">
        <v>82</v>
      </c>
      <c r="AZ784" s="139"/>
      <c r="BA784" s="139" t="s">
        <v>83</v>
      </c>
      <c r="BB784" s="157">
        <v>596421487450</v>
      </c>
      <c r="BC784" s="139"/>
      <c r="BD784" s="139" t="s">
        <v>2470</v>
      </c>
      <c r="BE784" s="139" t="s">
        <v>119</v>
      </c>
      <c r="BF784" s="139" t="s">
        <v>87</v>
      </c>
      <c r="BG784" s="139" t="s">
        <v>84</v>
      </c>
      <c r="BH784" s="139" t="s">
        <v>85</v>
      </c>
      <c r="BI784" s="139" t="s">
        <v>86</v>
      </c>
      <c r="BJ784" s="139"/>
      <c r="BK784" s="139" t="s">
        <v>116</v>
      </c>
    </row>
    <row r="785" spans="1:63" ht="13.2" customHeight="1" x14ac:dyDescent="0.2">
      <c r="A785" s="54">
        <f t="shared" si="265"/>
        <v>45918</v>
      </c>
      <c r="B785" s="54" t="str">
        <f t="shared" si="266"/>
        <v>NRT</v>
      </c>
      <c r="C785" s="53">
        <f t="shared" si="267"/>
        <v>82020038141</v>
      </c>
      <c r="D785" s="55" t="str">
        <f t="shared" si="268"/>
        <v>PJP250145357</v>
      </c>
      <c r="E785" s="53">
        <f t="shared" si="269"/>
        <v>596421486540</v>
      </c>
      <c r="F785" s="53">
        <f t="shared" si="270"/>
        <v>2256355</v>
      </c>
      <c r="G785" s="53" t="str">
        <f t="shared" si="271"/>
        <v>SWCORP (TEAMHT)</v>
      </c>
      <c r="H785" s="55" t="str">
        <f t="shared" si="272"/>
        <v>박세진</v>
      </c>
      <c r="I785" s="53">
        <f t="shared" si="273"/>
        <v>2582</v>
      </c>
      <c r="J785" s="72">
        <f t="shared" si="274"/>
        <v>0</v>
      </c>
      <c r="K785" s="114">
        <f t="shared" si="275"/>
        <v>1</v>
      </c>
      <c r="L785" s="115">
        <f t="shared" si="276"/>
        <v>0.7</v>
      </c>
      <c r="M785" s="115">
        <f t="shared" si="277"/>
        <v>3.4</v>
      </c>
      <c r="N785" s="56">
        <f t="shared" si="278"/>
        <v>3.4000000000000004</v>
      </c>
      <c r="O785" s="53" t="str">
        <f t="shared" si="279"/>
        <v>일반(목록배제,Normal-Manifest Exception)</v>
      </c>
      <c r="P785" s="100">
        <f t="shared" si="280"/>
        <v>3.12</v>
      </c>
      <c r="Q785" s="63" t="str">
        <f t="shared" si="281"/>
        <v>RS702</v>
      </c>
      <c r="R785" s="63" t="str">
        <f t="shared" si="282"/>
        <v>AIR SEOUL</v>
      </c>
      <c r="S785" s="54">
        <f t="shared" si="283"/>
        <v>45918</v>
      </c>
      <c r="T785" s="94">
        <f t="shared" si="284"/>
        <v>1116</v>
      </c>
      <c r="U785" s="98" cm="1">
        <f t="array" ref="U785">IF(OR(ISNUMBER(SEARCH("대신대납",J785)),ISNUMBER(SEARCH("대신 대납",J785))),_xlfn.LET(
  _xlpm.s,J785,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5" s="98">
        <f>((K785-1)*2500)/(Summary!$B$23/100)</f>
        <v>0</v>
      </c>
      <c r="W785" s="107">
        <f>IF(OR(ISNUMBER(SEARCH("대신대납",J785)),ISNUMBER(SEARCH("대신 대납",J785)),ISNUMBER(SEARCH("대신착불",J785)),ISNUMBER(SEARCH("대신 착불",J785))), 0,_xlfn.IFNA(_xlfn.IFS(
    AND(N785/K785 &gt; 2, N785/K785 &lt;= 5), 500/(Summary!$B$23/100) * K785,
    AND(N785/K785 &gt; 5, N785/K785 &lt;= 10), 1000/(Summary!$B$23/100) * K785,
    AND(N785/K785 &gt; 10, N785/K785 &lt;= 20), 3000/(Summary!$B$23/100) * K785,
    AND(N785/K785 &gt; 20, N785/K785 &lt;= 25), 11000/(Summary!$B$23/100) * K785,
    AND(N785/K785 &gt; 25, N785/K785 &lt;= 999), 15000/(Summary!$B$23/100) * K785
),0))</f>
        <v>53.059968376258844</v>
      </c>
      <c r="X785" s="99" cm="1">
        <f t="array" ref="X785">_xlfn.IFNA(_xlfn.IFS(AND(P785&gt;=2000, P785&lt;3000), 10000, AND(P785&gt;=3000, P785&lt;4000), 15000, AND(P785&gt;=4000, P785&lt;5000), 20000, AND(P785&gt;=5000), 25000),0)</f>
        <v>0</v>
      </c>
      <c r="Y785" s="64" t="str">
        <f>_xlfn.IFNA(VLOOKUP(D785,OTC!$A:$H,8,0),"")</f>
        <v/>
      </c>
      <c r="Z785" s="102">
        <f t="shared" si="285"/>
        <v>53</v>
      </c>
      <c r="AA785" s="113">
        <f t="shared" si="286"/>
        <v>1169</v>
      </c>
      <c r="AB785" s="124">
        <f>IF(OR(ISNUMBER(SEARCH("적하삭제",J785)),ISNUMBER(SEARCH("적하 삭제",J785))),0,AA785*Summary!$B$23/100)</f>
        <v>11015.8377</v>
      </c>
      <c r="AC785" s="65"/>
      <c r="AD785" s="145">
        <v>45918</v>
      </c>
      <c r="AE785" s="139" t="s">
        <v>10</v>
      </c>
      <c r="AF785" s="139">
        <v>82020038141</v>
      </c>
      <c r="AG785" s="139" t="s">
        <v>2471</v>
      </c>
      <c r="AH785" s="139" t="s">
        <v>2180</v>
      </c>
      <c r="AI785" s="139">
        <v>1049179688</v>
      </c>
      <c r="AJ785" s="139">
        <v>2582</v>
      </c>
      <c r="AK785" s="139"/>
      <c r="AL785" s="140">
        <v>1</v>
      </c>
      <c r="AM785" s="141">
        <v>0.7</v>
      </c>
      <c r="AN785" s="141">
        <v>3.4</v>
      </c>
      <c r="AO785" s="141">
        <v>3.4</v>
      </c>
      <c r="AP785" s="139" t="s">
        <v>8</v>
      </c>
      <c r="AQ785" s="141">
        <v>3.12</v>
      </c>
      <c r="AR785" s="139" t="s">
        <v>81</v>
      </c>
      <c r="AS785" s="139" t="s">
        <v>81</v>
      </c>
      <c r="AT785" s="139" t="s">
        <v>81</v>
      </c>
      <c r="AU785" s="139" t="s">
        <v>81</v>
      </c>
      <c r="AV785" s="139" t="s">
        <v>81</v>
      </c>
      <c r="AW785" s="139">
        <v>2256355</v>
      </c>
      <c r="AX785" s="139" t="s">
        <v>121</v>
      </c>
      <c r="AY785" s="139" t="s">
        <v>82</v>
      </c>
      <c r="AZ785" s="139"/>
      <c r="BA785" s="139" t="s">
        <v>83</v>
      </c>
      <c r="BB785" s="157">
        <v>596421486540</v>
      </c>
      <c r="BC785" s="139"/>
      <c r="BD785" s="139" t="s">
        <v>2472</v>
      </c>
      <c r="BE785" s="139" t="s">
        <v>119</v>
      </c>
      <c r="BF785" s="139" t="s">
        <v>87</v>
      </c>
      <c r="BG785" s="139" t="s">
        <v>84</v>
      </c>
      <c r="BH785" s="139" t="s">
        <v>85</v>
      </c>
      <c r="BI785" s="139" t="s">
        <v>86</v>
      </c>
      <c r="BJ785" s="139"/>
      <c r="BK785" s="139" t="s">
        <v>116</v>
      </c>
    </row>
    <row r="786" spans="1:63" ht="13.2" customHeight="1" x14ac:dyDescent="0.2">
      <c r="A786" s="54">
        <f t="shared" si="265"/>
        <v>45918</v>
      </c>
      <c r="B786" s="54" t="str">
        <f t="shared" si="266"/>
        <v>NRT</v>
      </c>
      <c r="C786" s="53">
        <f t="shared" si="267"/>
        <v>82020038141</v>
      </c>
      <c r="D786" s="55" t="str">
        <f t="shared" si="268"/>
        <v>PJP250145385</v>
      </c>
      <c r="E786" s="53">
        <f t="shared" si="269"/>
        <v>596421486820</v>
      </c>
      <c r="F786" s="53">
        <f t="shared" si="270"/>
        <v>2256355</v>
      </c>
      <c r="G786" s="53" t="str">
        <f t="shared" si="271"/>
        <v>SWCORP (TEAMHT)</v>
      </c>
      <c r="H786" s="55" t="str">
        <f t="shared" si="272"/>
        <v>박준범</v>
      </c>
      <c r="I786" s="53">
        <f t="shared" si="273"/>
        <v>18237</v>
      </c>
      <c r="J786" s="72">
        <f t="shared" si="274"/>
        <v>0</v>
      </c>
      <c r="K786" s="114">
        <f t="shared" si="275"/>
        <v>1</v>
      </c>
      <c r="L786" s="115">
        <f t="shared" si="276"/>
        <v>3.05</v>
      </c>
      <c r="M786" s="115">
        <f t="shared" si="277"/>
        <v>6.1</v>
      </c>
      <c r="N786" s="56">
        <f t="shared" si="278"/>
        <v>6.1000000000000005</v>
      </c>
      <c r="O786" s="53" t="str">
        <f t="shared" si="279"/>
        <v>일반(목록배제,Normal-Manifest Exception)</v>
      </c>
      <c r="P786" s="100">
        <f t="shared" si="280"/>
        <v>16.45</v>
      </c>
      <c r="Q786" s="63" t="str">
        <f t="shared" si="281"/>
        <v>RS702</v>
      </c>
      <c r="R786" s="63" t="str">
        <f t="shared" si="282"/>
        <v>AIR SEOUL</v>
      </c>
      <c r="S786" s="54">
        <f t="shared" si="283"/>
        <v>45918</v>
      </c>
      <c r="T786" s="94">
        <f t="shared" si="284"/>
        <v>1629</v>
      </c>
      <c r="U786" s="98" cm="1">
        <f t="array" ref="U786">IF(OR(ISNUMBER(SEARCH("대신대납",J786)),ISNUMBER(SEARCH("대신 대납",J786))),_xlfn.LET(
  _xlpm.s,J786,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6" s="98">
        <f>((K786-1)*2500)/(Summary!$B$23/100)</f>
        <v>0</v>
      </c>
      <c r="W786" s="107">
        <f>IF(OR(ISNUMBER(SEARCH("대신대납",J786)),ISNUMBER(SEARCH("대신 대납",J786)),ISNUMBER(SEARCH("대신착불",J786)),ISNUMBER(SEARCH("대신 착불",J786))), 0,_xlfn.IFNA(_xlfn.IFS(
    AND(N786/K786 &gt; 2, N786/K786 &lt;= 5), 500/(Summary!$B$23/100) * K786,
    AND(N786/K786 &gt; 5, N786/K786 &lt;= 10), 1000/(Summary!$B$23/100) * K786,
    AND(N786/K786 &gt; 10, N786/K786 &lt;= 20), 3000/(Summary!$B$23/100) * K786,
    AND(N786/K786 &gt; 20, N786/K786 &lt;= 25), 11000/(Summary!$B$23/100) * K786,
    AND(N786/K786 &gt; 25, N786/K786 &lt;= 999), 15000/(Summary!$B$23/100) * K786
),0))</f>
        <v>106.11993675251769</v>
      </c>
      <c r="X786" s="99" cm="1">
        <f t="array" ref="X786">_xlfn.IFNA(_xlfn.IFS(AND(P786&gt;=2000, P786&lt;3000), 10000, AND(P786&gt;=3000, P786&lt;4000), 15000, AND(P786&gt;=4000, P786&lt;5000), 20000, AND(P786&gt;=5000), 25000),0)</f>
        <v>0</v>
      </c>
      <c r="Y786" s="64" t="str">
        <f>_xlfn.IFNA(VLOOKUP(D786,OTC!$A:$H,8,0),"")</f>
        <v/>
      </c>
      <c r="Z786" s="102">
        <f t="shared" si="285"/>
        <v>106</v>
      </c>
      <c r="AA786" s="113">
        <f t="shared" si="286"/>
        <v>1735</v>
      </c>
      <c r="AB786" s="124">
        <f>IF(OR(ISNUMBER(SEARCH("적하삭제",J786)),ISNUMBER(SEARCH("적하 삭제",J786))),0,AA786*Summary!$B$23/100)</f>
        <v>16349.425500000001</v>
      </c>
      <c r="AC786" s="65"/>
      <c r="AD786" s="145">
        <v>45918</v>
      </c>
      <c r="AE786" s="139" t="s">
        <v>10</v>
      </c>
      <c r="AF786" s="139">
        <v>82020038141</v>
      </c>
      <c r="AG786" s="139" t="s">
        <v>2473</v>
      </c>
      <c r="AH786" s="139" t="s">
        <v>2474</v>
      </c>
      <c r="AI786" s="139">
        <v>1044814466</v>
      </c>
      <c r="AJ786" s="139">
        <v>18237</v>
      </c>
      <c r="AK786" s="139"/>
      <c r="AL786" s="140">
        <v>1</v>
      </c>
      <c r="AM786" s="141">
        <v>3.05</v>
      </c>
      <c r="AN786" s="141">
        <v>6.1</v>
      </c>
      <c r="AO786" s="141">
        <v>6.5</v>
      </c>
      <c r="AP786" s="139" t="s">
        <v>8</v>
      </c>
      <c r="AQ786" s="141">
        <v>16.45</v>
      </c>
      <c r="AR786" s="139" t="s">
        <v>81</v>
      </c>
      <c r="AS786" s="139" t="s">
        <v>81</v>
      </c>
      <c r="AT786" s="139" t="s">
        <v>81</v>
      </c>
      <c r="AU786" s="139" t="s">
        <v>81</v>
      </c>
      <c r="AV786" s="139" t="s">
        <v>81</v>
      </c>
      <c r="AW786" s="139">
        <v>2256355</v>
      </c>
      <c r="AX786" s="139" t="s">
        <v>121</v>
      </c>
      <c r="AY786" s="139" t="s">
        <v>82</v>
      </c>
      <c r="AZ786" s="139"/>
      <c r="BA786" s="139" t="s">
        <v>83</v>
      </c>
      <c r="BB786" s="157">
        <v>596421486820</v>
      </c>
      <c r="BC786" s="139"/>
      <c r="BD786" s="139" t="s">
        <v>2475</v>
      </c>
      <c r="BE786" s="139" t="s">
        <v>119</v>
      </c>
      <c r="BF786" s="139" t="s">
        <v>87</v>
      </c>
      <c r="BG786" s="139" t="s">
        <v>84</v>
      </c>
      <c r="BH786" s="139" t="s">
        <v>85</v>
      </c>
      <c r="BI786" s="139" t="s">
        <v>86</v>
      </c>
      <c r="BJ786" s="139"/>
      <c r="BK786" s="139" t="s">
        <v>116</v>
      </c>
    </row>
    <row r="787" spans="1:63" ht="13.2" customHeight="1" x14ac:dyDescent="0.2">
      <c r="A787" s="54">
        <f t="shared" si="265"/>
        <v>45918</v>
      </c>
      <c r="B787" s="54" t="str">
        <f t="shared" si="266"/>
        <v>NRT</v>
      </c>
      <c r="C787" s="53">
        <f t="shared" si="267"/>
        <v>82020038141</v>
      </c>
      <c r="D787" s="55" t="str">
        <f t="shared" si="268"/>
        <v>PJP250145396</v>
      </c>
      <c r="E787" s="53">
        <f t="shared" si="269"/>
        <v>596421486934</v>
      </c>
      <c r="F787" s="53">
        <f t="shared" si="270"/>
        <v>2256355</v>
      </c>
      <c r="G787" s="53" t="str">
        <f t="shared" si="271"/>
        <v>SWCORP (TEAMHT)</v>
      </c>
      <c r="H787" s="55" t="str">
        <f t="shared" si="272"/>
        <v>전재은</v>
      </c>
      <c r="I787" s="53">
        <f t="shared" si="273"/>
        <v>18476</v>
      </c>
      <c r="J787" s="72">
        <f t="shared" si="274"/>
        <v>0</v>
      </c>
      <c r="K787" s="114">
        <f t="shared" si="275"/>
        <v>1</v>
      </c>
      <c r="L787" s="115">
        <f t="shared" si="276"/>
        <v>1.85</v>
      </c>
      <c r="M787" s="115">
        <f t="shared" si="277"/>
        <v>3.5</v>
      </c>
      <c r="N787" s="56">
        <f t="shared" si="278"/>
        <v>3.5</v>
      </c>
      <c r="O787" s="53" t="str">
        <f t="shared" si="279"/>
        <v>일반(목록배제,Normal-Manifest Exception)</v>
      </c>
      <c r="P787" s="100">
        <f t="shared" si="280"/>
        <v>7.43</v>
      </c>
      <c r="Q787" s="63" t="str">
        <f t="shared" si="281"/>
        <v>RS702</v>
      </c>
      <c r="R787" s="63" t="str">
        <f t="shared" si="282"/>
        <v>AIR SEOUL</v>
      </c>
      <c r="S787" s="54">
        <f t="shared" si="283"/>
        <v>45918</v>
      </c>
      <c r="T787" s="94">
        <f t="shared" si="284"/>
        <v>1135</v>
      </c>
      <c r="U787" s="98" cm="1">
        <f t="array" ref="U787">IF(OR(ISNUMBER(SEARCH("대신대납",J787)),ISNUMBER(SEARCH("대신 대납",J787))),_xlfn.LET(
  _xlpm.s,J787,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7" s="98">
        <f>((K787-1)*2500)/(Summary!$B$23/100)</f>
        <v>0</v>
      </c>
      <c r="W787" s="107">
        <f>IF(OR(ISNUMBER(SEARCH("대신대납",J787)),ISNUMBER(SEARCH("대신 대납",J787)),ISNUMBER(SEARCH("대신착불",J787)),ISNUMBER(SEARCH("대신 착불",J787))), 0,_xlfn.IFNA(_xlfn.IFS(
    AND(N787/K787 &gt; 2, N787/K787 &lt;= 5), 500/(Summary!$B$23/100) * K787,
    AND(N787/K787 &gt; 5, N787/K787 &lt;= 10), 1000/(Summary!$B$23/100) * K787,
    AND(N787/K787 &gt; 10, N787/K787 &lt;= 20), 3000/(Summary!$B$23/100) * K787,
    AND(N787/K787 &gt; 20, N787/K787 &lt;= 25), 11000/(Summary!$B$23/100) * K787,
    AND(N787/K787 &gt; 25, N787/K787 &lt;= 999), 15000/(Summary!$B$23/100) * K787
),0))</f>
        <v>53.059968376258844</v>
      </c>
      <c r="X787" s="99" cm="1">
        <f t="array" ref="X787">_xlfn.IFNA(_xlfn.IFS(AND(P787&gt;=2000, P787&lt;3000), 10000, AND(P787&gt;=3000, P787&lt;4000), 15000, AND(P787&gt;=4000, P787&lt;5000), 20000, AND(P787&gt;=5000), 25000),0)</f>
        <v>0</v>
      </c>
      <c r="Y787" s="64" t="str">
        <f>_xlfn.IFNA(VLOOKUP(D787,OTC!$A:$H,8,0),"")</f>
        <v/>
      </c>
      <c r="Z787" s="102">
        <f t="shared" si="285"/>
        <v>53</v>
      </c>
      <c r="AA787" s="113">
        <f t="shared" si="286"/>
        <v>1188</v>
      </c>
      <c r="AB787" s="124">
        <f>IF(OR(ISNUMBER(SEARCH("적하삭제",J787)),ISNUMBER(SEARCH("적하 삭제",J787))),0,AA787*Summary!$B$23/100)</f>
        <v>11194.8804</v>
      </c>
      <c r="AC787" s="65"/>
      <c r="AD787" s="145">
        <v>45918</v>
      </c>
      <c r="AE787" s="139" t="s">
        <v>10</v>
      </c>
      <c r="AF787" s="139">
        <v>82020038141</v>
      </c>
      <c r="AG787" s="139" t="s">
        <v>2476</v>
      </c>
      <c r="AH787" s="139" t="s">
        <v>2477</v>
      </c>
      <c r="AI787" s="139">
        <v>1051617274</v>
      </c>
      <c r="AJ787" s="139">
        <v>18476</v>
      </c>
      <c r="AK787" s="139"/>
      <c r="AL787" s="140">
        <v>1</v>
      </c>
      <c r="AM787" s="141">
        <v>1.85</v>
      </c>
      <c r="AN787" s="141">
        <v>3.5</v>
      </c>
      <c r="AO787" s="141">
        <v>3.5</v>
      </c>
      <c r="AP787" s="139" t="s">
        <v>8</v>
      </c>
      <c r="AQ787" s="141">
        <v>7.43</v>
      </c>
      <c r="AR787" s="139" t="s">
        <v>81</v>
      </c>
      <c r="AS787" s="139" t="s">
        <v>81</v>
      </c>
      <c r="AT787" s="139" t="s">
        <v>81</v>
      </c>
      <c r="AU787" s="139" t="s">
        <v>81</v>
      </c>
      <c r="AV787" s="139" t="s">
        <v>81</v>
      </c>
      <c r="AW787" s="139">
        <v>2256355</v>
      </c>
      <c r="AX787" s="139" t="s">
        <v>121</v>
      </c>
      <c r="AY787" s="139" t="s">
        <v>82</v>
      </c>
      <c r="AZ787" s="139"/>
      <c r="BA787" s="139" t="s">
        <v>83</v>
      </c>
      <c r="BB787" s="157">
        <v>596421486934</v>
      </c>
      <c r="BC787" s="139"/>
      <c r="BD787" s="139" t="s">
        <v>2478</v>
      </c>
      <c r="BE787" s="139" t="s">
        <v>119</v>
      </c>
      <c r="BF787" s="139" t="s">
        <v>87</v>
      </c>
      <c r="BG787" s="139" t="s">
        <v>84</v>
      </c>
      <c r="BH787" s="139" t="s">
        <v>85</v>
      </c>
      <c r="BI787" s="139" t="s">
        <v>86</v>
      </c>
      <c r="BJ787" s="139"/>
      <c r="BK787" s="139" t="s">
        <v>116</v>
      </c>
    </row>
    <row r="788" spans="1:63" ht="13.2" customHeight="1" x14ac:dyDescent="0.2">
      <c r="A788" s="54">
        <f t="shared" si="265"/>
        <v>45918</v>
      </c>
      <c r="B788" s="54" t="str">
        <f t="shared" si="266"/>
        <v>NRT</v>
      </c>
      <c r="C788" s="53">
        <f t="shared" si="267"/>
        <v>82020038141</v>
      </c>
      <c r="D788" s="55" t="str">
        <f t="shared" si="268"/>
        <v>PJP250145403</v>
      </c>
      <c r="E788" s="53">
        <f t="shared" si="269"/>
        <v>596421487004</v>
      </c>
      <c r="F788" s="53">
        <f t="shared" si="270"/>
        <v>2256355</v>
      </c>
      <c r="G788" s="53" t="str">
        <f t="shared" si="271"/>
        <v>SWCORP (TEAMHT)</v>
      </c>
      <c r="H788" s="55" t="str">
        <f t="shared" si="272"/>
        <v>박영태</v>
      </c>
      <c r="I788" s="53">
        <f t="shared" si="273"/>
        <v>24632</v>
      </c>
      <c r="J788" s="72">
        <f t="shared" si="274"/>
        <v>0</v>
      </c>
      <c r="K788" s="114">
        <f t="shared" si="275"/>
        <v>1</v>
      </c>
      <c r="L788" s="115">
        <f t="shared" si="276"/>
        <v>3.1</v>
      </c>
      <c r="M788" s="115">
        <f t="shared" si="277"/>
        <v>3.6</v>
      </c>
      <c r="N788" s="56">
        <f t="shared" si="278"/>
        <v>3.6</v>
      </c>
      <c r="O788" s="53" t="str">
        <f t="shared" si="279"/>
        <v>일반(목록배제,Normal-Manifest Exception)</v>
      </c>
      <c r="P788" s="100">
        <f t="shared" si="280"/>
        <v>14.47</v>
      </c>
      <c r="Q788" s="63" t="str">
        <f t="shared" si="281"/>
        <v>RS702</v>
      </c>
      <c r="R788" s="63" t="str">
        <f t="shared" si="282"/>
        <v>AIR SEOUL</v>
      </c>
      <c r="S788" s="54">
        <f t="shared" si="283"/>
        <v>45918</v>
      </c>
      <c r="T788" s="94">
        <f t="shared" si="284"/>
        <v>1154</v>
      </c>
      <c r="U788" s="98" cm="1">
        <f t="array" ref="U788">IF(OR(ISNUMBER(SEARCH("대신대납",J788)),ISNUMBER(SEARCH("대신 대납",J788))),_xlfn.LET(
  _xlpm.s,J788,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8" s="98">
        <f>((K788-1)*2500)/(Summary!$B$23/100)</f>
        <v>0</v>
      </c>
      <c r="W788" s="107">
        <f>IF(OR(ISNUMBER(SEARCH("대신대납",J788)),ISNUMBER(SEARCH("대신 대납",J788)),ISNUMBER(SEARCH("대신착불",J788)),ISNUMBER(SEARCH("대신 착불",J788))), 0,_xlfn.IFNA(_xlfn.IFS(
    AND(N788/K788 &gt; 2, N788/K788 &lt;= 5), 500/(Summary!$B$23/100) * K788,
    AND(N788/K788 &gt; 5, N788/K788 &lt;= 10), 1000/(Summary!$B$23/100) * K788,
    AND(N788/K788 &gt; 10, N788/K788 &lt;= 20), 3000/(Summary!$B$23/100) * K788,
    AND(N788/K788 &gt; 20, N788/K788 &lt;= 25), 11000/(Summary!$B$23/100) * K788,
    AND(N788/K788 &gt; 25, N788/K788 &lt;= 999), 15000/(Summary!$B$23/100) * K788
),0))</f>
        <v>53.059968376258844</v>
      </c>
      <c r="X788" s="99" cm="1">
        <f t="array" ref="X788">_xlfn.IFNA(_xlfn.IFS(AND(P788&gt;=2000, P788&lt;3000), 10000, AND(P788&gt;=3000, P788&lt;4000), 15000, AND(P788&gt;=4000, P788&lt;5000), 20000, AND(P788&gt;=5000), 25000),0)</f>
        <v>0</v>
      </c>
      <c r="Y788" s="64" t="str">
        <f>_xlfn.IFNA(VLOOKUP(D788,OTC!$A:$H,8,0),"")</f>
        <v/>
      </c>
      <c r="Z788" s="102">
        <f t="shared" si="285"/>
        <v>53</v>
      </c>
      <c r="AA788" s="113">
        <f t="shared" si="286"/>
        <v>1207</v>
      </c>
      <c r="AB788" s="124">
        <f>IF(OR(ISNUMBER(SEARCH("적하삭제",J788)),ISNUMBER(SEARCH("적하 삭제",J788))),0,AA788*Summary!$B$23/100)</f>
        <v>11373.9231</v>
      </c>
      <c r="AC788" s="65"/>
      <c r="AD788" s="145">
        <v>45918</v>
      </c>
      <c r="AE788" s="139" t="s">
        <v>10</v>
      </c>
      <c r="AF788" s="139">
        <v>82020038141</v>
      </c>
      <c r="AG788" s="139" t="s">
        <v>2479</v>
      </c>
      <c r="AH788" s="139" t="s">
        <v>2480</v>
      </c>
      <c r="AI788" s="139">
        <v>1039341553</v>
      </c>
      <c r="AJ788" s="139">
        <v>24632</v>
      </c>
      <c r="AK788" s="139"/>
      <c r="AL788" s="140">
        <v>1</v>
      </c>
      <c r="AM788" s="141">
        <v>3.1</v>
      </c>
      <c r="AN788" s="141">
        <v>3.6</v>
      </c>
      <c r="AO788" s="141">
        <v>3.6</v>
      </c>
      <c r="AP788" s="139" t="s">
        <v>8</v>
      </c>
      <c r="AQ788" s="141">
        <v>14.47</v>
      </c>
      <c r="AR788" s="139" t="s">
        <v>81</v>
      </c>
      <c r="AS788" s="139" t="s">
        <v>81</v>
      </c>
      <c r="AT788" s="139" t="s">
        <v>81</v>
      </c>
      <c r="AU788" s="139" t="s">
        <v>81</v>
      </c>
      <c r="AV788" s="139" t="s">
        <v>81</v>
      </c>
      <c r="AW788" s="139">
        <v>2256355</v>
      </c>
      <c r="AX788" s="139" t="s">
        <v>121</v>
      </c>
      <c r="AY788" s="139" t="s">
        <v>82</v>
      </c>
      <c r="AZ788" s="139"/>
      <c r="BA788" s="139" t="s">
        <v>83</v>
      </c>
      <c r="BB788" s="157">
        <v>596421487004</v>
      </c>
      <c r="BC788" s="139"/>
      <c r="BD788" s="139" t="s">
        <v>2481</v>
      </c>
      <c r="BE788" s="139" t="s">
        <v>119</v>
      </c>
      <c r="BF788" s="139" t="s">
        <v>87</v>
      </c>
      <c r="BG788" s="139" t="s">
        <v>84</v>
      </c>
      <c r="BH788" s="139" t="s">
        <v>85</v>
      </c>
      <c r="BI788" s="139" t="s">
        <v>86</v>
      </c>
      <c r="BJ788" s="139"/>
      <c r="BK788" s="139" t="s">
        <v>116</v>
      </c>
    </row>
    <row r="789" spans="1:63" ht="13.2" customHeight="1" x14ac:dyDescent="0.2">
      <c r="A789" s="54">
        <f t="shared" si="265"/>
        <v>45918</v>
      </c>
      <c r="B789" s="54" t="str">
        <f t="shared" si="266"/>
        <v>NRT</v>
      </c>
      <c r="C789" s="53">
        <f t="shared" si="267"/>
        <v>82020038141</v>
      </c>
      <c r="D789" s="55" t="str">
        <f t="shared" si="268"/>
        <v>PJP250145410</v>
      </c>
      <c r="E789" s="53">
        <f t="shared" si="269"/>
        <v>596421487074</v>
      </c>
      <c r="F789" s="53">
        <f t="shared" si="270"/>
        <v>2256355</v>
      </c>
      <c r="G789" s="53" t="str">
        <f t="shared" si="271"/>
        <v>SWCORP (TEAMHT)</v>
      </c>
      <c r="H789" s="55" t="str">
        <f t="shared" si="272"/>
        <v>윤해인</v>
      </c>
      <c r="I789" s="53">
        <f t="shared" si="273"/>
        <v>3721</v>
      </c>
      <c r="J789" s="72">
        <f t="shared" si="274"/>
        <v>0</v>
      </c>
      <c r="K789" s="114">
        <f t="shared" si="275"/>
        <v>1</v>
      </c>
      <c r="L789" s="115">
        <f t="shared" si="276"/>
        <v>2.1</v>
      </c>
      <c r="M789" s="115">
        <f t="shared" si="277"/>
        <v>1.9</v>
      </c>
      <c r="N789" s="56">
        <f t="shared" si="278"/>
        <v>2.1</v>
      </c>
      <c r="O789" s="53" t="str">
        <f t="shared" si="279"/>
        <v>일반(목록배제,Normal-Manifest Exception)</v>
      </c>
      <c r="P789" s="100">
        <f t="shared" si="280"/>
        <v>7.33</v>
      </c>
      <c r="Q789" s="63" t="str">
        <f t="shared" si="281"/>
        <v>RS702</v>
      </c>
      <c r="R789" s="63" t="str">
        <f t="shared" si="282"/>
        <v>AIR SEOUL</v>
      </c>
      <c r="S789" s="54">
        <f t="shared" si="283"/>
        <v>45918</v>
      </c>
      <c r="T789" s="94">
        <f t="shared" si="284"/>
        <v>869</v>
      </c>
      <c r="U789" s="98" cm="1">
        <f t="array" ref="U789">IF(OR(ISNUMBER(SEARCH("대신대납",J789)),ISNUMBER(SEARCH("대신 대납",J789))),_xlfn.LET(
  _xlpm.s,J789,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9" s="98">
        <f>((K789-1)*2500)/(Summary!$B$23/100)</f>
        <v>0</v>
      </c>
      <c r="W789" s="107">
        <f>IF(OR(ISNUMBER(SEARCH("대신대납",J789)),ISNUMBER(SEARCH("대신 대납",J789)),ISNUMBER(SEARCH("대신착불",J789)),ISNUMBER(SEARCH("대신 착불",J789))), 0,_xlfn.IFNA(_xlfn.IFS(
    AND(N789/K789 &gt; 2, N789/K789 &lt;= 5), 500/(Summary!$B$23/100) * K789,
    AND(N789/K789 &gt; 5, N789/K789 &lt;= 10), 1000/(Summary!$B$23/100) * K789,
    AND(N789/K789 &gt; 10, N789/K789 &lt;= 20), 3000/(Summary!$B$23/100) * K789,
    AND(N789/K789 &gt; 20, N789/K789 &lt;= 25), 11000/(Summary!$B$23/100) * K789,
    AND(N789/K789 &gt; 25, N789/K789 &lt;= 999), 15000/(Summary!$B$23/100) * K789
),0))</f>
        <v>53.059968376258844</v>
      </c>
      <c r="X789" s="99" cm="1">
        <f t="array" ref="X789">_xlfn.IFNA(_xlfn.IFS(AND(P789&gt;=2000, P789&lt;3000), 10000, AND(P789&gt;=3000, P789&lt;4000), 15000, AND(P789&gt;=4000, P789&lt;5000), 20000, AND(P789&gt;=5000), 25000),0)</f>
        <v>0</v>
      </c>
      <c r="Y789" s="64" t="str">
        <f>_xlfn.IFNA(VLOOKUP(D789,OTC!$A:$H,8,0),"")</f>
        <v/>
      </c>
      <c r="Z789" s="102">
        <f t="shared" si="285"/>
        <v>53</v>
      </c>
      <c r="AA789" s="113">
        <f t="shared" si="286"/>
        <v>922</v>
      </c>
      <c r="AB789" s="124">
        <f>IF(OR(ISNUMBER(SEARCH("적하삭제",J789)),ISNUMBER(SEARCH("적하 삭제",J789))),0,AA789*Summary!$B$23/100)</f>
        <v>8688.2826000000005</v>
      </c>
      <c r="AC789" s="65"/>
      <c r="AD789" s="145">
        <v>45918</v>
      </c>
      <c r="AE789" s="139" t="s">
        <v>10</v>
      </c>
      <c r="AF789" s="139">
        <v>82020038141</v>
      </c>
      <c r="AG789" s="139" t="s">
        <v>2482</v>
      </c>
      <c r="AH789" s="139" t="s">
        <v>2483</v>
      </c>
      <c r="AI789" s="139">
        <v>1041076730</v>
      </c>
      <c r="AJ789" s="139">
        <v>3721</v>
      </c>
      <c r="AK789" s="139"/>
      <c r="AL789" s="140">
        <v>1</v>
      </c>
      <c r="AM789" s="141">
        <v>2.1</v>
      </c>
      <c r="AN789" s="141">
        <v>1.9</v>
      </c>
      <c r="AO789" s="141">
        <v>2.1</v>
      </c>
      <c r="AP789" s="139" t="s">
        <v>8</v>
      </c>
      <c r="AQ789" s="141">
        <v>7.33</v>
      </c>
      <c r="AR789" s="139" t="s">
        <v>81</v>
      </c>
      <c r="AS789" s="139" t="s">
        <v>81</v>
      </c>
      <c r="AT789" s="139" t="s">
        <v>81</v>
      </c>
      <c r="AU789" s="139" t="s">
        <v>81</v>
      </c>
      <c r="AV789" s="139" t="s">
        <v>81</v>
      </c>
      <c r="AW789" s="139">
        <v>2256355</v>
      </c>
      <c r="AX789" s="139" t="s">
        <v>121</v>
      </c>
      <c r="AY789" s="139" t="s">
        <v>82</v>
      </c>
      <c r="AZ789" s="139"/>
      <c r="BA789" s="139" t="s">
        <v>83</v>
      </c>
      <c r="BB789" s="157">
        <v>596421487074</v>
      </c>
      <c r="BC789" s="139"/>
      <c r="BD789" s="139" t="s">
        <v>2484</v>
      </c>
      <c r="BE789" s="139" t="s">
        <v>119</v>
      </c>
      <c r="BF789" s="139" t="s">
        <v>87</v>
      </c>
      <c r="BG789" s="139" t="s">
        <v>84</v>
      </c>
      <c r="BH789" s="139" t="s">
        <v>85</v>
      </c>
      <c r="BI789" s="139" t="s">
        <v>86</v>
      </c>
      <c r="BJ789" s="139"/>
      <c r="BK789" s="139" t="s">
        <v>116</v>
      </c>
    </row>
    <row r="790" spans="1:63" ht="13.2" customHeight="1" x14ac:dyDescent="0.2">
      <c r="A790" s="54">
        <f t="shared" si="265"/>
        <v>45918</v>
      </c>
      <c r="B790" s="54" t="str">
        <f t="shared" si="266"/>
        <v>NRT</v>
      </c>
      <c r="C790" s="53">
        <f t="shared" si="267"/>
        <v>82020038141</v>
      </c>
      <c r="D790" s="55" t="str">
        <f t="shared" si="268"/>
        <v>PJP250145439</v>
      </c>
      <c r="E790" s="53">
        <f t="shared" si="269"/>
        <v>596421487365</v>
      </c>
      <c r="F790" s="53">
        <f t="shared" si="270"/>
        <v>2256355</v>
      </c>
      <c r="G790" s="53" t="str">
        <f t="shared" si="271"/>
        <v>SWCORP (TEAMHT)</v>
      </c>
      <c r="H790" s="55" t="str">
        <f t="shared" si="272"/>
        <v>정광채</v>
      </c>
      <c r="I790" s="53">
        <f t="shared" si="273"/>
        <v>63579</v>
      </c>
      <c r="J790" s="72">
        <f t="shared" si="274"/>
        <v>0</v>
      </c>
      <c r="K790" s="114">
        <f t="shared" si="275"/>
        <v>1</v>
      </c>
      <c r="L790" s="115">
        <f t="shared" si="276"/>
        <v>0.6</v>
      </c>
      <c r="M790" s="115">
        <f t="shared" si="277"/>
        <v>2.1</v>
      </c>
      <c r="N790" s="56">
        <f t="shared" si="278"/>
        <v>2.1</v>
      </c>
      <c r="O790" s="53" t="str">
        <f t="shared" si="279"/>
        <v>일반(목록배제,Normal-Manifest Exception)</v>
      </c>
      <c r="P790" s="100">
        <f t="shared" si="280"/>
        <v>13.61</v>
      </c>
      <c r="Q790" s="63" t="str">
        <f t="shared" si="281"/>
        <v>RS702</v>
      </c>
      <c r="R790" s="63" t="str">
        <f t="shared" si="282"/>
        <v>AIR SEOUL</v>
      </c>
      <c r="S790" s="54">
        <f t="shared" si="283"/>
        <v>45918</v>
      </c>
      <c r="T790" s="94">
        <f t="shared" si="284"/>
        <v>869</v>
      </c>
      <c r="U790" s="98" cm="1">
        <f t="array" ref="U790">IF(OR(ISNUMBER(SEARCH("대신대납",J790)),ISNUMBER(SEARCH("대신 대납",J790))),_xlfn.LET(
  _xlpm.s,J790,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0" s="98">
        <f>((K790-1)*2500)/(Summary!$B$23/100)</f>
        <v>0</v>
      </c>
      <c r="W790" s="107">
        <f>IF(OR(ISNUMBER(SEARCH("대신대납",J790)),ISNUMBER(SEARCH("대신 대납",J790)),ISNUMBER(SEARCH("대신착불",J790)),ISNUMBER(SEARCH("대신 착불",J790))), 0,_xlfn.IFNA(_xlfn.IFS(
    AND(N790/K790 &gt; 2, N790/K790 &lt;= 5), 500/(Summary!$B$23/100) * K790,
    AND(N790/K790 &gt; 5, N790/K790 &lt;= 10), 1000/(Summary!$B$23/100) * K790,
    AND(N790/K790 &gt; 10, N790/K790 &lt;= 20), 3000/(Summary!$B$23/100) * K790,
    AND(N790/K790 &gt; 20, N790/K790 &lt;= 25), 11000/(Summary!$B$23/100) * K790,
    AND(N790/K790 &gt; 25, N790/K790 &lt;= 999), 15000/(Summary!$B$23/100) * K790
),0))</f>
        <v>53.059968376258844</v>
      </c>
      <c r="X790" s="99" cm="1">
        <f t="array" ref="X790">_xlfn.IFNA(_xlfn.IFS(AND(P790&gt;=2000, P790&lt;3000), 10000, AND(P790&gt;=3000, P790&lt;4000), 15000, AND(P790&gt;=4000, P790&lt;5000), 20000, AND(P790&gt;=5000), 25000),0)</f>
        <v>0</v>
      </c>
      <c r="Y790" s="64" t="str">
        <f>_xlfn.IFNA(VLOOKUP(D790,OTC!$A:$H,8,0),"")</f>
        <v/>
      </c>
      <c r="Z790" s="102">
        <f t="shared" si="285"/>
        <v>53</v>
      </c>
      <c r="AA790" s="113">
        <f t="shared" si="286"/>
        <v>922</v>
      </c>
      <c r="AB790" s="124">
        <f>IF(OR(ISNUMBER(SEARCH("적하삭제",J790)),ISNUMBER(SEARCH("적하 삭제",J790))),0,AA790*Summary!$B$23/100)</f>
        <v>8688.2826000000005</v>
      </c>
      <c r="AC790" s="65"/>
      <c r="AD790" s="145">
        <v>45918</v>
      </c>
      <c r="AE790" s="139" t="s">
        <v>10</v>
      </c>
      <c r="AF790" s="139">
        <v>82020038141</v>
      </c>
      <c r="AG790" s="139" t="s">
        <v>2485</v>
      </c>
      <c r="AH790" s="139" t="s">
        <v>2486</v>
      </c>
      <c r="AI790" s="139">
        <v>1035820899</v>
      </c>
      <c r="AJ790" s="139">
        <v>63579</v>
      </c>
      <c r="AK790" s="139"/>
      <c r="AL790" s="140">
        <v>1</v>
      </c>
      <c r="AM790" s="141">
        <v>0.6</v>
      </c>
      <c r="AN790" s="141">
        <v>2.1</v>
      </c>
      <c r="AO790" s="141">
        <v>2.1</v>
      </c>
      <c r="AP790" s="139" t="s">
        <v>8</v>
      </c>
      <c r="AQ790" s="141">
        <v>13.61</v>
      </c>
      <c r="AR790" s="139" t="s">
        <v>81</v>
      </c>
      <c r="AS790" s="139" t="s">
        <v>81</v>
      </c>
      <c r="AT790" s="139" t="s">
        <v>81</v>
      </c>
      <c r="AU790" s="139" t="s">
        <v>81</v>
      </c>
      <c r="AV790" s="139" t="s">
        <v>81</v>
      </c>
      <c r="AW790" s="139">
        <v>2256355</v>
      </c>
      <c r="AX790" s="139" t="s">
        <v>121</v>
      </c>
      <c r="AY790" s="139" t="s">
        <v>82</v>
      </c>
      <c r="AZ790" s="139"/>
      <c r="BA790" s="139" t="s">
        <v>83</v>
      </c>
      <c r="BB790" s="157">
        <v>596421487365</v>
      </c>
      <c r="BC790" s="139"/>
      <c r="BD790" s="139" t="s">
        <v>2487</v>
      </c>
      <c r="BE790" s="139" t="s">
        <v>119</v>
      </c>
      <c r="BF790" s="139" t="s">
        <v>87</v>
      </c>
      <c r="BG790" s="139" t="s">
        <v>84</v>
      </c>
      <c r="BH790" s="139" t="s">
        <v>85</v>
      </c>
      <c r="BI790" s="139" t="s">
        <v>86</v>
      </c>
      <c r="BJ790" s="139"/>
      <c r="BK790" s="139" t="s">
        <v>116</v>
      </c>
    </row>
    <row r="791" spans="1:63" ht="13.2" customHeight="1" x14ac:dyDescent="0.2">
      <c r="A791" s="54">
        <f t="shared" si="265"/>
        <v>45918</v>
      </c>
      <c r="B791" s="54" t="str">
        <f t="shared" si="266"/>
        <v>NRT</v>
      </c>
      <c r="C791" s="53">
        <f t="shared" si="267"/>
        <v>82020038141</v>
      </c>
      <c r="D791" s="55" t="str">
        <f t="shared" si="268"/>
        <v>PJP250145453</v>
      </c>
      <c r="E791" s="53">
        <f t="shared" si="269"/>
        <v>596421487505</v>
      </c>
      <c r="F791" s="53">
        <f t="shared" si="270"/>
        <v>2256355</v>
      </c>
      <c r="G791" s="53" t="str">
        <f t="shared" si="271"/>
        <v>SWCORP (TEAMHT)</v>
      </c>
      <c r="H791" s="55" t="str">
        <f t="shared" si="272"/>
        <v>호규진</v>
      </c>
      <c r="I791" s="53">
        <f t="shared" si="273"/>
        <v>5256</v>
      </c>
      <c r="J791" s="72">
        <f t="shared" si="274"/>
        <v>0</v>
      </c>
      <c r="K791" s="114">
        <f t="shared" si="275"/>
        <v>1</v>
      </c>
      <c r="L791" s="115">
        <f t="shared" si="276"/>
        <v>2.5499999999999998</v>
      </c>
      <c r="M791" s="115">
        <f t="shared" si="277"/>
        <v>6.1</v>
      </c>
      <c r="N791" s="56">
        <f t="shared" si="278"/>
        <v>6.1000000000000005</v>
      </c>
      <c r="O791" s="53" t="str">
        <f t="shared" si="279"/>
        <v>동물검역(Animal Inspection)</v>
      </c>
      <c r="P791" s="100">
        <f t="shared" si="280"/>
        <v>22.21</v>
      </c>
      <c r="Q791" s="63" t="str">
        <f t="shared" si="281"/>
        <v>RS702</v>
      </c>
      <c r="R791" s="63" t="str">
        <f t="shared" si="282"/>
        <v>AIR SEOUL</v>
      </c>
      <c r="S791" s="54">
        <f t="shared" si="283"/>
        <v>45918</v>
      </c>
      <c r="T791" s="94">
        <f t="shared" si="284"/>
        <v>1629</v>
      </c>
      <c r="U791" s="98" cm="1">
        <f t="array" ref="U791">IF(OR(ISNUMBER(SEARCH("대신대납",J791)),ISNUMBER(SEARCH("대신 대납",J791))),_xlfn.LET(
  _xlpm.s,J791,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1" s="98">
        <f>((K791-1)*2500)/(Summary!$B$23/100)</f>
        <v>0</v>
      </c>
      <c r="W791" s="107">
        <f>IF(OR(ISNUMBER(SEARCH("대신대납",J791)),ISNUMBER(SEARCH("대신 대납",J791)),ISNUMBER(SEARCH("대신착불",J791)),ISNUMBER(SEARCH("대신 착불",J791))), 0,_xlfn.IFNA(_xlfn.IFS(
    AND(N791/K791 &gt; 2, N791/K791 &lt;= 5), 500/(Summary!$B$23/100) * K791,
    AND(N791/K791 &gt; 5, N791/K791 &lt;= 10), 1000/(Summary!$B$23/100) * K791,
    AND(N791/K791 &gt; 10, N791/K791 &lt;= 20), 3000/(Summary!$B$23/100) * K791,
    AND(N791/K791 &gt; 20, N791/K791 &lt;= 25), 11000/(Summary!$B$23/100) * K791,
    AND(N791/K791 &gt; 25, N791/K791 &lt;= 999), 15000/(Summary!$B$23/100) * K791
),0))</f>
        <v>106.11993675251769</v>
      </c>
      <c r="X791" s="99" cm="1">
        <f t="array" ref="X791">_xlfn.IFNA(_xlfn.IFS(AND(P791&gt;=2000, P791&lt;3000), 10000, AND(P791&gt;=3000, P791&lt;4000), 15000, AND(P791&gt;=4000, P791&lt;5000), 20000, AND(P791&gt;=5000), 25000),0)</f>
        <v>0</v>
      </c>
      <c r="Y791" s="64" t="str">
        <f>_xlfn.IFNA(VLOOKUP(D791,OTC!$A:$H,8,0),"")</f>
        <v/>
      </c>
      <c r="Z791" s="102">
        <f t="shared" si="285"/>
        <v>106</v>
      </c>
      <c r="AA791" s="113">
        <f t="shared" si="286"/>
        <v>1735</v>
      </c>
      <c r="AB791" s="124">
        <f>IF(OR(ISNUMBER(SEARCH("적하삭제",J791)),ISNUMBER(SEARCH("적하 삭제",J791))),0,AA791*Summary!$B$23/100)</f>
        <v>16349.425500000001</v>
      </c>
      <c r="AC791" s="65"/>
      <c r="AD791" s="145">
        <v>45918</v>
      </c>
      <c r="AE791" s="139" t="s">
        <v>10</v>
      </c>
      <c r="AF791" s="139">
        <v>82020038141</v>
      </c>
      <c r="AG791" s="139" t="s">
        <v>2488</v>
      </c>
      <c r="AH791" s="139" t="s">
        <v>1508</v>
      </c>
      <c r="AI791" s="139">
        <v>1034641660</v>
      </c>
      <c r="AJ791" s="139">
        <v>5256</v>
      </c>
      <c r="AK791" s="139"/>
      <c r="AL791" s="140">
        <v>1</v>
      </c>
      <c r="AM791" s="141">
        <v>2.5499999999999998</v>
      </c>
      <c r="AN791" s="141">
        <v>6.1</v>
      </c>
      <c r="AO791" s="141">
        <v>6.5</v>
      </c>
      <c r="AP791" s="139" t="s">
        <v>100</v>
      </c>
      <c r="AQ791" s="141">
        <v>22.21</v>
      </c>
      <c r="AR791" s="139" t="s">
        <v>81</v>
      </c>
      <c r="AS791" s="139" t="s">
        <v>81</v>
      </c>
      <c r="AT791" s="139" t="s">
        <v>81</v>
      </c>
      <c r="AU791" s="139" t="s">
        <v>81</v>
      </c>
      <c r="AV791" s="139" t="s">
        <v>81</v>
      </c>
      <c r="AW791" s="139">
        <v>2256355</v>
      </c>
      <c r="AX791" s="139" t="s">
        <v>121</v>
      </c>
      <c r="AY791" s="139" t="s">
        <v>82</v>
      </c>
      <c r="AZ791" s="139"/>
      <c r="BA791" s="139" t="s">
        <v>83</v>
      </c>
      <c r="BB791" s="157">
        <v>596421487505</v>
      </c>
      <c r="BC791" s="139"/>
      <c r="BD791" s="139" t="s">
        <v>2489</v>
      </c>
      <c r="BE791" s="139" t="s">
        <v>119</v>
      </c>
      <c r="BF791" s="139" t="s">
        <v>87</v>
      </c>
      <c r="BG791" s="139" t="s">
        <v>84</v>
      </c>
      <c r="BH791" s="139" t="s">
        <v>85</v>
      </c>
      <c r="BI791" s="139" t="s">
        <v>86</v>
      </c>
      <c r="BJ791" s="139"/>
      <c r="BK791" s="139" t="s">
        <v>116</v>
      </c>
    </row>
    <row r="792" spans="1:63" ht="13.2" customHeight="1" x14ac:dyDescent="0.2">
      <c r="A792" s="54">
        <f t="shared" si="265"/>
        <v>45918</v>
      </c>
      <c r="B792" s="54" t="str">
        <f t="shared" si="266"/>
        <v>NRT</v>
      </c>
      <c r="C792" s="53">
        <f t="shared" si="267"/>
        <v>82020038141</v>
      </c>
      <c r="D792" s="55" t="str">
        <f t="shared" si="268"/>
        <v>PJP250145367</v>
      </c>
      <c r="E792" s="53">
        <f t="shared" si="269"/>
        <v>596421486643</v>
      </c>
      <c r="F792" s="53">
        <f t="shared" si="270"/>
        <v>2256355</v>
      </c>
      <c r="G792" s="53" t="str">
        <f t="shared" si="271"/>
        <v>SWCORP (TEAMHT)</v>
      </c>
      <c r="H792" s="55" t="str">
        <f t="shared" si="272"/>
        <v>김수연</v>
      </c>
      <c r="I792" s="53">
        <f t="shared" si="273"/>
        <v>16464</v>
      </c>
      <c r="J792" s="72">
        <f t="shared" si="274"/>
        <v>0</v>
      </c>
      <c r="K792" s="114">
        <f t="shared" si="275"/>
        <v>1</v>
      </c>
      <c r="L792" s="115">
        <f t="shared" si="276"/>
        <v>1.45</v>
      </c>
      <c r="M792" s="115">
        <f t="shared" si="277"/>
        <v>3.6</v>
      </c>
      <c r="N792" s="56">
        <f t="shared" si="278"/>
        <v>3.6</v>
      </c>
      <c r="O792" s="53" t="str">
        <f t="shared" si="279"/>
        <v>일반(목록배제,Normal-Manifest Exception)</v>
      </c>
      <c r="P792" s="100">
        <f t="shared" si="280"/>
        <v>13.41</v>
      </c>
      <c r="Q792" s="63" t="str">
        <f t="shared" si="281"/>
        <v>RS702</v>
      </c>
      <c r="R792" s="63" t="str">
        <f t="shared" si="282"/>
        <v>AIR SEOUL</v>
      </c>
      <c r="S792" s="54">
        <f t="shared" si="283"/>
        <v>45918</v>
      </c>
      <c r="T792" s="94">
        <f t="shared" si="284"/>
        <v>1154</v>
      </c>
      <c r="U792" s="98" cm="1">
        <f t="array" ref="U792">IF(OR(ISNUMBER(SEARCH("대신대납",J792)),ISNUMBER(SEARCH("대신 대납",J792))),_xlfn.LET(
  _xlpm.s,J792,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2" s="98">
        <f>((K792-1)*2500)/(Summary!$B$23/100)</f>
        <v>0</v>
      </c>
      <c r="W792" s="107">
        <f>IF(OR(ISNUMBER(SEARCH("대신대납",J792)),ISNUMBER(SEARCH("대신 대납",J792)),ISNUMBER(SEARCH("대신착불",J792)),ISNUMBER(SEARCH("대신 착불",J792))), 0,_xlfn.IFNA(_xlfn.IFS(
    AND(N792/K792 &gt; 2, N792/K792 &lt;= 5), 500/(Summary!$B$23/100) * K792,
    AND(N792/K792 &gt; 5, N792/K792 &lt;= 10), 1000/(Summary!$B$23/100) * K792,
    AND(N792/K792 &gt; 10, N792/K792 &lt;= 20), 3000/(Summary!$B$23/100) * K792,
    AND(N792/K792 &gt; 20, N792/K792 &lt;= 25), 11000/(Summary!$B$23/100) * K792,
    AND(N792/K792 &gt; 25, N792/K792 &lt;= 999), 15000/(Summary!$B$23/100) * K792
),0))</f>
        <v>53.059968376258844</v>
      </c>
      <c r="X792" s="99" cm="1">
        <f t="array" ref="X792">_xlfn.IFNA(_xlfn.IFS(AND(P792&gt;=2000, P792&lt;3000), 10000, AND(P792&gt;=3000, P792&lt;4000), 15000, AND(P792&gt;=4000, P792&lt;5000), 20000, AND(P792&gt;=5000), 25000),0)</f>
        <v>0</v>
      </c>
      <c r="Y792" s="64" t="str">
        <f>_xlfn.IFNA(VLOOKUP(D792,OTC!$A:$H,8,0),"")</f>
        <v/>
      </c>
      <c r="Z792" s="102">
        <f t="shared" si="285"/>
        <v>53</v>
      </c>
      <c r="AA792" s="113">
        <f t="shared" si="286"/>
        <v>1207</v>
      </c>
      <c r="AB792" s="124">
        <f>IF(OR(ISNUMBER(SEARCH("적하삭제",J792)),ISNUMBER(SEARCH("적하 삭제",J792))),0,AA792*Summary!$B$23/100)</f>
        <v>11373.9231</v>
      </c>
      <c r="AC792" s="65"/>
      <c r="AD792" s="145">
        <v>45918</v>
      </c>
      <c r="AE792" s="139" t="s">
        <v>10</v>
      </c>
      <c r="AF792" s="139">
        <v>82020038141</v>
      </c>
      <c r="AG792" s="139" t="s">
        <v>2490</v>
      </c>
      <c r="AH792" s="139" t="s">
        <v>227</v>
      </c>
      <c r="AI792" s="139">
        <v>1081213652</v>
      </c>
      <c r="AJ792" s="139">
        <v>16464</v>
      </c>
      <c r="AK792" s="139"/>
      <c r="AL792" s="140">
        <v>1</v>
      </c>
      <c r="AM792" s="141">
        <v>1.45</v>
      </c>
      <c r="AN792" s="141">
        <v>3.6</v>
      </c>
      <c r="AO792" s="141">
        <v>3.6</v>
      </c>
      <c r="AP792" s="139" t="s">
        <v>8</v>
      </c>
      <c r="AQ792" s="141">
        <v>13.41</v>
      </c>
      <c r="AR792" s="139" t="s">
        <v>81</v>
      </c>
      <c r="AS792" s="139" t="s">
        <v>81</v>
      </c>
      <c r="AT792" s="139" t="s">
        <v>81</v>
      </c>
      <c r="AU792" s="139" t="s">
        <v>81</v>
      </c>
      <c r="AV792" s="139" t="s">
        <v>81</v>
      </c>
      <c r="AW792" s="139">
        <v>2256355</v>
      </c>
      <c r="AX792" s="139" t="s">
        <v>121</v>
      </c>
      <c r="AY792" s="139" t="s">
        <v>82</v>
      </c>
      <c r="AZ792" s="139"/>
      <c r="BA792" s="139" t="s">
        <v>83</v>
      </c>
      <c r="BB792" s="157">
        <v>596421486643</v>
      </c>
      <c r="BC792" s="139"/>
      <c r="BD792" s="139" t="s">
        <v>2491</v>
      </c>
      <c r="BE792" s="139" t="s">
        <v>119</v>
      </c>
      <c r="BF792" s="139" t="s">
        <v>87</v>
      </c>
      <c r="BG792" s="139" t="s">
        <v>84</v>
      </c>
      <c r="BH792" s="139" t="s">
        <v>85</v>
      </c>
      <c r="BI792" s="139" t="s">
        <v>86</v>
      </c>
      <c r="BJ792" s="139"/>
      <c r="BK792" s="139" t="s">
        <v>116</v>
      </c>
    </row>
    <row r="793" spans="1:63" ht="13.2" customHeight="1" x14ac:dyDescent="0.2">
      <c r="A793" s="54">
        <f t="shared" si="265"/>
        <v>45918</v>
      </c>
      <c r="B793" s="54" t="str">
        <f t="shared" si="266"/>
        <v>NRT</v>
      </c>
      <c r="C793" s="53">
        <f t="shared" si="267"/>
        <v>82020038141</v>
      </c>
      <c r="D793" s="55" t="str">
        <f t="shared" si="268"/>
        <v>PJP250145388</v>
      </c>
      <c r="E793" s="53">
        <f t="shared" si="269"/>
        <v>596421486853</v>
      </c>
      <c r="F793" s="53">
        <f t="shared" si="270"/>
        <v>2256355</v>
      </c>
      <c r="G793" s="53" t="str">
        <f t="shared" si="271"/>
        <v>SWCORP (TEAMHT)</v>
      </c>
      <c r="H793" s="55" t="str">
        <f t="shared" si="272"/>
        <v>강승훈</v>
      </c>
      <c r="I793" s="53">
        <f t="shared" si="273"/>
        <v>28057</v>
      </c>
      <c r="J793" s="72">
        <f t="shared" si="274"/>
        <v>0</v>
      </c>
      <c r="K793" s="114">
        <f t="shared" si="275"/>
        <v>1</v>
      </c>
      <c r="L793" s="115">
        <f t="shared" si="276"/>
        <v>0.55000000000000004</v>
      </c>
      <c r="M793" s="115">
        <f t="shared" si="277"/>
        <v>2.1</v>
      </c>
      <c r="N793" s="56">
        <f t="shared" si="278"/>
        <v>2.1</v>
      </c>
      <c r="O793" s="53" t="str">
        <f t="shared" si="279"/>
        <v>일반(목록배제,Normal-Manifest Exception)</v>
      </c>
      <c r="P793" s="100">
        <f t="shared" si="280"/>
        <v>22.15</v>
      </c>
      <c r="Q793" s="63" t="str">
        <f t="shared" si="281"/>
        <v>RS702</v>
      </c>
      <c r="R793" s="63" t="str">
        <f t="shared" si="282"/>
        <v>AIR SEOUL</v>
      </c>
      <c r="S793" s="54">
        <f t="shared" si="283"/>
        <v>45918</v>
      </c>
      <c r="T793" s="94">
        <f t="shared" si="284"/>
        <v>869</v>
      </c>
      <c r="U793" s="98" cm="1">
        <f t="array" ref="U793">IF(OR(ISNUMBER(SEARCH("대신대납",J793)),ISNUMBER(SEARCH("대신 대납",J793))),_xlfn.LET(
  _xlpm.s,J793,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3" s="98">
        <f>((K793-1)*2500)/(Summary!$B$23/100)</f>
        <v>0</v>
      </c>
      <c r="W793" s="107">
        <f>IF(OR(ISNUMBER(SEARCH("대신대납",J793)),ISNUMBER(SEARCH("대신 대납",J793)),ISNUMBER(SEARCH("대신착불",J793)),ISNUMBER(SEARCH("대신 착불",J793))), 0,_xlfn.IFNA(_xlfn.IFS(
    AND(N793/K793 &gt; 2, N793/K793 &lt;= 5), 500/(Summary!$B$23/100) * K793,
    AND(N793/K793 &gt; 5, N793/K793 &lt;= 10), 1000/(Summary!$B$23/100) * K793,
    AND(N793/K793 &gt; 10, N793/K793 &lt;= 20), 3000/(Summary!$B$23/100) * K793,
    AND(N793/K793 &gt; 20, N793/K793 &lt;= 25), 11000/(Summary!$B$23/100) * K793,
    AND(N793/K793 &gt; 25, N793/K793 &lt;= 999), 15000/(Summary!$B$23/100) * K793
),0))</f>
        <v>53.059968376258844</v>
      </c>
      <c r="X793" s="99" cm="1">
        <f t="array" ref="X793">_xlfn.IFNA(_xlfn.IFS(AND(P793&gt;=2000, P793&lt;3000), 10000, AND(P793&gt;=3000, P793&lt;4000), 15000, AND(P793&gt;=4000, P793&lt;5000), 20000, AND(P793&gt;=5000), 25000),0)</f>
        <v>0</v>
      </c>
      <c r="Y793" s="64" t="str">
        <f>_xlfn.IFNA(VLOOKUP(D793,OTC!$A:$H,8,0),"")</f>
        <v/>
      </c>
      <c r="Z793" s="102">
        <f t="shared" si="285"/>
        <v>53</v>
      </c>
      <c r="AA793" s="113">
        <f t="shared" si="286"/>
        <v>922</v>
      </c>
      <c r="AB793" s="124">
        <f>IF(OR(ISNUMBER(SEARCH("적하삭제",J793)),ISNUMBER(SEARCH("적하 삭제",J793))),0,AA793*Summary!$B$23/100)</f>
        <v>8688.2826000000005</v>
      </c>
      <c r="AC793" s="65"/>
      <c r="AD793" s="145">
        <v>45918</v>
      </c>
      <c r="AE793" s="139" t="s">
        <v>10</v>
      </c>
      <c r="AF793" s="139">
        <v>82020038141</v>
      </c>
      <c r="AG793" s="139" t="s">
        <v>2492</v>
      </c>
      <c r="AH793" s="139" t="s">
        <v>2493</v>
      </c>
      <c r="AI793" s="139">
        <v>1099206872</v>
      </c>
      <c r="AJ793" s="139">
        <v>28057</v>
      </c>
      <c r="AK793" s="139"/>
      <c r="AL793" s="140">
        <v>1</v>
      </c>
      <c r="AM793" s="141">
        <v>0.55000000000000004</v>
      </c>
      <c r="AN793" s="141">
        <v>2.1</v>
      </c>
      <c r="AO793" s="141">
        <v>2.1</v>
      </c>
      <c r="AP793" s="139" t="s">
        <v>8</v>
      </c>
      <c r="AQ793" s="141">
        <v>22.15</v>
      </c>
      <c r="AR793" s="139" t="s">
        <v>81</v>
      </c>
      <c r="AS793" s="139" t="s">
        <v>81</v>
      </c>
      <c r="AT793" s="139" t="s">
        <v>81</v>
      </c>
      <c r="AU793" s="139" t="s">
        <v>81</v>
      </c>
      <c r="AV793" s="139" t="s">
        <v>81</v>
      </c>
      <c r="AW793" s="139">
        <v>2256355</v>
      </c>
      <c r="AX793" s="139" t="s">
        <v>121</v>
      </c>
      <c r="AY793" s="139" t="s">
        <v>82</v>
      </c>
      <c r="AZ793" s="139"/>
      <c r="BA793" s="139" t="s">
        <v>83</v>
      </c>
      <c r="BB793" s="157">
        <v>596421486853</v>
      </c>
      <c r="BC793" s="139"/>
      <c r="BD793" s="139" t="s">
        <v>2494</v>
      </c>
      <c r="BE793" s="139" t="s">
        <v>119</v>
      </c>
      <c r="BF793" s="139" t="s">
        <v>87</v>
      </c>
      <c r="BG793" s="139" t="s">
        <v>84</v>
      </c>
      <c r="BH793" s="139" t="s">
        <v>85</v>
      </c>
      <c r="BI793" s="139" t="s">
        <v>86</v>
      </c>
      <c r="BJ793" s="139"/>
      <c r="BK793" s="139" t="s">
        <v>116</v>
      </c>
    </row>
    <row r="794" spans="1:63" ht="13.2" customHeight="1" x14ac:dyDescent="0.2">
      <c r="A794" s="54">
        <f t="shared" si="265"/>
        <v>45918</v>
      </c>
      <c r="B794" s="54" t="str">
        <f t="shared" si="266"/>
        <v>NRT</v>
      </c>
      <c r="C794" s="53">
        <f t="shared" si="267"/>
        <v>82020038141</v>
      </c>
      <c r="D794" s="55" t="str">
        <f t="shared" si="268"/>
        <v>PJP250145393</v>
      </c>
      <c r="E794" s="53">
        <f t="shared" si="269"/>
        <v>596421486901</v>
      </c>
      <c r="F794" s="53">
        <f t="shared" si="270"/>
        <v>2256355</v>
      </c>
      <c r="G794" s="53" t="str">
        <f t="shared" si="271"/>
        <v>SWCORP (TEAMHT)</v>
      </c>
      <c r="H794" s="55" t="str">
        <f t="shared" si="272"/>
        <v>김소영</v>
      </c>
      <c r="I794" s="53">
        <f t="shared" si="273"/>
        <v>48077</v>
      </c>
      <c r="J794" s="72">
        <f t="shared" si="274"/>
        <v>0</v>
      </c>
      <c r="K794" s="114">
        <f t="shared" si="275"/>
        <v>1</v>
      </c>
      <c r="L794" s="115">
        <f t="shared" si="276"/>
        <v>7.9</v>
      </c>
      <c r="M794" s="115">
        <f t="shared" si="277"/>
        <v>4.2</v>
      </c>
      <c r="N794" s="56">
        <f t="shared" si="278"/>
        <v>7.9</v>
      </c>
      <c r="O794" s="53" t="str">
        <f t="shared" si="279"/>
        <v>일반(목록배제,Normal-Manifest Exception)</v>
      </c>
      <c r="P794" s="100">
        <f t="shared" si="280"/>
        <v>15.43</v>
      </c>
      <c r="Q794" s="63" t="str">
        <f t="shared" si="281"/>
        <v>RS702</v>
      </c>
      <c r="R794" s="63" t="str">
        <f t="shared" si="282"/>
        <v>AIR SEOUL</v>
      </c>
      <c r="S794" s="54">
        <f t="shared" si="283"/>
        <v>45918</v>
      </c>
      <c r="T794" s="94">
        <f t="shared" si="284"/>
        <v>1971</v>
      </c>
      <c r="U794" s="98" cm="1">
        <f t="array" ref="U794">IF(OR(ISNUMBER(SEARCH("대신대납",J794)),ISNUMBER(SEARCH("대신 대납",J794))),_xlfn.LET(
  _xlpm.s,J794,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4" s="98">
        <f>((K794-1)*2500)/(Summary!$B$23/100)</f>
        <v>0</v>
      </c>
      <c r="W794" s="107">
        <f>IF(OR(ISNUMBER(SEARCH("대신대납",J794)),ISNUMBER(SEARCH("대신 대납",J794)),ISNUMBER(SEARCH("대신착불",J794)),ISNUMBER(SEARCH("대신 착불",J794))), 0,_xlfn.IFNA(_xlfn.IFS(
    AND(N794/K794 &gt; 2, N794/K794 &lt;= 5), 500/(Summary!$B$23/100) * K794,
    AND(N794/K794 &gt; 5, N794/K794 &lt;= 10), 1000/(Summary!$B$23/100) * K794,
    AND(N794/K794 &gt; 10, N794/K794 &lt;= 20), 3000/(Summary!$B$23/100) * K794,
    AND(N794/K794 &gt; 20, N794/K794 &lt;= 25), 11000/(Summary!$B$23/100) * K794,
    AND(N794/K794 &gt; 25, N794/K794 &lt;= 999), 15000/(Summary!$B$23/100) * K794
),0))</f>
        <v>106.11993675251769</v>
      </c>
      <c r="X794" s="99" cm="1">
        <f t="array" ref="X794">_xlfn.IFNA(_xlfn.IFS(AND(P794&gt;=2000, P794&lt;3000), 10000, AND(P794&gt;=3000, P794&lt;4000), 15000, AND(P794&gt;=4000, P794&lt;5000), 20000, AND(P794&gt;=5000), 25000),0)</f>
        <v>0</v>
      </c>
      <c r="Y794" s="64" t="str">
        <f>_xlfn.IFNA(VLOOKUP(D794,OTC!$A:$H,8,0),"")</f>
        <v/>
      </c>
      <c r="Z794" s="102">
        <f t="shared" si="285"/>
        <v>106</v>
      </c>
      <c r="AA794" s="113">
        <f t="shared" si="286"/>
        <v>2077</v>
      </c>
      <c r="AB794" s="124">
        <f>IF(OR(ISNUMBER(SEARCH("적하삭제",J794)),ISNUMBER(SEARCH("적하 삭제",J794))),0,AA794*Summary!$B$23/100)</f>
        <v>19572.194100000001</v>
      </c>
      <c r="AC794" s="65"/>
      <c r="AD794" s="145">
        <v>45918</v>
      </c>
      <c r="AE794" s="139" t="s">
        <v>10</v>
      </c>
      <c r="AF794" s="139">
        <v>82020038141</v>
      </c>
      <c r="AG794" s="139" t="s">
        <v>2495</v>
      </c>
      <c r="AH794" s="139" t="s">
        <v>1016</v>
      </c>
      <c r="AI794" s="139">
        <v>1031338542</v>
      </c>
      <c r="AJ794" s="139">
        <v>48077</v>
      </c>
      <c r="AK794" s="139"/>
      <c r="AL794" s="140">
        <v>1</v>
      </c>
      <c r="AM794" s="141">
        <v>7.9</v>
      </c>
      <c r="AN794" s="141">
        <v>4.2</v>
      </c>
      <c r="AO794" s="141">
        <v>8</v>
      </c>
      <c r="AP794" s="139" t="s">
        <v>8</v>
      </c>
      <c r="AQ794" s="141">
        <v>15.43</v>
      </c>
      <c r="AR794" s="139" t="s">
        <v>81</v>
      </c>
      <c r="AS794" s="139" t="s">
        <v>81</v>
      </c>
      <c r="AT794" s="139" t="s">
        <v>81</v>
      </c>
      <c r="AU794" s="139" t="s">
        <v>81</v>
      </c>
      <c r="AV794" s="139" t="s">
        <v>81</v>
      </c>
      <c r="AW794" s="139">
        <v>2256355</v>
      </c>
      <c r="AX794" s="139" t="s">
        <v>121</v>
      </c>
      <c r="AY794" s="139" t="s">
        <v>82</v>
      </c>
      <c r="AZ794" s="139"/>
      <c r="BA794" s="139" t="s">
        <v>83</v>
      </c>
      <c r="BB794" s="157">
        <v>596421486901</v>
      </c>
      <c r="BC794" s="139"/>
      <c r="BD794" s="139" t="s">
        <v>2496</v>
      </c>
      <c r="BE794" s="139" t="s">
        <v>119</v>
      </c>
      <c r="BF794" s="139" t="s">
        <v>87</v>
      </c>
      <c r="BG794" s="139" t="s">
        <v>84</v>
      </c>
      <c r="BH794" s="139" t="s">
        <v>85</v>
      </c>
      <c r="BI794" s="139" t="s">
        <v>86</v>
      </c>
      <c r="BJ794" s="139"/>
      <c r="BK794" s="139" t="s">
        <v>116</v>
      </c>
    </row>
    <row r="795" spans="1:63" ht="13.2" customHeight="1" x14ac:dyDescent="0.2">
      <c r="A795" s="54">
        <f t="shared" si="265"/>
        <v>45918</v>
      </c>
      <c r="B795" s="54" t="str">
        <f t="shared" si="266"/>
        <v>NRT</v>
      </c>
      <c r="C795" s="53">
        <f t="shared" si="267"/>
        <v>82020038141</v>
      </c>
      <c r="D795" s="55" t="str">
        <f t="shared" si="268"/>
        <v>PJP250145412</v>
      </c>
      <c r="E795" s="53">
        <f t="shared" si="269"/>
        <v>596421487096</v>
      </c>
      <c r="F795" s="53">
        <f t="shared" si="270"/>
        <v>2256355</v>
      </c>
      <c r="G795" s="53" t="str">
        <f t="shared" si="271"/>
        <v>SWCORP (TEAMHT)</v>
      </c>
      <c r="H795" s="55" t="str">
        <f t="shared" si="272"/>
        <v>이다영</v>
      </c>
      <c r="I795" s="53">
        <f t="shared" si="273"/>
        <v>32580</v>
      </c>
      <c r="J795" s="72">
        <f t="shared" si="274"/>
        <v>0</v>
      </c>
      <c r="K795" s="114">
        <f t="shared" si="275"/>
        <v>1</v>
      </c>
      <c r="L795" s="115">
        <f t="shared" si="276"/>
        <v>2.5</v>
      </c>
      <c r="M795" s="115">
        <f t="shared" si="277"/>
        <v>2</v>
      </c>
      <c r="N795" s="56">
        <f t="shared" si="278"/>
        <v>2.5</v>
      </c>
      <c r="O795" s="53" t="str">
        <f t="shared" si="279"/>
        <v>일반(목록배제,Normal-Manifest Exception)</v>
      </c>
      <c r="P795" s="100">
        <f t="shared" si="280"/>
        <v>14.55</v>
      </c>
      <c r="Q795" s="63" t="str">
        <f t="shared" si="281"/>
        <v>RS702</v>
      </c>
      <c r="R795" s="63" t="str">
        <f t="shared" si="282"/>
        <v>AIR SEOUL</v>
      </c>
      <c r="S795" s="54">
        <f t="shared" si="283"/>
        <v>45918</v>
      </c>
      <c r="T795" s="94">
        <f t="shared" si="284"/>
        <v>945</v>
      </c>
      <c r="U795" s="98" cm="1">
        <f t="array" ref="U795">IF(OR(ISNUMBER(SEARCH("대신대납",J795)),ISNUMBER(SEARCH("대신 대납",J795))),_xlfn.LET(
  _xlpm.s,J795,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5" s="98">
        <f>((K795-1)*2500)/(Summary!$B$23/100)</f>
        <v>0</v>
      </c>
      <c r="W795" s="107">
        <f>IF(OR(ISNUMBER(SEARCH("대신대납",J795)),ISNUMBER(SEARCH("대신 대납",J795)),ISNUMBER(SEARCH("대신착불",J795)),ISNUMBER(SEARCH("대신 착불",J795))), 0,_xlfn.IFNA(_xlfn.IFS(
    AND(N795/K795 &gt; 2, N795/K795 &lt;= 5), 500/(Summary!$B$23/100) * K795,
    AND(N795/K795 &gt; 5, N795/K795 &lt;= 10), 1000/(Summary!$B$23/100) * K795,
    AND(N795/K795 &gt; 10, N795/K795 &lt;= 20), 3000/(Summary!$B$23/100) * K795,
    AND(N795/K795 &gt; 20, N795/K795 &lt;= 25), 11000/(Summary!$B$23/100) * K795,
    AND(N795/K795 &gt; 25, N795/K795 &lt;= 999), 15000/(Summary!$B$23/100) * K795
),0))</f>
        <v>53.059968376258844</v>
      </c>
      <c r="X795" s="99" cm="1">
        <f t="array" ref="X795">_xlfn.IFNA(_xlfn.IFS(AND(P795&gt;=2000, P795&lt;3000), 10000, AND(P795&gt;=3000, P795&lt;4000), 15000, AND(P795&gt;=4000, P795&lt;5000), 20000, AND(P795&gt;=5000), 25000),0)</f>
        <v>0</v>
      </c>
      <c r="Y795" s="64" t="str">
        <f>_xlfn.IFNA(VLOOKUP(D795,OTC!$A:$H,8,0),"")</f>
        <v/>
      </c>
      <c r="Z795" s="102">
        <f t="shared" si="285"/>
        <v>53</v>
      </c>
      <c r="AA795" s="113">
        <f t="shared" si="286"/>
        <v>998</v>
      </c>
      <c r="AB795" s="124">
        <f>IF(OR(ISNUMBER(SEARCH("적하삭제",J795)),ISNUMBER(SEARCH("적하 삭제",J795))),0,AA795*Summary!$B$23/100)</f>
        <v>9404.4534000000003</v>
      </c>
      <c r="AC795" s="65"/>
      <c r="AD795" s="145">
        <v>45918</v>
      </c>
      <c r="AE795" s="139" t="s">
        <v>10</v>
      </c>
      <c r="AF795" s="139">
        <v>82020038141</v>
      </c>
      <c r="AG795" s="139" t="s">
        <v>2497</v>
      </c>
      <c r="AH795" s="139" t="s">
        <v>2498</v>
      </c>
      <c r="AI795" s="139">
        <v>1057369728</v>
      </c>
      <c r="AJ795" s="139">
        <v>32580</v>
      </c>
      <c r="AK795" s="139"/>
      <c r="AL795" s="140">
        <v>1</v>
      </c>
      <c r="AM795" s="141">
        <v>2.5</v>
      </c>
      <c r="AN795" s="141">
        <v>2</v>
      </c>
      <c r="AO795" s="141">
        <v>2.5</v>
      </c>
      <c r="AP795" s="139" t="s">
        <v>8</v>
      </c>
      <c r="AQ795" s="141">
        <v>14.55</v>
      </c>
      <c r="AR795" s="139" t="s">
        <v>81</v>
      </c>
      <c r="AS795" s="139" t="s">
        <v>81</v>
      </c>
      <c r="AT795" s="139" t="s">
        <v>81</v>
      </c>
      <c r="AU795" s="139" t="s">
        <v>81</v>
      </c>
      <c r="AV795" s="139" t="s">
        <v>81</v>
      </c>
      <c r="AW795" s="139">
        <v>2256355</v>
      </c>
      <c r="AX795" s="139" t="s">
        <v>121</v>
      </c>
      <c r="AY795" s="139" t="s">
        <v>82</v>
      </c>
      <c r="AZ795" s="139"/>
      <c r="BA795" s="139" t="s">
        <v>83</v>
      </c>
      <c r="BB795" s="157">
        <v>596421487096</v>
      </c>
      <c r="BC795" s="139"/>
      <c r="BD795" s="139" t="s">
        <v>2499</v>
      </c>
      <c r="BE795" s="139" t="s">
        <v>119</v>
      </c>
      <c r="BF795" s="139" t="s">
        <v>87</v>
      </c>
      <c r="BG795" s="139" t="s">
        <v>84</v>
      </c>
      <c r="BH795" s="139" t="s">
        <v>85</v>
      </c>
      <c r="BI795" s="139" t="s">
        <v>86</v>
      </c>
      <c r="BJ795" s="139"/>
      <c r="BK795" s="139" t="s">
        <v>116</v>
      </c>
    </row>
    <row r="796" spans="1:63" ht="13.2" customHeight="1" x14ac:dyDescent="0.2">
      <c r="A796" s="54">
        <f t="shared" si="265"/>
        <v>45918</v>
      </c>
      <c r="B796" s="54" t="str">
        <f t="shared" si="266"/>
        <v>NRT</v>
      </c>
      <c r="C796" s="53">
        <f t="shared" si="267"/>
        <v>82020038141</v>
      </c>
      <c r="D796" s="55" t="str">
        <f t="shared" si="268"/>
        <v>PJP250145430</v>
      </c>
      <c r="E796" s="53">
        <f t="shared" si="269"/>
        <v>596421487273</v>
      </c>
      <c r="F796" s="53">
        <f t="shared" si="270"/>
        <v>2256355</v>
      </c>
      <c r="G796" s="53" t="str">
        <f t="shared" si="271"/>
        <v>SWCORP (TEAMHT)</v>
      </c>
      <c r="H796" s="55" t="str">
        <f t="shared" si="272"/>
        <v>김경식</v>
      </c>
      <c r="I796" s="53">
        <f t="shared" si="273"/>
        <v>10031</v>
      </c>
      <c r="J796" s="72">
        <f t="shared" si="274"/>
        <v>0</v>
      </c>
      <c r="K796" s="114">
        <f t="shared" si="275"/>
        <v>1</v>
      </c>
      <c r="L796" s="115">
        <f t="shared" si="276"/>
        <v>9.3000000000000007</v>
      </c>
      <c r="M796" s="115">
        <f t="shared" si="277"/>
        <v>8</v>
      </c>
      <c r="N796" s="56">
        <f t="shared" si="278"/>
        <v>9.3000000000000007</v>
      </c>
      <c r="O796" s="53" t="str">
        <f t="shared" si="279"/>
        <v>일반(목록배제,Normal-Manifest Exception)</v>
      </c>
      <c r="P796" s="100">
        <f t="shared" si="280"/>
        <v>28.16</v>
      </c>
      <c r="Q796" s="63" t="str">
        <f t="shared" si="281"/>
        <v>RS702</v>
      </c>
      <c r="R796" s="63" t="str">
        <f t="shared" si="282"/>
        <v>AIR SEOUL</v>
      </c>
      <c r="S796" s="54">
        <f t="shared" si="283"/>
        <v>45918</v>
      </c>
      <c r="T796" s="94">
        <f t="shared" si="284"/>
        <v>2237</v>
      </c>
      <c r="U796" s="98" cm="1">
        <f t="array" ref="U796">IF(OR(ISNUMBER(SEARCH("대신대납",J796)),ISNUMBER(SEARCH("대신 대납",J796))),_xlfn.LET(
  _xlpm.s,J796,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6" s="98">
        <f>((K796-1)*2500)/(Summary!$B$23/100)</f>
        <v>0</v>
      </c>
      <c r="W796" s="107">
        <f>IF(OR(ISNUMBER(SEARCH("대신대납",J796)),ISNUMBER(SEARCH("대신 대납",J796)),ISNUMBER(SEARCH("대신착불",J796)),ISNUMBER(SEARCH("대신 착불",J796))), 0,_xlfn.IFNA(_xlfn.IFS(
    AND(N796/K796 &gt; 2, N796/K796 &lt;= 5), 500/(Summary!$B$23/100) * K796,
    AND(N796/K796 &gt; 5, N796/K796 &lt;= 10), 1000/(Summary!$B$23/100) * K796,
    AND(N796/K796 &gt; 10, N796/K796 &lt;= 20), 3000/(Summary!$B$23/100) * K796,
    AND(N796/K796 &gt; 20, N796/K796 &lt;= 25), 11000/(Summary!$B$23/100) * K796,
    AND(N796/K796 &gt; 25, N796/K796 &lt;= 999), 15000/(Summary!$B$23/100) * K796
),0))</f>
        <v>106.11993675251769</v>
      </c>
      <c r="X796" s="99" cm="1">
        <f t="array" ref="X796">_xlfn.IFNA(_xlfn.IFS(AND(P796&gt;=2000, P796&lt;3000), 10000, AND(P796&gt;=3000, P796&lt;4000), 15000, AND(P796&gt;=4000, P796&lt;5000), 20000, AND(P796&gt;=5000), 25000),0)</f>
        <v>0</v>
      </c>
      <c r="Y796" s="64" t="str">
        <f>_xlfn.IFNA(VLOOKUP(D796,OTC!$A:$H,8,0),"")</f>
        <v/>
      </c>
      <c r="Z796" s="102">
        <f t="shared" si="285"/>
        <v>106</v>
      </c>
      <c r="AA796" s="113">
        <f t="shared" si="286"/>
        <v>2343</v>
      </c>
      <c r="AB796" s="124">
        <f>IF(OR(ISNUMBER(SEARCH("적하삭제",J796)),ISNUMBER(SEARCH("적하 삭제",J796))),0,AA796*Summary!$B$23/100)</f>
        <v>22078.7919</v>
      </c>
      <c r="AC796" s="65"/>
      <c r="AD796" s="145">
        <v>45918</v>
      </c>
      <c r="AE796" s="139" t="s">
        <v>10</v>
      </c>
      <c r="AF796" s="139">
        <v>82020038141</v>
      </c>
      <c r="AG796" s="139" t="s">
        <v>2500</v>
      </c>
      <c r="AH796" s="139" t="s">
        <v>2501</v>
      </c>
      <c r="AI796" s="139">
        <v>1034830521</v>
      </c>
      <c r="AJ796" s="139">
        <v>10031</v>
      </c>
      <c r="AK796" s="139"/>
      <c r="AL796" s="140">
        <v>1</v>
      </c>
      <c r="AM796" s="141">
        <v>9.3000000000000007</v>
      </c>
      <c r="AN796" s="141">
        <v>8</v>
      </c>
      <c r="AO796" s="141">
        <v>9.5</v>
      </c>
      <c r="AP796" s="139" t="s">
        <v>8</v>
      </c>
      <c r="AQ796" s="141">
        <v>28.16</v>
      </c>
      <c r="AR796" s="139" t="s">
        <v>81</v>
      </c>
      <c r="AS796" s="139" t="s">
        <v>81</v>
      </c>
      <c r="AT796" s="139" t="s">
        <v>81</v>
      </c>
      <c r="AU796" s="139" t="s">
        <v>81</v>
      </c>
      <c r="AV796" s="139" t="s">
        <v>81</v>
      </c>
      <c r="AW796" s="139">
        <v>2256355</v>
      </c>
      <c r="AX796" s="139" t="s">
        <v>121</v>
      </c>
      <c r="AY796" s="139" t="s">
        <v>82</v>
      </c>
      <c r="AZ796" s="139"/>
      <c r="BA796" s="139" t="s">
        <v>83</v>
      </c>
      <c r="BB796" s="157">
        <v>596421487273</v>
      </c>
      <c r="BC796" s="139"/>
      <c r="BD796" s="139" t="s">
        <v>2502</v>
      </c>
      <c r="BE796" s="139" t="s">
        <v>119</v>
      </c>
      <c r="BF796" s="139" t="s">
        <v>87</v>
      </c>
      <c r="BG796" s="139" t="s">
        <v>84</v>
      </c>
      <c r="BH796" s="139" t="s">
        <v>85</v>
      </c>
      <c r="BI796" s="139" t="s">
        <v>86</v>
      </c>
      <c r="BJ796" s="139"/>
      <c r="BK796" s="139" t="s">
        <v>116</v>
      </c>
    </row>
    <row r="797" spans="1:63" ht="13.2" customHeight="1" x14ac:dyDescent="0.2">
      <c r="A797" s="54">
        <f t="shared" si="265"/>
        <v>45918</v>
      </c>
      <c r="B797" s="54" t="str">
        <f t="shared" si="266"/>
        <v>NRT</v>
      </c>
      <c r="C797" s="53">
        <f t="shared" si="267"/>
        <v>82020038141</v>
      </c>
      <c r="D797" s="55" t="str">
        <f t="shared" si="268"/>
        <v>PJP250145431</v>
      </c>
      <c r="E797" s="53">
        <f t="shared" si="269"/>
        <v>596421487284</v>
      </c>
      <c r="F797" s="53">
        <f t="shared" si="270"/>
        <v>2256355</v>
      </c>
      <c r="G797" s="53" t="str">
        <f t="shared" si="271"/>
        <v>SWCORP (TEAMHT)</v>
      </c>
      <c r="H797" s="55" t="str">
        <f t="shared" si="272"/>
        <v>이규선</v>
      </c>
      <c r="I797" s="53">
        <f t="shared" si="273"/>
        <v>7246</v>
      </c>
      <c r="J797" s="72">
        <f t="shared" si="274"/>
        <v>0</v>
      </c>
      <c r="K797" s="114">
        <f t="shared" si="275"/>
        <v>1</v>
      </c>
      <c r="L797" s="115">
        <f t="shared" si="276"/>
        <v>0.6</v>
      </c>
      <c r="M797" s="115">
        <f t="shared" si="277"/>
        <v>2</v>
      </c>
      <c r="N797" s="56">
        <f t="shared" si="278"/>
        <v>2</v>
      </c>
      <c r="O797" s="53" t="str">
        <f t="shared" si="279"/>
        <v>일반(목록배제,Normal-Manifest Exception)</v>
      </c>
      <c r="P797" s="100">
        <f t="shared" si="280"/>
        <v>12.25</v>
      </c>
      <c r="Q797" s="63" t="str">
        <f t="shared" si="281"/>
        <v>RS702</v>
      </c>
      <c r="R797" s="63" t="str">
        <f t="shared" si="282"/>
        <v>AIR SEOUL</v>
      </c>
      <c r="S797" s="54">
        <f t="shared" si="283"/>
        <v>45918</v>
      </c>
      <c r="T797" s="94">
        <f t="shared" si="284"/>
        <v>850</v>
      </c>
      <c r="U797" s="98" cm="1">
        <f t="array" ref="U797">IF(OR(ISNUMBER(SEARCH("대신대납",J797)),ISNUMBER(SEARCH("대신 대납",J797))),_xlfn.LET(
  _xlpm.s,J797,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7" s="98">
        <f>((K797-1)*2500)/(Summary!$B$23/100)</f>
        <v>0</v>
      </c>
      <c r="W797" s="107">
        <f>IF(OR(ISNUMBER(SEARCH("대신대납",J797)),ISNUMBER(SEARCH("대신 대납",J797)),ISNUMBER(SEARCH("대신착불",J797)),ISNUMBER(SEARCH("대신 착불",J797))), 0,_xlfn.IFNA(_xlfn.IFS(
    AND(N797/K797 &gt; 2, N797/K797 &lt;= 5), 500/(Summary!$B$23/100) * K797,
    AND(N797/K797 &gt; 5, N797/K797 &lt;= 10), 1000/(Summary!$B$23/100) * K797,
    AND(N797/K797 &gt; 10, N797/K797 &lt;= 20), 3000/(Summary!$B$23/100) * K797,
    AND(N797/K797 &gt; 20, N797/K797 &lt;= 25), 11000/(Summary!$B$23/100) * K797,
    AND(N797/K797 &gt; 25, N797/K797 &lt;= 999), 15000/(Summary!$B$23/100) * K797
),0))</f>
        <v>0</v>
      </c>
      <c r="X797" s="99" cm="1">
        <f t="array" ref="X797">_xlfn.IFNA(_xlfn.IFS(AND(P797&gt;=2000, P797&lt;3000), 10000, AND(P797&gt;=3000, P797&lt;4000), 15000, AND(P797&gt;=4000, P797&lt;5000), 20000, AND(P797&gt;=5000), 25000),0)</f>
        <v>0</v>
      </c>
      <c r="Y797" s="64" t="str">
        <f>_xlfn.IFNA(VLOOKUP(D797,OTC!$A:$H,8,0),"")</f>
        <v/>
      </c>
      <c r="Z797" s="102">
        <f t="shared" si="285"/>
        <v>0</v>
      </c>
      <c r="AA797" s="113">
        <f t="shared" si="286"/>
        <v>850</v>
      </c>
      <c r="AB797" s="124">
        <f>IF(OR(ISNUMBER(SEARCH("적하삭제",J797)),ISNUMBER(SEARCH("적하 삭제",J797))),0,AA797*Summary!$B$23/100)</f>
        <v>8009.8050000000003</v>
      </c>
      <c r="AC797" s="65"/>
      <c r="AD797" s="145">
        <v>45918</v>
      </c>
      <c r="AE797" s="139" t="s">
        <v>10</v>
      </c>
      <c r="AF797" s="139">
        <v>82020038141</v>
      </c>
      <c r="AG797" s="139" t="s">
        <v>2503</v>
      </c>
      <c r="AH797" s="139" t="s">
        <v>2504</v>
      </c>
      <c r="AI797" s="139">
        <v>1057434119</v>
      </c>
      <c r="AJ797" s="139">
        <v>7246</v>
      </c>
      <c r="AK797" s="139"/>
      <c r="AL797" s="140">
        <v>1</v>
      </c>
      <c r="AM797" s="141">
        <v>0.6</v>
      </c>
      <c r="AN797" s="141">
        <v>2</v>
      </c>
      <c r="AO797" s="141">
        <v>2</v>
      </c>
      <c r="AP797" s="139" t="s">
        <v>8</v>
      </c>
      <c r="AQ797" s="141">
        <v>12.25</v>
      </c>
      <c r="AR797" s="139" t="s">
        <v>81</v>
      </c>
      <c r="AS797" s="139" t="s">
        <v>81</v>
      </c>
      <c r="AT797" s="139" t="s">
        <v>81</v>
      </c>
      <c r="AU797" s="139" t="s">
        <v>81</v>
      </c>
      <c r="AV797" s="139" t="s">
        <v>81</v>
      </c>
      <c r="AW797" s="139">
        <v>2256355</v>
      </c>
      <c r="AX797" s="139" t="s">
        <v>121</v>
      </c>
      <c r="AY797" s="139" t="s">
        <v>82</v>
      </c>
      <c r="AZ797" s="139"/>
      <c r="BA797" s="139" t="s">
        <v>83</v>
      </c>
      <c r="BB797" s="157">
        <v>596421487284</v>
      </c>
      <c r="BC797" s="139"/>
      <c r="BD797" s="139" t="s">
        <v>2505</v>
      </c>
      <c r="BE797" s="139" t="s">
        <v>119</v>
      </c>
      <c r="BF797" s="139" t="s">
        <v>87</v>
      </c>
      <c r="BG797" s="139" t="s">
        <v>84</v>
      </c>
      <c r="BH797" s="139" t="s">
        <v>85</v>
      </c>
      <c r="BI797" s="139" t="s">
        <v>86</v>
      </c>
      <c r="BJ797" s="139"/>
      <c r="BK797" s="139" t="s">
        <v>116</v>
      </c>
    </row>
    <row r="798" spans="1:63" ht="13.2" customHeight="1" x14ac:dyDescent="0.2">
      <c r="A798" s="54">
        <f t="shared" si="265"/>
        <v>45918</v>
      </c>
      <c r="B798" s="54" t="str">
        <f t="shared" si="266"/>
        <v>NRT</v>
      </c>
      <c r="C798" s="53">
        <f t="shared" si="267"/>
        <v>82020038141</v>
      </c>
      <c r="D798" s="55" t="str">
        <f t="shared" si="268"/>
        <v>PJP250145441</v>
      </c>
      <c r="E798" s="53">
        <f t="shared" si="269"/>
        <v>596421487380</v>
      </c>
      <c r="F798" s="53">
        <f t="shared" si="270"/>
        <v>2256355</v>
      </c>
      <c r="G798" s="53" t="str">
        <f t="shared" si="271"/>
        <v>SWCORP (TEAMHT)</v>
      </c>
      <c r="H798" s="55" t="str">
        <f t="shared" si="272"/>
        <v>박인철</v>
      </c>
      <c r="I798" s="53">
        <f t="shared" si="273"/>
        <v>8323</v>
      </c>
      <c r="J798" s="72">
        <f t="shared" si="274"/>
        <v>0</v>
      </c>
      <c r="K798" s="114">
        <f t="shared" si="275"/>
        <v>1</v>
      </c>
      <c r="L798" s="115">
        <f t="shared" si="276"/>
        <v>0.85</v>
      </c>
      <c r="M798" s="115">
        <f t="shared" si="277"/>
        <v>3.6</v>
      </c>
      <c r="N798" s="56">
        <f t="shared" si="278"/>
        <v>3.6</v>
      </c>
      <c r="O798" s="53" t="str">
        <f t="shared" si="279"/>
        <v>일반(목록배제,Normal-Manifest Exception)</v>
      </c>
      <c r="P798" s="100">
        <f t="shared" si="280"/>
        <v>13.23</v>
      </c>
      <c r="Q798" s="63" t="str">
        <f t="shared" si="281"/>
        <v>RS702</v>
      </c>
      <c r="R798" s="63" t="str">
        <f t="shared" si="282"/>
        <v>AIR SEOUL</v>
      </c>
      <c r="S798" s="54">
        <f t="shared" si="283"/>
        <v>45918</v>
      </c>
      <c r="T798" s="94">
        <f t="shared" si="284"/>
        <v>1154</v>
      </c>
      <c r="U798" s="98" cm="1">
        <f t="array" ref="U798">IF(OR(ISNUMBER(SEARCH("대신대납",J798)),ISNUMBER(SEARCH("대신 대납",J798))),_xlfn.LET(
  _xlpm.s,J798,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8" s="98">
        <f>((K798-1)*2500)/(Summary!$B$23/100)</f>
        <v>0</v>
      </c>
      <c r="W798" s="107">
        <f>IF(OR(ISNUMBER(SEARCH("대신대납",J798)),ISNUMBER(SEARCH("대신 대납",J798)),ISNUMBER(SEARCH("대신착불",J798)),ISNUMBER(SEARCH("대신 착불",J798))), 0,_xlfn.IFNA(_xlfn.IFS(
    AND(N798/K798 &gt; 2, N798/K798 &lt;= 5), 500/(Summary!$B$23/100) * K798,
    AND(N798/K798 &gt; 5, N798/K798 &lt;= 10), 1000/(Summary!$B$23/100) * K798,
    AND(N798/K798 &gt; 10, N798/K798 &lt;= 20), 3000/(Summary!$B$23/100) * K798,
    AND(N798/K798 &gt; 20, N798/K798 &lt;= 25), 11000/(Summary!$B$23/100) * K798,
    AND(N798/K798 &gt; 25, N798/K798 &lt;= 999), 15000/(Summary!$B$23/100) * K798
),0))</f>
        <v>53.059968376258844</v>
      </c>
      <c r="X798" s="99" cm="1">
        <f t="array" ref="X798">_xlfn.IFNA(_xlfn.IFS(AND(P798&gt;=2000, P798&lt;3000), 10000, AND(P798&gt;=3000, P798&lt;4000), 15000, AND(P798&gt;=4000, P798&lt;5000), 20000, AND(P798&gt;=5000), 25000),0)</f>
        <v>0</v>
      </c>
      <c r="Y798" s="64" t="str">
        <f>_xlfn.IFNA(VLOOKUP(D798,OTC!$A:$H,8,0),"")</f>
        <v/>
      </c>
      <c r="Z798" s="102">
        <f t="shared" si="285"/>
        <v>53</v>
      </c>
      <c r="AA798" s="113">
        <f t="shared" si="286"/>
        <v>1207</v>
      </c>
      <c r="AB798" s="124">
        <f>IF(OR(ISNUMBER(SEARCH("적하삭제",J798)),ISNUMBER(SEARCH("적하 삭제",J798))),0,AA798*Summary!$B$23/100)</f>
        <v>11373.9231</v>
      </c>
      <c r="AC798" s="65"/>
      <c r="AD798" s="145">
        <v>45918</v>
      </c>
      <c r="AE798" s="139" t="s">
        <v>10</v>
      </c>
      <c r="AF798" s="139">
        <v>82020038141</v>
      </c>
      <c r="AG798" s="139" t="s">
        <v>2506</v>
      </c>
      <c r="AH798" s="139" t="s">
        <v>2507</v>
      </c>
      <c r="AI798" s="139">
        <v>1052801291</v>
      </c>
      <c r="AJ798" s="139">
        <v>8323</v>
      </c>
      <c r="AK798" s="139"/>
      <c r="AL798" s="140">
        <v>1</v>
      </c>
      <c r="AM798" s="141">
        <v>0.85</v>
      </c>
      <c r="AN798" s="141">
        <v>3.6</v>
      </c>
      <c r="AO798" s="141">
        <v>3.6</v>
      </c>
      <c r="AP798" s="139" t="s">
        <v>8</v>
      </c>
      <c r="AQ798" s="141">
        <v>13.23</v>
      </c>
      <c r="AR798" s="139" t="s">
        <v>81</v>
      </c>
      <c r="AS798" s="139" t="s">
        <v>81</v>
      </c>
      <c r="AT798" s="139" t="s">
        <v>81</v>
      </c>
      <c r="AU798" s="139" t="s">
        <v>81</v>
      </c>
      <c r="AV798" s="139" t="s">
        <v>81</v>
      </c>
      <c r="AW798" s="139">
        <v>2256355</v>
      </c>
      <c r="AX798" s="139" t="s">
        <v>121</v>
      </c>
      <c r="AY798" s="139" t="s">
        <v>82</v>
      </c>
      <c r="AZ798" s="139"/>
      <c r="BA798" s="139" t="s">
        <v>83</v>
      </c>
      <c r="BB798" s="157">
        <v>596421487380</v>
      </c>
      <c r="BC798" s="139"/>
      <c r="BD798" s="139" t="s">
        <v>2508</v>
      </c>
      <c r="BE798" s="139" t="s">
        <v>119</v>
      </c>
      <c r="BF798" s="139" t="s">
        <v>87</v>
      </c>
      <c r="BG798" s="139" t="s">
        <v>84</v>
      </c>
      <c r="BH798" s="139" t="s">
        <v>85</v>
      </c>
      <c r="BI798" s="139" t="s">
        <v>86</v>
      </c>
      <c r="BJ798" s="139"/>
      <c r="BK798" s="139" t="s">
        <v>116</v>
      </c>
    </row>
    <row r="799" spans="1:63" ht="13.2" customHeight="1" x14ac:dyDescent="0.2">
      <c r="A799" s="54">
        <f t="shared" si="265"/>
        <v>45918</v>
      </c>
      <c r="B799" s="54" t="str">
        <f t="shared" si="266"/>
        <v>NRT</v>
      </c>
      <c r="C799" s="53">
        <f t="shared" si="267"/>
        <v>82020038141</v>
      </c>
      <c r="D799" s="55" t="str">
        <f t="shared" si="268"/>
        <v>PJP250145444</v>
      </c>
      <c r="E799" s="53">
        <f t="shared" si="269"/>
        <v>596421487413</v>
      </c>
      <c r="F799" s="53">
        <f t="shared" si="270"/>
        <v>2256355</v>
      </c>
      <c r="G799" s="53" t="str">
        <f t="shared" si="271"/>
        <v>SWCORP (TEAMHT)</v>
      </c>
      <c r="H799" s="55" t="str">
        <f t="shared" si="272"/>
        <v>한송이</v>
      </c>
      <c r="I799" s="53">
        <f t="shared" si="273"/>
        <v>2874</v>
      </c>
      <c r="J799" s="72">
        <f t="shared" si="274"/>
        <v>0</v>
      </c>
      <c r="K799" s="114">
        <f t="shared" si="275"/>
        <v>1</v>
      </c>
      <c r="L799" s="115">
        <f t="shared" si="276"/>
        <v>5.0999999999999996</v>
      </c>
      <c r="M799" s="115">
        <f t="shared" si="277"/>
        <v>3.5</v>
      </c>
      <c r="N799" s="56">
        <f t="shared" si="278"/>
        <v>5.1000000000000005</v>
      </c>
      <c r="O799" s="53" t="str">
        <f t="shared" si="279"/>
        <v>일반(목록배제,Normal-Manifest Exception)</v>
      </c>
      <c r="P799" s="100">
        <f t="shared" si="280"/>
        <v>11.75</v>
      </c>
      <c r="Q799" s="63" t="str">
        <f t="shared" si="281"/>
        <v>RS702</v>
      </c>
      <c r="R799" s="63" t="str">
        <f t="shared" si="282"/>
        <v>AIR SEOUL</v>
      </c>
      <c r="S799" s="54">
        <f t="shared" si="283"/>
        <v>45918</v>
      </c>
      <c r="T799" s="94">
        <f t="shared" si="284"/>
        <v>1439</v>
      </c>
      <c r="U799" s="98" cm="1">
        <f t="array" ref="U799">IF(OR(ISNUMBER(SEARCH("대신대납",J799)),ISNUMBER(SEARCH("대신 대납",J799))),_xlfn.LET(
  _xlpm.s,J799,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9" s="98">
        <f>((K799-1)*2500)/(Summary!$B$23/100)</f>
        <v>0</v>
      </c>
      <c r="W799" s="107">
        <f>IF(OR(ISNUMBER(SEARCH("대신대납",J799)),ISNUMBER(SEARCH("대신 대납",J799)),ISNUMBER(SEARCH("대신착불",J799)),ISNUMBER(SEARCH("대신 착불",J799))), 0,_xlfn.IFNA(_xlfn.IFS(
    AND(N799/K799 &gt; 2, N799/K799 &lt;= 5), 500/(Summary!$B$23/100) * K799,
    AND(N799/K799 &gt; 5, N799/K799 &lt;= 10), 1000/(Summary!$B$23/100) * K799,
    AND(N799/K799 &gt; 10, N799/K799 &lt;= 20), 3000/(Summary!$B$23/100) * K799,
    AND(N799/K799 &gt; 20, N799/K799 &lt;= 25), 11000/(Summary!$B$23/100) * K799,
    AND(N799/K799 &gt; 25, N799/K799 &lt;= 999), 15000/(Summary!$B$23/100) * K799
),0))</f>
        <v>106.11993675251769</v>
      </c>
      <c r="X799" s="99" cm="1">
        <f t="array" ref="X799">_xlfn.IFNA(_xlfn.IFS(AND(P799&gt;=2000, P799&lt;3000), 10000, AND(P799&gt;=3000, P799&lt;4000), 15000, AND(P799&gt;=4000, P799&lt;5000), 20000, AND(P799&gt;=5000), 25000),0)</f>
        <v>0</v>
      </c>
      <c r="Y799" s="64" t="str">
        <f>_xlfn.IFNA(VLOOKUP(D799,OTC!$A:$H,8,0),"")</f>
        <v/>
      </c>
      <c r="Z799" s="102">
        <f t="shared" si="285"/>
        <v>106</v>
      </c>
      <c r="AA799" s="113">
        <f t="shared" si="286"/>
        <v>1545</v>
      </c>
      <c r="AB799" s="124">
        <f>IF(OR(ISNUMBER(SEARCH("적하삭제",J799)),ISNUMBER(SEARCH("적하 삭제",J799))),0,AA799*Summary!$B$23/100)</f>
        <v>14558.998500000002</v>
      </c>
      <c r="AC799" s="65"/>
      <c r="AD799" s="145">
        <v>45918</v>
      </c>
      <c r="AE799" s="139" t="s">
        <v>10</v>
      </c>
      <c r="AF799" s="139">
        <v>82020038141</v>
      </c>
      <c r="AG799" s="139" t="s">
        <v>2509</v>
      </c>
      <c r="AH799" s="139" t="s">
        <v>199</v>
      </c>
      <c r="AI799" s="139">
        <v>1047526554</v>
      </c>
      <c r="AJ799" s="139">
        <v>2874</v>
      </c>
      <c r="AK799" s="139"/>
      <c r="AL799" s="140">
        <v>1</v>
      </c>
      <c r="AM799" s="141">
        <v>5.0999999999999996</v>
      </c>
      <c r="AN799" s="141">
        <v>3.5</v>
      </c>
      <c r="AO799" s="141">
        <v>5.5</v>
      </c>
      <c r="AP799" s="139" t="s">
        <v>8</v>
      </c>
      <c r="AQ799" s="141">
        <v>11.75</v>
      </c>
      <c r="AR799" s="139" t="s">
        <v>81</v>
      </c>
      <c r="AS799" s="139" t="s">
        <v>81</v>
      </c>
      <c r="AT799" s="139" t="s">
        <v>81</v>
      </c>
      <c r="AU799" s="139" t="s">
        <v>81</v>
      </c>
      <c r="AV799" s="139" t="s">
        <v>81</v>
      </c>
      <c r="AW799" s="139">
        <v>2256355</v>
      </c>
      <c r="AX799" s="139" t="s">
        <v>121</v>
      </c>
      <c r="AY799" s="139" t="s">
        <v>82</v>
      </c>
      <c r="AZ799" s="139"/>
      <c r="BA799" s="139" t="s">
        <v>83</v>
      </c>
      <c r="BB799" s="157">
        <v>596421487413</v>
      </c>
      <c r="BC799" s="139"/>
      <c r="BD799" s="139" t="s">
        <v>2510</v>
      </c>
      <c r="BE799" s="139" t="s">
        <v>119</v>
      </c>
      <c r="BF799" s="139" t="s">
        <v>87</v>
      </c>
      <c r="BG799" s="139" t="s">
        <v>84</v>
      </c>
      <c r="BH799" s="139" t="s">
        <v>85</v>
      </c>
      <c r="BI799" s="139" t="s">
        <v>86</v>
      </c>
      <c r="BJ799" s="139"/>
      <c r="BK799" s="139" t="s">
        <v>116</v>
      </c>
    </row>
    <row r="800" spans="1:63" ht="13.2" customHeight="1" x14ac:dyDescent="0.2">
      <c r="A800" s="54">
        <f t="shared" si="265"/>
        <v>45918</v>
      </c>
      <c r="B800" s="54" t="str">
        <f t="shared" si="266"/>
        <v>NRT</v>
      </c>
      <c r="C800" s="53">
        <f t="shared" si="267"/>
        <v>82020038141</v>
      </c>
      <c r="D800" s="55" t="str">
        <f t="shared" si="268"/>
        <v>PJP250145445</v>
      </c>
      <c r="E800" s="53">
        <f t="shared" si="269"/>
        <v>596421487424</v>
      </c>
      <c r="F800" s="53">
        <f t="shared" si="270"/>
        <v>2256355</v>
      </c>
      <c r="G800" s="53" t="str">
        <f t="shared" si="271"/>
        <v>SWCORP (TEAMHT)</v>
      </c>
      <c r="H800" s="55" t="str">
        <f t="shared" si="272"/>
        <v>유지형</v>
      </c>
      <c r="I800" s="53">
        <f t="shared" si="273"/>
        <v>7556</v>
      </c>
      <c r="J800" s="72">
        <f t="shared" si="274"/>
        <v>0</v>
      </c>
      <c r="K800" s="114">
        <f t="shared" si="275"/>
        <v>1</v>
      </c>
      <c r="L800" s="115">
        <f t="shared" si="276"/>
        <v>5.7</v>
      </c>
      <c r="M800" s="115">
        <f t="shared" si="277"/>
        <v>3.6</v>
      </c>
      <c r="N800" s="56">
        <f t="shared" si="278"/>
        <v>5.7</v>
      </c>
      <c r="O800" s="53" t="str">
        <f t="shared" si="279"/>
        <v>일반(목록배제,Normal-Manifest Exception)</v>
      </c>
      <c r="P800" s="100">
        <f t="shared" si="280"/>
        <v>15.29</v>
      </c>
      <c r="Q800" s="63" t="str">
        <f t="shared" si="281"/>
        <v>RS702</v>
      </c>
      <c r="R800" s="63" t="str">
        <f t="shared" si="282"/>
        <v>AIR SEOUL</v>
      </c>
      <c r="S800" s="54">
        <f t="shared" si="283"/>
        <v>45918</v>
      </c>
      <c r="T800" s="94">
        <f t="shared" si="284"/>
        <v>1553</v>
      </c>
      <c r="U800" s="98" cm="1">
        <f t="array" ref="U800">IF(OR(ISNUMBER(SEARCH("대신대납",J800)),ISNUMBER(SEARCH("대신 대납",J800))),_xlfn.LET(
  _xlpm.s,J800,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0" s="98">
        <f>((K800-1)*2500)/(Summary!$B$23/100)</f>
        <v>0</v>
      </c>
      <c r="W800" s="107">
        <f>IF(OR(ISNUMBER(SEARCH("대신대납",J800)),ISNUMBER(SEARCH("대신 대납",J800)),ISNUMBER(SEARCH("대신착불",J800)),ISNUMBER(SEARCH("대신 착불",J800))), 0,_xlfn.IFNA(_xlfn.IFS(
    AND(N800/K800 &gt; 2, N800/K800 &lt;= 5), 500/(Summary!$B$23/100) * K800,
    AND(N800/K800 &gt; 5, N800/K800 &lt;= 10), 1000/(Summary!$B$23/100) * K800,
    AND(N800/K800 &gt; 10, N800/K800 &lt;= 20), 3000/(Summary!$B$23/100) * K800,
    AND(N800/K800 &gt; 20, N800/K800 &lt;= 25), 11000/(Summary!$B$23/100) * K800,
    AND(N800/K800 &gt; 25, N800/K800 &lt;= 999), 15000/(Summary!$B$23/100) * K800
),0))</f>
        <v>106.11993675251769</v>
      </c>
      <c r="X800" s="99" cm="1">
        <f t="array" ref="X800">_xlfn.IFNA(_xlfn.IFS(AND(P800&gt;=2000, P800&lt;3000), 10000, AND(P800&gt;=3000, P800&lt;4000), 15000, AND(P800&gt;=4000, P800&lt;5000), 20000, AND(P800&gt;=5000), 25000),0)</f>
        <v>0</v>
      </c>
      <c r="Y800" s="64" t="str">
        <f>_xlfn.IFNA(VLOOKUP(D800,OTC!$A:$H,8,0),"")</f>
        <v/>
      </c>
      <c r="Z800" s="102">
        <f t="shared" si="285"/>
        <v>106</v>
      </c>
      <c r="AA800" s="113">
        <f t="shared" si="286"/>
        <v>1659</v>
      </c>
      <c r="AB800" s="124">
        <f>IF(OR(ISNUMBER(SEARCH("적하삭제",J800)),ISNUMBER(SEARCH("적하 삭제",J800))),0,AA800*Summary!$B$23/100)</f>
        <v>15633.2547</v>
      </c>
      <c r="AC800" s="65"/>
      <c r="AD800" s="145">
        <v>45918</v>
      </c>
      <c r="AE800" s="139" t="s">
        <v>10</v>
      </c>
      <c r="AF800" s="139">
        <v>82020038141</v>
      </c>
      <c r="AG800" s="139" t="s">
        <v>2511</v>
      </c>
      <c r="AH800" s="139" t="s">
        <v>2512</v>
      </c>
      <c r="AI800" s="139">
        <v>1067551915</v>
      </c>
      <c r="AJ800" s="139">
        <v>7556</v>
      </c>
      <c r="AK800" s="139"/>
      <c r="AL800" s="140">
        <v>1</v>
      </c>
      <c r="AM800" s="141">
        <v>5.7</v>
      </c>
      <c r="AN800" s="141">
        <v>3.6</v>
      </c>
      <c r="AO800" s="141">
        <v>6</v>
      </c>
      <c r="AP800" s="139" t="s">
        <v>8</v>
      </c>
      <c r="AQ800" s="141">
        <v>15.29</v>
      </c>
      <c r="AR800" s="139" t="s">
        <v>81</v>
      </c>
      <c r="AS800" s="139" t="s">
        <v>81</v>
      </c>
      <c r="AT800" s="139" t="s">
        <v>81</v>
      </c>
      <c r="AU800" s="139" t="s">
        <v>81</v>
      </c>
      <c r="AV800" s="139" t="s">
        <v>81</v>
      </c>
      <c r="AW800" s="139">
        <v>2256355</v>
      </c>
      <c r="AX800" s="139" t="s">
        <v>121</v>
      </c>
      <c r="AY800" s="139" t="s">
        <v>82</v>
      </c>
      <c r="AZ800" s="139"/>
      <c r="BA800" s="139" t="s">
        <v>83</v>
      </c>
      <c r="BB800" s="157">
        <v>596421487424</v>
      </c>
      <c r="BC800" s="139"/>
      <c r="BD800" s="139" t="s">
        <v>2513</v>
      </c>
      <c r="BE800" s="139" t="s">
        <v>119</v>
      </c>
      <c r="BF800" s="139" t="s">
        <v>87</v>
      </c>
      <c r="BG800" s="139" t="s">
        <v>84</v>
      </c>
      <c r="BH800" s="139" t="s">
        <v>85</v>
      </c>
      <c r="BI800" s="139" t="s">
        <v>86</v>
      </c>
      <c r="BJ800" s="139"/>
      <c r="BK800" s="139" t="s">
        <v>116</v>
      </c>
    </row>
    <row r="801" spans="1:63" ht="13.2" customHeight="1" x14ac:dyDescent="0.2">
      <c r="A801" s="54">
        <f t="shared" si="265"/>
        <v>45918</v>
      </c>
      <c r="B801" s="54" t="str">
        <f t="shared" si="266"/>
        <v>NRT</v>
      </c>
      <c r="C801" s="53">
        <f t="shared" si="267"/>
        <v>82020038141</v>
      </c>
      <c r="D801" s="55" t="str">
        <f t="shared" si="268"/>
        <v>PJP250145447</v>
      </c>
      <c r="E801" s="53">
        <f t="shared" si="269"/>
        <v>596421487446</v>
      </c>
      <c r="F801" s="53">
        <f t="shared" si="270"/>
        <v>2256355</v>
      </c>
      <c r="G801" s="53" t="str">
        <f t="shared" si="271"/>
        <v>SWCORP (TEAMHT)</v>
      </c>
      <c r="H801" s="55" t="str">
        <f t="shared" si="272"/>
        <v>이다희</v>
      </c>
      <c r="I801" s="53">
        <f t="shared" si="273"/>
        <v>12662</v>
      </c>
      <c r="J801" s="72">
        <f t="shared" si="274"/>
        <v>0</v>
      </c>
      <c r="K801" s="114">
        <f t="shared" si="275"/>
        <v>1</v>
      </c>
      <c r="L801" s="115">
        <f t="shared" si="276"/>
        <v>2.4500000000000002</v>
      </c>
      <c r="M801" s="115">
        <f t="shared" si="277"/>
        <v>6.2</v>
      </c>
      <c r="N801" s="56">
        <f t="shared" si="278"/>
        <v>6.2</v>
      </c>
      <c r="O801" s="53" t="str">
        <f t="shared" si="279"/>
        <v>일반(목록배제,Normal-Manifest Exception)</v>
      </c>
      <c r="P801" s="100">
        <f t="shared" si="280"/>
        <v>24.01</v>
      </c>
      <c r="Q801" s="63" t="str">
        <f t="shared" si="281"/>
        <v>RS702</v>
      </c>
      <c r="R801" s="63" t="str">
        <f t="shared" si="282"/>
        <v>AIR SEOUL</v>
      </c>
      <c r="S801" s="54">
        <f t="shared" si="283"/>
        <v>45918</v>
      </c>
      <c r="T801" s="94">
        <f t="shared" si="284"/>
        <v>1648</v>
      </c>
      <c r="U801" s="98" cm="1">
        <f t="array" ref="U801">IF(OR(ISNUMBER(SEARCH("대신대납",J801)),ISNUMBER(SEARCH("대신 대납",J801))),_xlfn.LET(
  _xlpm.s,J801,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1" s="98">
        <f>((K801-1)*2500)/(Summary!$B$23/100)</f>
        <v>0</v>
      </c>
      <c r="W801" s="107">
        <f>IF(OR(ISNUMBER(SEARCH("대신대납",J801)),ISNUMBER(SEARCH("대신 대납",J801)),ISNUMBER(SEARCH("대신착불",J801)),ISNUMBER(SEARCH("대신 착불",J801))), 0,_xlfn.IFNA(_xlfn.IFS(
    AND(N801/K801 &gt; 2, N801/K801 &lt;= 5), 500/(Summary!$B$23/100) * K801,
    AND(N801/K801 &gt; 5, N801/K801 &lt;= 10), 1000/(Summary!$B$23/100) * K801,
    AND(N801/K801 &gt; 10, N801/K801 &lt;= 20), 3000/(Summary!$B$23/100) * K801,
    AND(N801/K801 &gt; 20, N801/K801 &lt;= 25), 11000/(Summary!$B$23/100) * K801,
    AND(N801/K801 &gt; 25, N801/K801 &lt;= 999), 15000/(Summary!$B$23/100) * K801
),0))</f>
        <v>106.11993675251769</v>
      </c>
      <c r="X801" s="99" cm="1">
        <f t="array" ref="X801">_xlfn.IFNA(_xlfn.IFS(AND(P801&gt;=2000, P801&lt;3000), 10000, AND(P801&gt;=3000, P801&lt;4000), 15000, AND(P801&gt;=4000, P801&lt;5000), 20000, AND(P801&gt;=5000), 25000),0)</f>
        <v>0</v>
      </c>
      <c r="Y801" s="64" t="str">
        <f>_xlfn.IFNA(VLOOKUP(D801,OTC!$A:$H,8,0),"")</f>
        <v/>
      </c>
      <c r="Z801" s="102">
        <f t="shared" si="285"/>
        <v>106</v>
      </c>
      <c r="AA801" s="113">
        <f t="shared" si="286"/>
        <v>1754</v>
      </c>
      <c r="AB801" s="124">
        <f>IF(OR(ISNUMBER(SEARCH("적하삭제",J801)),ISNUMBER(SEARCH("적하 삭제",J801))),0,AA801*Summary!$B$23/100)</f>
        <v>16528.468199999999</v>
      </c>
      <c r="AC801" s="65"/>
      <c r="AD801" s="145">
        <v>45918</v>
      </c>
      <c r="AE801" s="139" t="s">
        <v>10</v>
      </c>
      <c r="AF801" s="139">
        <v>82020038141</v>
      </c>
      <c r="AG801" s="139" t="s">
        <v>2514</v>
      </c>
      <c r="AH801" s="139" t="s">
        <v>2515</v>
      </c>
      <c r="AI801" s="139">
        <v>1050467160</v>
      </c>
      <c r="AJ801" s="139">
        <v>12662</v>
      </c>
      <c r="AK801" s="139"/>
      <c r="AL801" s="140">
        <v>1</v>
      </c>
      <c r="AM801" s="141">
        <v>2.4500000000000002</v>
      </c>
      <c r="AN801" s="141">
        <v>6.2</v>
      </c>
      <c r="AO801" s="141">
        <v>6.5</v>
      </c>
      <c r="AP801" s="139" t="s">
        <v>8</v>
      </c>
      <c r="AQ801" s="141">
        <v>24.01</v>
      </c>
      <c r="AR801" s="139" t="s">
        <v>81</v>
      </c>
      <c r="AS801" s="139" t="s">
        <v>81</v>
      </c>
      <c r="AT801" s="139" t="s">
        <v>81</v>
      </c>
      <c r="AU801" s="139" t="s">
        <v>81</v>
      </c>
      <c r="AV801" s="139" t="s">
        <v>81</v>
      </c>
      <c r="AW801" s="139">
        <v>2256355</v>
      </c>
      <c r="AX801" s="139" t="s">
        <v>121</v>
      </c>
      <c r="AY801" s="139" t="s">
        <v>82</v>
      </c>
      <c r="AZ801" s="139"/>
      <c r="BA801" s="139" t="s">
        <v>83</v>
      </c>
      <c r="BB801" s="157">
        <v>596421487446</v>
      </c>
      <c r="BC801" s="139"/>
      <c r="BD801" s="139" t="s">
        <v>2516</v>
      </c>
      <c r="BE801" s="139" t="s">
        <v>119</v>
      </c>
      <c r="BF801" s="139" t="s">
        <v>87</v>
      </c>
      <c r="BG801" s="139" t="s">
        <v>84</v>
      </c>
      <c r="BH801" s="139" t="s">
        <v>85</v>
      </c>
      <c r="BI801" s="139" t="s">
        <v>86</v>
      </c>
      <c r="BJ801" s="139"/>
      <c r="BK801" s="139" t="s">
        <v>116</v>
      </c>
    </row>
    <row r="802" spans="1:63" ht="13.2" customHeight="1" x14ac:dyDescent="0.2">
      <c r="A802" s="54">
        <f t="shared" si="265"/>
        <v>45918</v>
      </c>
      <c r="B802" s="54" t="str">
        <f t="shared" si="266"/>
        <v>NRT</v>
      </c>
      <c r="C802" s="53">
        <f t="shared" si="267"/>
        <v>82020038141</v>
      </c>
      <c r="D802" s="55" t="str">
        <f t="shared" si="268"/>
        <v>PJP250145450</v>
      </c>
      <c r="E802" s="53">
        <f t="shared" si="269"/>
        <v>596421487472</v>
      </c>
      <c r="F802" s="53">
        <f t="shared" si="270"/>
        <v>2256355</v>
      </c>
      <c r="G802" s="53" t="str">
        <f t="shared" si="271"/>
        <v>SWCORP (TEAMHT)</v>
      </c>
      <c r="H802" s="55" t="str">
        <f t="shared" si="272"/>
        <v>왕소영</v>
      </c>
      <c r="I802" s="53">
        <f t="shared" si="273"/>
        <v>48573</v>
      </c>
      <c r="J802" s="72">
        <f t="shared" si="274"/>
        <v>0</v>
      </c>
      <c r="K802" s="114">
        <f t="shared" si="275"/>
        <v>1</v>
      </c>
      <c r="L802" s="115">
        <f t="shared" si="276"/>
        <v>2.75</v>
      </c>
      <c r="M802" s="115">
        <f t="shared" si="277"/>
        <v>3.5</v>
      </c>
      <c r="N802" s="56">
        <f t="shared" si="278"/>
        <v>3.5</v>
      </c>
      <c r="O802" s="53" t="str">
        <f t="shared" si="279"/>
        <v>일반(목록배제,Normal-Manifest Exception)</v>
      </c>
      <c r="P802" s="100">
        <f t="shared" si="280"/>
        <v>18.23</v>
      </c>
      <c r="Q802" s="63" t="str">
        <f t="shared" si="281"/>
        <v>RS702</v>
      </c>
      <c r="R802" s="63" t="str">
        <f t="shared" si="282"/>
        <v>AIR SEOUL</v>
      </c>
      <c r="S802" s="54">
        <f t="shared" si="283"/>
        <v>45918</v>
      </c>
      <c r="T802" s="94">
        <f t="shared" si="284"/>
        <v>1135</v>
      </c>
      <c r="U802" s="98" cm="1">
        <f t="array" ref="U802">IF(OR(ISNUMBER(SEARCH("대신대납",J802)),ISNUMBER(SEARCH("대신 대납",J802))),_xlfn.LET(
  _xlpm.s,J802,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2" s="98">
        <f>((K802-1)*2500)/(Summary!$B$23/100)</f>
        <v>0</v>
      </c>
      <c r="W802" s="107">
        <f>IF(OR(ISNUMBER(SEARCH("대신대납",J802)),ISNUMBER(SEARCH("대신 대납",J802)),ISNUMBER(SEARCH("대신착불",J802)),ISNUMBER(SEARCH("대신 착불",J802))), 0,_xlfn.IFNA(_xlfn.IFS(
    AND(N802/K802 &gt; 2, N802/K802 &lt;= 5), 500/(Summary!$B$23/100) * K802,
    AND(N802/K802 &gt; 5, N802/K802 &lt;= 10), 1000/(Summary!$B$23/100) * K802,
    AND(N802/K802 &gt; 10, N802/K802 &lt;= 20), 3000/(Summary!$B$23/100) * K802,
    AND(N802/K802 &gt; 20, N802/K802 &lt;= 25), 11000/(Summary!$B$23/100) * K802,
    AND(N802/K802 &gt; 25, N802/K802 &lt;= 999), 15000/(Summary!$B$23/100) * K802
),0))</f>
        <v>53.059968376258844</v>
      </c>
      <c r="X802" s="99" cm="1">
        <f t="array" ref="X802">_xlfn.IFNA(_xlfn.IFS(AND(P802&gt;=2000, P802&lt;3000), 10000, AND(P802&gt;=3000, P802&lt;4000), 15000, AND(P802&gt;=4000, P802&lt;5000), 20000, AND(P802&gt;=5000), 25000),0)</f>
        <v>0</v>
      </c>
      <c r="Y802" s="64" t="str">
        <f>_xlfn.IFNA(VLOOKUP(D802,OTC!$A:$H,8,0),"")</f>
        <v/>
      </c>
      <c r="Z802" s="102">
        <f t="shared" si="285"/>
        <v>53</v>
      </c>
      <c r="AA802" s="113">
        <f t="shared" si="286"/>
        <v>1188</v>
      </c>
      <c r="AB802" s="124">
        <f>IF(OR(ISNUMBER(SEARCH("적하삭제",J802)),ISNUMBER(SEARCH("적하 삭제",J802))),0,AA802*Summary!$B$23/100)</f>
        <v>11194.8804</v>
      </c>
      <c r="AC802" s="65"/>
      <c r="AD802" s="145">
        <v>45918</v>
      </c>
      <c r="AE802" s="139" t="s">
        <v>10</v>
      </c>
      <c r="AF802" s="139">
        <v>82020038141</v>
      </c>
      <c r="AG802" s="139" t="s">
        <v>2517</v>
      </c>
      <c r="AH802" s="139" t="s">
        <v>567</v>
      </c>
      <c r="AI802" s="139">
        <v>1032582853</v>
      </c>
      <c r="AJ802" s="139">
        <v>48573</v>
      </c>
      <c r="AK802" s="139"/>
      <c r="AL802" s="140">
        <v>1</v>
      </c>
      <c r="AM802" s="141">
        <v>2.75</v>
      </c>
      <c r="AN802" s="141">
        <v>3.5</v>
      </c>
      <c r="AO802" s="141">
        <v>3.5</v>
      </c>
      <c r="AP802" s="139" t="s">
        <v>8</v>
      </c>
      <c r="AQ802" s="141">
        <v>18.23</v>
      </c>
      <c r="AR802" s="139" t="s">
        <v>81</v>
      </c>
      <c r="AS802" s="139" t="s">
        <v>81</v>
      </c>
      <c r="AT802" s="139" t="s">
        <v>81</v>
      </c>
      <c r="AU802" s="139" t="s">
        <v>81</v>
      </c>
      <c r="AV802" s="139" t="s">
        <v>81</v>
      </c>
      <c r="AW802" s="139">
        <v>2256355</v>
      </c>
      <c r="AX802" s="139" t="s">
        <v>121</v>
      </c>
      <c r="AY802" s="139" t="s">
        <v>82</v>
      </c>
      <c r="AZ802" s="139"/>
      <c r="BA802" s="139" t="s">
        <v>83</v>
      </c>
      <c r="BB802" s="157">
        <v>596421487472</v>
      </c>
      <c r="BC802" s="139"/>
      <c r="BD802" s="139" t="s">
        <v>2518</v>
      </c>
      <c r="BE802" s="139" t="s">
        <v>119</v>
      </c>
      <c r="BF802" s="139" t="s">
        <v>87</v>
      </c>
      <c r="BG802" s="139" t="s">
        <v>84</v>
      </c>
      <c r="BH802" s="139" t="s">
        <v>85</v>
      </c>
      <c r="BI802" s="139" t="s">
        <v>86</v>
      </c>
      <c r="BJ802" s="139"/>
      <c r="BK802" s="139" t="s">
        <v>116</v>
      </c>
    </row>
    <row r="803" spans="1:63" ht="13.2" customHeight="1" x14ac:dyDescent="0.2">
      <c r="A803" s="54">
        <f t="shared" si="265"/>
        <v>45918</v>
      </c>
      <c r="B803" s="54" t="str">
        <f t="shared" si="266"/>
        <v>NRT</v>
      </c>
      <c r="C803" s="53">
        <f t="shared" si="267"/>
        <v>82020038141</v>
      </c>
      <c r="D803" s="55" t="str">
        <f t="shared" si="268"/>
        <v>PJP250145355</v>
      </c>
      <c r="E803" s="53">
        <f t="shared" si="269"/>
        <v>596421486525</v>
      </c>
      <c r="F803" s="53">
        <f t="shared" si="270"/>
        <v>2256355</v>
      </c>
      <c r="G803" s="53" t="str">
        <f t="shared" si="271"/>
        <v>SWCORP (TEAMHT)</v>
      </c>
      <c r="H803" s="55" t="str">
        <f t="shared" si="272"/>
        <v>방효진</v>
      </c>
      <c r="I803" s="53">
        <f t="shared" si="273"/>
        <v>18125</v>
      </c>
      <c r="J803" s="72">
        <f t="shared" si="274"/>
        <v>0</v>
      </c>
      <c r="K803" s="114">
        <f t="shared" si="275"/>
        <v>1</v>
      </c>
      <c r="L803" s="115">
        <f t="shared" si="276"/>
        <v>1.9</v>
      </c>
      <c r="M803" s="115">
        <f t="shared" si="277"/>
        <v>3.5</v>
      </c>
      <c r="N803" s="56">
        <f t="shared" si="278"/>
        <v>3.5</v>
      </c>
      <c r="O803" s="53" t="str">
        <f t="shared" si="279"/>
        <v>일반(목록배제,Normal-Manifest Exception)</v>
      </c>
      <c r="P803" s="100">
        <f t="shared" si="280"/>
        <v>15.68</v>
      </c>
      <c r="Q803" s="63" t="str">
        <f t="shared" si="281"/>
        <v>RS702</v>
      </c>
      <c r="R803" s="63" t="str">
        <f t="shared" si="282"/>
        <v>AIR SEOUL</v>
      </c>
      <c r="S803" s="54">
        <f t="shared" si="283"/>
        <v>45918</v>
      </c>
      <c r="T803" s="94">
        <f t="shared" si="284"/>
        <v>1135</v>
      </c>
      <c r="U803" s="98" cm="1">
        <f t="array" ref="U803">IF(OR(ISNUMBER(SEARCH("대신대납",J803)),ISNUMBER(SEARCH("대신 대납",J803))),_xlfn.LET(
  _xlpm.s,J803,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3" s="98">
        <f>((K803-1)*2500)/(Summary!$B$23/100)</f>
        <v>0</v>
      </c>
      <c r="W803" s="107">
        <f>IF(OR(ISNUMBER(SEARCH("대신대납",J803)),ISNUMBER(SEARCH("대신 대납",J803)),ISNUMBER(SEARCH("대신착불",J803)),ISNUMBER(SEARCH("대신 착불",J803))), 0,_xlfn.IFNA(_xlfn.IFS(
    AND(N803/K803 &gt; 2, N803/K803 &lt;= 5), 500/(Summary!$B$23/100) * K803,
    AND(N803/K803 &gt; 5, N803/K803 &lt;= 10), 1000/(Summary!$B$23/100) * K803,
    AND(N803/K803 &gt; 10, N803/K803 &lt;= 20), 3000/(Summary!$B$23/100) * K803,
    AND(N803/K803 &gt; 20, N803/K803 &lt;= 25), 11000/(Summary!$B$23/100) * K803,
    AND(N803/K803 &gt; 25, N803/K803 &lt;= 999), 15000/(Summary!$B$23/100) * K803
),0))</f>
        <v>53.059968376258844</v>
      </c>
      <c r="X803" s="99" cm="1">
        <f t="array" ref="X803">_xlfn.IFNA(_xlfn.IFS(AND(P803&gt;=2000, P803&lt;3000), 10000, AND(P803&gt;=3000, P803&lt;4000), 15000, AND(P803&gt;=4000, P803&lt;5000), 20000, AND(P803&gt;=5000), 25000),0)</f>
        <v>0</v>
      </c>
      <c r="Y803" s="64" t="str">
        <f>_xlfn.IFNA(VLOOKUP(D803,OTC!$A:$H,8,0),"")</f>
        <v/>
      </c>
      <c r="Z803" s="102">
        <f t="shared" si="285"/>
        <v>53</v>
      </c>
      <c r="AA803" s="113">
        <f t="shared" si="286"/>
        <v>1188</v>
      </c>
      <c r="AB803" s="124">
        <f>IF(OR(ISNUMBER(SEARCH("적하삭제",J803)),ISNUMBER(SEARCH("적하 삭제",J803))),0,AA803*Summary!$B$23/100)</f>
        <v>11194.8804</v>
      </c>
      <c r="AC803" s="65"/>
      <c r="AD803" s="145">
        <v>45918</v>
      </c>
      <c r="AE803" s="139" t="s">
        <v>10</v>
      </c>
      <c r="AF803" s="139">
        <v>82020038141</v>
      </c>
      <c r="AG803" s="139" t="s">
        <v>2519</v>
      </c>
      <c r="AH803" s="139" t="s">
        <v>2520</v>
      </c>
      <c r="AI803" s="139">
        <v>1039467917</v>
      </c>
      <c r="AJ803" s="139">
        <v>18125</v>
      </c>
      <c r="AK803" s="139"/>
      <c r="AL803" s="140">
        <v>1</v>
      </c>
      <c r="AM803" s="141">
        <v>1.9</v>
      </c>
      <c r="AN803" s="141">
        <v>3.5</v>
      </c>
      <c r="AO803" s="141">
        <v>3.5</v>
      </c>
      <c r="AP803" s="139" t="s">
        <v>8</v>
      </c>
      <c r="AQ803" s="141">
        <v>15.68</v>
      </c>
      <c r="AR803" s="139" t="s">
        <v>81</v>
      </c>
      <c r="AS803" s="139" t="s">
        <v>81</v>
      </c>
      <c r="AT803" s="139" t="s">
        <v>81</v>
      </c>
      <c r="AU803" s="139" t="s">
        <v>81</v>
      </c>
      <c r="AV803" s="139" t="s">
        <v>81</v>
      </c>
      <c r="AW803" s="139">
        <v>2256355</v>
      </c>
      <c r="AX803" s="139" t="s">
        <v>121</v>
      </c>
      <c r="AY803" s="139" t="s">
        <v>82</v>
      </c>
      <c r="AZ803" s="139"/>
      <c r="BA803" s="139" t="s">
        <v>83</v>
      </c>
      <c r="BB803" s="157">
        <v>596421486525</v>
      </c>
      <c r="BC803" s="139"/>
      <c r="BD803" s="139" t="s">
        <v>2521</v>
      </c>
      <c r="BE803" s="139" t="s">
        <v>119</v>
      </c>
      <c r="BF803" s="139" t="s">
        <v>87</v>
      </c>
      <c r="BG803" s="139" t="s">
        <v>84</v>
      </c>
      <c r="BH803" s="139" t="s">
        <v>85</v>
      </c>
      <c r="BI803" s="139" t="s">
        <v>86</v>
      </c>
      <c r="BJ803" s="139"/>
      <c r="BK803" s="139" t="s">
        <v>116</v>
      </c>
    </row>
    <row r="804" spans="1:63" ht="13.2" customHeight="1" x14ac:dyDescent="0.2">
      <c r="A804" s="54">
        <f t="shared" si="265"/>
        <v>45918</v>
      </c>
      <c r="B804" s="54" t="str">
        <f t="shared" si="266"/>
        <v>NRT</v>
      </c>
      <c r="C804" s="53">
        <f t="shared" si="267"/>
        <v>82020038141</v>
      </c>
      <c r="D804" s="55" t="str">
        <f t="shared" si="268"/>
        <v>PJP250145446</v>
      </c>
      <c r="E804" s="53">
        <f t="shared" si="269"/>
        <v>596421487435</v>
      </c>
      <c r="F804" s="53">
        <f t="shared" si="270"/>
        <v>2256355</v>
      </c>
      <c r="G804" s="53" t="str">
        <f t="shared" si="271"/>
        <v>SWCORP (TEAMHT)</v>
      </c>
      <c r="H804" s="55" t="str">
        <f t="shared" si="272"/>
        <v>김세인</v>
      </c>
      <c r="I804" s="53">
        <f t="shared" si="273"/>
        <v>6321</v>
      </c>
      <c r="J804" s="72">
        <f t="shared" si="274"/>
        <v>0</v>
      </c>
      <c r="K804" s="114">
        <f t="shared" si="275"/>
        <v>1</v>
      </c>
      <c r="L804" s="115">
        <f t="shared" si="276"/>
        <v>1.45</v>
      </c>
      <c r="M804" s="115">
        <f t="shared" si="277"/>
        <v>4</v>
      </c>
      <c r="N804" s="56">
        <f t="shared" si="278"/>
        <v>4</v>
      </c>
      <c r="O804" s="53" t="str">
        <f t="shared" si="279"/>
        <v>일반(목록배제,Normal-Manifest Exception)</v>
      </c>
      <c r="P804" s="100">
        <f t="shared" si="280"/>
        <v>17.87</v>
      </c>
      <c r="Q804" s="63" t="str">
        <f t="shared" si="281"/>
        <v>RS702</v>
      </c>
      <c r="R804" s="63" t="str">
        <f t="shared" si="282"/>
        <v>AIR SEOUL</v>
      </c>
      <c r="S804" s="54">
        <f t="shared" si="283"/>
        <v>45918</v>
      </c>
      <c r="T804" s="94">
        <f t="shared" si="284"/>
        <v>1230</v>
      </c>
      <c r="U804" s="98" cm="1">
        <f t="array" ref="U804">IF(OR(ISNUMBER(SEARCH("대신대납",J804)),ISNUMBER(SEARCH("대신 대납",J804))),_xlfn.LET(
  _xlpm.s,J804,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4" s="98">
        <f>((K804-1)*2500)/(Summary!$B$23/100)</f>
        <v>0</v>
      </c>
      <c r="W804" s="107">
        <f>IF(OR(ISNUMBER(SEARCH("대신대납",J804)),ISNUMBER(SEARCH("대신 대납",J804)),ISNUMBER(SEARCH("대신착불",J804)),ISNUMBER(SEARCH("대신 착불",J804))), 0,_xlfn.IFNA(_xlfn.IFS(
    AND(N804/K804 &gt; 2, N804/K804 &lt;= 5), 500/(Summary!$B$23/100) * K804,
    AND(N804/K804 &gt; 5, N804/K804 &lt;= 10), 1000/(Summary!$B$23/100) * K804,
    AND(N804/K804 &gt; 10, N804/K804 &lt;= 20), 3000/(Summary!$B$23/100) * K804,
    AND(N804/K804 &gt; 20, N804/K804 &lt;= 25), 11000/(Summary!$B$23/100) * K804,
    AND(N804/K804 &gt; 25, N804/K804 &lt;= 999), 15000/(Summary!$B$23/100) * K804
),0))</f>
        <v>53.059968376258844</v>
      </c>
      <c r="X804" s="99" cm="1">
        <f t="array" ref="X804">_xlfn.IFNA(_xlfn.IFS(AND(P804&gt;=2000, P804&lt;3000), 10000, AND(P804&gt;=3000, P804&lt;4000), 15000, AND(P804&gt;=4000, P804&lt;5000), 20000, AND(P804&gt;=5000), 25000),0)</f>
        <v>0</v>
      </c>
      <c r="Y804" s="64" t="str">
        <f>_xlfn.IFNA(VLOOKUP(D804,OTC!$A:$H,8,0),"")</f>
        <v/>
      </c>
      <c r="Z804" s="102">
        <f t="shared" si="285"/>
        <v>53</v>
      </c>
      <c r="AA804" s="113">
        <f t="shared" si="286"/>
        <v>1283</v>
      </c>
      <c r="AB804" s="124">
        <f>IF(OR(ISNUMBER(SEARCH("적하삭제",J804)),ISNUMBER(SEARCH("적하 삭제",J804))),0,AA804*Summary!$B$23/100)</f>
        <v>12090.093900000002</v>
      </c>
      <c r="AC804" s="65"/>
      <c r="AD804" s="145">
        <v>45918</v>
      </c>
      <c r="AE804" s="139" t="s">
        <v>10</v>
      </c>
      <c r="AF804" s="139">
        <v>82020038141</v>
      </c>
      <c r="AG804" s="139" t="s">
        <v>2522</v>
      </c>
      <c r="AH804" s="139" t="s">
        <v>2523</v>
      </c>
      <c r="AI804" s="139">
        <v>1062885616</v>
      </c>
      <c r="AJ804" s="139">
        <v>6321</v>
      </c>
      <c r="AK804" s="139"/>
      <c r="AL804" s="140">
        <v>1</v>
      </c>
      <c r="AM804" s="141">
        <v>1.45</v>
      </c>
      <c r="AN804" s="141">
        <v>4</v>
      </c>
      <c r="AO804" s="141">
        <v>4</v>
      </c>
      <c r="AP804" s="139" t="s">
        <v>8</v>
      </c>
      <c r="AQ804" s="141">
        <v>17.87</v>
      </c>
      <c r="AR804" s="139" t="s">
        <v>81</v>
      </c>
      <c r="AS804" s="139" t="s">
        <v>81</v>
      </c>
      <c r="AT804" s="139" t="s">
        <v>81</v>
      </c>
      <c r="AU804" s="139" t="s">
        <v>81</v>
      </c>
      <c r="AV804" s="139" t="s">
        <v>81</v>
      </c>
      <c r="AW804" s="139">
        <v>2256355</v>
      </c>
      <c r="AX804" s="139" t="s">
        <v>121</v>
      </c>
      <c r="AY804" s="139" t="s">
        <v>82</v>
      </c>
      <c r="AZ804" s="139"/>
      <c r="BA804" s="139" t="s">
        <v>83</v>
      </c>
      <c r="BB804" s="157">
        <v>596421487435</v>
      </c>
      <c r="BC804" s="139"/>
      <c r="BD804" s="139" t="s">
        <v>2524</v>
      </c>
      <c r="BE804" s="139" t="s">
        <v>119</v>
      </c>
      <c r="BF804" s="139" t="s">
        <v>87</v>
      </c>
      <c r="BG804" s="139" t="s">
        <v>84</v>
      </c>
      <c r="BH804" s="139" t="s">
        <v>85</v>
      </c>
      <c r="BI804" s="139" t="s">
        <v>86</v>
      </c>
      <c r="BJ804" s="139"/>
      <c r="BK804" s="139" t="s">
        <v>116</v>
      </c>
    </row>
    <row r="805" spans="1:63" ht="13.2" customHeight="1" x14ac:dyDescent="0.2">
      <c r="A805" s="54">
        <f t="shared" si="265"/>
        <v>45918</v>
      </c>
      <c r="B805" s="54" t="str">
        <f t="shared" si="266"/>
        <v>NRT</v>
      </c>
      <c r="C805" s="53">
        <f t="shared" si="267"/>
        <v>82020038141</v>
      </c>
      <c r="D805" s="55" t="str">
        <f t="shared" si="268"/>
        <v>PJP250145371</v>
      </c>
      <c r="E805" s="53">
        <f t="shared" si="269"/>
        <v>596421486680</v>
      </c>
      <c r="F805" s="53">
        <f t="shared" si="270"/>
        <v>2256355</v>
      </c>
      <c r="G805" s="53" t="str">
        <f t="shared" si="271"/>
        <v>SWCORP (TEAMHT)</v>
      </c>
      <c r="H805" s="55" t="str">
        <f t="shared" si="272"/>
        <v>김종오</v>
      </c>
      <c r="I805" s="53">
        <f t="shared" si="273"/>
        <v>31465</v>
      </c>
      <c r="J805" s="72">
        <f t="shared" si="274"/>
        <v>0</v>
      </c>
      <c r="K805" s="114">
        <f t="shared" si="275"/>
        <v>1</v>
      </c>
      <c r="L805" s="115">
        <f t="shared" si="276"/>
        <v>2.2999999999999998</v>
      </c>
      <c r="M805" s="115">
        <f t="shared" si="277"/>
        <v>6</v>
      </c>
      <c r="N805" s="56">
        <f t="shared" si="278"/>
        <v>6</v>
      </c>
      <c r="O805" s="53" t="str">
        <f t="shared" si="279"/>
        <v>일반(목록배제,Normal-Manifest Exception)</v>
      </c>
      <c r="P805" s="100">
        <f t="shared" si="280"/>
        <v>14.4</v>
      </c>
      <c r="Q805" s="63" t="str">
        <f t="shared" si="281"/>
        <v>RS702</v>
      </c>
      <c r="R805" s="63" t="str">
        <f t="shared" si="282"/>
        <v>AIR SEOUL</v>
      </c>
      <c r="S805" s="54">
        <f t="shared" si="283"/>
        <v>45918</v>
      </c>
      <c r="T805" s="94">
        <f t="shared" si="284"/>
        <v>1610</v>
      </c>
      <c r="U805" s="98" cm="1">
        <f t="array" ref="U805">IF(OR(ISNUMBER(SEARCH("대신대납",J805)),ISNUMBER(SEARCH("대신 대납",J805))),_xlfn.LET(
  _xlpm.s,J805,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5" s="98">
        <f>((K805-1)*2500)/(Summary!$B$23/100)</f>
        <v>0</v>
      </c>
      <c r="W805" s="107">
        <f>IF(OR(ISNUMBER(SEARCH("대신대납",J805)),ISNUMBER(SEARCH("대신 대납",J805)),ISNUMBER(SEARCH("대신착불",J805)),ISNUMBER(SEARCH("대신 착불",J805))), 0,_xlfn.IFNA(_xlfn.IFS(
    AND(N805/K805 &gt; 2, N805/K805 &lt;= 5), 500/(Summary!$B$23/100) * K805,
    AND(N805/K805 &gt; 5, N805/K805 &lt;= 10), 1000/(Summary!$B$23/100) * K805,
    AND(N805/K805 &gt; 10, N805/K805 &lt;= 20), 3000/(Summary!$B$23/100) * K805,
    AND(N805/K805 &gt; 20, N805/K805 &lt;= 25), 11000/(Summary!$B$23/100) * K805,
    AND(N805/K805 &gt; 25, N805/K805 &lt;= 999), 15000/(Summary!$B$23/100) * K805
),0))</f>
        <v>106.11993675251769</v>
      </c>
      <c r="X805" s="99" cm="1">
        <f t="array" ref="X805">_xlfn.IFNA(_xlfn.IFS(AND(P805&gt;=2000, P805&lt;3000), 10000, AND(P805&gt;=3000, P805&lt;4000), 15000, AND(P805&gt;=4000, P805&lt;5000), 20000, AND(P805&gt;=5000), 25000),0)</f>
        <v>0</v>
      </c>
      <c r="Y805" s="64" t="str">
        <f>_xlfn.IFNA(VLOOKUP(D805,OTC!$A:$H,8,0),"")</f>
        <v/>
      </c>
      <c r="Z805" s="102">
        <f t="shared" si="285"/>
        <v>106</v>
      </c>
      <c r="AA805" s="113">
        <f t="shared" si="286"/>
        <v>1716</v>
      </c>
      <c r="AB805" s="124">
        <f>IF(OR(ISNUMBER(SEARCH("적하삭제",J805)),ISNUMBER(SEARCH("적하 삭제",J805))),0,AA805*Summary!$B$23/100)</f>
        <v>16170.382799999999</v>
      </c>
      <c r="AC805" s="65"/>
      <c r="AD805" s="145">
        <v>45918</v>
      </c>
      <c r="AE805" s="139" t="s">
        <v>10</v>
      </c>
      <c r="AF805" s="139">
        <v>82020038141</v>
      </c>
      <c r="AG805" s="139" t="s">
        <v>2525</v>
      </c>
      <c r="AH805" s="139" t="s">
        <v>2526</v>
      </c>
      <c r="AI805" s="139">
        <v>1088987819</v>
      </c>
      <c r="AJ805" s="139">
        <v>31465</v>
      </c>
      <c r="AK805" s="139"/>
      <c r="AL805" s="140">
        <v>1</v>
      </c>
      <c r="AM805" s="141">
        <v>2.2999999999999998</v>
      </c>
      <c r="AN805" s="141">
        <v>6</v>
      </c>
      <c r="AO805" s="141">
        <v>6</v>
      </c>
      <c r="AP805" s="139" t="s">
        <v>8</v>
      </c>
      <c r="AQ805" s="141">
        <v>14.4</v>
      </c>
      <c r="AR805" s="139" t="s">
        <v>81</v>
      </c>
      <c r="AS805" s="139" t="s">
        <v>81</v>
      </c>
      <c r="AT805" s="139" t="s">
        <v>81</v>
      </c>
      <c r="AU805" s="139" t="s">
        <v>81</v>
      </c>
      <c r="AV805" s="139" t="s">
        <v>81</v>
      </c>
      <c r="AW805" s="139">
        <v>2256355</v>
      </c>
      <c r="AX805" s="139" t="s">
        <v>121</v>
      </c>
      <c r="AY805" s="139" t="s">
        <v>82</v>
      </c>
      <c r="AZ805" s="139"/>
      <c r="BA805" s="139" t="s">
        <v>83</v>
      </c>
      <c r="BB805" s="157">
        <v>596421486680</v>
      </c>
      <c r="BC805" s="139"/>
      <c r="BD805" s="139" t="s">
        <v>2527</v>
      </c>
      <c r="BE805" s="139" t="s">
        <v>119</v>
      </c>
      <c r="BF805" s="139" t="s">
        <v>87</v>
      </c>
      <c r="BG805" s="139" t="s">
        <v>84</v>
      </c>
      <c r="BH805" s="139" t="s">
        <v>85</v>
      </c>
      <c r="BI805" s="139" t="s">
        <v>86</v>
      </c>
      <c r="BJ805" s="139"/>
      <c r="BK805" s="139" t="s">
        <v>116</v>
      </c>
    </row>
    <row r="806" spans="1:63" ht="13.2" customHeight="1" x14ac:dyDescent="0.2">
      <c r="A806" s="54">
        <f t="shared" si="265"/>
        <v>45918</v>
      </c>
      <c r="B806" s="54" t="str">
        <f t="shared" si="266"/>
        <v>NRT</v>
      </c>
      <c r="C806" s="53">
        <f t="shared" si="267"/>
        <v>82020038141</v>
      </c>
      <c r="D806" s="55" t="str">
        <f t="shared" si="268"/>
        <v>PJP250145432</v>
      </c>
      <c r="E806" s="53">
        <f t="shared" si="269"/>
        <v>596421487295</v>
      </c>
      <c r="F806" s="53">
        <f t="shared" si="270"/>
        <v>2256355</v>
      </c>
      <c r="G806" s="53" t="str">
        <f t="shared" si="271"/>
        <v>SWCORP (TEAMHT)</v>
      </c>
      <c r="H806" s="55" t="str">
        <f t="shared" si="272"/>
        <v>박예슬</v>
      </c>
      <c r="I806" s="53">
        <f t="shared" si="273"/>
        <v>13615</v>
      </c>
      <c r="J806" s="72">
        <f t="shared" si="274"/>
        <v>0</v>
      </c>
      <c r="K806" s="114">
        <f t="shared" si="275"/>
        <v>1</v>
      </c>
      <c r="L806" s="115">
        <f t="shared" si="276"/>
        <v>1.55</v>
      </c>
      <c r="M806" s="115">
        <f t="shared" si="277"/>
        <v>4.3</v>
      </c>
      <c r="N806" s="56">
        <f t="shared" si="278"/>
        <v>4.3</v>
      </c>
      <c r="O806" s="53" t="str">
        <f t="shared" si="279"/>
        <v>일반(목록배제,Normal-Manifest Exception)</v>
      </c>
      <c r="P806" s="100">
        <f t="shared" si="280"/>
        <v>29.67</v>
      </c>
      <c r="Q806" s="63" t="str">
        <f t="shared" si="281"/>
        <v>RS702</v>
      </c>
      <c r="R806" s="63" t="str">
        <f t="shared" si="282"/>
        <v>AIR SEOUL</v>
      </c>
      <c r="S806" s="54">
        <f t="shared" si="283"/>
        <v>45918</v>
      </c>
      <c r="T806" s="94">
        <f t="shared" si="284"/>
        <v>1287</v>
      </c>
      <c r="U806" s="98" cm="1">
        <f t="array" ref="U806">IF(OR(ISNUMBER(SEARCH("대신대납",J806)),ISNUMBER(SEARCH("대신 대납",J806))),_xlfn.LET(
  _xlpm.s,J806,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6" s="98">
        <f>((K806-1)*2500)/(Summary!$B$23/100)</f>
        <v>0</v>
      </c>
      <c r="W806" s="107">
        <f>IF(OR(ISNUMBER(SEARCH("대신대납",J806)),ISNUMBER(SEARCH("대신 대납",J806)),ISNUMBER(SEARCH("대신착불",J806)),ISNUMBER(SEARCH("대신 착불",J806))), 0,_xlfn.IFNA(_xlfn.IFS(
    AND(N806/K806 &gt; 2, N806/K806 &lt;= 5), 500/(Summary!$B$23/100) * K806,
    AND(N806/K806 &gt; 5, N806/K806 &lt;= 10), 1000/(Summary!$B$23/100) * K806,
    AND(N806/K806 &gt; 10, N806/K806 &lt;= 20), 3000/(Summary!$B$23/100) * K806,
    AND(N806/K806 &gt; 20, N806/K806 &lt;= 25), 11000/(Summary!$B$23/100) * K806,
    AND(N806/K806 &gt; 25, N806/K806 &lt;= 999), 15000/(Summary!$B$23/100) * K806
),0))</f>
        <v>53.059968376258844</v>
      </c>
      <c r="X806" s="99" cm="1">
        <f t="array" ref="X806">_xlfn.IFNA(_xlfn.IFS(AND(P806&gt;=2000, P806&lt;3000), 10000, AND(P806&gt;=3000, P806&lt;4000), 15000, AND(P806&gt;=4000, P806&lt;5000), 20000, AND(P806&gt;=5000), 25000),0)</f>
        <v>0</v>
      </c>
      <c r="Y806" s="64" t="str">
        <f>_xlfn.IFNA(VLOOKUP(D806,OTC!$A:$H,8,0),"")</f>
        <v/>
      </c>
      <c r="Z806" s="102">
        <f t="shared" si="285"/>
        <v>53</v>
      </c>
      <c r="AA806" s="113">
        <f t="shared" si="286"/>
        <v>1340</v>
      </c>
      <c r="AB806" s="124">
        <f>IF(OR(ISNUMBER(SEARCH("적하삭제",J806)),ISNUMBER(SEARCH("적하 삭제",J806))),0,AA806*Summary!$B$23/100)</f>
        <v>12627.222</v>
      </c>
      <c r="AC806" s="65"/>
      <c r="AD806" s="145">
        <v>45918</v>
      </c>
      <c r="AE806" s="139" t="s">
        <v>10</v>
      </c>
      <c r="AF806" s="139">
        <v>82020038141</v>
      </c>
      <c r="AG806" s="139" t="s">
        <v>2528</v>
      </c>
      <c r="AH806" s="139" t="s">
        <v>268</v>
      </c>
      <c r="AI806" s="139">
        <v>317148656</v>
      </c>
      <c r="AJ806" s="139">
        <v>13615</v>
      </c>
      <c r="AK806" s="139"/>
      <c r="AL806" s="140">
        <v>1</v>
      </c>
      <c r="AM806" s="141">
        <v>1.55</v>
      </c>
      <c r="AN806" s="141">
        <v>4.3</v>
      </c>
      <c r="AO806" s="141">
        <v>4.3</v>
      </c>
      <c r="AP806" s="139" t="s">
        <v>8</v>
      </c>
      <c r="AQ806" s="141">
        <v>29.67</v>
      </c>
      <c r="AR806" s="139" t="s">
        <v>81</v>
      </c>
      <c r="AS806" s="139" t="s">
        <v>81</v>
      </c>
      <c r="AT806" s="139" t="s">
        <v>81</v>
      </c>
      <c r="AU806" s="139" t="s">
        <v>81</v>
      </c>
      <c r="AV806" s="139" t="s">
        <v>81</v>
      </c>
      <c r="AW806" s="139">
        <v>2256355</v>
      </c>
      <c r="AX806" s="139" t="s">
        <v>121</v>
      </c>
      <c r="AY806" s="139" t="s">
        <v>82</v>
      </c>
      <c r="AZ806" s="139"/>
      <c r="BA806" s="139" t="s">
        <v>83</v>
      </c>
      <c r="BB806" s="157">
        <v>596421487295</v>
      </c>
      <c r="BC806" s="139"/>
      <c r="BD806" s="139" t="s">
        <v>2529</v>
      </c>
      <c r="BE806" s="139" t="s">
        <v>119</v>
      </c>
      <c r="BF806" s="139" t="s">
        <v>87</v>
      </c>
      <c r="BG806" s="139" t="s">
        <v>84</v>
      </c>
      <c r="BH806" s="139" t="s">
        <v>85</v>
      </c>
      <c r="BI806" s="139" t="s">
        <v>86</v>
      </c>
      <c r="BJ806" s="139"/>
      <c r="BK806" s="139" t="s">
        <v>116</v>
      </c>
    </row>
    <row r="807" spans="1:63" ht="13.2" customHeight="1" x14ac:dyDescent="0.2">
      <c r="A807" s="54">
        <f t="shared" si="265"/>
        <v>45918</v>
      </c>
      <c r="B807" s="54" t="str">
        <f t="shared" si="266"/>
        <v>NRT</v>
      </c>
      <c r="C807" s="53">
        <f t="shared" si="267"/>
        <v>82020038141</v>
      </c>
      <c r="D807" s="55" t="str">
        <f t="shared" si="268"/>
        <v>PJP250145437</v>
      </c>
      <c r="E807" s="53">
        <f t="shared" si="269"/>
        <v>596421487343</v>
      </c>
      <c r="F807" s="53">
        <f t="shared" si="270"/>
        <v>2256355</v>
      </c>
      <c r="G807" s="53" t="str">
        <f t="shared" si="271"/>
        <v>SWCORP (TEAMHT)</v>
      </c>
      <c r="H807" s="55" t="str">
        <f t="shared" si="272"/>
        <v>박소영</v>
      </c>
      <c r="I807" s="53">
        <f t="shared" si="273"/>
        <v>5698</v>
      </c>
      <c r="J807" s="72">
        <f t="shared" si="274"/>
        <v>0</v>
      </c>
      <c r="K807" s="114">
        <f t="shared" si="275"/>
        <v>1</v>
      </c>
      <c r="L807" s="115">
        <f t="shared" si="276"/>
        <v>1</v>
      </c>
      <c r="M807" s="115">
        <f t="shared" si="277"/>
        <v>2</v>
      </c>
      <c r="N807" s="56">
        <f t="shared" si="278"/>
        <v>2</v>
      </c>
      <c r="O807" s="53" t="str">
        <f t="shared" si="279"/>
        <v>일반(목록배제,Normal-Manifest Exception)</v>
      </c>
      <c r="P807" s="100">
        <f t="shared" si="280"/>
        <v>11.67</v>
      </c>
      <c r="Q807" s="63" t="str">
        <f t="shared" si="281"/>
        <v>RS702</v>
      </c>
      <c r="R807" s="63" t="str">
        <f t="shared" si="282"/>
        <v>AIR SEOUL</v>
      </c>
      <c r="S807" s="54">
        <f t="shared" si="283"/>
        <v>45918</v>
      </c>
      <c r="T807" s="94">
        <f t="shared" si="284"/>
        <v>850</v>
      </c>
      <c r="U807" s="98" cm="1">
        <f t="array" ref="U807">IF(OR(ISNUMBER(SEARCH("대신대납",J807)),ISNUMBER(SEARCH("대신 대납",J807))),_xlfn.LET(
  _xlpm.s,J807,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7" s="98">
        <f>((K807-1)*2500)/(Summary!$B$23/100)</f>
        <v>0</v>
      </c>
      <c r="W807" s="107">
        <f>IF(OR(ISNUMBER(SEARCH("대신대납",J807)),ISNUMBER(SEARCH("대신 대납",J807)),ISNUMBER(SEARCH("대신착불",J807)),ISNUMBER(SEARCH("대신 착불",J807))), 0,_xlfn.IFNA(_xlfn.IFS(
    AND(N807/K807 &gt; 2, N807/K807 &lt;= 5), 500/(Summary!$B$23/100) * K807,
    AND(N807/K807 &gt; 5, N807/K807 &lt;= 10), 1000/(Summary!$B$23/100) * K807,
    AND(N807/K807 &gt; 10, N807/K807 &lt;= 20), 3000/(Summary!$B$23/100) * K807,
    AND(N807/K807 &gt; 20, N807/K807 &lt;= 25), 11000/(Summary!$B$23/100) * K807,
    AND(N807/K807 &gt; 25, N807/K807 &lt;= 999), 15000/(Summary!$B$23/100) * K807
),0))</f>
        <v>0</v>
      </c>
      <c r="X807" s="99" cm="1">
        <f t="array" ref="X807">_xlfn.IFNA(_xlfn.IFS(AND(P807&gt;=2000, P807&lt;3000), 10000, AND(P807&gt;=3000, P807&lt;4000), 15000, AND(P807&gt;=4000, P807&lt;5000), 20000, AND(P807&gt;=5000), 25000),0)</f>
        <v>0</v>
      </c>
      <c r="Y807" s="64" t="str">
        <f>_xlfn.IFNA(VLOOKUP(D807,OTC!$A:$H,8,0),"")</f>
        <v/>
      </c>
      <c r="Z807" s="102">
        <f t="shared" si="285"/>
        <v>0</v>
      </c>
      <c r="AA807" s="113">
        <f t="shared" si="286"/>
        <v>850</v>
      </c>
      <c r="AB807" s="124">
        <f>IF(OR(ISNUMBER(SEARCH("적하삭제",J807)),ISNUMBER(SEARCH("적하 삭제",J807))),0,AA807*Summary!$B$23/100)</f>
        <v>8009.8050000000003</v>
      </c>
      <c r="AC807" s="65"/>
      <c r="AD807" s="145">
        <v>45918</v>
      </c>
      <c r="AE807" s="139" t="s">
        <v>10</v>
      </c>
      <c r="AF807" s="139">
        <v>82020038141</v>
      </c>
      <c r="AG807" s="139" t="s">
        <v>2530</v>
      </c>
      <c r="AH807" s="139" t="s">
        <v>251</v>
      </c>
      <c r="AI807" s="139">
        <v>1040943120</v>
      </c>
      <c r="AJ807" s="139">
        <v>5698</v>
      </c>
      <c r="AK807" s="139"/>
      <c r="AL807" s="140">
        <v>1</v>
      </c>
      <c r="AM807" s="141">
        <v>1</v>
      </c>
      <c r="AN807" s="141">
        <v>2</v>
      </c>
      <c r="AO807" s="141">
        <v>2</v>
      </c>
      <c r="AP807" s="139" t="s">
        <v>8</v>
      </c>
      <c r="AQ807" s="141">
        <v>11.67</v>
      </c>
      <c r="AR807" s="139" t="s">
        <v>81</v>
      </c>
      <c r="AS807" s="139" t="s">
        <v>81</v>
      </c>
      <c r="AT807" s="139" t="s">
        <v>81</v>
      </c>
      <c r="AU807" s="139" t="s">
        <v>81</v>
      </c>
      <c r="AV807" s="139" t="s">
        <v>81</v>
      </c>
      <c r="AW807" s="139">
        <v>2256355</v>
      </c>
      <c r="AX807" s="139" t="s">
        <v>121</v>
      </c>
      <c r="AY807" s="139" t="s">
        <v>82</v>
      </c>
      <c r="AZ807" s="139"/>
      <c r="BA807" s="139" t="s">
        <v>83</v>
      </c>
      <c r="BB807" s="157">
        <v>596421487343</v>
      </c>
      <c r="BC807" s="139"/>
      <c r="BD807" s="139" t="s">
        <v>2531</v>
      </c>
      <c r="BE807" s="139" t="s">
        <v>119</v>
      </c>
      <c r="BF807" s="139" t="s">
        <v>87</v>
      </c>
      <c r="BG807" s="139" t="s">
        <v>84</v>
      </c>
      <c r="BH807" s="139" t="s">
        <v>85</v>
      </c>
      <c r="BI807" s="139" t="s">
        <v>86</v>
      </c>
      <c r="BJ807" s="139"/>
      <c r="BK807" s="139" t="s">
        <v>116</v>
      </c>
    </row>
    <row r="808" spans="1:63" ht="13.2" customHeight="1" x14ac:dyDescent="0.2">
      <c r="A808" s="54">
        <f t="shared" si="265"/>
        <v>45918</v>
      </c>
      <c r="B808" s="54" t="str">
        <f t="shared" si="266"/>
        <v>NRT</v>
      </c>
      <c r="C808" s="53">
        <f t="shared" si="267"/>
        <v>82020038141</v>
      </c>
      <c r="D808" s="55" t="str">
        <f t="shared" si="268"/>
        <v>PJP250145928</v>
      </c>
      <c r="E808" s="53">
        <f t="shared" si="269"/>
        <v>596421490806</v>
      </c>
      <c r="F808" s="53">
        <f t="shared" si="270"/>
        <v>2256355</v>
      </c>
      <c r="G808" s="53" t="str">
        <f t="shared" si="271"/>
        <v>SWCORP (TEAMHT)</v>
      </c>
      <c r="H808" s="55" t="str">
        <f t="shared" si="272"/>
        <v>이준희</v>
      </c>
      <c r="I808" s="53">
        <f t="shared" si="273"/>
        <v>22724</v>
      </c>
      <c r="J808" s="72">
        <f t="shared" si="274"/>
        <v>0</v>
      </c>
      <c r="K808" s="114">
        <f t="shared" si="275"/>
        <v>1</v>
      </c>
      <c r="L808" s="115">
        <f t="shared" si="276"/>
        <v>2.8</v>
      </c>
      <c r="M808" s="115">
        <f t="shared" si="277"/>
        <v>6.2</v>
      </c>
      <c r="N808" s="56">
        <f t="shared" si="278"/>
        <v>6.2</v>
      </c>
      <c r="O808" s="53" t="str">
        <f t="shared" si="279"/>
        <v>일반(목록배제,Normal-Manifest Exception)</v>
      </c>
      <c r="P808" s="100">
        <f t="shared" si="280"/>
        <v>19.88</v>
      </c>
      <c r="Q808" s="63" t="str">
        <f t="shared" si="281"/>
        <v>RS702</v>
      </c>
      <c r="R808" s="63" t="str">
        <f t="shared" si="282"/>
        <v>AIR SEOUL</v>
      </c>
      <c r="S808" s="54">
        <f t="shared" si="283"/>
        <v>45918</v>
      </c>
      <c r="T808" s="94">
        <f t="shared" si="284"/>
        <v>1648</v>
      </c>
      <c r="U808" s="98" cm="1">
        <f t="array" ref="U808">IF(OR(ISNUMBER(SEARCH("대신대납",J808)),ISNUMBER(SEARCH("대신 대납",J808))),_xlfn.LET(
  _xlpm.s,J808,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8" s="98">
        <f>((K808-1)*2500)/(Summary!$B$23/100)</f>
        <v>0</v>
      </c>
      <c r="W808" s="107">
        <f>IF(OR(ISNUMBER(SEARCH("대신대납",J808)),ISNUMBER(SEARCH("대신 대납",J808)),ISNUMBER(SEARCH("대신착불",J808)),ISNUMBER(SEARCH("대신 착불",J808))), 0,_xlfn.IFNA(_xlfn.IFS(
    AND(N808/K808 &gt; 2, N808/K808 &lt;= 5), 500/(Summary!$B$23/100) * K808,
    AND(N808/K808 &gt; 5, N808/K808 &lt;= 10), 1000/(Summary!$B$23/100) * K808,
    AND(N808/K808 &gt; 10, N808/K808 &lt;= 20), 3000/(Summary!$B$23/100) * K808,
    AND(N808/K808 &gt; 20, N808/K808 &lt;= 25), 11000/(Summary!$B$23/100) * K808,
    AND(N808/K808 &gt; 25, N808/K808 &lt;= 999), 15000/(Summary!$B$23/100) * K808
),0))</f>
        <v>106.11993675251769</v>
      </c>
      <c r="X808" s="99" cm="1">
        <f t="array" ref="X808">_xlfn.IFNA(_xlfn.IFS(AND(P808&gt;=2000, P808&lt;3000), 10000, AND(P808&gt;=3000, P808&lt;4000), 15000, AND(P808&gt;=4000, P808&lt;5000), 20000, AND(P808&gt;=5000), 25000),0)</f>
        <v>0</v>
      </c>
      <c r="Y808" s="64" t="str">
        <f>_xlfn.IFNA(VLOOKUP(D808,OTC!$A:$H,8,0),"")</f>
        <v/>
      </c>
      <c r="Z808" s="102">
        <f t="shared" si="285"/>
        <v>106</v>
      </c>
      <c r="AA808" s="113">
        <f t="shared" si="286"/>
        <v>1754</v>
      </c>
      <c r="AB808" s="124">
        <f>IF(OR(ISNUMBER(SEARCH("적하삭제",J808)),ISNUMBER(SEARCH("적하 삭제",J808))),0,AA808*Summary!$B$23/100)</f>
        <v>16528.468199999999</v>
      </c>
      <c r="AC808" s="65"/>
      <c r="AD808" s="145">
        <v>45918</v>
      </c>
      <c r="AE808" s="139" t="s">
        <v>10</v>
      </c>
      <c r="AF808" s="139">
        <v>82020038141</v>
      </c>
      <c r="AG808" s="139" t="s">
        <v>2532</v>
      </c>
      <c r="AH808" s="139" t="s">
        <v>2533</v>
      </c>
      <c r="AI808" s="139">
        <v>1087032547</v>
      </c>
      <c r="AJ808" s="139">
        <v>22724</v>
      </c>
      <c r="AK808" s="139"/>
      <c r="AL808" s="140">
        <v>1</v>
      </c>
      <c r="AM808" s="141">
        <v>2.8</v>
      </c>
      <c r="AN808" s="141">
        <v>6.2</v>
      </c>
      <c r="AO808" s="141">
        <v>6.5</v>
      </c>
      <c r="AP808" s="139" t="s">
        <v>8</v>
      </c>
      <c r="AQ808" s="141">
        <v>19.88</v>
      </c>
      <c r="AR808" s="139" t="s">
        <v>81</v>
      </c>
      <c r="AS808" s="139" t="s">
        <v>81</v>
      </c>
      <c r="AT808" s="139" t="s">
        <v>81</v>
      </c>
      <c r="AU808" s="139" t="s">
        <v>81</v>
      </c>
      <c r="AV808" s="139" t="s">
        <v>81</v>
      </c>
      <c r="AW808" s="139">
        <v>2256355</v>
      </c>
      <c r="AX808" s="139" t="s">
        <v>121</v>
      </c>
      <c r="AY808" s="139" t="s">
        <v>82</v>
      </c>
      <c r="AZ808" s="139"/>
      <c r="BA808" s="139" t="s">
        <v>83</v>
      </c>
      <c r="BB808" s="157">
        <v>596421490806</v>
      </c>
      <c r="BC808" s="139"/>
      <c r="BD808" s="139" t="s">
        <v>2534</v>
      </c>
      <c r="BE808" s="139" t="s">
        <v>119</v>
      </c>
      <c r="BF808" s="139" t="s">
        <v>87</v>
      </c>
      <c r="BG808" s="139" t="s">
        <v>84</v>
      </c>
      <c r="BH808" s="139" t="s">
        <v>85</v>
      </c>
      <c r="BI808" s="139" t="s">
        <v>86</v>
      </c>
      <c r="BJ808" s="139"/>
      <c r="BK808" s="139" t="s">
        <v>116</v>
      </c>
    </row>
    <row r="809" spans="1:63" ht="13.2" customHeight="1" x14ac:dyDescent="0.2">
      <c r="A809" s="54">
        <f t="shared" si="265"/>
        <v>45918</v>
      </c>
      <c r="B809" s="54" t="str">
        <f t="shared" si="266"/>
        <v>NRT</v>
      </c>
      <c r="C809" s="53">
        <f t="shared" si="267"/>
        <v>82020038141</v>
      </c>
      <c r="D809" s="55" t="str">
        <f t="shared" si="268"/>
        <v>PJP250145912</v>
      </c>
      <c r="E809" s="53">
        <f t="shared" si="269"/>
        <v>596421490644</v>
      </c>
      <c r="F809" s="53">
        <f t="shared" si="270"/>
        <v>2256355</v>
      </c>
      <c r="G809" s="53" t="str">
        <f t="shared" si="271"/>
        <v>SWCORP (TEAMHT)</v>
      </c>
      <c r="H809" s="55" t="str">
        <f t="shared" si="272"/>
        <v>김보미</v>
      </c>
      <c r="I809" s="53">
        <f t="shared" si="273"/>
        <v>42680</v>
      </c>
      <c r="J809" s="72">
        <f t="shared" si="274"/>
        <v>0</v>
      </c>
      <c r="K809" s="114">
        <f t="shared" si="275"/>
        <v>1</v>
      </c>
      <c r="L809" s="115">
        <f t="shared" si="276"/>
        <v>1</v>
      </c>
      <c r="M809" s="115">
        <f t="shared" si="277"/>
        <v>7.8</v>
      </c>
      <c r="N809" s="56">
        <f t="shared" si="278"/>
        <v>7.8000000000000007</v>
      </c>
      <c r="O809" s="53" t="str">
        <f t="shared" si="279"/>
        <v>일반(목록배제,Normal-Manifest Exception)</v>
      </c>
      <c r="P809" s="100">
        <f t="shared" si="280"/>
        <v>27.59</v>
      </c>
      <c r="Q809" s="63" t="str">
        <f t="shared" si="281"/>
        <v>RS702</v>
      </c>
      <c r="R809" s="63" t="str">
        <f t="shared" si="282"/>
        <v>AIR SEOUL</v>
      </c>
      <c r="S809" s="54">
        <f t="shared" si="283"/>
        <v>45918</v>
      </c>
      <c r="T809" s="94">
        <f t="shared" si="284"/>
        <v>1952</v>
      </c>
      <c r="U809" s="98" cm="1">
        <f t="array" ref="U809">IF(OR(ISNUMBER(SEARCH("대신대납",J809)),ISNUMBER(SEARCH("대신 대납",J809))),_xlfn.LET(
  _xlpm.s,J809,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9" s="98">
        <f>((K809-1)*2500)/(Summary!$B$23/100)</f>
        <v>0</v>
      </c>
      <c r="W809" s="107">
        <f>IF(OR(ISNUMBER(SEARCH("대신대납",J809)),ISNUMBER(SEARCH("대신 대납",J809)),ISNUMBER(SEARCH("대신착불",J809)),ISNUMBER(SEARCH("대신 착불",J809))), 0,_xlfn.IFNA(_xlfn.IFS(
    AND(N809/K809 &gt; 2, N809/K809 &lt;= 5), 500/(Summary!$B$23/100) * K809,
    AND(N809/K809 &gt; 5, N809/K809 &lt;= 10), 1000/(Summary!$B$23/100) * K809,
    AND(N809/K809 &gt; 10, N809/K809 &lt;= 20), 3000/(Summary!$B$23/100) * K809,
    AND(N809/K809 &gt; 20, N809/K809 &lt;= 25), 11000/(Summary!$B$23/100) * K809,
    AND(N809/K809 &gt; 25, N809/K809 &lt;= 999), 15000/(Summary!$B$23/100) * K809
),0))</f>
        <v>106.11993675251769</v>
      </c>
      <c r="X809" s="99" cm="1">
        <f t="array" ref="X809">_xlfn.IFNA(_xlfn.IFS(AND(P809&gt;=2000, P809&lt;3000), 10000, AND(P809&gt;=3000, P809&lt;4000), 15000, AND(P809&gt;=4000, P809&lt;5000), 20000, AND(P809&gt;=5000), 25000),0)</f>
        <v>0</v>
      </c>
      <c r="Y809" s="64" t="str">
        <f>_xlfn.IFNA(VLOOKUP(D809,OTC!$A:$H,8,0),"")</f>
        <v/>
      </c>
      <c r="Z809" s="102">
        <f t="shared" si="285"/>
        <v>106</v>
      </c>
      <c r="AA809" s="113">
        <f t="shared" si="286"/>
        <v>2058</v>
      </c>
      <c r="AB809" s="124">
        <f>IF(OR(ISNUMBER(SEARCH("적하삭제",J809)),ISNUMBER(SEARCH("적하 삭제",J809))),0,AA809*Summary!$B$23/100)</f>
        <v>19393.151400000002</v>
      </c>
      <c r="AC809" s="65"/>
      <c r="AD809" s="145">
        <v>45918</v>
      </c>
      <c r="AE809" s="139" t="s">
        <v>10</v>
      </c>
      <c r="AF809" s="139">
        <v>82020038141</v>
      </c>
      <c r="AG809" s="139" t="s">
        <v>2535</v>
      </c>
      <c r="AH809" s="139" t="s">
        <v>189</v>
      </c>
      <c r="AI809" s="139">
        <v>1040002846</v>
      </c>
      <c r="AJ809" s="139">
        <v>42680</v>
      </c>
      <c r="AK809" s="139"/>
      <c r="AL809" s="140">
        <v>1</v>
      </c>
      <c r="AM809" s="141">
        <v>1</v>
      </c>
      <c r="AN809" s="141">
        <v>7.8</v>
      </c>
      <c r="AO809" s="141">
        <v>8</v>
      </c>
      <c r="AP809" s="139" t="s">
        <v>8</v>
      </c>
      <c r="AQ809" s="141">
        <v>27.59</v>
      </c>
      <c r="AR809" s="139" t="s">
        <v>81</v>
      </c>
      <c r="AS809" s="139" t="s">
        <v>81</v>
      </c>
      <c r="AT809" s="139" t="s">
        <v>81</v>
      </c>
      <c r="AU809" s="139" t="s">
        <v>81</v>
      </c>
      <c r="AV809" s="139" t="s">
        <v>81</v>
      </c>
      <c r="AW809" s="139">
        <v>2256355</v>
      </c>
      <c r="AX809" s="139" t="s">
        <v>121</v>
      </c>
      <c r="AY809" s="139" t="s">
        <v>82</v>
      </c>
      <c r="AZ809" s="139"/>
      <c r="BA809" s="139" t="s">
        <v>83</v>
      </c>
      <c r="BB809" s="157">
        <v>596421490644</v>
      </c>
      <c r="BC809" s="139"/>
      <c r="BD809" s="139" t="s">
        <v>2536</v>
      </c>
      <c r="BE809" s="139" t="s">
        <v>119</v>
      </c>
      <c r="BF809" s="139" t="s">
        <v>87</v>
      </c>
      <c r="BG809" s="139" t="s">
        <v>84</v>
      </c>
      <c r="BH809" s="139" t="s">
        <v>85</v>
      </c>
      <c r="BI809" s="139" t="s">
        <v>86</v>
      </c>
      <c r="BJ809" s="139"/>
      <c r="BK809" s="139" t="s">
        <v>116</v>
      </c>
    </row>
    <row r="810" spans="1:63" ht="13.2" customHeight="1" x14ac:dyDescent="0.2">
      <c r="A810" s="54">
        <f t="shared" si="265"/>
        <v>45918</v>
      </c>
      <c r="B810" s="54" t="str">
        <f t="shared" si="266"/>
        <v>NRT</v>
      </c>
      <c r="C810" s="53">
        <f t="shared" si="267"/>
        <v>82020038141</v>
      </c>
      <c r="D810" s="55" t="str">
        <f t="shared" si="268"/>
        <v>PJP250145925</v>
      </c>
      <c r="E810" s="53">
        <f t="shared" si="269"/>
        <v>596421490773</v>
      </c>
      <c r="F810" s="53">
        <f t="shared" si="270"/>
        <v>2256355</v>
      </c>
      <c r="G810" s="53" t="str">
        <f t="shared" si="271"/>
        <v>SWCORP (TEAMHT)</v>
      </c>
      <c r="H810" s="55" t="str">
        <f t="shared" si="272"/>
        <v>강은빈</v>
      </c>
      <c r="I810" s="53">
        <f t="shared" si="273"/>
        <v>13008</v>
      </c>
      <c r="J810" s="72">
        <f t="shared" si="274"/>
        <v>0</v>
      </c>
      <c r="K810" s="114">
        <f t="shared" si="275"/>
        <v>1</v>
      </c>
      <c r="L810" s="115">
        <f t="shared" si="276"/>
        <v>3.05</v>
      </c>
      <c r="M810" s="115">
        <f t="shared" si="277"/>
        <v>6.3</v>
      </c>
      <c r="N810" s="56">
        <f t="shared" si="278"/>
        <v>6.3000000000000007</v>
      </c>
      <c r="O810" s="53" t="str">
        <f t="shared" si="279"/>
        <v>일반(목록배제,Normal-Manifest Exception)</v>
      </c>
      <c r="P810" s="100">
        <f t="shared" si="280"/>
        <v>31.37</v>
      </c>
      <c r="Q810" s="63" t="str">
        <f t="shared" si="281"/>
        <v>RS702</v>
      </c>
      <c r="R810" s="63" t="str">
        <f t="shared" si="282"/>
        <v>AIR SEOUL</v>
      </c>
      <c r="S810" s="54">
        <f t="shared" si="283"/>
        <v>45918</v>
      </c>
      <c r="T810" s="94">
        <f t="shared" si="284"/>
        <v>1667</v>
      </c>
      <c r="U810" s="98" cm="1">
        <f t="array" ref="U810">IF(OR(ISNUMBER(SEARCH("대신대납",J810)),ISNUMBER(SEARCH("대신 대납",J810))),_xlfn.LET(
  _xlpm.s,J810,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0" s="98">
        <f>((K810-1)*2500)/(Summary!$B$23/100)</f>
        <v>0</v>
      </c>
      <c r="W810" s="107">
        <f>IF(OR(ISNUMBER(SEARCH("대신대납",J810)),ISNUMBER(SEARCH("대신 대납",J810)),ISNUMBER(SEARCH("대신착불",J810)),ISNUMBER(SEARCH("대신 착불",J810))), 0,_xlfn.IFNA(_xlfn.IFS(
    AND(N810/K810 &gt; 2, N810/K810 &lt;= 5), 500/(Summary!$B$23/100) * K810,
    AND(N810/K810 &gt; 5, N810/K810 &lt;= 10), 1000/(Summary!$B$23/100) * K810,
    AND(N810/K810 &gt; 10, N810/K810 &lt;= 20), 3000/(Summary!$B$23/100) * K810,
    AND(N810/K810 &gt; 20, N810/K810 &lt;= 25), 11000/(Summary!$B$23/100) * K810,
    AND(N810/K810 &gt; 25, N810/K810 &lt;= 999), 15000/(Summary!$B$23/100) * K810
),0))</f>
        <v>106.11993675251769</v>
      </c>
      <c r="X810" s="99" cm="1">
        <f t="array" ref="X810">_xlfn.IFNA(_xlfn.IFS(AND(P810&gt;=2000, P810&lt;3000), 10000, AND(P810&gt;=3000, P810&lt;4000), 15000, AND(P810&gt;=4000, P810&lt;5000), 20000, AND(P810&gt;=5000), 25000),0)</f>
        <v>0</v>
      </c>
      <c r="Y810" s="64" t="str">
        <f>_xlfn.IFNA(VLOOKUP(D810,OTC!$A:$H,8,0),"")</f>
        <v/>
      </c>
      <c r="Z810" s="102">
        <f t="shared" si="285"/>
        <v>106</v>
      </c>
      <c r="AA810" s="113">
        <f t="shared" si="286"/>
        <v>1773</v>
      </c>
      <c r="AB810" s="124">
        <f>IF(OR(ISNUMBER(SEARCH("적하삭제",J810)),ISNUMBER(SEARCH("적하 삭제",J810))),0,AA810*Summary!$B$23/100)</f>
        <v>16707.510900000001</v>
      </c>
      <c r="AC810" s="65"/>
      <c r="AD810" s="145">
        <v>45918</v>
      </c>
      <c r="AE810" s="139" t="s">
        <v>10</v>
      </c>
      <c r="AF810" s="139">
        <v>82020038141</v>
      </c>
      <c r="AG810" s="139" t="s">
        <v>2537</v>
      </c>
      <c r="AH810" s="139" t="s">
        <v>2538</v>
      </c>
      <c r="AI810" s="139">
        <v>1089383181</v>
      </c>
      <c r="AJ810" s="139">
        <v>13008</v>
      </c>
      <c r="AK810" s="139"/>
      <c r="AL810" s="140">
        <v>1</v>
      </c>
      <c r="AM810" s="141">
        <v>3.05</v>
      </c>
      <c r="AN810" s="141">
        <v>6.3</v>
      </c>
      <c r="AO810" s="141">
        <v>6.5</v>
      </c>
      <c r="AP810" s="139" t="s">
        <v>8</v>
      </c>
      <c r="AQ810" s="141">
        <v>31.37</v>
      </c>
      <c r="AR810" s="139" t="s">
        <v>81</v>
      </c>
      <c r="AS810" s="139" t="s">
        <v>81</v>
      </c>
      <c r="AT810" s="139" t="s">
        <v>81</v>
      </c>
      <c r="AU810" s="139" t="s">
        <v>81</v>
      </c>
      <c r="AV810" s="139" t="s">
        <v>81</v>
      </c>
      <c r="AW810" s="139">
        <v>2256355</v>
      </c>
      <c r="AX810" s="139" t="s">
        <v>121</v>
      </c>
      <c r="AY810" s="139" t="s">
        <v>82</v>
      </c>
      <c r="AZ810" s="139"/>
      <c r="BA810" s="139" t="s">
        <v>83</v>
      </c>
      <c r="BB810" s="157">
        <v>596421490773</v>
      </c>
      <c r="BC810" s="139"/>
      <c r="BD810" s="139" t="s">
        <v>2539</v>
      </c>
      <c r="BE810" s="139" t="s">
        <v>119</v>
      </c>
      <c r="BF810" s="139" t="s">
        <v>87</v>
      </c>
      <c r="BG810" s="139" t="s">
        <v>84</v>
      </c>
      <c r="BH810" s="139" t="s">
        <v>85</v>
      </c>
      <c r="BI810" s="139" t="s">
        <v>86</v>
      </c>
      <c r="BJ810" s="139"/>
      <c r="BK810" s="139" t="s">
        <v>116</v>
      </c>
    </row>
    <row r="811" spans="1:63" ht="13.2" customHeight="1" x14ac:dyDescent="0.2">
      <c r="A811" s="54">
        <f t="shared" si="265"/>
        <v>45918</v>
      </c>
      <c r="B811" s="54" t="str">
        <f t="shared" si="266"/>
        <v>NRT</v>
      </c>
      <c r="C811" s="53">
        <f t="shared" si="267"/>
        <v>82020038141</v>
      </c>
      <c r="D811" s="55" t="str">
        <f t="shared" si="268"/>
        <v>PJP250145945</v>
      </c>
      <c r="E811" s="53">
        <f t="shared" si="269"/>
        <v>596421490972</v>
      </c>
      <c r="F811" s="53">
        <f t="shared" si="270"/>
        <v>2256355</v>
      </c>
      <c r="G811" s="53" t="str">
        <f t="shared" si="271"/>
        <v>SWCORP (TEAMHT)</v>
      </c>
      <c r="H811" s="55" t="str">
        <f t="shared" si="272"/>
        <v>방병준</v>
      </c>
      <c r="I811" s="53">
        <f t="shared" si="273"/>
        <v>4159</v>
      </c>
      <c r="J811" s="72">
        <f t="shared" si="274"/>
        <v>0</v>
      </c>
      <c r="K811" s="114">
        <f t="shared" si="275"/>
        <v>1</v>
      </c>
      <c r="L811" s="115">
        <f t="shared" si="276"/>
        <v>3.05</v>
      </c>
      <c r="M811" s="115">
        <f t="shared" si="277"/>
        <v>6.1</v>
      </c>
      <c r="N811" s="56">
        <f t="shared" si="278"/>
        <v>6.1000000000000005</v>
      </c>
      <c r="O811" s="53" t="str">
        <f t="shared" si="279"/>
        <v>일반(목록배제,Normal-Manifest Exception)</v>
      </c>
      <c r="P811" s="100">
        <f t="shared" si="280"/>
        <v>35.69</v>
      </c>
      <c r="Q811" s="63" t="str">
        <f t="shared" si="281"/>
        <v>RS702</v>
      </c>
      <c r="R811" s="63" t="str">
        <f t="shared" si="282"/>
        <v>AIR SEOUL</v>
      </c>
      <c r="S811" s="54">
        <f t="shared" si="283"/>
        <v>45918</v>
      </c>
      <c r="T811" s="94">
        <f t="shared" si="284"/>
        <v>1629</v>
      </c>
      <c r="U811" s="98" cm="1">
        <f t="array" ref="U811">IF(OR(ISNUMBER(SEARCH("대신대납",J811)),ISNUMBER(SEARCH("대신 대납",J811))),_xlfn.LET(
  _xlpm.s,J811,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1" s="98">
        <f>((K811-1)*2500)/(Summary!$B$23/100)</f>
        <v>0</v>
      </c>
      <c r="W811" s="107">
        <f>IF(OR(ISNUMBER(SEARCH("대신대납",J811)),ISNUMBER(SEARCH("대신 대납",J811)),ISNUMBER(SEARCH("대신착불",J811)),ISNUMBER(SEARCH("대신 착불",J811))), 0,_xlfn.IFNA(_xlfn.IFS(
    AND(N811/K811 &gt; 2, N811/K811 &lt;= 5), 500/(Summary!$B$23/100) * K811,
    AND(N811/K811 &gt; 5, N811/K811 &lt;= 10), 1000/(Summary!$B$23/100) * K811,
    AND(N811/K811 &gt; 10, N811/K811 &lt;= 20), 3000/(Summary!$B$23/100) * K811,
    AND(N811/K811 &gt; 20, N811/K811 &lt;= 25), 11000/(Summary!$B$23/100) * K811,
    AND(N811/K811 &gt; 25, N811/K811 &lt;= 999), 15000/(Summary!$B$23/100) * K811
),0))</f>
        <v>106.11993675251769</v>
      </c>
      <c r="X811" s="99" cm="1">
        <f t="array" ref="X811">_xlfn.IFNA(_xlfn.IFS(AND(P811&gt;=2000, P811&lt;3000), 10000, AND(P811&gt;=3000, P811&lt;4000), 15000, AND(P811&gt;=4000, P811&lt;5000), 20000, AND(P811&gt;=5000), 25000),0)</f>
        <v>0</v>
      </c>
      <c r="Y811" s="64" t="str">
        <f>_xlfn.IFNA(VLOOKUP(D811,OTC!$A:$H,8,0),"")</f>
        <v/>
      </c>
      <c r="Z811" s="102">
        <f t="shared" si="285"/>
        <v>106</v>
      </c>
      <c r="AA811" s="113">
        <f t="shared" si="286"/>
        <v>1735</v>
      </c>
      <c r="AB811" s="124">
        <f>IF(OR(ISNUMBER(SEARCH("적하삭제",J811)),ISNUMBER(SEARCH("적하 삭제",J811))),0,AA811*Summary!$B$23/100)</f>
        <v>16349.425500000001</v>
      </c>
      <c r="AC811" s="65"/>
      <c r="AD811" s="145">
        <v>45918</v>
      </c>
      <c r="AE811" s="139" t="s">
        <v>10</v>
      </c>
      <c r="AF811" s="139">
        <v>82020038141</v>
      </c>
      <c r="AG811" s="139" t="s">
        <v>2540</v>
      </c>
      <c r="AH811" s="139" t="s">
        <v>2541</v>
      </c>
      <c r="AI811" s="139">
        <v>1046226443</v>
      </c>
      <c r="AJ811" s="139">
        <v>4159</v>
      </c>
      <c r="AK811" s="139"/>
      <c r="AL811" s="140">
        <v>1</v>
      </c>
      <c r="AM811" s="141">
        <v>3.05</v>
      </c>
      <c r="AN811" s="141">
        <v>6.1</v>
      </c>
      <c r="AO811" s="141">
        <v>6.5</v>
      </c>
      <c r="AP811" s="139" t="s">
        <v>8</v>
      </c>
      <c r="AQ811" s="141">
        <v>35.69</v>
      </c>
      <c r="AR811" s="139" t="s">
        <v>81</v>
      </c>
      <c r="AS811" s="139" t="s">
        <v>81</v>
      </c>
      <c r="AT811" s="139" t="s">
        <v>81</v>
      </c>
      <c r="AU811" s="139" t="s">
        <v>81</v>
      </c>
      <c r="AV811" s="139" t="s">
        <v>81</v>
      </c>
      <c r="AW811" s="139">
        <v>2256355</v>
      </c>
      <c r="AX811" s="139" t="s">
        <v>121</v>
      </c>
      <c r="AY811" s="139" t="s">
        <v>82</v>
      </c>
      <c r="AZ811" s="139"/>
      <c r="BA811" s="139" t="s">
        <v>83</v>
      </c>
      <c r="BB811" s="157">
        <v>596421490972</v>
      </c>
      <c r="BC811" s="139"/>
      <c r="BD811" s="139" t="s">
        <v>2542</v>
      </c>
      <c r="BE811" s="139" t="s">
        <v>119</v>
      </c>
      <c r="BF811" s="139" t="s">
        <v>87</v>
      </c>
      <c r="BG811" s="139" t="s">
        <v>84</v>
      </c>
      <c r="BH811" s="139" t="s">
        <v>85</v>
      </c>
      <c r="BI811" s="139" t="s">
        <v>86</v>
      </c>
      <c r="BJ811" s="139"/>
      <c r="BK811" s="139" t="s">
        <v>116</v>
      </c>
    </row>
    <row r="812" spans="1:63" ht="13.2" customHeight="1" x14ac:dyDescent="0.2">
      <c r="A812" s="54">
        <f t="shared" si="265"/>
        <v>45918</v>
      </c>
      <c r="B812" s="54" t="str">
        <f t="shared" si="266"/>
        <v>NRT</v>
      </c>
      <c r="C812" s="53">
        <f t="shared" si="267"/>
        <v>82020038141</v>
      </c>
      <c r="D812" s="55" t="str">
        <f t="shared" si="268"/>
        <v>PJP250145951</v>
      </c>
      <c r="E812" s="53">
        <f t="shared" si="269"/>
        <v>596421491031</v>
      </c>
      <c r="F812" s="53">
        <f t="shared" si="270"/>
        <v>2256355</v>
      </c>
      <c r="G812" s="53" t="str">
        <f t="shared" si="271"/>
        <v>SWCORP (TEAMHT)</v>
      </c>
      <c r="H812" s="55" t="str">
        <f t="shared" si="272"/>
        <v>장유민</v>
      </c>
      <c r="I812" s="53">
        <f t="shared" si="273"/>
        <v>3737</v>
      </c>
      <c r="J812" s="72">
        <f t="shared" si="274"/>
        <v>0</v>
      </c>
      <c r="K812" s="114">
        <f t="shared" si="275"/>
        <v>1</v>
      </c>
      <c r="L812" s="115">
        <f t="shared" si="276"/>
        <v>1.4</v>
      </c>
      <c r="M812" s="115">
        <f t="shared" si="277"/>
        <v>2</v>
      </c>
      <c r="N812" s="56">
        <f t="shared" si="278"/>
        <v>2</v>
      </c>
      <c r="O812" s="53" t="str">
        <f t="shared" si="279"/>
        <v>일반(목록배제,Normal-Manifest Exception)</v>
      </c>
      <c r="P812" s="100">
        <f t="shared" si="280"/>
        <v>6.83</v>
      </c>
      <c r="Q812" s="63" t="str">
        <f t="shared" si="281"/>
        <v>RS702</v>
      </c>
      <c r="R812" s="63" t="str">
        <f t="shared" si="282"/>
        <v>AIR SEOUL</v>
      </c>
      <c r="S812" s="54">
        <f t="shared" si="283"/>
        <v>45918</v>
      </c>
      <c r="T812" s="94">
        <f t="shared" si="284"/>
        <v>850</v>
      </c>
      <c r="U812" s="98" cm="1">
        <f t="array" ref="U812">IF(OR(ISNUMBER(SEARCH("대신대납",J812)),ISNUMBER(SEARCH("대신 대납",J812))),_xlfn.LET(
  _xlpm.s,J812,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2" s="98">
        <f>((K812-1)*2500)/(Summary!$B$23/100)</f>
        <v>0</v>
      </c>
      <c r="W812" s="107">
        <f>IF(OR(ISNUMBER(SEARCH("대신대납",J812)),ISNUMBER(SEARCH("대신 대납",J812)),ISNUMBER(SEARCH("대신착불",J812)),ISNUMBER(SEARCH("대신 착불",J812))), 0,_xlfn.IFNA(_xlfn.IFS(
    AND(N812/K812 &gt; 2, N812/K812 &lt;= 5), 500/(Summary!$B$23/100) * K812,
    AND(N812/K812 &gt; 5, N812/K812 &lt;= 10), 1000/(Summary!$B$23/100) * K812,
    AND(N812/K812 &gt; 10, N812/K812 &lt;= 20), 3000/(Summary!$B$23/100) * K812,
    AND(N812/K812 &gt; 20, N812/K812 &lt;= 25), 11000/(Summary!$B$23/100) * K812,
    AND(N812/K812 &gt; 25, N812/K812 &lt;= 999), 15000/(Summary!$B$23/100) * K812
),0))</f>
        <v>0</v>
      </c>
      <c r="X812" s="99" cm="1">
        <f t="array" ref="X812">_xlfn.IFNA(_xlfn.IFS(AND(P812&gt;=2000, P812&lt;3000), 10000, AND(P812&gt;=3000, P812&lt;4000), 15000, AND(P812&gt;=4000, P812&lt;5000), 20000, AND(P812&gt;=5000), 25000),0)</f>
        <v>0</v>
      </c>
      <c r="Y812" s="64" t="str">
        <f>_xlfn.IFNA(VLOOKUP(D812,OTC!$A:$H,8,0),"")</f>
        <v/>
      </c>
      <c r="Z812" s="102">
        <f t="shared" si="285"/>
        <v>0</v>
      </c>
      <c r="AA812" s="113">
        <f t="shared" si="286"/>
        <v>850</v>
      </c>
      <c r="AB812" s="124">
        <f>IF(OR(ISNUMBER(SEARCH("적하삭제",J812)),ISNUMBER(SEARCH("적하 삭제",J812))),0,AA812*Summary!$B$23/100)</f>
        <v>8009.8050000000003</v>
      </c>
      <c r="AC812" s="65"/>
      <c r="AD812" s="145">
        <v>45918</v>
      </c>
      <c r="AE812" s="139" t="s">
        <v>10</v>
      </c>
      <c r="AF812" s="139">
        <v>82020038141</v>
      </c>
      <c r="AG812" s="139" t="s">
        <v>2543</v>
      </c>
      <c r="AH812" s="139" t="s">
        <v>2544</v>
      </c>
      <c r="AI812" s="139">
        <v>1074047100</v>
      </c>
      <c r="AJ812" s="139">
        <v>3737</v>
      </c>
      <c r="AK812" s="139"/>
      <c r="AL812" s="140">
        <v>1</v>
      </c>
      <c r="AM812" s="141">
        <v>1.4</v>
      </c>
      <c r="AN812" s="141">
        <v>2</v>
      </c>
      <c r="AO812" s="141">
        <v>2</v>
      </c>
      <c r="AP812" s="139" t="s">
        <v>8</v>
      </c>
      <c r="AQ812" s="141">
        <v>6.83</v>
      </c>
      <c r="AR812" s="139" t="s">
        <v>81</v>
      </c>
      <c r="AS812" s="139" t="s">
        <v>81</v>
      </c>
      <c r="AT812" s="139" t="s">
        <v>81</v>
      </c>
      <c r="AU812" s="139" t="s">
        <v>81</v>
      </c>
      <c r="AV812" s="139" t="s">
        <v>81</v>
      </c>
      <c r="AW812" s="139">
        <v>2256355</v>
      </c>
      <c r="AX812" s="139" t="s">
        <v>121</v>
      </c>
      <c r="AY812" s="139" t="s">
        <v>82</v>
      </c>
      <c r="AZ812" s="139"/>
      <c r="BA812" s="139" t="s">
        <v>83</v>
      </c>
      <c r="BB812" s="157">
        <v>596421491031</v>
      </c>
      <c r="BC812" s="139"/>
      <c r="BD812" s="139" t="s">
        <v>2545</v>
      </c>
      <c r="BE812" s="139" t="s">
        <v>119</v>
      </c>
      <c r="BF812" s="139" t="s">
        <v>87</v>
      </c>
      <c r="BG812" s="139" t="s">
        <v>84</v>
      </c>
      <c r="BH812" s="139" t="s">
        <v>85</v>
      </c>
      <c r="BI812" s="139" t="s">
        <v>86</v>
      </c>
      <c r="BJ812" s="139"/>
      <c r="BK812" s="139" t="s">
        <v>116</v>
      </c>
    </row>
    <row r="813" spans="1:63" ht="13.2" customHeight="1" x14ac:dyDescent="0.2">
      <c r="A813" s="54">
        <f t="shared" si="265"/>
        <v>45918</v>
      </c>
      <c r="B813" s="54" t="str">
        <f t="shared" si="266"/>
        <v>NRT</v>
      </c>
      <c r="C813" s="53">
        <f t="shared" si="267"/>
        <v>82020038141</v>
      </c>
      <c r="D813" s="55" t="str">
        <f t="shared" si="268"/>
        <v>PJP250145895</v>
      </c>
      <c r="E813" s="53">
        <f t="shared" si="269"/>
        <v>596421490471</v>
      </c>
      <c r="F813" s="53">
        <f t="shared" si="270"/>
        <v>2256355</v>
      </c>
      <c r="G813" s="53" t="str">
        <f t="shared" si="271"/>
        <v>SWCORP (TEAMHT)</v>
      </c>
      <c r="H813" s="55" t="str">
        <f t="shared" si="272"/>
        <v>신은경</v>
      </c>
      <c r="I813" s="53">
        <f t="shared" si="273"/>
        <v>6720</v>
      </c>
      <c r="J813" s="72">
        <f t="shared" si="274"/>
        <v>0</v>
      </c>
      <c r="K813" s="114">
        <f t="shared" si="275"/>
        <v>1</v>
      </c>
      <c r="L813" s="115">
        <f t="shared" si="276"/>
        <v>0.4</v>
      </c>
      <c r="M813" s="115">
        <f t="shared" si="277"/>
        <v>2</v>
      </c>
      <c r="N813" s="56">
        <f t="shared" si="278"/>
        <v>2</v>
      </c>
      <c r="O813" s="53" t="str">
        <f t="shared" si="279"/>
        <v>일반(목록배제,Normal-Manifest Exception)</v>
      </c>
      <c r="P813" s="100">
        <f t="shared" si="280"/>
        <v>20.97</v>
      </c>
      <c r="Q813" s="63" t="str">
        <f t="shared" si="281"/>
        <v>RS702</v>
      </c>
      <c r="R813" s="63" t="str">
        <f t="shared" si="282"/>
        <v>AIR SEOUL</v>
      </c>
      <c r="S813" s="54">
        <f t="shared" si="283"/>
        <v>45918</v>
      </c>
      <c r="T813" s="94">
        <f t="shared" si="284"/>
        <v>850</v>
      </c>
      <c r="U813" s="98" cm="1">
        <f t="array" ref="U813">IF(OR(ISNUMBER(SEARCH("대신대납",J813)),ISNUMBER(SEARCH("대신 대납",J813))),_xlfn.LET(
  _xlpm.s,J813,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3" s="98">
        <f>((K813-1)*2500)/(Summary!$B$23/100)</f>
        <v>0</v>
      </c>
      <c r="W813" s="107">
        <f>IF(OR(ISNUMBER(SEARCH("대신대납",J813)),ISNUMBER(SEARCH("대신 대납",J813)),ISNUMBER(SEARCH("대신착불",J813)),ISNUMBER(SEARCH("대신 착불",J813))), 0,_xlfn.IFNA(_xlfn.IFS(
    AND(N813/K813 &gt; 2, N813/K813 &lt;= 5), 500/(Summary!$B$23/100) * K813,
    AND(N813/K813 &gt; 5, N813/K813 &lt;= 10), 1000/(Summary!$B$23/100) * K813,
    AND(N813/K813 &gt; 10, N813/K813 &lt;= 20), 3000/(Summary!$B$23/100) * K813,
    AND(N813/K813 &gt; 20, N813/K813 &lt;= 25), 11000/(Summary!$B$23/100) * K813,
    AND(N813/K813 &gt; 25, N813/K813 &lt;= 999), 15000/(Summary!$B$23/100) * K813
),0))</f>
        <v>0</v>
      </c>
      <c r="X813" s="99" cm="1">
        <f t="array" ref="X813">_xlfn.IFNA(_xlfn.IFS(AND(P813&gt;=2000, P813&lt;3000), 10000, AND(P813&gt;=3000, P813&lt;4000), 15000, AND(P813&gt;=4000, P813&lt;5000), 20000, AND(P813&gt;=5000), 25000),0)</f>
        <v>0</v>
      </c>
      <c r="Y813" s="64" t="str">
        <f>_xlfn.IFNA(VLOOKUP(D813,OTC!$A:$H,8,0),"")</f>
        <v/>
      </c>
      <c r="Z813" s="102">
        <f t="shared" si="285"/>
        <v>0</v>
      </c>
      <c r="AA813" s="113">
        <f t="shared" si="286"/>
        <v>850</v>
      </c>
      <c r="AB813" s="124">
        <f>IF(OR(ISNUMBER(SEARCH("적하삭제",J813)),ISNUMBER(SEARCH("적하 삭제",J813))),0,AA813*Summary!$B$23/100)</f>
        <v>8009.8050000000003</v>
      </c>
      <c r="AC813" s="65"/>
      <c r="AD813" s="145">
        <v>45918</v>
      </c>
      <c r="AE813" s="139" t="s">
        <v>10</v>
      </c>
      <c r="AF813" s="139">
        <v>82020038141</v>
      </c>
      <c r="AG813" s="139" t="s">
        <v>2546</v>
      </c>
      <c r="AH813" s="139" t="s">
        <v>2547</v>
      </c>
      <c r="AI813" s="139">
        <v>1037175124</v>
      </c>
      <c r="AJ813" s="139">
        <v>6720</v>
      </c>
      <c r="AK813" s="139"/>
      <c r="AL813" s="140">
        <v>1</v>
      </c>
      <c r="AM813" s="141">
        <v>0.4</v>
      </c>
      <c r="AN813" s="141">
        <v>2</v>
      </c>
      <c r="AO813" s="141">
        <v>2</v>
      </c>
      <c r="AP813" s="139" t="s">
        <v>8</v>
      </c>
      <c r="AQ813" s="141">
        <v>20.97</v>
      </c>
      <c r="AR813" s="139" t="s">
        <v>81</v>
      </c>
      <c r="AS813" s="139" t="s">
        <v>81</v>
      </c>
      <c r="AT813" s="139" t="s">
        <v>81</v>
      </c>
      <c r="AU813" s="139" t="s">
        <v>81</v>
      </c>
      <c r="AV813" s="139" t="s">
        <v>81</v>
      </c>
      <c r="AW813" s="139">
        <v>2256355</v>
      </c>
      <c r="AX813" s="139" t="s">
        <v>121</v>
      </c>
      <c r="AY813" s="139" t="s">
        <v>82</v>
      </c>
      <c r="AZ813" s="139"/>
      <c r="BA813" s="139" t="s">
        <v>83</v>
      </c>
      <c r="BB813" s="157">
        <v>596421490471</v>
      </c>
      <c r="BC813" s="139"/>
      <c r="BD813" s="139" t="s">
        <v>2548</v>
      </c>
      <c r="BE813" s="139" t="s">
        <v>119</v>
      </c>
      <c r="BF813" s="139" t="s">
        <v>87</v>
      </c>
      <c r="BG813" s="139" t="s">
        <v>84</v>
      </c>
      <c r="BH813" s="139" t="s">
        <v>85</v>
      </c>
      <c r="BI813" s="139" t="s">
        <v>86</v>
      </c>
      <c r="BJ813" s="139"/>
      <c r="BK813" s="139" t="s">
        <v>116</v>
      </c>
    </row>
    <row r="814" spans="1:63" ht="13.2" customHeight="1" x14ac:dyDescent="0.2">
      <c r="A814" s="54">
        <f t="shared" si="265"/>
        <v>45919</v>
      </c>
      <c r="B814" s="54" t="str">
        <f t="shared" si="266"/>
        <v>NRT</v>
      </c>
      <c r="C814" s="53">
        <f t="shared" si="267"/>
        <v>82020038152</v>
      </c>
      <c r="D814" s="55" t="str">
        <f t="shared" si="268"/>
        <v>PJP250145915</v>
      </c>
      <c r="E814" s="53">
        <f t="shared" si="269"/>
        <v>596421490670</v>
      </c>
      <c r="F814" s="53">
        <f t="shared" si="270"/>
        <v>2256355</v>
      </c>
      <c r="G814" s="53" t="str">
        <f t="shared" si="271"/>
        <v>SWCORP (TEAMHT)</v>
      </c>
      <c r="H814" s="55" t="str">
        <f t="shared" si="272"/>
        <v>전혜선</v>
      </c>
      <c r="I814" s="53">
        <f t="shared" si="273"/>
        <v>30130</v>
      </c>
      <c r="J814" s="72">
        <f t="shared" si="274"/>
        <v>0</v>
      </c>
      <c r="K814" s="114">
        <f t="shared" si="275"/>
        <v>1</v>
      </c>
      <c r="L814" s="115">
        <f t="shared" si="276"/>
        <v>3.2</v>
      </c>
      <c r="M814" s="115">
        <f t="shared" si="277"/>
        <v>4.4000000000000004</v>
      </c>
      <c r="N814" s="56">
        <f t="shared" si="278"/>
        <v>4.4000000000000004</v>
      </c>
      <c r="O814" s="53" t="str">
        <f t="shared" si="279"/>
        <v>일반(목록배제,Normal-Manifest Exception)</v>
      </c>
      <c r="P814" s="100">
        <f t="shared" si="280"/>
        <v>25.56</v>
      </c>
      <c r="Q814" s="63" t="str">
        <f t="shared" si="281"/>
        <v>RS706</v>
      </c>
      <c r="R814" s="63" t="str">
        <f t="shared" si="282"/>
        <v>AIR SEOUL</v>
      </c>
      <c r="S814" s="54">
        <f t="shared" si="283"/>
        <v>45919</v>
      </c>
      <c r="T814" s="94">
        <f t="shared" si="284"/>
        <v>1306</v>
      </c>
      <c r="U814" s="98" cm="1">
        <f t="array" ref="U814">IF(OR(ISNUMBER(SEARCH("대신대납",J814)),ISNUMBER(SEARCH("대신 대납",J814))),_xlfn.LET(
  _xlpm.s,J814,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4" s="98">
        <f>((K814-1)*2500)/(Summary!$B$23/100)</f>
        <v>0</v>
      </c>
      <c r="W814" s="107">
        <f>IF(OR(ISNUMBER(SEARCH("대신대납",J814)),ISNUMBER(SEARCH("대신 대납",J814)),ISNUMBER(SEARCH("대신착불",J814)),ISNUMBER(SEARCH("대신 착불",J814))), 0,_xlfn.IFNA(_xlfn.IFS(
    AND(N814/K814 &gt; 2, N814/K814 &lt;= 5), 500/(Summary!$B$23/100) * K814,
    AND(N814/K814 &gt; 5, N814/K814 &lt;= 10), 1000/(Summary!$B$23/100) * K814,
    AND(N814/K814 &gt; 10, N814/K814 &lt;= 20), 3000/(Summary!$B$23/100) * K814,
    AND(N814/K814 &gt; 20, N814/K814 &lt;= 25), 11000/(Summary!$B$23/100) * K814,
    AND(N814/K814 &gt; 25, N814/K814 &lt;= 999), 15000/(Summary!$B$23/100) * K814
),0))</f>
        <v>53.059968376258844</v>
      </c>
      <c r="X814" s="99" cm="1">
        <f t="array" ref="X814">_xlfn.IFNA(_xlfn.IFS(AND(P814&gt;=2000, P814&lt;3000), 10000, AND(P814&gt;=3000, P814&lt;4000), 15000, AND(P814&gt;=4000, P814&lt;5000), 20000, AND(P814&gt;=5000), 25000),0)</f>
        <v>0</v>
      </c>
      <c r="Y814" s="64" t="str">
        <f>_xlfn.IFNA(VLOOKUP(D814,OTC!$A:$H,8,0),"")</f>
        <v/>
      </c>
      <c r="Z814" s="102">
        <f t="shared" si="285"/>
        <v>53</v>
      </c>
      <c r="AA814" s="113">
        <f t="shared" si="286"/>
        <v>1359</v>
      </c>
      <c r="AB814" s="124">
        <f>IF(OR(ISNUMBER(SEARCH("적하삭제",J814)),ISNUMBER(SEARCH("적하 삭제",J814))),0,AA814*Summary!$B$23/100)</f>
        <v>12806.2647</v>
      </c>
      <c r="AC814" s="65"/>
      <c r="AD814" s="145">
        <v>45919</v>
      </c>
      <c r="AE814" s="139" t="s">
        <v>10</v>
      </c>
      <c r="AF814" s="139">
        <v>82020038152</v>
      </c>
      <c r="AG814" s="139" t="s">
        <v>2549</v>
      </c>
      <c r="AH814" s="139" t="s">
        <v>2550</v>
      </c>
      <c r="AI814" s="139">
        <v>1052132081</v>
      </c>
      <c r="AJ814" s="139">
        <v>30130</v>
      </c>
      <c r="AK814" s="139"/>
      <c r="AL814" s="140">
        <v>1</v>
      </c>
      <c r="AM814" s="141">
        <v>3.2</v>
      </c>
      <c r="AN814" s="141">
        <v>4.4000000000000004</v>
      </c>
      <c r="AO814" s="141">
        <v>4.4000000000000004</v>
      </c>
      <c r="AP814" s="139" t="s">
        <v>8</v>
      </c>
      <c r="AQ814" s="141">
        <v>25.56</v>
      </c>
      <c r="AR814" s="139" t="s">
        <v>81</v>
      </c>
      <c r="AS814" s="139" t="s">
        <v>81</v>
      </c>
      <c r="AT814" s="139" t="s">
        <v>81</v>
      </c>
      <c r="AU814" s="139" t="s">
        <v>81</v>
      </c>
      <c r="AV814" s="139" t="s">
        <v>81</v>
      </c>
      <c r="AW814" s="139">
        <v>2256355</v>
      </c>
      <c r="AX814" s="139" t="s">
        <v>121</v>
      </c>
      <c r="AY814" s="139" t="s">
        <v>82</v>
      </c>
      <c r="AZ814" s="139"/>
      <c r="BA814" s="139" t="s">
        <v>83</v>
      </c>
      <c r="BB814" s="157">
        <v>596421490670</v>
      </c>
      <c r="BC814" s="139"/>
      <c r="BD814" s="139" t="s">
        <v>2551</v>
      </c>
      <c r="BE814" s="139" t="s">
        <v>88</v>
      </c>
      <c r="BF814" s="139" t="s">
        <v>87</v>
      </c>
      <c r="BG814" s="139" t="s">
        <v>84</v>
      </c>
      <c r="BH814" s="139" t="s">
        <v>85</v>
      </c>
      <c r="BI814" s="139" t="s">
        <v>86</v>
      </c>
      <c r="BJ814" s="139"/>
      <c r="BK814" s="139" t="s">
        <v>116</v>
      </c>
    </row>
    <row r="815" spans="1:63" ht="13.2" customHeight="1" x14ac:dyDescent="0.2">
      <c r="A815" s="54">
        <f t="shared" si="265"/>
        <v>45919</v>
      </c>
      <c r="B815" s="54" t="str">
        <f t="shared" si="266"/>
        <v>NRT</v>
      </c>
      <c r="C815" s="53">
        <f t="shared" si="267"/>
        <v>82020038152</v>
      </c>
      <c r="D815" s="55" t="str">
        <f t="shared" si="268"/>
        <v>PJP250145919</v>
      </c>
      <c r="E815" s="53">
        <f t="shared" si="269"/>
        <v>596421490714</v>
      </c>
      <c r="F815" s="53">
        <f t="shared" si="270"/>
        <v>2256355</v>
      </c>
      <c r="G815" s="53" t="str">
        <f t="shared" si="271"/>
        <v>SWCORP (TEAMHT)</v>
      </c>
      <c r="H815" s="55" t="str">
        <f t="shared" si="272"/>
        <v>석경주</v>
      </c>
      <c r="I815" s="53">
        <f t="shared" si="273"/>
        <v>7734</v>
      </c>
      <c r="J815" s="72">
        <f t="shared" si="274"/>
        <v>0</v>
      </c>
      <c r="K815" s="114">
        <f t="shared" si="275"/>
        <v>1</v>
      </c>
      <c r="L815" s="115">
        <f t="shared" si="276"/>
        <v>6.3</v>
      </c>
      <c r="M815" s="115">
        <f t="shared" si="277"/>
        <v>8.1999999999999993</v>
      </c>
      <c r="N815" s="56">
        <f t="shared" si="278"/>
        <v>8.2000000000000011</v>
      </c>
      <c r="O815" s="53" t="str">
        <f t="shared" si="279"/>
        <v>일반(목록배제,Normal-Manifest Exception)</v>
      </c>
      <c r="P815" s="100">
        <f t="shared" si="280"/>
        <v>63.29</v>
      </c>
      <c r="Q815" s="63" t="str">
        <f t="shared" si="281"/>
        <v>RS706</v>
      </c>
      <c r="R815" s="63" t="str">
        <f t="shared" si="282"/>
        <v>AIR SEOUL</v>
      </c>
      <c r="S815" s="54">
        <f t="shared" si="283"/>
        <v>45919</v>
      </c>
      <c r="T815" s="94">
        <f t="shared" si="284"/>
        <v>2028</v>
      </c>
      <c r="U815" s="98" cm="1">
        <f t="array" ref="U815">IF(OR(ISNUMBER(SEARCH("대신대납",J815)),ISNUMBER(SEARCH("대신 대납",J815))),_xlfn.LET(
  _xlpm.s,J815,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5" s="98">
        <f>((K815-1)*2500)/(Summary!$B$23/100)</f>
        <v>0</v>
      </c>
      <c r="W815" s="107">
        <f>IF(OR(ISNUMBER(SEARCH("대신대납",J815)),ISNUMBER(SEARCH("대신 대납",J815)),ISNUMBER(SEARCH("대신착불",J815)),ISNUMBER(SEARCH("대신 착불",J815))), 0,_xlfn.IFNA(_xlfn.IFS(
    AND(N815/K815 &gt; 2, N815/K815 &lt;= 5), 500/(Summary!$B$23/100) * K815,
    AND(N815/K815 &gt; 5, N815/K815 &lt;= 10), 1000/(Summary!$B$23/100) * K815,
    AND(N815/K815 &gt; 10, N815/K815 &lt;= 20), 3000/(Summary!$B$23/100) * K815,
    AND(N815/K815 &gt; 20, N815/K815 &lt;= 25), 11000/(Summary!$B$23/100) * K815,
    AND(N815/K815 &gt; 25, N815/K815 &lt;= 999), 15000/(Summary!$B$23/100) * K815
),0))</f>
        <v>106.11993675251769</v>
      </c>
      <c r="X815" s="99" cm="1">
        <f t="array" ref="X815">_xlfn.IFNA(_xlfn.IFS(AND(P815&gt;=2000, P815&lt;3000), 10000, AND(P815&gt;=3000, P815&lt;4000), 15000, AND(P815&gt;=4000, P815&lt;5000), 20000, AND(P815&gt;=5000), 25000),0)</f>
        <v>0</v>
      </c>
      <c r="Y815" s="64" t="str">
        <f>_xlfn.IFNA(VLOOKUP(D815,OTC!$A:$H,8,0),"")</f>
        <v/>
      </c>
      <c r="Z815" s="102">
        <f t="shared" si="285"/>
        <v>106</v>
      </c>
      <c r="AA815" s="113">
        <f t="shared" si="286"/>
        <v>2134</v>
      </c>
      <c r="AB815" s="124">
        <f>IF(OR(ISNUMBER(SEARCH("적하삭제",J815)),ISNUMBER(SEARCH("적하 삭제",J815))),0,AA815*Summary!$B$23/100)</f>
        <v>20109.322199999999</v>
      </c>
      <c r="AC815" s="65"/>
      <c r="AD815" s="145">
        <v>45919</v>
      </c>
      <c r="AE815" s="139" t="s">
        <v>10</v>
      </c>
      <c r="AF815" s="139">
        <v>82020038152</v>
      </c>
      <c r="AG815" s="139" t="s">
        <v>2552</v>
      </c>
      <c r="AH815" s="139" t="s">
        <v>2553</v>
      </c>
      <c r="AI815" s="139">
        <v>1075826680</v>
      </c>
      <c r="AJ815" s="139">
        <v>7734</v>
      </c>
      <c r="AK815" s="139"/>
      <c r="AL815" s="140">
        <v>1</v>
      </c>
      <c r="AM815" s="141">
        <v>6.3</v>
      </c>
      <c r="AN815" s="141">
        <v>8.1999999999999993</v>
      </c>
      <c r="AO815" s="141">
        <v>8.5</v>
      </c>
      <c r="AP815" s="139" t="s">
        <v>8</v>
      </c>
      <c r="AQ815" s="141">
        <v>63.29</v>
      </c>
      <c r="AR815" s="139" t="s">
        <v>81</v>
      </c>
      <c r="AS815" s="139" t="s">
        <v>81</v>
      </c>
      <c r="AT815" s="139" t="s">
        <v>81</v>
      </c>
      <c r="AU815" s="139" t="s">
        <v>81</v>
      </c>
      <c r="AV815" s="139" t="s">
        <v>81</v>
      </c>
      <c r="AW815" s="139">
        <v>2256355</v>
      </c>
      <c r="AX815" s="139" t="s">
        <v>121</v>
      </c>
      <c r="AY815" s="139" t="s">
        <v>82</v>
      </c>
      <c r="AZ815" s="139"/>
      <c r="BA815" s="139" t="s">
        <v>83</v>
      </c>
      <c r="BB815" s="157">
        <v>596421490714</v>
      </c>
      <c r="BC815" s="139"/>
      <c r="BD815" s="139" t="s">
        <v>2554</v>
      </c>
      <c r="BE815" s="139" t="s">
        <v>88</v>
      </c>
      <c r="BF815" s="139" t="s">
        <v>87</v>
      </c>
      <c r="BG815" s="139" t="s">
        <v>84</v>
      </c>
      <c r="BH815" s="139" t="s">
        <v>85</v>
      </c>
      <c r="BI815" s="139" t="s">
        <v>86</v>
      </c>
      <c r="BJ815" s="139"/>
      <c r="BK815" s="139" t="s">
        <v>116</v>
      </c>
    </row>
    <row r="816" spans="1:63" ht="13.2" customHeight="1" x14ac:dyDescent="0.2">
      <c r="A816" s="54">
        <f t="shared" si="265"/>
        <v>45919</v>
      </c>
      <c r="B816" s="54" t="str">
        <f t="shared" si="266"/>
        <v>NRT</v>
      </c>
      <c r="C816" s="53">
        <f t="shared" si="267"/>
        <v>82020038152</v>
      </c>
      <c r="D816" s="55" t="str">
        <f t="shared" si="268"/>
        <v>PJP250145921</v>
      </c>
      <c r="E816" s="53">
        <f t="shared" si="269"/>
        <v>596421490736</v>
      </c>
      <c r="F816" s="53">
        <f t="shared" si="270"/>
        <v>2256355</v>
      </c>
      <c r="G816" s="53" t="str">
        <f t="shared" si="271"/>
        <v>SWCORP (TEAMHT)</v>
      </c>
      <c r="H816" s="55" t="str">
        <f t="shared" si="272"/>
        <v>송승규</v>
      </c>
      <c r="I816" s="53">
        <f t="shared" si="273"/>
        <v>22130</v>
      </c>
      <c r="J816" s="72">
        <f t="shared" si="274"/>
        <v>0</v>
      </c>
      <c r="K816" s="114">
        <f t="shared" si="275"/>
        <v>1</v>
      </c>
      <c r="L816" s="115">
        <f t="shared" si="276"/>
        <v>1.35</v>
      </c>
      <c r="M816" s="115">
        <f t="shared" si="277"/>
        <v>2</v>
      </c>
      <c r="N816" s="56">
        <f t="shared" si="278"/>
        <v>2</v>
      </c>
      <c r="O816" s="53" t="str">
        <f t="shared" si="279"/>
        <v>일반(목록배제,Normal-Manifest Exception)</v>
      </c>
      <c r="P816" s="100">
        <f t="shared" si="280"/>
        <v>3.96</v>
      </c>
      <c r="Q816" s="63" t="str">
        <f t="shared" si="281"/>
        <v>RS706</v>
      </c>
      <c r="R816" s="63" t="str">
        <f t="shared" si="282"/>
        <v>AIR SEOUL</v>
      </c>
      <c r="S816" s="54">
        <f t="shared" si="283"/>
        <v>45919</v>
      </c>
      <c r="T816" s="94">
        <f t="shared" si="284"/>
        <v>850</v>
      </c>
      <c r="U816" s="98" cm="1">
        <f t="array" ref="U816">IF(OR(ISNUMBER(SEARCH("대신대납",J816)),ISNUMBER(SEARCH("대신 대납",J816))),_xlfn.LET(
  _xlpm.s,J816,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6" s="98">
        <f>((K816-1)*2500)/(Summary!$B$23/100)</f>
        <v>0</v>
      </c>
      <c r="W816" s="107">
        <f>IF(OR(ISNUMBER(SEARCH("대신대납",J816)),ISNUMBER(SEARCH("대신 대납",J816)),ISNUMBER(SEARCH("대신착불",J816)),ISNUMBER(SEARCH("대신 착불",J816))), 0,_xlfn.IFNA(_xlfn.IFS(
    AND(N816/K816 &gt; 2, N816/K816 &lt;= 5), 500/(Summary!$B$23/100) * K816,
    AND(N816/K816 &gt; 5, N816/K816 &lt;= 10), 1000/(Summary!$B$23/100) * K816,
    AND(N816/K816 &gt; 10, N816/K816 &lt;= 20), 3000/(Summary!$B$23/100) * K816,
    AND(N816/K816 &gt; 20, N816/K816 &lt;= 25), 11000/(Summary!$B$23/100) * K816,
    AND(N816/K816 &gt; 25, N816/K816 &lt;= 999), 15000/(Summary!$B$23/100) * K816
),0))</f>
        <v>0</v>
      </c>
      <c r="X816" s="99" cm="1">
        <f t="array" ref="X816">_xlfn.IFNA(_xlfn.IFS(AND(P816&gt;=2000, P816&lt;3000), 10000, AND(P816&gt;=3000, P816&lt;4000), 15000, AND(P816&gt;=4000, P816&lt;5000), 20000, AND(P816&gt;=5000), 25000),0)</f>
        <v>0</v>
      </c>
      <c r="Y816" s="64" t="str">
        <f>_xlfn.IFNA(VLOOKUP(D816,OTC!$A:$H,8,0),"")</f>
        <v/>
      </c>
      <c r="Z816" s="102">
        <f t="shared" si="285"/>
        <v>0</v>
      </c>
      <c r="AA816" s="113">
        <f t="shared" si="286"/>
        <v>850</v>
      </c>
      <c r="AB816" s="124">
        <f>IF(OR(ISNUMBER(SEARCH("적하삭제",J816)),ISNUMBER(SEARCH("적하 삭제",J816))),0,AA816*Summary!$B$23/100)</f>
        <v>8009.8050000000003</v>
      </c>
      <c r="AC816" s="65"/>
      <c r="AD816" s="145">
        <v>45919</v>
      </c>
      <c r="AE816" s="139" t="s">
        <v>10</v>
      </c>
      <c r="AF816" s="139">
        <v>82020038152</v>
      </c>
      <c r="AG816" s="139" t="s">
        <v>2555</v>
      </c>
      <c r="AH816" s="139" t="s">
        <v>2556</v>
      </c>
      <c r="AI816" s="139">
        <v>1067683459</v>
      </c>
      <c r="AJ816" s="139">
        <v>22130</v>
      </c>
      <c r="AK816" s="139"/>
      <c r="AL816" s="140">
        <v>1</v>
      </c>
      <c r="AM816" s="141">
        <v>1.35</v>
      </c>
      <c r="AN816" s="141">
        <v>2</v>
      </c>
      <c r="AO816" s="141">
        <v>2</v>
      </c>
      <c r="AP816" s="139" t="s">
        <v>8</v>
      </c>
      <c r="AQ816" s="141">
        <v>3.96</v>
      </c>
      <c r="AR816" s="139" t="s">
        <v>81</v>
      </c>
      <c r="AS816" s="139" t="s">
        <v>81</v>
      </c>
      <c r="AT816" s="139" t="s">
        <v>81</v>
      </c>
      <c r="AU816" s="139" t="s">
        <v>81</v>
      </c>
      <c r="AV816" s="139" t="s">
        <v>81</v>
      </c>
      <c r="AW816" s="139">
        <v>2256355</v>
      </c>
      <c r="AX816" s="139" t="s">
        <v>121</v>
      </c>
      <c r="AY816" s="139" t="s">
        <v>82</v>
      </c>
      <c r="AZ816" s="139"/>
      <c r="BA816" s="139" t="s">
        <v>83</v>
      </c>
      <c r="BB816" s="157">
        <v>596421490736</v>
      </c>
      <c r="BC816" s="139"/>
      <c r="BD816" s="139" t="s">
        <v>2557</v>
      </c>
      <c r="BE816" s="139" t="s">
        <v>88</v>
      </c>
      <c r="BF816" s="139" t="s">
        <v>87</v>
      </c>
      <c r="BG816" s="139" t="s">
        <v>84</v>
      </c>
      <c r="BH816" s="139" t="s">
        <v>85</v>
      </c>
      <c r="BI816" s="139" t="s">
        <v>86</v>
      </c>
      <c r="BJ816" s="139"/>
      <c r="BK816" s="139" t="s">
        <v>116</v>
      </c>
    </row>
    <row r="817" spans="1:63" ht="13.2" customHeight="1" x14ac:dyDescent="0.2">
      <c r="A817" s="54">
        <f t="shared" si="265"/>
        <v>45919</v>
      </c>
      <c r="B817" s="54" t="str">
        <f t="shared" si="266"/>
        <v>NRT</v>
      </c>
      <c r="C817" s="53">
        <f t="shared" si="267"/>
        <v>82020038152</v>
      </c>
      <c r="D817" s="55" t="str">
        <f t="shared" si="268"/>
        <v>PJP250145924</v>
      </c>
      <c r="E817" s="53">
        <f t="shared" si="269"/>
        <v>596421490762</v>
      </c>
      <c r="F817" s="53">
        <f t="shared" si="270"/>
        <v>2256355</v>
      </c>
      <c r="G817" s="53" t="str">
        <f t="shared" si="271"/>
        <v>SWCORP (TEAMHT)</v>
      </c>
      <c r="H817" s="55" t="str">
        <f t="shared" si="272"/>
        <v>김영순</v>
      </c>
      <c r="I817" s="53">
        <f t="shared" si="273"/>
        <v>14349</v>
      </c>
      <c r="J817" s="72">
        <f t="shared" si="274"/>
        <v>0</v>
      </c>
      <c r="K817" s="114">
        <f t="shared" si="275"/>
        <v>1</v>
      </c>
      <c r="L817" s="115">
        <f t="shared" si="276"/>
        <v>5.2</v>
      </c>
      <c r="M817" s="115">
        <f t="shared" si="277"/>
        <v>3.5</v>
      </c>
      <c r="N817" s="56">
        <f t="shared" si="278"/>
        <v>5.2</v>
      </c>
      <c r="O817" s="53" t="str">
        <f t="shared" si="279"/>
        <v>일반(목록배제,Normal-Manifest Exception)</v>
      </c>
      <c r="P817" s="100">
        <f t="shared" si="280"/>
        <v>31.03</v>
      </c>
      <c r="Q817" s="63" t="str">
        <f t="shared" si="281"/>
        <v>RS706</v>
      </c>
      <c r="R817" s="63" t="str">
        <f t="shared" si="282"/>
        <v>AIR SEOUL</v>
      </c>
      <c r="S817" s="54">
        <f t="shared" si="283"/>
        <v>45919</v>
      </c>
      <c r="T817" s="94">
        <f t="shared" si="284"/>
        <v>1458</v>
      </c>
      <c r="U817" s="98" cm="1">
        <f t="array" ref="U817">IF(OR(ISNUMBER(SEARCH("대신대납",J817)),ISNUMBER(SEARCH("대신 대납",J817))),_xlfn.LET(
  _xlpm.s,J817,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7" s="98">
        <f>((K817-1)*2500)/(Summary!$B$23/100)</f>
        <v>0</v>
      </c>
      <c r="W817" s="107">
        <f>IF(OR(ISNUMBER(SEARCH("대신대납",J817)),ISNUMBER(SEARCH("대신 대납",J817)),ISNUMBER(SEARCH("대신착불",J817)),ISNUMBER(SEARCH("대신 착불",J817))), 0,_xlfn.IFNA(_xlfn.IFS(
    AND(N817/K817 &gt; 2, N817/K817 &lt;= 5), 500/(Summary!$B$23/100) * K817,
    AND(N817/K817 &gt; 5, N817/K817 &lt;= 10), 1000/(Summary!$B$23/100) * K817,
    AND(N817/K817 &gt; 10, N817/K817 &lt;= 20), 3000/(Summary!$B$23/100) * K817,
    AND(N817/K817 &gt; 20, N817/K817 &lt;= 25), 11000/(Summary!$B$23/100) * K817,
    AND(N817/K817 &gt; 25, N817/K817 &lt;= 999), 15000/(Summary!$B$23/100) * K817
),0))</f>
        <v>106.11993675251769</v>
      </c>
      <c r="X817" s="99" cm="1">
        <f t="array" ref="X817">_xlfn.IFNA(_xlfn.IFS(AND(P817&gt;=2000, P817&lt;3000), 10000, AND(P817&gt;=3000, P817&lt;4000), 15000, AND(P817&gt;=4000, P817&lt;5000), 20000, AND(P817&gt;=5000), 25000),0)</f>
        <v>0</v>
      </c>
      <c r="Y817" s="64" t="str">
        <f>_xlfn.IFNA(VLOOKUP(D817,OTC!$A:$H,8,0),"")</f>
        <v/>
      </c>
      <c r="Z817" s="102">
        <f t="shared" si="285"/>
        <v>106</v>
      </c>
      <c r="AA817" s="113">
        <f t="shared" si="286"/>
        <v>1564</v>
      </c>
      <c r="AB817" s="124">
        <f>IF(OR(ISNUMBER(SEARCH("적하삭제",J817)),ISNUMBER(SEARCH("적하 삭제",J817))),0,AA817*Summary!$B$23/100)</f>
        <v>14738.041200000001</v>
      </c>
      <c r="AC817" s="65"/>
      <c r="AD817" s="145">
        <v>45919</v>
      </c>
      <c r="AE817" s="139" t="s">
        <v>10</v>
      </c>
      <c r="AF817" s="139">
        <v>82020038152</v>
      </c>
      <c r="AG817" s="139" t="s">
        <v>2558</v>
      </c>
      <c r="AH817" s="139" t="s">
        <v>2559</v>
      </c>
      <c r="AI817" s="139">
        <v>1071227528</v>
      </c>
      <c r="AJ817" s="139">
        <v>14349</v>
      </c>
      <c r="AK817" s="139"/>
      <c r="AL817" s="140">
        <v>1</v>
      </c>
      <c r="AM817" s="141">
        <v>5.2</v>
      </c>
      <c r="AN817" s="141">
        <v>3.5</v>
      </c>
      <c r="AO817" s="141">
        <v>5.5</v>
      </c>
      <c r="AP817" s="139" t="s">
        <v>8</v>
      </c>
      <c r="AQ817" s="141">
        <v>31.03</v>
      </c>
      <c r="AR817" s="139" t="s">
        <v>81</v>
      </c>
      <c r="AS817" s="139" t="s">
        <v>81</v>
      </c>
      <c r="AT817" s="139" t="s">
        <v>81</v>
      </c>
      <c r="AU817" s="139" t="s">
        <v>81</v>
      </c>
      <c r="AV817" s="139" t="s">
        <v>81</v>
      </c>
      <c r="AW817" s="139">
        <v>2256355</v>
      </c>
      <c r="AX817" s="139" t="s">
        <v>121</v>
      </c>
      <c r="AY817" s="139" t="s">
        <v>82</v>
      </c>
      <c r="AZ817" s="139"/>
      <c r="BA817" s="139" t="s">
        <v>83</v>
      </c>
      <c r="BB817" s="157">
        <v>596421490762</v>
      </c>
      <c r="BC817" s="139"/>
      <c r="BD817" s="139" t="s">
        <v>2560</v>
      </c>
      <c r="BE817" s="139" t="s">
        <v>88</v>
      </c>
      <c r="BF817" s="139" t="s">
        <v>87</v>
      </c>
      <c r="BG817" s="139" t="s">
        <v>84</v>
      </c>
      <c r="BH817" s="139" t="s">
        <v>85</v>
      </c>
      <c r="BI817" s="139" t="s">
        <v>86</v>
      </c>
      <c r="BJ817" s="139"/>
      <c r="BK817" s="139" t="s">
        <v>116</v>
      </c>
    </row>
    <row r="818" spans="1:63" ht="13.2" customHeight="1" x14ac:dyDescent="0.2">
      <c r="A818" s="54">
        <f t="shared" si="265"/>
        <v>45919</v>
      </c>
      <c r="B818" s="54" t="str">
        <f t="shared" si="266"/>
        <v>NRT</v>
      </c>
      <c r="C818" s="53">
        <f t="shared" si="267"/>
        <v>82020038152</v>
      </c>
      <c r="D818" s="55" t="str">
        <f t="shared" si="268"/>
        <v>PJP250145929</v>
      </c>
      <c r="E818" s="53">
        <f t="shared" si="269"/>
        <v>596421490810</v>
      </c>
      <c r="F818" s="53">
        <f t="shared" si="270"/>
        <v>2256355</v>
      </c>
      <c r="G818" s="53" t="str">
        <f t="shared" si="271"/>
        <v>SWCORP (TEAMHT)</v>
      </c>
      <c r="H818" s="55" t="str">
        <f t="shared" si="272"/>
        <v>김수미</v>
      </c>
      <c r="I818" s="53">
        <f t="shared" si="273"/>
        <v>63530</v>
      </c>
      <c r="J818" s="72">
        <f t="shared" si="274"/>
        <v>0</v>
      </c>
      <c r="K818" s="114">
        <f t="shared" si="275"/>
        <v>1</v>
      </c>
      <c r="L818" s="115">
        <f t="shared" si="276"/>
        <v>0.6</v>
      </c>
      <c r="M818" s="115">
        <f t="shared" si="277"/>
        <v>2.1</v>
      </c>
      <c r="N818" s="56">
        <f t="shared" si="278"/>
        <v>2.1</v>
      </c>
      <c r="O818" s="53" t="str">
        <f t="shared" si="279"/>
        <v>일반(목록배제,Normal-Manifest Exception)</v>
      </c>
      <c r="P818" s="100">
        <f t="shared" si="280"/>
        <v>4.2699999999999996</v>
      </c>
      <c r="Q818" s="63" t="str">
        <f t="shared" si="281"/>
        <v>RS706</v>
      </c>
      <c r="R818" s="63" t="str">
        <f t="shared" si="282"/>
        <v>AIR SEOUL</v>
      </c>
      <c r="S818" s="54">
        <f t="shared" si="283"/>
        <v>45919</v>
      </c>
      <c r="T818" s="94">
        <f t="shared" si="284"/>
        <v>869</v>
      </c>
      <c r="U818" s="98" cm="1">
        <f t="array" ref="U818">IF(OR(ISNUMBER(SEARCH("대신대납",J818)),ISNUMBER(SEARCH("대신 대납",J818))),_xlfn.LET(
  _xlpm.s,J818,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8" s="98">
        <f>((K818-1)*2500)/(Summary!$B$23/100)</f>
        <v>0</v>
      </c>
      <c r="W818" s="107">
        <f>IF(OR(ISNUMBER(SEARCH("대신대납",J818)),ISNUMBER(SEARCH("대신 대납",J818)),ISNUMBER(SEARCH("대신착불",J818)),ISNUMBER(SEARCH("대신 착불",J818))), 0,_xlfn.IFNA(_xlfn.IFS(
    AND(N818/K818 &gt; 2, N818/K818 &lt;= 5), 500/(Summary!$B$23/100) * K818,
    AND(N818/K818 &gt; 5, N818/K818 &lt;= 10), 1000/(Summary!$B$23/100) * K818,
    AND(N818/K818 &gt; 10, N818/K818 &lt;= 20), 3000/(Summary!$B$23/100) * K818,
    AND(N818/K818 &gt; 20, N818/K818 &lt;= 25), 11000/(Summary!$B$23/100) * K818,
    AND(N818/K818 &gt; 25, N818/K818 &lt;= 999), 15000/(Summary!$B$23/100) * K818
),0))</f>
        <v>53.059968376258844</v>
      </c>
      <c r="X818" s="99" cm="1">
        <f t="array" ref="X818">_xlfn.IFNA(_xlfn.IFS(AND(P818&gt;=2000, P818&lt;3000), 10000, AND(P818&gt;=3000, P818&lt;4000), 15000, AND(P818&gt;=4000, P818&lt;5000), 20000, AND(P818&gt;=5000), 25000),0)</f>
        <v>0</v>
      </c>
      <c r="Y818" s="64" t="str">
        <f>_xlfn.IFNA(VLOOKUP(D818,OTC!$A:$H,8,0),"")</f>
        <v/>
      </c>
      <c r="Z818" s="102">
        <f t="shared" si="285"/>
        <v>53</v>
      </c>
      <c r="AA818" s="113">
        <f t="shared" si="286"/>
        <v>922</v>
      </c>
      <c r="AB818" s="124">
        <f>IF(OR(ISNUMBER(SEARCH("적하삭제",J818)),ISNUMBER(SEARCH("적하 삭제",J818))),0,AA818*Summary!$B$23/100)</f>
        <v>8688.2826000000005</v>
      </c>
      <c r="AC818" s="65"/>
      <c r="AD818" s="145">
        <v>45919</v>
      </c>
      <c r="AE818" s="139" t="s">
        <v>10</v>
      </c>
      <c r="AF818" s="139">
        <v>82020038152</v>
      </c>
      <c r="AG818" s="139" t="s">
        <v>2561</v>
      </c>
      <c r="AH818" s="139" t="s">
        <v>2562</v>
      </c>
      <c r="AI818" s="139">
        <v>1062930530</v>
      </c>
      <c r="AJ818" s="139">
        <v>63530</v>
      </c>
      <c r="AK818" s="139"/>
      <c r="AL818" s="140">
        <v>1</v>
      </c>
      <c r="AM818" s="141">
        <v>0.6</v>
      </c>
      <c r="AN818" s="141">
        <v>2.1</v>
      </c>
      <c r="AO818" s="141">
        <v>2.1</v>
      </c>
      <c r="AP818" s="139" t="s">
        <v>8</v>
      </c>
      <c r="AQ818" s="141">
        <v>4.2699999999999996</v>
      </c>
      <c r="AR818" s="139" t="s">
        <v>81</v>
      </c>
      <c r="AS818" s="139" t="s">
        <v>81</v>
      </c>
      <c r="AT818" s="139" t="s">
        <v>81</v>
      </c>
      <c r="AU818" s="139" t="s">
        <v>81</v>
      </c>
      <c r="AV818" s="139" t="s">
        <v>81</v>
      </c>
      <c r="AW818" s="139">
        <v>2256355</v>
      </c>
      <c r="AX818" s="139" t="s">
        <v>121</v>
      </c>
      <c r="AY818" s="139" t="s">
        <v>82</v>
      </c>
      <c r="AZ818" s="139"/>
      <c r="BA818" s="139" t="s">
        <v>83</v>
      </c>
      <c r="BB818" s="157">
        <v>596421490810</v>
      </c>
      <c r="BC818" s="139"/>
      <c r="BD818" s="139" t="s">
        <v>2563</v>
      </c>
      <c r="BE818" s="139" t="s">
        <v>88</v>
      </c>
      <c r="BF818" s="139" t="s">
        <v>87</v>
      </c>
      <c r="BG818" s="139" t="s">
        <v>84</v>
      </c>
      <c r="BH818" s="139" t="s">
        <v>85</v>
      </c>
      <c r="BI818" s="139" t="s">
        <v>86</v>
      </c>
      <c r="BJ818" s="139"/>
      <c r="BK818" s="139" t="s">
        <v>116</v>
      </c>
    </row>
    <row r="819" spans="1:63" ht="13.2" customHeight="1" x14ac:dyDescent="0.2">
      <c r="A819" s="54">
        <f t="shared" si="265"/>
        <v>45919</v>
      </c>
      <c r="B819" s="54" t="str">
        <f t="shared" si="266"/>
        <v>NRT</v>
      </c>
      <c r="C819" s="53">
        <f t="shared" si="267"/>
        <v>82020038152</v>
      </c>
      <c r="D819" s="55" t="str">
        <f t="shared" si="268"/>
        <v>PJP250145930</v>
      </c>
      <c r="E819" s="53">
        <f t="shared" si="269"/>
        <v>596421490821</v>
      </c>
      <c r="F819" s="53">
        <f t="shared" si="270"/>
        <v>2256355</v>
      </c>
      <c r="G819" s="53" t="str">
        <f t="shared" si="271"/>
        <v>SWCORP (TEAMHT)</v>
      </c>
      <c r="H819" s="55" t="str">
        <f t="shared" si="272"/>
        <v>권정근</v>
      </c>
      <c r="I819" s="53">
        <f t="shared" si="273"/>
        <v>6144</v>
      </c>
      <c r="J819" s="72">
        <f t="shared" si="274"/>
        <v>0</v>
      </c>
      <c r="K819" s="114">
        <f t="shared" si="275"/>
        <v>1</v>
      </c>
      <c r="L819" s="115">
        <f t="shared" si="276"/>
        <v>7.1</v>
      </c>
      <c r="M819" s="115">
        <f t="shared" si="277"/>
        <v>6.2</v>
      </c>
      <c r="N819" s="56">
        <f t="shared" si="278"/>
        <v>7.1000000000000005</v>
      </c>
      <c r="O819" s="53" t="str">
        <f t="shared" si="279"/>
        <v>일반(목록배제,Normal-Manifest Exception)</v>
      </c>
      <c r="P819" s="100">
        <f t="shared" si="280"/>
        <v>17.510000000000002</v>
      </c>
      <c r="Q819" s="63" t="str">
        <f t="shared" si="281"/>
        <v>RS706</v>
      </c>
      <c r="R819" s="63" t="str">
        <f t="shared" si="282"/>
        <v>AIR SEOUL</v>
      </c>
      <c r="S819" s="54">
        <f t="shared" si="283"/>
        <v>45919</v>
      </c>
      <c r="T819" s="94">
        <f t="shared" si="284"/>
        <v>1819</v>
      </c>
      <c r="U819" s="98" cm="1">
        <f t="array" ref="U819">IF(OR(ISNUMBER(SEARCH("대신대납",J819)),ISNUMBER(SEARCH("대신 대납",J819))),_xlfn.LET(
  _xlpm.s,J819,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9" s="98">
        <f>((K819-1)*2500)/(Summary!$B$23/100)</f>
        <v>0</v>
      </c>
      <c r="W819" s="107">
        <f>IF(OR(ISNUMBER(SEARCH("대신대납",J819)),ISNUMBER(SEARCH("대신 대납",J819)),ISNUMBER(SEARCH("대신착불",J819)),ISNUMBER(SEARCH("대신 착불",J819))), 0,_xlfn.IFNA(_xlfn.IFS(
    AND(N819/K819 &gt; 2, N819/K819 &lt;= 5), 500/(Summary!$B$23/100) * K819,
    AND(N819/K819 &gt; 5, N819/K819 &lt;= 10), 1000/(Summary!$B$23/100) * K819,
    AND(N819/K819 &gt; 10, N819/K819 &lt;= 20), 3000/(Summary!$B$23/100) * K819,
    AND(N819/K819 &gt; 20, N819/K819 &lt;= 25), 11000/(Summary!$B$23/100) * K819,
    AND(N819/K819 &gt; 25, N819/K819 &lt;= 999), 15000/(Summary!$B$23/100) * K819
),0))</f>
        <v>106.11993675251769</v>
      </c>
      <c r="X819" s="99" cm="1">
        <f t="array" ref="X819">_xlfn.IFNA(_xlfn.IFS(AND(P819&gt;=2000, P819&lt;3000), 10000, AND(P819&gt;=3000, P819&lt;4000), 15000, AND(P819&gt;=4000, P819&lt;5000), 20000, AND(P819&gt;=5000), 25000),0)</f>
        <v>0</v>
      </c>
      <c r="Y819" s="64" t="str">
        <f>_xlfn.IFNA(VLOOKUP(D819,OTC!$A:$H,8,0),"")</f>
        <v/>
      </c>
      <c r="Z819" s="102">
        <f t="shared" si="285"/>
        <v>106</v>
      </c>
      <c r="AA819" s="113">
        <f t="shared" si="286"/>
        <v>1925</v>
      </c>
      <c r="AB819" s="124">
        <f>IF(OR(ISNUMBER(SEARCH("적하삭제",J819)),ISNUMBER(SEARCH("적하 삭제",J819))),0,AA819*Summary!$B$23/100)</f>
        <v>18139.852500000001</v>
      </c>
      <c r="AC819" s="65"/>
      <c r="AD819" s="145">
        <v>45919</v>
      </c>
      <c r="AE819" s="139" t="s">
        <v>10</v>
      </c>
      <c r="AF819" s="139">
        <v>82020038152</v>
      </c>
      <c r="AG819" s="139" t="s">
        <v>2564</v>
      </c>
      <c r="AH819" s="139" t="s">
        <v>2565</v>
      </c>
      <c r="AI819" s="139">
        <v>1023448536</v>
      </c>
      <c r="AJ819" s="139">
        <v>6144</v>
      </c>
      <c r="AK819" s="139"/>
      <c r="AL819" s="140">
        <v>1</v>
      </c>
      <c r="AM819" s="141">
        <v>7.1</v>
      </c>
      <c r="AN819" s="141">
        <v>6.2</v>
      </c>
      <c r="AO819" s="141">
        <v>7.5</v>
      </c>
      <c r="AP819" s="139" t="s">
        <v>8</v>
      </c>
      <c r="AQ819" s="141">
        <v>17.510000000000002</v>
      </c>
      <c r="AR819" s="139" t="s">
        <v>81</v>
      </c>
      <c r="AS819" s="139" t="s">
        <v>81</v>
      </c>
      <c r="AT819" s="139" t="s">
        <v>81</v>
      </c>
      <c r="AU819" s="139" t="s">
        <v>81</v>
      </c>
      <c r="AV819" s="139" t="s">
        <v>81</v>
      </c>
      <c r="AW819" s="139">
        <v>2256355</v>
      </c>
      <c r="AX819" s="139" t="s">
        <v>121</v>
      </c>
      <c r="AY819" s="139" t="s">
        <v>82</v>
      </c>
      <c r="AZ819" s="139"/>
      <c r="BA819" s="139" t="s">
        <v>83</v>
      </c>
      <c r="BB819" s="157">
        <v>596421490821</v>
      </c>
      <c r="BC819" s="139"/>
      <c r="BD819" s="139" t="s">
        <v>2566</v>
      </c>
      <c r="BE819" s="139" t="s">
        <v>88</v>
      </c>
      <c r="BF819" s="139" t="s">
        <v>87</v>
      </c>
      <c r="BG819" s="139" t="s">
        <v>84</v>
      </c>
      <c r="BH819" s="139" t="s">
        <v>85</v>
      </c>
      <c r="BI819" s="139" t="s">
        <v>86</v>
      </c>
      <c r="BJ819" s="139"/>
      <c r="BK819" s="139" t="s">
        <v>116</v>
      </c>
    </row>
    <row r="820" spans="1:63" ht="13.2" customHeight="1" x14ac:dyDescent="0.2">
      <c r="A820" s="54">
        <f t="shared" si="265"/>
        <v>45919</v>
      </c>
      <c r="B820" s="54" t="str">
        <f t="shared" si="266"/>
        <v>NRT</v>
      </c>
      <c r="C820" s="53">
        <f t="shared" si="267"/>
        <v>82020038152</v>
      </c>
      <c r="D820" s="55" t="str">
        <f t="shared" si="268"/>
        <v>PJP250145932</v>
      </c>
      <c r="E820" s="53">
        <f t="shared" si="269"/>
        <v>596421490843</v>
      </c>
      <c r="F820" s="53">
        <f t="shared" si="270"/>
        <v>2256355</v>
      </c>
      <c r="G820" s="53" t="str">
        <f t="shared" si="271"/>
        <v>SWCORP (TEAMHT)</v>
      </c>
      <c r="H820" s="55" t="str">
        <f t="shared" si="272"/>
        <v>김연희</v>
      </c>
      <c r="I820" s="53">
        <f t="shared" si="273"/>
        <v>34831</v>
      </c>
      <c r="J820" s="72">
        <f t="shared" si="274"/>
        <v>0</v>
      </c>
      <c r="K820" s="114">
        <f t="shared" si="275"/>
        <v>1</v>
      </c>
      <c r="L820" s="115">
        <f t="shared" si="276"/>
        <v>5</v>
      </c>
      <c r="M820" s="115">
        <f t="shared" si="277"/>
        <v>3.6</v>
      </c>
      <c r="N820" s="56">
        <f t="shared" si="278"/>
        <v>5</v>
      </c>
      <c r="O820" s="53" t="str">
        <f t="shared" si="279"/>
        <v>일반(목록배제,Normal-Manifest Exception)</v>
      </c>
      <c r="P820" s="100">
        <f t="shared" si="280"/>
        <v>14.06</v>
      </c>
      <c r="Q820" s="63" t="str">
        <f t="shared" si="281"/>
        <v>RS706</v>
      </c>
      <c r="R820" s="63" t="str">
        <f t="shared" si="282"/>
        <v>AIR SEOUL</v>
      </c>
      <c r="S820" s="54">
        <f t="shared" si="283"/>
        <v>45919</v>
      </c>
      <c r="T820" s="94">
        <f t="shared" si="284"/>
        <v>1420</v>
      </c>
      <c r="U820" s="98" cm="1">
        <f t="array" ref="U820">IF(OR(ISNUMBER(SEARCH("대신대납",J820)),ISNUMBER(SEARCH("대신 대납",J820))),_xlfn.LET(
  _xlpm.s,J820,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0" s="98">
        <f>((K820-1)*2500)/(Summary!$B$23/100)</f>
        <v>0</v>
      </c>
      <c r="W820" s="107">
        <f>IF(OR(ISNUMBER(SEARCH("대신대납",J820)),ISNUMBER(SEARCH("대신 대납",J820)),ISNUMBER(SEARCH("대신착불",J820)),ISNUMBER(SEARCH("대신 착불",J820))), 0,_xlfn.IFNA(_xlfn.IFS(
    AND(N820/K820 &gt; 2, N820/K820 &lt;= 5), 500/(Summary!$B$23/100) * K820,
    AND(N820/K820 &gt; 5, N820/K820 &lt;= 10), 1000/(Summary!$B$23/100) * K820,
    AND(N820/K820 &gt; 10, N820/K820 &lt;= 20), 3000/(Summary!$B$23/100) * K820,
    AND(N820/K820 &gt; 20, N820/K820 &lt;= 25), 11000/(Summary!$B$23/100) * K820,
    AND(N820/K820 &gt; 25, N820/K820 &lt;= 999), 15000/(Summary!$B$23/100) * K820
),0))</f>
        <v>53.059968376258844</v>
      </c>
      <c r="X820" s="99" cm="1">
        <f t="array" ref="X820">_xlfn.IFNA(_xlfn.IFS(AND(P820&gt;=2000, P820&lt;3000), 10000, AND(P820&gt;=3000, P820&lt;4000), 15000, AND(P820&gt;=4000, P820&lt;5000), 20000, AND(P820&gt;=5000), 25000),0)</f>
        <v>0</v>
      </c>
      <c r="Y820" s="64" t="str">
        <f>_xlfn.IFNA(VLOOKUP(D820,OTC!$A:$H,8,0),"")</f>
        <v/>
      </c>
      <c r="Z820" s="102">
        <f t="shared" si="285"/>
        <v>53</v>
      </c>
      <c r="AA820" s="113">
        <f t="shared" si="286"/>
        <v>1473</v>
      </c>
      <c r="AB820" s="124">
        <f>IF(OR(ISNUMBER(SEARCH("적하삭제",J820)),ISNUMBER(SEARCH("적하 삭제",J820))),0,AA820*Summary!$B$23/100)</f>
        <v>13880.520900000001</v>
      </c>
      <c r="AC820" s="65"/>
      <c r="AD820" s="145">
        <v>45919</v>
      </c>
      <c r="AE820" s="139" t="s">
        <v>10</v>
      </c>
      <c r="AF820" s="139">
        <v>82020038152</v>
      </c>
      <c r="AG820" s="139" t="s">
        <v>2567</v>
      </c>
      <c r="AH820" s="139" t="s">
        <v>2568</v>
      </c>
      <c r="AI820" s="139">
        <v>1050545850</v>
      </c>
      <c r="AJ820" s="139">
        <v>34831</v>
      </c>
      <c r="AK820" s="139"/>
      <c r="AL820" s="140">
        <v>1</v>
      </c>
      <c r="AM820" s="141">
        <v>5</v>
      </c>
      <c r="AN820" s="141">
        <v>3.6</v>
      </c>
      <c r="AO820" s="141">
        <v>5</v>
      </c>
      <c r="AP820" s="139" t="s">
        <v>8</v>
      </c>
      <c r="AQ820" s="141">
        <v>14.06</v>
      </c>
      <c r="AR820" s="139" t="s">
        <v>81</v>
      </c>
      <c r="AS820" s="139" t="s">
        <v>81</v>
      </c>
      <c r="AT820" s="139" t="s">
        <v>81</v>
      </c>
      <c r="AU820" s="139" t="s">
        <v>81</v>
      </c>
      <c r="AV820" s="139" t="s">
        <v>81</v>
      </c>
      <c r="AW820" s="139">
        <v>2256355</v>
      </c>
      <c r="AX820" s="139" t="s">
        <v>121</v>
      </c>
      <c r="AY820" s="139" t="s">
        <v>82</v>
      </c>
      <c r="AZ820" s="139"/>
      <c r="BA820" s="139" t="s">
        <v>83</v>
      </c>
      <c r="BB820" s="157">
        <v>596421490843</v>
      </c>
      <c r="BC820" s="139"/>
      <c r="BD820" s="139" t="s">
        <v>2569</v>
      </c>
      <c r="BE820" s="139" t="s">
        <v>88</v>
      </c>
      <c r="BF820" s="139" t="s">
        <v>87</v>
      </c>
      <c r="BG820" s="139" t="s">
        <v>84</v>
      </c>
      <c r="BH820" s="139" t="s">
        <v>85</v>
      </c>
      <c r="BI820" s="139" t="s">
        <v>86</v>
      </c>
      <c r="BJ820" s="139"/>
      <c r="BK820" s="139" t="s">
        <v>116</v>
      </c>
    </row>
    <row r="821" spans="1:63" ht="13.2" customHeight="1" x14ac:dyDescent="0.2">
      <c r="A821" s="54">
        <f t="shared" si="265"/>
        <v>45919</v>
      </c>
      <c r="B821" s="54" t="str">
        <f t="shared" si="266"/>
        <v>NRT</v>
      </c>
      <c r="C821" s="53">
        <f t="shared" si="267"/>
        <v>82020038152</v>
      </c>
      <c r="D821" s="55" t="str">
        <f t="shared" si="268"/>
        <v>PJP250145933</v>
      </c>
      <c r="E821" s="53">
        <f t="shared" si="269"/>
        <v>596421490854</v>
      </c>
      <c r="F821" s="53">
        <f t="shared" si="270"/>
        <v>2256355</v>
      </c>
      <c r="G821" s="53" t="str">
        <f t="shared" si="271"/>
        <v>SWCORP (TEAMHT)</v>
      </c>
      <c r="H821" s="55" t="str">
        <f t="shared" si="272"/>
        <v>이미정</v>
      </c>
      <c r="I821" s="53">
        <f t="shared" si="273"/>
        <v>1428</v>
      </c>
      <c r="J821" s="72">
        <f t="shared" si="274"/>
        <v>0</v>
      </c>
      <c r="K821" s="114">
        <f t="shared" si="275"/>
        <v>1</v>
      </c>
      <c r="L821" s="115">
        <f t="shared" si="276"/>
        <v>1</v>
      </c>
      <c r="M821" s="115">
        <f t="shared" si="277"/>
        <v>2</v>
      </c>
      <c r="N821" s="56">
        <f t="shared" si="278"/>
        <v>2</v>
      </c>
      <c r="O821" s="53" t="str">
        <f t="shared" si="279"/>
        <v>일반(목록배제,Normal-Manifest Exception)</v>
      </c>
      <c r="P821" s="100">
        <f t="shared" si="280"/>
        <v>6.34</v>
      </c>
      <c r="Q821" s="63" t="str">
        <f t="shared" si="281"/>
        <v>RS706</v>
      </c>
      <c r="R821" s="63" t="str">
        <f t="shared" si="282"/>
        <v>AIR SEOUL</v>
      </c>
      <c r="S821" s="54">
        <f t="shared" si="283"/>
        <v>45919</v>
      </c>
      <c r="T821" s="94">
        <f t="shared" si="284"/>
        <v>850</v>
      </c>
      <c r="U821" s="98" cm="1">
        <f t="array" ref="U821">IF(OR(ISNUMBER(SEARCH("대신대납",J821)),ISNUMBER(SEARCH("대신 대납",J821))),_xlfn.LET(
  _xlpm.s,J821,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1" s="98">
        <f>((K821-1)*2500)/(Summary!$B$23/100)</f>
        <v>0</v>
      </c>
      <c r="W821" s="107">
        <f>IF(OR(ISNUMBER(SEARCH("대신대납",J821)),ISNUMBER(SEARCH("대신 대납",J821)),ISNUMBER(SEARCH("대신착불",J821)),ISNUMBER(SEARCH("대신 착불",J821))), 0,_xlfn.IFNA(_xlfn.IFS(
    AND(N821/K821 &gt; 2, N821/K821 &lt;= 5), 500/(Summary!$B$23/100) * K821,
    AND(N821/K821 &gt; 5, N821/K821 &lt;= 10), 1000/(Summary!$B$23/100) * K821,
    AND(N821/K821 &gt; 10, N821/K821 &lt;= 20), 3000/(Summary!$B$23/100) * K821,
    AND(N821/K821 &gt; 20, N821/K821 &lt;= 25), 11000/(Summary!$B$23/100) * K821,
    AND(N821/K821 &gt; 25, N821/K821 &lt;= 999), 15000/(Summary!$B$23/100) * K821
),0))</f>
        <v>0</v>
      </c>
      <c r="X821" s="99" cm="1">
        <f t="array" ref="X821">_xlfn.IFNA(_xlfn.IFS(AND(P821&gt;=2000, P821&lt;3000), 10000, AND(P821&gt;=3000, P821&lt;4000), 15000, AND(P821&gt;=4000, P821&lt;5000), 20000, AND(P821&gt;=5000), 25000),0)</f>
        <v>0</v>
      </c>
      <c r="Y821" s="64" t="str">
        <f>_xlfn.IFNA(VLOOKUP(D821,OTC!$A:$H,8,0),"")</f>
        <v/>
      </c>
      <c r="Z821" s="102">
        <f t="shared" si="285"/>
        <v>0</v>
      </c>
      <c r="AA821" s="113">
        <f t="shared" si="286"/>
        <v>850</v>
      </c>
      <c r="AB821" s="124">
        <f>IF(OR(ISNUMBER(SEARCH("적하삭제",J821)),ISNUMBER(SEARCH("적하 삭제",J821))),0,AA821*Summary!$B$23/100)</f>
        <v>8009.8050000000003</v>
      </c>
      <c r="AC821" s="65"/>
      <c r="AD821" s="145">
        <v>45919</v>
      </c>
      <c r="AE821" s="139" t="s">
        <v>10</v>
      </c>
      <c r="AF821" s="139">
        <v>82020038152</v>
      </c>
      <c r="AG821" s="139" t="s">
        <v>2570</v>
      </c>
      <c r="AH821" s="139" t="s">
        <v>2571</v>
      </c>
      <c r="AI821" s="139">
        <v>1093708420</v>
      </c>
      <c r="AJ821" s="139">
        <v>1428</v>
      </c>
      <c r="AK821" s="139"/>
      <c r="AL821" s="140">
        <v>1</v>
      </c>
      <c r="AM821" s="141">
        <v>1</v>
      </c>
      <c r="AN821" s="141">
        <v>2</v>
      </c>
      <c r="AO821" s="141">
        <v>2</v>
      </c>
      <c r="AP821" s="139" t="s">
        <v>8</v>
      </c>
      <c r="AQ821" s="141">
        <v>6.34</v>
      </c>
      <c r="AR821" s="139" t="s">
        <v>81</v>
      </c>
      <c r="AS821" s="139" t="s">
        <v>81</v>
      </c>
      <c r="AT821" s="139" t="s">
        <v>81</v>
      </c>
      <c r="AU821" s="139" t="s">
        <v>81</v>
      </c>
      <c r="AV821" s="139" t="s">
        <v>81</v>
      </c>
      <c r="AW821" s="139">
        <v>2256355</v>
      </c>
      <c r="AX821" s="139" t="s">
        <v>121</v>
      </c>
      <c r="AY821" s="139" t="s">
        <v>82</v>
      </c>
      <c r="AZ821" s="139"/>
      <c r="BA821" s="139" t="s">
        <v>83</v>
      </c>
      <c r="BB821" s="157">
        <v>596421490854</v>
      </c>
      <c r="BC821" s="139"/>
      <c r="BD821" s="139" t="s">
        <v>2572</v>
      </c>
      <c r="BE821" s="139" t="s">
        <v>88</v>
      </c>
      <c r="BF821" s="139" t="s">
        <v>87</v>
      </c>
      <c r="BG821" s="139" t="s">
        <v>84</v>
      </c>
      <c r="BH821" s="139" t="s">
        <v>85</v>
      </c>
      <c r="BI821" s="139" t="s">
        <v>86</v>
      </c>
      <c r="BJ821" s="139"/>
      <c r="BK821" s="139" t="s">
        <v>116</v>
      </c>
    </row>
    <row r="822" spans="1:63" ht="13.2" customHeight="1" x14ac:dyDescent="0.2">
      <c r="A822" s="54">
        <f t="shared" si="265"/>
        <v>45919</v>
      </c>
      <c r="B822" s="54" t="str">
        <f t="shared" si="266"/>
        <v>NRT</v>
      </c>
      <c r="C822" s="53">
        <f t="shared" si="267"/>
        <v>82020038152</v>
      </c>
      <c r="D822" s="55" t="str">
        <f t="shared" si="268"/>
        <v>PJP250145934</v>
      </c>
      <c r="E822" s="53">
        <f t="shared" si="269"/>
        <v>596421490865</v>
      </c>
      <c r="F822" s="53">
        <f t="shared" si="270"/>
        <v>2256355</v>
      </c>
      <c r="G822" s="53" t="str">
        <f t="shared" si="271"/>
        <v>SWCORP (TEAMHT)</v>
      </c>
      <c r="H822" s="55" t="str">
        <f t="shared" si="272"/>
        <v>전성원</v>
      </c>
      <c r="I822" s="53">
        <f t="shared" si="273"/>
        <v>16016</v>
      </c>
      <c r="J822" s="72">
        <f t="shared" si="274"/>
        <v>0</v>
      </c>
      <c r="K822" s="114">
        <f t="shared" si="275"/>
        <v>1</v>
      </c>
      <c r="L822" s="115">
        <f t="shared" si="276"/>
        <v>0.4</v>
      </c>
      <c r="M822" s="115">
        <f t="shared" si="277"/>
        <v>1.9</v>
      </c>
      <c r="N822" s="56">
        <f t="shared" si="278"/>
        <v>1.9000000000000001</v>
      </c>
      <c r="O822" s="53" t="str">
        <f t="shared" si="279"/>
        <v>일반(목록배제,Normal-Manifest Exception)</v>
      </c>
      <c r="P822" s="100">
        <f t="shared" si="280"/>
        <v>9.65</v>
      </c>
      <c r="Q822" s="63" t="str">
        <f t="shared" si="281"/>
        <v>RS706</v>
      </c>
      <c r="R822" s="63" t="str">
        <f t="shared" si="282"/>
        <v>AIR SEOUL</v>
      </c>
      <c r="S822" s="54">
        <f t="shared" si="283"/>
        <v>45919</v>
      </c>
      <c r="T822" s="94">
        <f t="shared" si="284"/>
        <v>831</v>
      </c>
      <c r="U822" s="98" cm="1">
        <f t="array" ref="U822">IF(OR(ISNUMBER(SEARCH("대신대납",J822)),ISNUMBER(SEARCH("대신 대납",J822))),_xlfn.LET(
  _xlpm.s,J822,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2" s="98">
        <f>((K822-1)*2500)/(Summary!$B$23/100)</f>
        <v>0</v>
      </c>
      <c r="W822" s="107">
        <f>IF(OR(ISNUMBER(SEARCH("대신대납",J822)),ISNUMBER(SEARCH("대신 대납",J822)),ISNUMBER(SEARCH("대신착불",J822)),ISNUMBER(SEARCH("대신 착불",J822))), 0,_xlfn.IFNA(_xlfn.IFS(
    AND(N822/K822 &gt; 2, N822/K822 &lt;= 5), 500/(Summary!$B$23/100) * K822,
    AND(N822/K822 &gt; 5, N822/K822 &lt;= 10), 1000/(Summary!$B$23/100) * K822,
    AND(N822/K822 &gt; 10, N822/K822 &lt;= 20), 3000/(Summary!$B$23/100) * K822,
    AND(N822/K822 &gt; 20, N822/K822 &lt;= 25), 11000/(Summary!$B$23/100) * K822,
    AND(N822/K822 &gt; 25, N822/K822 &lt;= 999), 15000/(Summary!$B$23/100) * K822
),0))</f>
        <v>0</v>
      </c>
      <c r="X822" s="99" cm="1">
        <f t="array" ref="X822">_xlfn.IFNA(_xlfn.IFS(AND(P822&gt;=2000, P822&lt;3000), 10000, AND(P822&gt;=3000, P822&lt;4000), 15000, AND(P822&gt;=4000, P822&lt;5000), 20000, AND(P822&gt;=5000), 25000),0)</f>
        <v>0</v>
      </c>
      <c r="Y822" s="64" t="str">
        <f>_xlfn.IFNA(VLOOKUP(D822,OTC!$A:$H,8,0),"")</f>
        <v/>
      </c>
      <c r="Z822" s="102">
        <f t="shared" si="285"/>
        <v>0</v>
      </c>
      <c r="AA822" s="113">
        <f t="shared" si="286"/>
        <v>831</v>
      </c>
      <c r="AB822" s="124">
        <f>IF(OR(ISNUMBER(SEARCH("적하삭제",J822)),ISNUMBER(SEARCH("적하 삭제",J822))),0,AA822*Summary!$B$23/100)</f>
        <v>7830.7622999999994</v>
      </c>
      <c r="AC822" s="65"/>
      <c r="AD822" s="145">
        <v>45919</v>
      </c>
      <c r="AE822" s="139" t="s">
        <v>10</v>
      </c>
      <c r="AF822" s="139">
        <v>82020038152</v>
      </c>
      <c r="AG822" s="139" t="s">
        <v>2573</v>
      </c>
      <c r="AH822" s="139" t="s">
        <v>2574</v>
      </c>
      <c r="AI822" s="139">
        <v>1087362452</v>
      </c>
      <c r="AJ822" s="139">
        <v>16016</v>
      </c>
      <c r="AK822" s="139"/>
      <c r="AL822" s="140">
        <v>1</v>
      </c>
      <c r="AM822" s="141">
        <v>0.4</v>
      </c>
      <c r="AN822" s="141">
        <v>1.9</v>
      </c>
      <c r="AO822" s="141">
        <v>1.9</v>
      </c>
      <c r="AP822" s="139" t="s">
        <v>8</v>
      </c>
      <c r="AQ822" s="141">
        <v>9.65</v>
      </c>
      <c r="AR822" s="139" t="s">
        <v>81</v>
      </c>
      <c r="AS822" s="139" t="s">
        <v>81</v>
      </c>
      <c r="AT822" s="139" t="s">
        <v>81</v>
      </c>
      <c r="AU822" s="139" t="s">
        <v>81</v>
      </c>
      <c r="AV822" s="139" t="s">
        <v>81</v>
      </c>
      <c r="AW822" s="139">
        <v>2256355</v>
      </c>
      <c r="AX822" s="139" t="s">
        <v>121</v>
      </c>
      <c r="AY822" s="139" t="s">
        <v>82</v>
      </c>
      <c r="AZ822" s="139"/>
      <c r="BA822" s="139" t="s">
        <v>83</v>
      </c>
      <c r="BB822" s="157">
        <v>596421490865</v>
      </c>
      <c r="BC822" s="139"/>
      <c r="BD822" s="139" t="s">
        <v>2575</v>
      </c>
      <c r="BE822" s="139" t="s">
        <v>88</v>
      </c>
      <c r="BF822" s="139" t="s">
        <v>87</v>
      </c>
      <c r="BG822" s="139" t="s">
        <v>84</v>
      </c>
      <c r="BH822" s="139" t="s">
        <v>85</v>
      </c>
      <c r="BI822" s="139" t="s">
        <v>86</v>
      </c>
      <c r="BJ822" s="139"/>
      <c r="BK822" s="139" t="s">
        <v>116</v>
      </c>
    </row>
    <row r="823" spans="1:63" ht="13.2" customHeight="1" x14ac:dyDescent="0.2">
      <c r="A823" s="54">
        <f t="shared" si="265"/>
        <v>45919</v>
      </c>
      <c r="B823" s="54" t="str">
        <f t="shared" si="266"/>
        <v>NRT</v>
      </c>
      <c r="C823" s="53">
        <f t="shared" si="267"/>
        <v>82020038152</v>
      </c>
      <c r="D823" s="55" t="str">
        <f t="shared" si="268"/>
        <v>PJP250145940</v>
      </c>
      <c r="E823" s="53">
        <f t="shared" si="269"/>
        <v>596421490924</v>
      </c>
      <c r="F823" s="53">
        <f t="shared" si="270"/>
        <v>2256355</v>
      </c>
      <c r="G823" s="53" t="str">
        <f t="shared" si="271"/>
        <v>SWCORP (TEAMHT)</v>
      </c>
      <c r="H823" s="55" t="str">
        <f t="shared" si="272"/>
        <v>안재현</v>
      </c>
      <c r="I823" s="53">
        <f t="shared" si="273"/>
        <v>16534</v>
      </c>
      <c r="J823" s="72">
        <f t="shared" si="274"/>
        <v>0</v>
      </c>
      <c r="K823" s="114">
        <f t="shared" si="275"/>
        <v>1</v>
      </c>
      <c r="L823" s="115">
        <f t="shared" si="276"/>
        <v>4.95</v>
      </c>
      <c r="M823" s="115">
        <f t="shared" si="277"/>
        <v>10.8</v>
      </c>
      <c r="N823" s="56">
        <f t="shared" si="278"/>
        <v>10.8</v>
      </c>
      <c r="O823" s="53" t="str">
        <f t="shared" si="279"/>
        <v>일반(목록배제,Normal-Manifest Exception)</v>
      </c>
      <c r="P823" s="100">
        <f t="shared" si="280"/>
        <v>40.090000000000003</v>
      </c>
      <c r="Q823" s="63" t="str">
        <f t="shared" si="281"/>
        <v>RS706</v>
      </c>
      <c r="R823" s="63" t="str">
        <f t="shared" si="282"/>
        <v>AIR SEOUL</v>
      </c>
      <c r="S823" s="54">
        <f t="shared" si="283"/>
        <v>45919</v>
      </c>
      <c r="T823" s="94">
        <f t="shared" si="284"/>
        <v>2522</v>
      </c>
      <c r="U823" s="98" cm="1">
        <f t="array" ref="U823">IF(OR(ISNUMBER(SEARCH("대신대납",J823)),ISNUMBER(SEARCH("대신 대납",J823))),_xlfn.LET(
  _xlpm.s,J823,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3" s="98">
        <f>((K823-1)*2500)/(Summary!$B$23/100)</f>
        <v>0</v>
      </c>
      <c r="W823" s="107">
        <f>IF(OR(ISNUMBER(SEARCH("대신대납",J823)),ISNUMBER(SEARCH("대신 대납",J823)),ISNUMBER(SEARCH("대신착불",J823)),ISNUMBER(SEARCH("대신 착불",J823))), 0,_xlfn.IFNA(_xlfn.IFS(
    AND(N823/K823 &gt; 2, N823/K823 &lt;= 5), 500/(Summary!$B$23/100) * K823,
    AND(N823/K823 &gt; 5, N823/K823 &lt;= 10), 1000/(Summary!$B$23/100) * K823,
    AND(N823/K823 &gt; 10, N823/K823 &lt;= 20), 3000/(Summary!$B$23/100) * K823,
    AND(N823/K823 &gt; 20, N823/K823 &lt;= 25), 11000/(Summary!$B$23/100) * K823,
    AND(N823/K823 &gt; 25, N823/K823 &lt;= 999), 15000/(Summary!$B$23/100) * K823
),0))</f>
        <v>318.35981025755302</v>
      </c>
      <c r="X823" s="99" cm="1">
        <f t="array" ref="X823">_xlfn.IFNA(_xlfn.IFS(AND(P823&gt;=2000, P823&lt;3000), 10000, AND(P823&gt;=3000, P823&lt;4000), 15000, AND(P823&gt;=4000, P823&lt;5000), 20000, AND(P823&gt;=5000), 25000),0)</f>
        <v>0</v>
      </c>
      <c r="Y823" s="64" t="str">
        <f>_xlfn.IFNA(VLOOKUP(D823,OTC!$A:$H,8,0),"")</f>
        <v/>
      </c>
      <c r="Z823" s="102">
        <f t="shared" si="285"/>
        <v>318</v>
      </c>
      <c r="AA823" s="113">
        <f t="shared" si="286"/>
        <v>2840</v>
      </c>
      <c r="AB823" s="124">
        <f>IF(OR(ISNUMBER(SEARCH("적하삭제",J823)),ISNUMBER(SEARCH("적하 삭제",J823))),0,AA823*Summary!$B$23/100)</f>
        <v>26762.172000000002</v>
      </c>
      <c r="AC823" s="65"/>
      <c r="AD823" s="145">
        <v>45919</v>
      </c>
      <c r="AE823" s="139" t="s">
        <v>10</v>
      </c>
      <c r="AF823" s="139">
        <v>82020038152</v>
      </c>
      <c r="AG823" s="139" t="s">
        <v>2576</v>
      </c>
      <c r="AH823" s="139" t="s">
        <v>1117</v>
      </c>
      <c r="AI823" s="139">
        <v>1039511187</v>
      </c>
      <c r="AJ823" s="139">
        <v>16534</v>
      </c>
      <c r="AK823" s="139"/>
      <c r="AL823" s="140">
        <v>1</v>
      </c>
      <c r="AM823" s="141">
        <v>4.95</v>
      </c>
      <c r="AN823" s="141">
        <v>10.8</v>
      </c>
      <c r="AO823" s="141">
        <v>11</v>
      </c>
      <c r="AP823" s="139" t="s">
        <v>8</v>
      </c>
      <c r="AQ823" s="141">
        <v>40.090000000000003</v>
      </c>
      <c r="AR823" s="139" t="s">
        <v>81</v>
      </c>
      <c r="AS823" s="139" t="s">
        <v>81</v>
      </c>
      <c r="AT823" s="139" t="s">
        <v>81</v>
      </c>
      <c r="AU823" s="139" t="s">
        <v>81</v>
      </c>
      <c r="AV823" s="139" t="s">
        <v>81</v>
      </c>
      <c r="AW823" s="139">
        <v>2256355</v>
      </c>
      <c r="AX823" s="139" t="s">
        <v>121</v>
      </c>
      <c r="AY823" s="139" t="s">
        <v>82</v>
      </c>
      <c r="AZ823" s="139"/>
      <c r="BA823" s="139" t="s">
        <v>83</v>
      </c>
      <c r="BB823" s="157">
        <v>596421490924</v>
      </c>
      <c r="BC823" s="139"/>
      <c r="BD823" s="139" t="s">
        <v>2577</v>
      </c>
      <c r="BE823" s="139" t="s">
        <v>88</v>
      </c>
      <c r="BF823" s="139" t="s">
        <v>87</v>
      </c>
      <c r="BG823" s="139" t="s">
        <v>84</v>
      </c>
      <c r="BH823" s="139" t="s">
        <v>85</v>
      </c>
      <c r="BI823" s="139" t="s">
        <v>86</v>
      </c>
      <c r="BJ823" s="139"/>
      <c r="BK823" s="139" t="s">
        <v>116</v>
      </c>
    </row>
    <row r="824" spans="1:63" ht="13.2" customHeight="1" x14ac:dyDescent="0.2">
      <c r="A824" s="54">
        <f t="shared" si="265"/>
        <v>45919</v>
      </c>
      <c r="B824" s="54" t="str">
        <f t="shared" si="266"/>
        <v>NRT</v>
      </c>
      <c r="C824" s="53">
        <f t="shared" si="267"/>
        <v>82020038152</v>
      </c>
      <c r="D824" s="55" t="str">
        <f t="shared" si="268"/>
        <v>PJP250146874</v>
      </c>
      <c r="E824" s="53">
        <f t="shared" si="269"/>
        <v>596421493680</v>
      </c>
      <c r="F824" s="53">
        <f t="shared" si="270"/>
        <v>2256355</v>
      </c>
      <c r="G824" s="53" t="str">
        <f t="shared" si="271"/>
        <v>SWCORP (TEAMHT)</v>
      </c>
      <c r="H824" s="55" t="str">
        <f t="shared" si="272"/>
        <v>박찬영</v>
      </c>
      <c r="I824" s="53">
        <f t="shared" si="273"/>
        <v>28569</v>
      </c>
      <c r="J824" s="72">
        <f t="shared" si="274"/>
        <v>0</v>
      </c>
      <c r="K824" s="114">
        <f t="shared" si="275"/>
        <v>1</v>
      </c>
      <c r="L824" s="115">
        <f t="shared" si="276"/>
        <v>1.8</v>
      </c>
      <c r="M824" s="115">
        <f t="shared" si="277"/>
        <v>3.8</v>
      </c>
      <c r="N824" s="56">
        <f t="shared" si="278"/>
        <v>3.8000000000000003</v>
      </c>
      <c r="O824" s="53" t="str">
        <f t="shared" si="279"/>
        <v>일반(목록배제,Normal-Manifest Exception)</v>
      </c>
      <c r="P824" s="100">
        <f t="shared" si="280"/>
        <v>14.73</v>
      </c>
      <c r="Q824" s="63" t="str">
        <f t="shared" si="281"/>
        <v>RS706</v>
      </c>
      <c r="R824" s="63" t="str">
        <f t="shared" si="282"/>
        <v>AIR SEOUL</v>
      </c>
      <c r="S824" s="54">
        <f t="shared" si="283"/>
        <v>45919</v>
      </c>
      <c r="T824" s="94">
        <f t="shared" si="284"/>
        <v>1192</v>
      </c>
      <c r="U824" s="98" cm="1">
        <f t="array" ref="U824">IF(OR(ISNUMBER(SEARCH("대신대납",J824)),ISNUMBER(SEARCH("대신 대납",J824))),_xlfn.LET(
  _xlpm.s,J824,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4" s="98">
        <f>((K824-1)*2500)/(Summary!$B$23/100)</f>
        <v>0</v>
      </c>
      <c r="W824" s="107">
        <f>IF(OR(ISNUMBER(SEARCH("대신대납",J824)),ISNUMBER(SEARCH("대신 대납",J824)),ISNUMBER(SEARCH("대신착불",J824)),ISNUMBER(SEARCH("대신 착불",J824))), 0,_xlfn.IFNA(_xlfn.IFS(
    AND(N824/K824 &gt; 2, N824/K824 &lt;= 5), 500/(Summary!$B$23/100) * K824,
    AND(N824/K824 &gt; 5, N824/K824 &lt;= 10), 1000/(Summary!$B$23/100) * K824,
    AND(N824/K824 &gt; 10, N824/K824 &lt;= 20), 3000/(Summary!$B$23/100) * K824,
    AND(N824/K824 &gt; 20, N824/K824 &lt;= 25), 11000/(Summary!$B$23/100) * K824,
    AND(N824/K824 &gt; 25, N824/K824 &lt;= 999), 15000/(Summary!$B$23/100) * K824
),0))</f>
        <v>53.059968376258844</v>
      </c>
      <c r="X824" s="99" cm="1">
        <f t="array" ref="X824">_xlfn.IFNA(_xlfn.IFS(AND(P824&gt;=2000, P824&lt;3000), 10000, AND(P824&gt;=3000, P824&lt;4000), 15000, AND(P824&gt;=4000, P824&lt;5000), 20000, AND(P824&gt;=5000), 25000),0)</f>
        <v>0</v>
      </c>
      <c r="Y824" s="64" t="str">
        <f>_xlfn.IFNA(VLOOKUP(D824,OTC!$A:$H,8,0),"")</f>
        <v/>
      </c>
      <c r="Z824" s="102">
        <f t="shared" si="285"/>
        <v>53</v>
      </c>
      <c r="AA824" s="113">
        <f t="shared" si="286"/>
        <v>1245</v>
      </c>
      <c r="AB824" s="124">
        <f>IF(OR(ISNUMBER(SEARCH("적하삭제",J824)),ISNUMBER(SEARCH("적하 삭제",J824))),0,AA824*Summary!$B$23/100)</f>
        <v>11732.008500000002</v>
      </c>
      <c r="AC824" s="65"/>
      <c r="AD824" s="145">
        <v>45919</v>
      </c>
      <c r="AE824" s="139" t="s">
        <v>10</v>
      </c>
      <c r="AF824" s="139">
        <v>82020038152</v>
      </c>
      <c r="AG824" s="139" t="s">
        <v>2578</v>
      </c>
      <c r="AH824" s="139" t="s">
        <v>2579</v>
      </c>
      <c r="AI824" s="139">
        <v>1027461823</v>
      </c>
      <c r="AJ824" s="139">
        <v>28569</v>
      </c>
      <c r="AK824" s="139"/>
      <c r="AL824" s="140">
        <v>1</v>
      </c>
      <c r="AM824" s="141">
        <v>1.8</v>
      </c>
      <c r="AN824" s="141">
        <v>3.8</v>
      </c>
      <c r="AO824" s="141">
        <v>3.8</v>
      </c>
      <c r="AP824" s="139" t="s">
        <v>8</v>
      </c>
      <c r="AQ824" s="141">
        <v>14.73</v>
      </c>
      <c r="AR824" s="139" t="s">
        <v>81</v>
      </c>
      <c r="AS824" s="139" t="s">
        <v>81</v>
      </c>
      <c r="AT824" s="139" t="s">
        <v>81</v>
      </c>
      <c r="AU824" s="139" t="s">
        <v>81</v>
      </c>
      <c r="AV824" s="139" t="s">
        <v>81</v>
      </c>
      <c r="AW824" s="139">
        <v>2256355</v>
      </c>
      <c r="AX824" s="139" t="s">
        <v>121</v>
      </c>
      <c r="AY824" s="139" t="s">
        <v>82</v>
      </c>
      <c r="AZ824" s="139"/>
      <c r="BA824" s="139" t="s">
        <v>83</v>
      </c>
      <c r="BB824" s="157">
        <v>596421493680</v>
      </c>
      <c r="BC824" s="139"/>
      <c r="BD824" s="139" t="s">
        <v>2580</v>
      </c>
      <c r="BE824" s="139" t="s">
        <v>88</v>
      </c>
      <c r="BF824" s="139" t="s">
        <v>87</v>
      </c>
      <c r="BG824" s="139" t="s">
        <v>84</v>
      </c>
      <c r="BH824" s="139" t="s">
        <v>85</v>
      </c>
      <c r="BI824" s="139" t="s">
        <v>86</v>
      </c>
      <c r="BJ824" s="139"/>
      <c r="BK824" s="139" t="s">
        <v>116</v>
      </c>
    </row>
    <row r="825" spans="1:63" ht="13.2" customHeight="1" x14ac:dyDescent="0.2">
      <c r="A825" s="54">
        <f t="shared" si="265"/>
        <v>45919</v>
      </c>
      <c r="B825" s="54" t="str">
        <f t="shared" si="266"/>
        <v>NRT</v>
      </c>
      <c r="C825" s="53">
        <f t="shared" si="267"/>
        <v>82020038152</v>
      </c>
      <c r="D825" s="55" t="str">
        <f t="shared" si="268"/>
        <v>PJP250146880</v>
      </c>
      <c r="E825" s="53">
        <f t="shared" si="269"/>
        <v>596421493746</v>
      </c>
      <c r="F825" s="53">
        <f t="shared" si="270"/>
        <v>2256355</v>
      </c>
      <c r="G825" s="53" t="str">
        <f t="shared" si="271"/>
        <v>SWCORP (TEAMHT)</v>
      </c>
      <c r="H825" s="55" t="str">
        <f t="shared" si="272"/>
        <v>최진영</v>
      </c>
      <c r="I825" s="53">
        <f t="shared" si="273"/>
        <v>57936</v>
      </c>
      <c r="J825" s="72">
        <f t="shared" si="274"/>
        <v>0</v>
      </c>
      <c r="K825" s="114">
        <f t="shared" si="275"/>
        <v>1</v>
      </c>
      <c r="L825" s="115">
        <f t="shared" si="276"/>
        <v>3.95</v>
      </c>
      <c r="M825" s="115">
        <f t="shared" si="277"/>
        <v>8.1</v>
      </c>
      <c r="N825" s="56">
        <f t="shared" si="278"/>
        <v>8.1</v>
      </c>
      <c r="O825" s="53" t="str">
        <f t="shared" si="279"/>
        <v>일반(목록배제,Normal-Manifest Exception)</v>
      </c>
      <c r="P825" s="100">
        <f t="shared" si="280"/>
        <v>55.63</v>
      </c>
      <c r="Q825" s="63" t="str">
        <f t="shared" si="281"/>
        <v>RS706</v>
      </c>
      <c r="R825" s="63" t="str">
        <f t="shared" si="282"/>
        <v>AIR SEOUL</v>
      </c>
      <c r="S825" s="54">
        <f t="shared" si="283"/>
        <v>45919</v>
      </c>
      <c r="T825" s="94">
        <f t="shared" si="284"/>
        <v>2009</v>
      </c>
      <c r="U825" s="98" cm="1">
        <f t="array" ref="U825">IF(OR(ISNUMBER(SEARCH("대신대납",J825)),ISNUMBER(SEARCH("대신 대납",J825))),_xlfn.LET(
  _xlpm.s,J825,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5" s="98">
        <f>((K825-1)*2500)/(Summary!$B$23/100)</f>
        <v>0</v>
      </c>
      <c r="W825" s="107">
        <f>IF(OR(ISNUMBER(SEARCH("대신대납",J825)),ISNUMBER(SEARCH("대신 대납",J825)),ISNUMBER(SEARCH("대신착불",J825)),ISNUMBER(SEARCH("대신 착불",J825))), 0,_xlfn.IFNA(_xlfn.IFS(
    AND(N825/K825 &gt; 2, N825/K825 &lt;= 5), 500/(Summary!$B$23/100) * K825,
    AND(N825/K825 &gt; 5, N825/K825 &lt;= 10), 1000/(Summary!$B$23/100) * K825,
    AND(N825/K825 &gt; 10, N825/K825 &lt;= 20), 3000/(Summary!$B$23/100) * K825,
    AND(N825/K825 &gt; 20, N825/K825 &lt;= 25), 11000/(Summary!$B$23/100) * K825,
    AND(N825/K825 &gt; 25, N825/K825 &lt;= 999), 15000/(Summary!$B$23/100) * K825
),0))</f>
        <v>106.11993675251769</v>
      </c>
      <c r="X825" s="99" cm="1">
        <f t="array" ref="X825">_xlfn.IFNA(_xlfn.IFS(AND(P825&gt;=2000, P825&lt;3000), 10000, AND(P825&gt;=3000, P825&lt;4000), 15000, AND(P825&gt;=4000, P825&lt;5000), 20000, AND(P825&gt;=5000), 25000),0)</f>
        <v>0</v>
      </c>
      <c r="Y825" s="64" t="str">
        <f>_xlfn.IFNA(VLOOKUP(D825,OTC!$A:$H,8,0),"")</f>
        <v/>
      </c>
      <c r="Z825" s="102">
        <f t="shared" si="285"/>
        <v>106</v>
      </c>
      <c r="AA825" s="113">
        <f t="shared" si="286"/>
        <v>2115</v>
      </c>
      <c r="AB825" s="124">
        <f>IF(OR(ISNUMBER(SEARCH("적하삭제",J825)),ISNUMBER(SEARCH("적하 삭제",J825))),0,AA825*Summary!$B$23/100)</f>
        <v>19930.279500000001</v>
      </c>
      <c r="AC825" s="65"/>
      <c r="AD825" s="145">
        <v>45919</v>
      </c>
      <c r="AE825" s="139" t="s">
        <v>10</v>
      </c>
      <c r="AF825" s="139">
        <v>82020038152</v>
      </c>
      <c r="AG825" s="139" t="s">
        <v>2581</v>
      </c>
      <c r="AH825" s="139" t="s">
        <v>209</v>
      </c>
      <c r="AI825" s="139">
        <v>1076607953</v>
      </c>
      <c r="AJ825" s="139">
        <v>57936</v>
      </c>
      <c r="AK825" s="139"/>
      <c r="AL825" s="140">
        <v>1</v>
      </c>
      <c r="AM825" s="141">
        <v>3.95</v>
      </c>
      <c r="AN825" s="141">
        <v>8.1</v>
      </c>
      <c r="AO825" s="141">
        <v>8.5</v>
      </c>
      <c r="AP825" s="139" t="s">
        <v>8</v>
      </c>
      <c r="AQ825" s="141">
        <v>55.63</v>
      </c>
      <c r="AR825" s="139" t="s">
        <v>81</v>
      </c>
      <c r="AS825" s="139" t="s">
        <v>81</v>
      </c>
      <c r="AT825" s="139" t="s">
        <v>81</v>
      </c>
      <c r="AU825" s="139" t="s">
        <v>81</v>
      </c>
      <c r="AV825" s="139" t="s">
        <v>81</v>
      </c>
      <c r="AW825" s="139">
        <v>2256355</v>
      </c>
      <c r="AX825" s="139" t="s">
        <v>121</v>
      </c>
      <c r="AY825" s="139" t="s">
        <v>82</v>
      </c>
      <c r="AZ825" s="139"/>
      <c r="BA825" s="139" t="s">
        <v>83</v>
      </c>
      <c r="BB825" s="157">
        <v>596421493746</v>
      </c>
      <c r="BC825" s="139"/>
      <c r="BD825" s="139" t="s">
        <v>2582</v>
      </c>
      <c r="BE825" s="139" t="s">
        <v>88</v>
      </c>
      <c r="BF825" s="139" t="s">
        <v>87</v>
      </c>
      <c r="BG825" s="139" t="s">
        <v>84</v>
      </c>
      <c r="BH825" s="139" t="s">
        <v>85</v>
      </c>
      <c r="BI825" s="139" t="s">
        <v>86</v>
      </c>
      <c r="BJ825" s="139"/>
      <c r="BK825" s="139" t="s">
        <v>116</v>
      </c>
    </row>
    <row r="826" spans="1:63" ht="13.2" customHeight="1" x14ac:dyDescent="0.2">
      <c r="A826" s="54">
        <f t="shared" si="265"/>
        <v>45919</v>
      </c>
      <c r="B826" s="54" t="str">
        <f t="shared" si="266"/>
        <v>NRT</v>
      </c>
      <c r="C826" s="53">
        <f t="shared" si="267"/>
        <v>82020038152</v>
      </c>
      <c r="D826" s="55" t="str">
        <f t="shared" si="268"/>
        <v>PJP250145942</v>
      </c>
      <c r="E826" s="53">
        <f t="shared" si="269"/>
        <v>596421490946</v>
      </c>
      <c r="F826" s="53">
        <f t="shared" si="270"/>
        <v>2256355</v>
      </c>
      <c r="G826" s="53" t="str">
        <f t="shared" si="271"/>
        <v>SWCORP (TEAMHT)</v>
      </c>
      <c r="H826" s="55" t="str">
        <f t="shared" si="272"/>
        <v>지승연</v>
      </c>
      <c r="I826" s="53">
        <f t="shared" si="273"/>
        <v>5050</v>
      </c>
      <c r="J826" s="72">
        <f t="shared" si="274"/>
        <v>0</v>
      </c>
      <c r="K826" s="114">
        <f t="shared" si="275"/>
        <v>1</v>
      </c>
      <c r="L826" s="115">
        <f t="shared" si="276"/>
        <v>2.2000000000000002</v>
      </c>
      <c r="M826" s="115">
        <f t="shared" si="277"/>
        <v>3.5</v>
      </c>
      <c r="N826" s="56">
        <f t="shared" si="278"/>
        <v>3.5</v>
      </c>
      <c r="O826" s="53" t="str">
        <f t="shared" si="279"/>
        <v>일반(목록배제,Normal-Manifest Exception)</v>
      </c>
      <c r="P826" s="100">
        <f t="shared" si="280"/>
        <v>15.97</v>
      </c>
      <c r="Q826" s="63" t="str">
        <f t="shared" si="281"/>
        <v>RS706</v>
      </c>
      <c r="R826" s="63" t="str">
        <f t="shared" si="282"/>
        <v>AIR SEOUL</v>
      </c>
      <c r="S826" s="54">
        <f t="shared" si="283"/>
        <v>45919</v>
      </c>
      <c r="T826" s="94">
        <f t="shared" si="284"/>
        <v>1135</v>
      </c>
      <c r="U826" s="98" cm="1">
        <f t="array" ref="U826">IF(OR(ISNUMBER(SEARCH("대신대납",J826)),ISNUMBER(SEARCH("대신 대납",J826))),_xlfn.LET(
  _xlpm.s,J826,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6" s="98">
        <f>((K826-1)*2500)/(Summary!$B$23/100)</f>
        <v>0</v>
      </c>
      <c r="W826" s="107">
        <f>IF(OR(ISNUMBER(SEARCH("대신대납",J826)),ISNUMBER(SEARCH("대신 대납",J826)),ISNUMBER(SEARCH("대신착불",J826)),ISNUMBER(SEARCH("대신 착불",J826))), 0,_xlfn.IFNA(_xlfn.IFS(
    AND(N826/K826 &gt; 2, N826/K826 &lt;= 5), 500/(Summary!$B$23/100) * K826,
    AND(N826/K826 &gt; 5, N826/K826 &lt;= 10), 1000/(Summary!$B$23/100) * K826,
    AND(N826/K826 &gt; 10, N826/K826 &lt;= 20), 3000/(Summary!$B$23/100) * K826,
    AND(N826/K826 &gt; 20, N826/K826 &lt;= 25), 11000/(Summary!$B$23/100) * K826,
    AND(N826/K826 &gt; 25, N826/K826 &lt;= 999), 15000/(Summary!$B$23/100) * K826
),0))</f>
        <v>53.059968376258844</v>
      </c>
      <c r="X826" s="99" cm="1">
        <f t="array" ref="X826">_xlfn.IFNA(_xlfn.IFS(AND(P826&gt;=2000, P826&lt;3000), 10000, AND(P826&gt;=3000, P826&lt;4000), 15000, AND(P826&gt;=4000, P826&lt;5000), 20000, AND(P826&gt;=5000), 25000),0)</f>
        <v>0</v>
      </c>
      <c r="Y826" s="64" t="str">
        <f>_xlfn.IFNA(VLOOKUP(D826,OTC!$A:$H,8,0),"")</f>
        <v/>
      </c>
      <c r="Z826" s="102">
        <f t="shared" si="285"/>
        <v>53</v>
      </c>
      <c r="AA826" s="113">
        <f t="shared" si="286"/>
        <v>1188</v>
      </c>
      <c r="AB826" s="124">
        <f>IF(OR(ISNUMBER(SEARCH("적하삭제",J826)),ISNUMBER(SEARCH("적하 삭제",J826))),0,AA826*Summary!$B$23/100)</f>
        <v>11194.8804</v>
      </c>
      <c r="AC826" s="65"/>
      <c r="AD826" s="145">
        <v>45919</v>
      </c>
      <c r="AE826" s="139" t="s">
        <v>10</v>
      </c>
      <c r="AF826" s="139">
        <v>82020038152</v>
      </c>
      <c r="AG826" s="139" t="s">
        <v>2583</v>
      </c>
      <c r="AH826" s="139" t="s">
        <v>2584</v>
      </c>
      <c r="AI826" s="139">
        <v>1092981513</v>
      </c>
      <c r="AJ826" s="139">
        <v>5050</v>
      </c>
      <c r="AK826" s="139"/>
      <c r="AL826" s="140">
        <v>1</v>
      </c>
      <c r="AM826" s="141">
        <v>2.2000000000000002</v>
      </c>
      <c r="AN826" s="141">
        <v>3.5</v>
      </c>
      <c r="AO826" s="141">
        <v>3.5</v>
      </c>
      <c r="AP826" s="139" t="s">
        <v>8</v>
      </c>
      <c r="AQ826" s="141">
        <v>15.97</v>
      </c>
      <c r="AR826" s="139" t="s">
        <v>81</v>
      </c>
      <c r="AS826" s="139" t="s">
        <v>81</v>
      </c>
      <c r="AT826" s="139" t="s">
        <v>81</v>
      </c>
      <c r="AU826" s="139" t="s">
        <v>81</v>
      </c>
      <c r="AV826" s="139" t="s">
        <v>81</v>
      </c>
      <c r="AW826" s="139">
        <v>2256355</v>
      </c>
      <c r="AX826" s="139" t="s">
        <v>121</v>
      </c>
      <c r="AY826" s="139" t="s">
        <v>82</v>
      </c>
      <c r="AZ826" s="139"/>
      <c r="BA826" s="139" t="s">
        <v>83</v>
      </c>
      <c r="BB826" s="157">
        <v>596421490946</v>
      </c>
      <c r="BC826" s="139"/>
      <c r="BD826" s="139" t="s">
        <v>2585</v>
      </c>
      <c r="BE826" s="139" t="s">
        <v>88</v>
      </c>
      <c r="BF826" s="139" t="s">
        <v>87</v>
      </c>
      <c r="BG826" s="139" t="s">
        <v>84</v>
      </c>
      <c r="BH826" s="139" t="s">
        <v>85</v>
      </c>
      <c r="BI826" s="139" t="s">
        <v>86</v>
      </c>
      <c r="BJ826" s="139"/>
      <c r="BK826" s="139" t="s">
        <v>116</v>
      </c>
    </row>
    <row r="827" spans="1:63" ht="13.2" customHeight="1" x14ac:dyDescent="0.2">
      <c r="A827" s="54">
        <f t="shared" si="265"/>
        <v>45919</v>
      </c>
      <c r="B827" s="54" t="str">
        <f t="shared" si="266"/>
        <v>NRT</v>
      </c>
      <c r="C827" s="53">
        <f t="shared" si="267"/>
        <v>82020038152</v>
      </c>
      <c r="D827" s="55" t="str">
        <f t="shared" si="268"/>
        <v>PJP250145943</v>
      </c>
      <c r="E827" s="53">
        <f t="shared" si="269"/>
        <v>596421490950</v>
      </c>
      <c r="F827" s="53">
        <f t="shared" si="270"/>
        <v>2256355</v>
      </c>
      <c r="G827" s="53" t="str">
        <f t="shared" si="271"/>
        <v>SWCORP (TEAMHT)</v>
      </c>
      <c r="H827" s="55" t="str">
        <f t="shared" si="272"/>
        <v>김도영</v>
      </c>
      <c r="I827" s="53">
        <f t="shared" si="273"/>
        <v>4990</v>
      </c>
      <c r="J827" s="72">
        <f t="shared" si="274"/>
        <v>0</v>
      </c>
      <c r="K827" s="114">
        <f t="shared" si="275"/>
        <v>1</v>
      </c>
      <c r="L827" s="115">
        <f t="shared" si="276"/>
        <v>1.9</v>
      </c>
      <c r="M827" s="115">
        <f t="shared" si="277"/>
        <v>3.4</v>
      </c>
      <c r="N827" s="56">
        <f t="shared" si="278"/>
        <v>3.4000000000000004</v>
      </c>
      <c r="O827" s="53" t="str">
        <f t="shared" si="279"/>
        <v>일반(목록배제,Normal-Manifest Exception)</v>
      </c>
      <c r="P827" s="100">
        <f t="shared" si="280"/>
        <v>8.86</v>
      </c>
      <c r="Q827" s="63" t="str">
        <f t="shared" si="281"/>
        <v>RS706</v>
      </c>
      <c r="R827" s="63" t="str">
        <f t="shared" si="282"/>
        <v>AIR SEOUL</v>
      </c>
      <c r="S827" s="54">
        <f t="shared" si="283"/>
        <v>45919</v>
      </c>
      <c r="T827" s="94">
        <f t="shared" si="284"/>
        <v>1116</v>
      </c>
      <c r="U827" s="98" cm="1">
        <f t="array" ref="U827">IF(OR(ISNUMBER(SEARCH("대신대납",J827)),ISNUMBER(SEARCH("대신 대납",J827))),_xlfn.LET(
  _xlpm.s,J827,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7" s="98">
        <f>((K827-1)*2500)/(Summary!$B$23/100)</f>
        <v>0</v>
      </c>
      <c r="W827" s="107">
        <f>IF(OR(ISNUMBER(SEARCH("대신대납",J827)),ISNUMBER(SEARCH("대신 대납",J827)),ISNUMBER(SEARCH("대신착불",J827)),ISNUMBER(SEARCH("대신 착불",J827))), 0,_xlfn.IFNA(_xlfn.IFS(
    AND(N827/K827 &gt; 2, N827/K827 &lt;= 5), 500/(Summary!$B$23/100) * K827,
    AND(N827/K827 &gt; 5, N827/K827 &lt;= 10), 1000/(Summary!$B$23/100) * K827,
    AND(N827/K827 &gt; 10, N827/K827 &lt;= 20), 3000/(Summary!$B$23/100) * K827,
    AND(N827/K827 &gt; 20, N827/K827 &lt;= 25), 11000/(Summary!$B$23/100) * K827,
    AND(N827/K827 &gt; 25, N827/K827 &lt;= 999), 15000/(Summary!$B$23/100) * K827
),0))</f>
        <v>53.059968376258844</v>
      </c>
      <c r="X827" s="99" cm="1">
        <f t="array" ref="X827">_xlfn.IFNA(_xlfn.IFS(AND(P827&gt;=2000, P827&lt;3000), 10000, AND(P827&gt;=3000, P827&lt;4000), 15000, AND(P827&gt;=4000, P827&lt;5000), 20000, AND(P827&gt;=5000), 25000),0)</f>
        <v>0</v>
      </c>
      <c r="Y827" s="64" t="str">
        <f>_xlfn.IFNA(VLOOKUP(D827,OTC!$A:$H,8,0),"")</f>
        <v/>
      </c>
      <c r="Z827" s="102">
        <f t="shared" si="285"/>
        <v>53</v>
      </c>
      <c r="AA827" s="113">
        <f t="shared" si="286"/>
        <v>1169</v>
      </c>
      <c r="AB827" s="124">
        <f>IF(OR(ISNUMBER(SEARCH("적하삭제",J827)),ISNUMBER(SEARCH("적하 삭제",J827))),0,AA827*Summary!$B$23/100)</f>
        <v>11015.8377</v>
      </c>
      <c r="AC827" s="65"/>
      <c r="AD827" s="145">
        <v>45919</v>
      </c>
      <c r="AE827" s="139" t="s">
        <v>10</v>
      </c>
      <c r="AF827" s="139">
        <v>82020038152</v>
      </c>
      <c r="AG827" s="139" t="s">
        <v>2586</v>
      </c>
      <c r="AH827" s="139" t="s">
        <v>1470</v>
      </c>
      <c r="AI827" s="139">
        <v>1032702111</v>
      </c>
      <c r="AJ827" s="139">
        <v>4990</v>
      </c>
      <c r="AK827" s="139"/>
      <c r="AL827" s="140">
        <v>1</v>
      </c>
      <c r="AM827" s="141">
        <v>1.9</v>
      </c>
      <c r="AN827" s="141">
        <v>3.4</v>
      </c>
      <c r="AO827" s="141">
        <v>3.4</v>
      </c>
      <c r="AP827" s="139" t="s">
        <v>8</v>
      </c>
      <c r="AQ827" s="141">
        <v>8.86</v>
      </c>
      <c r="AR827" s="139" t="s">
        <v>81</v>
      </c>
      <c r="AS827" s="139" t="s">
        <v>81</v>
      </c>
      <c r="AT827" s="139" t="s">
        <v>81</v>
      </c>
      <c r="AU827" s="139" t="s">
        <v>81</v>
      </c>
      <c r="AV827" s="139" t="s">
        <v>81</v>
      </c>
      <c r="AW827" s="139">
        <v>2256355</v>
      </c>
      <c r="AX827" s="139" t="s">
        <v>121</v>
      </c>
      <c r="AY827" s="139" t="s">
        <v>82</v>
      </c>
      <c r="AZ827" s="139"/>
      <c r="BA827" s="139" t="s">
        <v>83</v>
      </c>
      <c r="BB827" s="157">
        <v>596421490950</v>
      </c>
      <c r="BC827" s="139"/>
      <c r="BD827" s="139" t="s">
        <v>2587</v>
      </c>
      <c r="BE827" s="139" t="s">
        <v>88</v>
      </c>
      <c r="BF827" s="139" t="s">
        <v>87</v>
      </c>
      <c r="BG827" s="139" t="s">
        <v>84</v>
      </c>
      <c r="BH827" s="139" t="s">
        <v>85</v>
      </c>
      <c r="BI827" s="139" t="s">
        <v>86</v>
      </c>
      <c r="BJ827" s="139"/>
      <c r="BK827" s="139" t="s">
        <v>116</v>
      </c>
    </row>
    <row r="828" spans="1:63" ht="13.2" customHeight="1" x14ac:dyDescent="0.2">
      <c r="A828" s="54">
        <f t="shared" si="265"/>
        <v>45919</v>
      </c>
      <c r="B828" s="54" t="str">
        <f t="shared" si="266"/>
        <v>NRT</v>
      </c>
      <c r="C828" s="53">
        <f t="shared" si="267"/>
        <v>82020038152</v>
      </c>
      <c r="D828" s="55" t="str">
        <f t="shared" si="268"/>
        <v>PJP250145946</v>
      </c>
      <c r="E828" s="53">
        <f t="shared" si="269"/>
        <v>596421490983</v>
      </c>
      <c r="F828" s="53">
        <f t="shared" si="270"/>
        <v>2256355</v>
      </c>
      <c r="G828" s="53" t="str">
        <f t="shared" si="271"/>
        <v>SWCORP (TEAMHT)</v>
      </c>
      <c r="H828" s="55" t="str">
        <f t="shared" si="272"/>
        <v>이항준</v>
      </c>
      <c r="I828" s="53">
        <f t="shared" si="273"/>
        <v>28465</v>
      </c>
      <c r="J828" s="72">
        <f t="shared" si="274"/>
        <v>0</v>
      </c>
      <c r="K828" s="114">
        <f t="shared" si="275"/>
        <v>1</v>
      </c>
      <c r="L828" s="115">
        <f t="shared" si="276"/>
        <v>8</v>
      </c>
      <c r="M828" s="115">
        <f t="shared" si="277"/>
        <v>6.1</v>
      </c>
      <c r="N828" s="56">
        <f t="shared" si="278"/>
        <v>8</v>
      </c>
      <c r="O828" s="53" t="str">
        <f t="shared" si="279"/>
        <v>일반(목록배제,Normal-Manifest Exception)</v>
      </c>
      <c r="P828" s="100">
        <f t="shared" si="280"/>
        <v>14.15</v>
      </c>
      <c r="Q828" s="63" t="str">
        <f t="shared" si="281"/>
        <v>RS706</v>
      </c>
      <c r="R828" s="63" t="str">
        <f t="shared" si="282"/>
        <v>AIR SEOUL</v>
      </c>
      <c r="S828" s="54">
        <f t="shared" si="283"/>
        <v>45919</v>
      </c>
      <c r="T828" s="94">
        <f t="shared" si="284"/>
        <v>1990</v>
      </c>
      <c r="U828" s="98" cm="1">
        <f t="array" ref="U828">IF(OR(ISNUMBER(SEARCH("대신대납",J828)),ISNUMBER(SEARCH("대신 대납",J828))),_xlfn.LET(
  _xlpm.s,J828,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8" s="98">
        <f>((K828-1)*2500)/(Summary!$B$23/100)</f>
        <v>0</v>
      </c>
      <c r="W828" s="107">
        <f>IF(OR(ISNUMBER(SEARCH("대신대납",J828)),ISNUMBER(SEARCH("대신 대납",J828)),ISNUMBER(SEARCH("대신착불",J828)),ISNUMBER(SEARCH("대신 착불",J828))), 0,_xlfn.IFNA(_xlfn.IFS(
    AND(N828/K828 &gt; 2, N828/K828 &lt;= 5), 500/(Summary!$B$23/100) * K828,
    AND(N828/K828 &gt; 5, N828/K828 &lt;= 10), 1000/(Summary!$B$23/100) * K828,
    AND(N828/K828 &gt; 10, N828/K828 &lt;= 20), 3000/(Summary!$B$23/100) * K828,
    AND(N828/K828 &gt; 20, N828/K828 &lt;= 25), 11000/(Summary!$B$23/100) * K828,
    AND(N828/K828 &gt; 25, N828/K828 &lt;= 999), 15000/(Summary!$B$23/100) * K828
),0))</f>
        <v>106.11993675251769</v>
      </c>
      <c r="X828" s="99" cm="1">
        <f t="array" ref="X828">_xlfn.IFNA(_xlfn.IFS(AND(P828&gt;=2000, P828&lt;3000), 10000, AND(P828&gt;=3000, P828&lt;4000), 15000, AND(P828&gt;=4000, P828&lt;5000), 20000, AND(P828&gt;=5000), 25000),0)</f>
        <v>0</v>
      </c>
      <c r="Y828" s="64" t="str">
        <f>_xlfn.IFNA(VLOOKUP(D828,OTC!$A:$H,8,0),"")</f>
        <v/>
      </c>
      <c r="Z828" s="102">
        <f t="shared" si="285"/>
        <v>106</v>
      </c>
      <c r="AA828" s="113">
        <f t="shared" si="286"/>
        <v>2096</v>
      </c>
      <c r="AB828" s="124">
        <f>IF(OR(ISNUMBER(SEARCH("적하삭제",J828)),ISNUMBER(SEARCH("적하 삭제",J828))),0,AA828*Summary!$B$23/100)</f>
        <v>19751.236800000002</v>
      </c>
      <c r="AC828" s="65"/>
      <c r="AD828" s="145">
        <v>45919</v>
      </c>
      <c r="AE828" s="139" t="s">
        <v>10</v>
      </c>
      <c r="AF828" s="139">
        <v>82020038152</v>
      </c>
      <c r="AG828" s="139" t="s">
        <v>2588</v>
      </c>
      <c r="AH828" s="139" t="s">
        <v>2589</v>
      </c>
      <c r="AI828" s="139">
        <v>1097369379</v>
      </c>
      <c r="AJ828" s="139">
        <v>28465</v>
      </c>
      <c r="AK828" s="139"/>
      <c r="AL828" s="140">
        <v>1</v>
      </c>
      <c r="AM828" s="141">
        <v>8</v>
      </c>
      <c r="AN828" s="141">
        <v>6.1</v>
      </c>
      <c r="AO828" s="141">
        <v>8</v>
      </c>
      <c r="AP828" s="139" t="s">
        <v>8</v>
      </c>
      <c r="AQ828" s="141">
        <v>14.15</v>
      </c>
      <c r="AR828" s="139" t="s">
        <v>81</v>
      </c>
      <c r="AS828" s="139" t="s">
        <v>81</v>
      </c>
      <c r="AT828" s="139" t="s">
        <v>81</v>
      </c>
      <c r="AU828" s="139" t="s">
        <v>81</v>
      </c>
      <c r="AV828" s="139" t="s">
        <v>81</v>
      </c>
      <c r="AW828" s="139">
        <v>2256355</v>
      </c>
      <c r="AX828" s="139" t="s">
        <v>121</v>
      </c>
      <c r="AY828" s="139" t="s">
        <v>82</v>
      </c>
      <c r="AZ828" s="139"/>
      <c r="BA828" s="139" t="s">
        <v>83</v>
      </c>
      <c r="BB828" s="157">
        <v>596421490983</v>
      </c>
      <c r="BC828" s="139"/>
      <c r="BD828" s="139" t="s">
        <v>2590</v>
      </c>
      <c r="BE828" s="139" t="s">
        <v>88</v>
      </c>
      <c r="BF828" s="139" t="s">
        <v>87</v>
      </c>
      <c r="BG828" s="139" t="s">
        <v>84</v>
      </c>
      <c r="BH828" s="139" t="s">
        <v>85</v>
      </c>
      <c r="BI828" s="139" t="s">
        <v>86</v>
      </c>
      <c r="BJ828" s="139"/>
      <c r="BK828" s="139" t="s">
        <v>116</v>
      </c>
    </row>
    <row r="829" spans="1:63" ht="13.2" customHeight="1" x14ac:dyDescent="0.2">
      <c r="A829" s="54">
        <f t="shared" si="265"/>
        <v>45919</v>
      </c>
      <c r="B829" s="54" t="str">
        <f t="shared" si="266"/>
        <v>NRT</v>
      </c>
      <c r="C829" s="53">
        <f t="shared" si="267"/>
        <v>82020038152</v>
      </c>
      <c r="D829" s="55" t="str">
        <f t="shared" si="268"/>
        <v>PJP250145947</v>
      </c>
      <c r="E829" s="53">
        <f t="shared" si="269"/>
        <v>596421490994</v>
      </c>
      <c r="F829" s="53">
        <f t="shared" si="270"/>
        <v>2256355</v>
      </c>
      <c r="G829" s="53" t="str">
        <f t="shared" si="271"/>
        <v>SWCORP (TEAMHT)</v>
      </c>
      <c r="H829" s="55" t="str">
        <f t="shared" si="272"/>
        <v>김은영</v>
      </c>
      <c r="I829" s="53">
        <f t="shared" si="273"/>
        <v>37782</v>
      </c>
      <c r="J829" s="72">
        <f t="shared" si="274"/>
        <v>0</v>
      </c>
      <c r="K829" s="114">
        <f t="shared" si="275"/>
        <v>1</v>
      </c>
      <c r="L829" s="115">
        <f t="shared" si="276"/>
        <v>4.75</v>
      </c>
      <c r="M829" s="115">
        <f t="shared" si="277"/>
        <v>10.6</v>
      </c>
      <c r="N829" s="56">
        <f t="shared" si="278"/>
        <v>10.600000000000001</v>
      </c>
      <c r="O829" s="53" t="str">
        <f t="shared" si="279"/>
        <v>일반(목록배제,Normal-Manifest Exception)</v>
      </c>
      <c r="P829" s="100">
        <f t="shared" si="280"/>
        <v>28.32</v>
      </c>
      <c r="Q829" s="63" t="str">
        <f t="shared" si="281"/>
        <v>RS706</v>
      </c>
      <c r="R829" s="63" t="str">
        <f t="shared" si="282"/>
        <v>AIR SEOUL</v>
      </c>
      <c r="S829" s="54">
        <f t="shared" si="283"/>
        <v>45919</v>
      </c>
      <c r="T829" s="94">
        <f t="shared" si="284"/>
        <v>2484</v>
      </c>
      <c r="U829" s="98" cm="1">
        <f t="array" ref="U829">IF(OR(ISNUMBER(SEARCH("대신대납",J829)),ISNUMBER(SEARCH("대신 대납",J829))),_xlfn.LET(
  _xlpm.s,J829,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9" s="98">
        <f>((K829-1)*2500)/(Summary!$B$23/100)</f>
        <v>0</v>
      </c>
      <c r="W829" s="107">
        <f>IF(OR(ISNUMBER(SEARCH("대신대납",J829)),ISNUMBER(SEARCH("대신 대납",J829)),ISNUMBER(SEARCH("대신착불",J829)),ISNUMBER(SEARCH("대신 착불",J829))), 0,_xlfn.IFNA(_xlfn.IFS(
    AND(N829/K829 &gt; 2, N829/K829 &lt;= 5), 500/(Summary!$B$23/100) * K829,
    AND(N829/K829 &gt; 5, N829/K829 &lt;= 10), 1000/(Summary!$B$23/100) * K829,
    AND(N829/K829 &gt; 10, N829/K829 &lt;= 20), 3000/(Summary!$B$23/100) * K829,
    AND(N829/K829 &gt; 20, N829/K829 &lt;= 25), 11000/(Summary!$B$23/100) * K829,
    AND(N829/K829 &gt; 25, N829/K829 &lt;= 999), 15000/(Summary!$B$23/100) * K829
),0))</f>
        <v>318.35981025755302</v>
      </c>
      <c r="X829" s="99" cm="1">
        <f t="array" ref="X829">_xlfn.IFNA(_xlfn.IFS(AND(P829&gt;=2000, P829&lt;3000), 10000, AND(P829&gt;=3000, P829&lt;4000), 15000, AND(P829&gt;=4000, P829&lt;5000), 20000, AND(P829&gt;=5000), 25000),0)</f>
        <v>0</v>
      </c>
      <c r="Y829" s="64" t="str">
        <f>_xlfn.IFNA(VLOOKUP(D829,OTC!$A:$H,8,0),"")</f>
        <v/>
      </c>
      <c r="Z829" s="102">
        <f t="shared" si="285"/>
        <v>318</v>
      </c>
      <c r="AA829" s="113">
        <f t="shared" si="286"/>
        <v>2802</v>
      </c>
      <c r="AB829" s="124">
        <f>IF(OR(ISNUMBER(SEARCH("적하삭제",J829)),ISNUMBER(SEARCH("적하 삭제",J829))),0,AA829*Summary!$B$23/100)</f>
        <v>26404.086600000002</v>
      </c>
      <c r="AC829" s="65"/>
      <c r="AD829" s="145">
        <v>45919</v>
      </c>
      <c r="AE829" s="139" t="s">
        <v>10</v>
      </c>
      <c r="AF829" s="139">
        <v>82020038152</v>
      </c>
      <c r="AG829" s="139" t="s">
        <v>2591</v>
      </c>
      <c r="AH829" s="139" t="s">
        <v>155</v>
      </c>
      <c r="AI829" s="139">
        <v>1038587529</v>
      </c>
      <c r="AJ829" s="139">
        <v>37782</v>
      </c>
      <c r="AK829" s="139"/>
      <c r="AL829" s="140">
        <v>1</v>
      </c>
      <c r="AM829" s="141">
        <v>4.75</v>
      </c>
      <c r="AN829" s="141">
        <v>10.6</v>
      </c>
      <c r="AO829" s="141">
        <v>11</v>
      </c>
      <c r="AP829" s="139" t="s">
        <v>8</v>
      </c>
      <c r="AQ829" s="141">
        <v>28.32</v>
      </c>
      <c r="AR829" s="139" t="s">
        <v>81</v>
      </c>
      <c r="AS829" s="139" t="s">
        <v>81</v>
      </c>
      <c r="AT829" s="139" t="s">
        <v>81</v>
      </c>
      <c r="AU829" s="139" t="s">
        <v>81</v>
      </c>
      <c r="AV829" s="139" t="s">
        <v>81</v>
      </c>
      <c r="AW829" s="139">
        <v>2256355</v>
      </c>
      <c r="AX829" s="139" t="s">
        <v>121</v>
      </c>
      <c r="AY829" s="139" t="s">
        <v>82</v>
      </c>
      <c r="AZ829" s="139"/>
      <c r="BA829" s="139" t="s">
        <v>83</v>
      </c>
      <c r="BB829" s="157">
        <v>596421490994</v>
      </c>
      <c r="BC829" s="139"/>
      <c r="BD829" s="139" t="s">
        <v>2592</v>
      </c>
      <c r="BE829" s="139" t="s">
        <v>88</v>
      </c>
      <c r="BF829" s="139" t="s">
        <v>87</v>
      </c>
      <c r="BG829" s="139" t="s">
        <v>84</v>
      </c>
      <c r="BH829" s="139" t="s">
        <v>85</v>
      </c>
      <c r="BI829" s="139" t="s">
        <v>86</v>
      </c>
      <c r="BJ829" s="139"/>
      <c r="BK829" s="139" t="s">
        <v>116</v>
      </c>
    </row>
    <row r="830" spans="1:63" ht="13.2" customHeight="1" x14ac:dyDescent="0.2">
      <c r="A830" s="54">
        <f t="shared" si="265"/>
        <v>45919</v>
      </c>
      <c r="B830" s="54" t="str">
        <f t="shared" si="266"/>
        <v>NRT</v>
      </c>
      <c r="C830" s="53">
        <f t="shared" si="267"/>
        <v>82020038152</v>
      </c>
      <c r="D830" s="55" t="str">
        <f t="shared" si="268"/>
        <v>PJP250145949</v>
      </c>
      <c r="E830" s="53">
        <f t="shared" si="269"/>
        <v>596421491016</v>
      </c>
      <c r="F830" s="53">
        <f t="shared" si="270"/>
        <v>2256355</v>
      </c>
      <c r="G830" s="53" t="str">
        <f t="shared" si="271"/>
        <v>SWCORP (TEAMHT)</v>
      </c>
      <c r="H830" s="55" t="str">
        <f t="shared" si="272"/>
        <v>류희정</v>
      </c>
      <c r="I830" s="53">
        <f t="shared" si="273"/>
        <v>12249</v>
      </c>
      <c r="J830" s="72">
        <f t="shared" si="274"/>
        <v>0</v>
      </c>
      <c r="K830" s="114">
        <f t="shared" si="275"/>
        <v>1</v>
      </c>
      <c r="L830" s="115">
        <f t="shared" si="276"/>
        <v>2.2999999999999998</v>
      </c>
      <c r="M830" s="115">
        <f t="shared" si="277"/>
        <v>3.4</v>
      </c>
      <c r="N830" s="56">
        <f t="shared" si="278"/>
        <v>3.4000000000000004</v>
      </c>
      <c r="O830" s="53" t="str">
        <f t="shared" si="279"/>
        <v>일반(목록배제,Normal-Manifest Exception)</v>
      </c>
      <c r="P830" s="100">
        <f t="shared" si="280"/>
        <v>12.08</v>
      </c>
      <c r="Q830" s="63" t="str">
        <f t="shared" si="281"/>
        <v>RS706</v>
      </c>
      <c r="R830" s="63" t="str">
        <f t="shared" si="282"/>
        <v>AIR SEOUL</v>
      </c>
      <c r="S830" s="54">
        <f t="shared" si="283"/>
        <v>45919</v>
      </c>
      <c r="T830" s="94">
        <f t="shared" si="284"/>
        <v>1116</v>
      </c>
      <c r="U830" s="98" cm="1">
        <f t="array" ref="U830">IF(OR(ISNUMBER(SEARCH("대신대납",J830)),ISNUMBER(SEARCH("대신 대납",J830))),_xlfn.LET(
  _xlpm.s,J830,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0" s="98">
        <f>((K830-1)*2500)/(Summary!$B$23/100)</f>
        <v>0</v>
      </c>
      <c r="W830" s="107">
        <f>IF(OR(ISNUMBER(SEARCH("대신대납",J830)),ISNUMBER(SEARCH("대신 대납",J830)),ISNUMBER(SEARCH("대신착불",J830)),ISNUMBER(SEARCH("대신 착불",J830))), 0,_xlfn.IFNA(_xlfn.IFS(
    AND(N830/K830 &gt; 2, N830/K830 &lt;= 5), 500/(Summary!$B$23/100) * K830,
    AND(N830/K830 &gt; 5, N830/K830 &lt;= 10), 1000/(Summary!$B$23/100) * K830,
    AND(N830/K830 &gt; 10, N830/K830 &lt;= 20), 3000/(Summary!$B$23/100) * K830,
    AND(N830/K830 &gt; 20, N830/K830 &lt;= 25), 11000/(Summary!$B$23/100) * K830,
    AND(N830/K830 &gt; 25, N830/K830 &lt;= 999), 15000/(Summary!$B$23/100) * K830
),0))</f>
        <v>53.059968376258844</v>
      </c>
      <c r="X830" s="99" cm="1">
        <f t="array" ref="X830">_xlfn.IFNA(_xlfn.IFS(AND(P830&gt;=2000, P830&lt;3000), 10000, AND(P830&gt;=3000, P830&lt;4000), 15000, AND(P830&gt;=4000, P830&lt;5000), 20000, AND(P830&gt;=5000), 25000),0)</f>
        <v>0</v>
      </c>
      <c r="Y830" s="64" t="str">
        <f>_xlfn.IFNA(VLOOKUP(D830,OTC!$A:$H,8,0),"")</f>
        <v/>
      </c>
      <c r="Z830" s="102">
        <f t="shared" si="285"/>
        <v>53</v>
      </c>
      <c r="AA830" s="113">
        <f t="shared" si="286"/>
        <v>1169</v>
      </c>
      <c r="AB830" s="124">
        <f>IF(OR(ISNUMBER(SEARCH("적하삭제",J830)),ISNUMBER(SEARCH("적하 삭제",J830))),0,AA830*Summary!$B$23/100)</f>
        <v>11015.8377</v>
      </c>
      <c r="AC830" s="65"/>
      <c r="AD830" s="145">
        <v>45919</v>
      </c>
      <c r="AE830" s="139" t="s">
        <v>10</v>
      </c>
      <c r="AF830" s="139">
        <v>82020038152</v>
      </c>
      <c r="AG830" s="139" t="s">
        <v>2593</v>
      </c>
      <c r="AH830" s="139" t="s">
        <v>2594</v>
      </c>
      <c r="AI830" s="139">
        <v>1099956463</v>
      </c>
      <c r="AJ830" s="139">
        <v>12249</v>
      </c>
      <c r="AK830" s="139"/>
      <c r="AL830" s="140">
        <v>1</v>
      </c>
      <c r="AM830" s="141">
        <v>2.2999999999999998</v>
      </c>
      <c r="AN830" s="141">
        <v>3.4</v>
      </c>
      <c r="AO830" s="141">
        <v>3.4</v>
      </c>
      <c r="AP830" s="139" t="s">
        <v>8</v>
      </c>
      <c r="AQ830" s="141">
        <v>12.08</v>
      </c>
      <c r="AR830" s="139" t="s">
        <v>81</v>
      </c>
      <c r="AS830" s="139" t="s">
        <v>81</v>
      </c>
      <c r="AT830" s="139" t="s">
        <v>81</v>
      </c>
      <c r="AU830" s="139" t="s">
        <v>81</v>
      </c>
      <c r="AV830" s="139" t="s">
        <v>81</v>
      </c>
      <c r="AW830" s="139">
        <v>2256355</v>
      </c>
      <c r="AX830" s="139" t="s">
        <v>121</v>
      </c>
      <c r="AY830" s="139" t="s">
        <v>82</v>
      </c>
      <c r="AZ830" s="139"/>
      <c r="BA830" s="139" t="s">
        <v>83</v>
      </c>
      <c r="BB830" s="157">
        <v>596421491016</v>
      </c>
      <c r="BC830" s="139"/>
      <c r="BD830" s="139" t="s">
        <v>2595</v>
      </c>
      <c r="BE830" s="139" t="s">
        <v>88</v>
      </c>
      <c r="BF830" s="139" t="s">
        <v>87</v>
      </c>
      <c r="BG830" s="139" t="s">
        <v>84</v>
      </c>
      <c r="BH830" s="139" t="s">
        <v>85</v>
      </c>
      <c r="BI830" s="139" t="s">
        <v>86</v>
      </c>
      <c r="BJ830" s="139"/>
      <c r="BK830" s="139" t="s">
        <v>116</v>
      </c>
    </row>
    <row r="831" spans="1:63" ht="13.2" customHeight="1" x14ac:dyDescent="0.2">
      <c r="A831" s="54">
        <f t="shared" si="265"/>
        <v>45919</v>
      </c>
      <c r="B831" s="54" t="str">
        <f t="shared" si="266"/>
        <v>NRT</v>
      </c>
      <c r="C831" s="53">
        <f t="shared" si="267"/>
        <v>82020038152</v>
      </c>
      <c r="D831" s="55" t="str">
        <f t="shared" si="268"/>
        <v>PJP250145950</v>
      </c>
      <c r="E831" s="53">
        <f t="shared" si="269"/>
        <v>596421491020</v>
      </c>
      <c r="F831" s="53">
        <f t="shared" si="270"/>
        <v>2256355</v>
      </c>
      <c r="G831" s="53" t="str">
        <f t="shared" si="271"/>
        <v>SWCORP (TEAMHT)</v>
      </c>
      <c r="H831" s="55" t="str">
        <f t="shared" si="272"/>
        <v>김진모</v>
      </c>
      <c r="I831" s="53">
        <f t="shared" si="273"/>
        <v>22736</v>
      </c>
      <c r="J831" s="72">
        <f t="shared" si="274"/>
        <v>0</v>
      </c>
      <c r="K831" s="114">
        <f t="shared" si="275"/>
        <v>1</v>
      </c>
      <c r="L831" s="115">
        <f t="shared" si="276"/>
        <v>0.6</v>
      </c>
      <c r="M831" s="115">
        <f t="shared" si="277"/>
        <v>2.1</v>
      </c>
      <c r="N831" s="56">
        <f t="shared" si="278"/>
        <v>2.1</v>
      </c>
      <c r="O831" s="53" t="str">
        <f t="shared" si="279"/>
        <v>일반(목록배제,Normal-Manifest Exception)</v>
      </c>
      <c r="P831" s="100">
        <f t="shared" si="280"/>
        <v>3.06</v>
      </c>
      <c r="Q831" s="63" t="str">
        <f t="shared" si="281"/>
        <v>RS706</v>
      </c>
      <c r="R831" s="63" t="str">
        <f t="shared" si="282"/>
        <v>AIR SEOUL</v>
      </c>
      <c r="S831" s="54">
        <f t="shared" si="283"/>
        <v>45919</v>
      </c>
      <c r="T831" s="94">
        <f t="shared" si="284"/>
        <v>869</v>
      </c>
      <c r="U831" s="98" cm="1">
        <f t="array" ref="U831">IF(OR(ISNUMBER(SEARCH("대신대납",J831)),ISNUMBER(SEARCH("대신 대납",J831))),_xlfn.LET(
  _xlpm.s,J831,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1" s="98">
        <f>((K831-1)*2500)/(Summary!$B$23/100)</f>
        <v>0</v>
      </c>
      <c r="W831" s="107">
        <f>IF(OR(ISNUMBER(SEARCH("대신대납",J831)),ISNUMBER(SEARCH("대신 대납",J831)),ISNUMBER(SEARCH("대신착불",J831)),ISNUMBER(SEARCH("대신 착불",J831))), 0,_xlfn.IFNA(_xlfn.IFS(
    AND(N831/K831 &gt; 2, N831/K831 &lt;= 5), 500/(Summary!$B$23/100) * K831,
    AND(N831/K831 &gt; 5, N831/K831 &lt;= 10), 1000/(Summary!$B$23/100) * K831,
    AND(N831/K831 &gt; 10, N831/K831 &lt;= 20), 3000/(Summary!$B$23/100) * K831,
    AND(N831/K831 &gt; 20, N831/K831 &lt;= 25), 11000/(Summary!$B$23/100) * K831,
    AND(N831/K831 &gt; 25, N831/K831 &lt;= 999), 15000/(Summary!$B$23/100) * K831
),0))</f>
        <v>53.059968376258844</v>
      </c>
      <c r="X831" s="99" cm="1">
        <f t="array" ref="X831">_xlfn.IFNA(_xlfn.IFS(AND(P831&gt;=2000, P831&lt;3000), 10000, AND(P831&gt;=3000, P831&lt;4000), 15000, AND(P831&gt;=4000, P831&lt;5000), 20000, AND(P831&gt;=5000), 25000),0)</f>
        <v>0</v>
      </c>
      <c r="Y831" s="64" t="str">
        <f>_xlfn.IFNA(VLOOKUP(D831,OTC!$A:$H,8,0),"")</f>
        <v/>
      </c>
      <c r="Z831" s="102">
        <f t="shared" si="285"/>
        <v>53</v>
      </c>
      <c r="AA831" s="113">
        <f t="shared" si="286"/>
        <v>922</v>
      </c>
      <c r="AB831" s="124">
        <f>IF(OR(ISNUMBER(SEARCH("적하삭제",J831)),ISNUMBER(SEARCH("적하 삭제",J831))),0,AA831*Summary!$B$23/100)</f>
        <v>8688.2826000000005</v>
      </c>
      <c r="AC831" s="65"/>
      <c r="AD831" s="145">
        <v>45919</v>
      </c>
      <c r="AE831" s="139" t="s">
        <v>10</v>
      </c>
      <c r="AF831" s="139">
        <v>82020038152</v>
      </c>
      <c r="AG831" s="139" t="s">
        <v>2596</v>
      </c>
      <c r="AH831" s="139" t="s">
        <v>2597</v>
      </c>
      <c r="AI831" s="139">
        <v>1051574241</v>
      </c>
      <c r="AJ831" s="139">
        <v>22736</v>
      </c>
      <c r="AK831" s="139"/>
      <c r="AL831" s="140">
        <v>1</v>
      </c>
      <c r="AM831" s="141">
        <v>0.6</v>
      </c>
      <c r="AN831" s="141">
        <v>2.1</v>
      </c>
      <c r="AO831" s="141">
        <v>2.1</v>
      </c>
      <c r="AP831" s="139" t="s">
        <v>8</v>
      </c>
      <c r="AQ831" s="141">
        <v>3.06</v>
      </c>
      <c r="AR831" s="139" t="s">
        <v>81</v>
      </c>
      <c r="AS831" s="139" t="s">
        <v>81</v>
      </c>
      <c r="AT831" s="139" t="s">
        <v>81</v>
      </c>
      <c r="AU831" s="139" t="s">
        <v>81</v>
      </c>
      <c r="AV831" s="139" t="s">
        <v>81</v>
      </c>
      <c r="AW831" s="139">
        <v>2256355</v>
      </c>
      <c r="AX831" s="139" t="s">
        <v>121</v>
      </c>
      <c r="AY831" s="139" t="s">
        <v>82</v>
      </c>
      <c r="AZ831" s="139"/>
      <c r="BA831" s="139" t="s">
        <v>83</v>
      </c>
      <c r="BB831" s="157">
        <v>596421491020</v>
      </c>
      <c r="BC831" s="139"/>
      <c r="BD831" s="139" t="s">
        <v>2598</v>
      </c>
      <c r="BE831" s="139" t="s">
        <v>88</v>
      </c>
      <c r="BF831" s="139" t="s">
        <v>87</v>
      </c>
      <c r="BG831" s="139" t="s">
        <v>84</v>
      </c>
      <c r="BH831" s="139" t="s">
        <v>85</v>
      </c>
      <c r="BI831" s="139" t="s">
        <v>86</v>
      </c>
      <c r="BJ831" s="139"/>
      <c r="BK831" s="139" t="s">
        <v>116</v>
      </c>
    </row>
    <row r="832" spans="1:63" ht="13.2" customHeight="1" x14ac:dyDescent="0.2">
      <c r="A832" s="54">
        <f t="shared" si="265"/>
        <v>45919</v>
      </c>
      <c r="B832" s="54" t="str">
        <f t="shared" si="266"/>
        <v>NRT</v>
      </c>
      <c r="C832" s="53">
        <f t="shared" si="267"/>
        <v>82020038152</v>
      </c>
      <c r="D832" s="55" t="str">
        <f t="shared" si="268"/>
        <v>PJP250145897</v>
      </c>
      <c r="E832" s="53">
        <f t="shared" si="269"/>
        <v>596421490493</v>
      </c>
      <c r="F832" s="53">
        <f t="shared" si="270"/>
        <v>2256355</v>
      </c>
      <c r="G832" s="53" t="str">
        <f t="shared" si="271"/>
        <v>SWCORP (TEAMHT)</v>
      </c>
      <c r="H832" s="55" t="str">
        <f t="shared" si="272"/>
        <v>이주희</v>
      </c>
      <c r="I832" s="53">
        <f t="shared" si="273"/>
        <v>48722</v>
      </c>
      <c r="J832" s="72">
        <f t="shared" si="274"/>
        <v>0</v>
      </c>
      <c r="K832" s="114">
        <f t="shared" si="275"/>
        <v>1</v>
      </c>
      <c r="L832" s="115">
        <f t="shared" si="276"/>
        <v>0.4</v>
      </c>
      <c r="M832" s="115">
        <f t="shared" si="277"/>
        <v>2</v>
      </c>
      <c r="N832" s="56">
        <f t="shared" si="278"/>
        <v>2</v>
      </c>
      <c r="O832" s="53" t="str">
        <f t="shared" si="279"/>
        <v>일반(목록배제,Normal-Manifest Exception)</v>
      </c>
      <c r="P832" s="100">
        <f t="shared" si="280"/>
        <v>4.9800000000000004</v>
      </c>
      <c r="Q832" s="63" t="str">
        <f t="shared" si="281"/>
        <v>RS706</v>
      </c>
      <c r="R832" s="63" t="str">
        <f t="shared" si="282"/>
        <v>AIR SEOUL</v>
      </c>
      <c r="S832" s="54">
        <f t="shared" si="283"/>
        <v>45919</v>
      </c>
      <c r="T832" s="94">
        <f t="shared" si="284"/>
        <v>850</v>
      </c>
      <c r="U832" s="98" cm="1">
        <f t="array" ref="U832">IF(OR(ISNUMBER(SEARCH("대신대납",J832)),ISNUMBER(SEARCH("대신 대납",J832))),_xlfn.LET(
  _xlpm.s,J832,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2" s="98">
        <f>((K832-1)*2500)/(Summary!$B$23/100)</f>
        <v>0</v>
      </c>
      <c r="W832" s="107">
        <f>IF(OR(ISNUMBER(SEARCH("대신대납",J832)),ISNUMBER(SEARCH("대신 대납",J832)),ISNUMBER(SEARCH("대신착불",J832)),ISNUMBER(SEARCH("대신 착불",J832))), 0,_xlfn.IFNA(_xlfn.IFS(
    AND(N832/K832 &gt; 2, N832/K832 &lt;= 5), 500/(Summary!$B$23/100) * K832,
    AND(N832/K832 &gt; 5, N832/K832 &lt;= 10), 1000/(Summary!$B$23/100) * K832,
    AND(N832/K832 &gt; 10, N832/K832 &lt;= 20), 3000/(Summary!$B$23/100) * K832,
    AND(N832/K832 &gt; 20, N832/K832 &lt;= 25), 11000/(Summary!$B$23/100) * K832,
    AND(N832/K832 &gt; 25, N832/K832 &lt;= 999), 15000/(Summary!$B$23/100) * K832
),0))</f>
        <v>0</v>
      </c>
      <c r="X832" s="99" cm="1">
        <f t="array" ref="X832">_xlfn.IFNA(_xlfn.IFS(AND(P832&gt;=2000, P832&lt;3000), 10000, AND(P832&gt;=3000, P832&lt;4000), 15000, AND(P832&gt;=4000, P832&lt;5000), 20000, AND(P832&gt;=5000), 25000),0)</f>
        <v>0</v>
      </c>
      <c r="Y832" s="64" t="str">
        <f>_xlfn.IFNA(VLOOKUP(D832,OTC!$A:$H,8,0),"")</f>
        <v/>
      </c>
      <c r="Z832" s="102">
        <f t="shared" si="285"/>
        <v>0</v>
      </c>
      <c r="AA832" s="113">
        <f t="shared" si="286"/>
        <v>850</v>
      </c>
      <c r="AB832" s="124">
        <f>IF(OR(ISNUMBER(SEARCH("적하삭제",J832)),ISNUMBER(SEARCH("적하 삭제",J832))),0,AA832*Summary!$B$23/100)</f>
        <v>8009.8050000000003</v>
      </c>
      <c r="AC832" s="65"/>
      <c r="AD832" s="145">
        <v>45919</v>
      </c>
      <c r="AE832" s="139" t="s">
        <v>10</v>
      </c>
      <c r="AF832" s="139">
        <v>82020038152</v>
      </c>
      <c r="AG832" s="139" t="s">
        <v>2599</v>
      </c>
      <c r="AH832" s="139" t="s">
        <v>2600</v>
      </c>
      <c r="AI832" s="139">
        <v>1079267999</v>
      </c>
      <c r="AJ832" s="139">
        <v>48722</v>
      </c>
      <c r="AK832" s="139"/>
      <c r="AL832" s="140">
        <v>1</v>
      </c>
      <c r="AM832" s="141">
        <v>0.4</v>
      </c>
      <c r="AN832" s="141">
        <v>2</v>
      </c>
      <c r="AO832" s="141">
        <v>2</v>
      </c>
      <c r="AP832" s="139" t="s">
        <v>8</v>
      </c>
      <c r="AQ832" s="141">
        <v>4.9800000000000004</v>
      </c>
      <c r="AR832" s="139" t="s">
        <v>81</v>
      </c>
      <c r="AS832" s="139" t="s">
        <v>81</v>
      </c>
      <c r="AT832" s="139" t="s">
        <v>81</v>
      </c>
      <c r="AU832" s="139" t="s">
        <v>81</v>
      </c>
      <c r="AV832" s="139" t="s">
        <v>81</v>
      </c>
      <c r="AW832" s="139">
        <v>2256355</v>
      </c>
      <c r="AX832" s="139" t="s">
        <v>121</v>
      </c>
      <c r="AY832" s="139" t="s">
        <v>82</v>
      </c>
      <c r="AZ832" s="139"/>
      <c r="BA832" s="139" t="s">
        <v>83</v>
      </c>
      <c r="BB832" s="157">
        <v>596421490493</v>
      </c>
      <c r="BC832" s="139"/>
      <c r="BD832" s="139" t="s">
        <v>2601</v>
      </c>
      <c r="BE832" s="139" t="s">
        <v>88</v>
      </c>
      <c r="BF832" s="139" t="s">
        <v>87</v>
      </c>
      <c r="BG832" s="139" t="s">
        <v>84</v>
      </c>
      <c r="BH832" s="139" t="s">
        <v>85</v>
      </c>
      <c r="BI832" s="139" t="s">
        <v>86</v>
      </c>
      <c r="BJ832" s="139"/>
      <c r="BK832" s="139" t="s">
        <v>116</v>
      </c>
    </row>
    <row r="833" spans="1:63" ht="13.2" customHeight="1" x14ac:dyDescent="0.2">
      <c r="A833" s="54">
        <f t="shared" si="265"/>
        <v>45919</v>
      </c>
      <c r="B833" s="54" t="str">
        <f t="shared" si="266"/>
        <v>NRT</v>
      </c>
      <c r="C833" s="53">
        <f t="shared" si="267"/>
        <v>82020038152</v>
      </c>
      <c r="D833" s="55" t="str">
        <f t="shared" si="268"/>
        <v>PJP250145901</v>
      </c>
      <c r="E833" s="53">
        <f t="shared" si="269"/>
        <v>596421490530</v>
      </c>
      <c r="F833" s="53">
        <f t="shared" si="270"/>
        <v>2256355</v>
      </c>
      <c r="G833" s="53" t="str">
        <f t="shared" si="271"/>
        <v>SWCORP (TEAMHT)</v>
      </c>
      <c r="H833" s="55" t="str">
        <f t="shared" si="272"/>
        <v>이희진</v>
      </c>
      <c r="I833" s="53">
        <f t="shared" si="273"/>
        <v>47757</v>
      </c>
      <c r="J833" s="72">
        <f t="shared" si="274"/>
        <v>0</v>
      </c>
      <c r="K833" s="114">
        <f t="shared" si="275"/>
        <v>1</v>
      </c>
      <c r="L833" s="115">
        <f t="shared" si="276"/>
        <v>0.9</v>
      </c>
      <c r="M833" s="115">
        <f t="shared" si="277"/>
        <v>2.1</v>
      </c>
      <c r="N833" s="56">
        <f t="shared" si="278"/>
        <v>2.1</v>
      </c>
      <c r="O833" s="53" t="str">
        <f t="shared" si="279"/>
        <v>일반(목록배제,Normal-Manifest Exception)</v>
      </c>
      <c r="P833" s="100">
        <f t="shared" si="280"/>
        <v>10.5</v>
      </c>
      <c r="Q833" s="63" t="str">
        <f t="shared" si="281"/>
        <v>RS706</v>
      </c>
      <c r="R833" s="63" t="str">
        <f t="shared" si="282"/>
        <v>AIR SEOUL</v>
      </c>
      <c r="S833" s="54">
        <f t="shared" si="283"/>
        <v>45919</v>
      </c>
      <c r="T833" s="94">
        <f t="shared" si="284"/>
        <v>869</v>
      </c>
      <c r="U833" s="98" cm="1">
        <f t="array" ref="U833">IF(OR(ISNUMBER(SEARCH("대신대납",J833)),ISNUMBER(SEARCH("대신 대납",J833))),_xlfn.LET(
  _xlpm.s,J833,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3" s="98">
        <f>((K833-1)*2500)/(Summary!$B$23/100)</f>
        <v>0</v>
      </c>
      <c r="W833" s="107">
        <f>IF(OR(ISNUMBER(SEARCH("대신대납",J833)),ISNUMBER(SEARCH("대신 대납",J833)),ISNUMBER(SEARCH("대신착불",J833)),ISNUMBER(SEARCH("대신 착불",J833))), 0,_xlfn.IFNA(_xlfn.IFS(
    AND(N833/K833 &gt; 2, N833/K833 &lt;= 5), 500/(Summary!$B$23/100) * K833,
    AND(N833/K833 &gt; 5, N833/K833 &lt;= 10), 1000/(Summary!$B$23/100) * K833,
    AND(N833/K833 &gt; 10, N833/K833 &lt;= 20), 3000/(Summary!$B$23/100) * K833,
    AND(N833/K833 &gt; 20, N833/K833 &lt;= 25), 11000/(Summary!$B$23/100) * K833,
    AND(N833/K833 &gt; 25, N833/K833 &lt;= 999), 15000/(Summary!$B$23/100) * K833
),0))</f>
        <v>53.059968376258844</v>
      </c>
      <c r="X833" s="99" cm="1">
        <f t="array" ref="X833">_xlfn.IFNA(_xlfn.IFS(AND(P833&gt;=2000, P833&lt;3000), 10000, AND(P833&gt;=3000, P833&lt;4000), 15000, AND(P833&gt;=4000, P833&lt;5000), 20000, AND(P833&gt;=5000), 25000),0)</f>
        <v>0</v>
      </c>
      <c r="Y833" s="64" t="str">
        <f>_xlfn.IFNA(VLOOKUP(D833,OTC!$A:$H,8,0),"")</f>
        <v/>
      </c>
      <c r="Z833" s="102">
        <f t="shared" si="285"/>
        <v>53</v>
      </c>
      <c r="AA833" s="113">
        <f t="shared" si="286"/>
        <v>922</v>
      </c>
      <c r="AB833" s="124">
        <f>IF(OR(ISNUMBER(SEARCH("적하삭제",J833)),ISNUMBER(SEARCH("적하 삭제",J833))),0,AA833*Summary!$B$23/100)</f>
        <v>8688.2826000000005</v>
      </c>
      <c r="AC833" s="65"/>
      <c r="AD833" s="145">
        <v>45919</v>
      </c>
      <c r="AE833" s="139" t="s">
        <v>10</v>
      </c>
      <c r="AF833" s="139">
        <v>82020038152</v>
      </c>
      <c r="AG833" s="139" t="s">
        <v>2602</v>
      </c>
      <c r="AH833" s="139" t="s">
        <v>174</v>
      </c>
      <c r="AI833" s="139">
        <v>1098797906</v>
      </c>
      <c r="AJ833" s="139">
        <v>47757</v>
      </c>
      <c r="AK833" s="139"/>
      <c r="AL833" s="140">
        <v>1</v>
      </c>
      <c r="AM833" s="141">
        <v>0.9</v>
      </c>
      <c r="AN833" s="141">
        <v>2.1</v>
      </c>
      <c r="AO833" s="141">
        <v>2.1</v>
      </c>
      <c r="AP833" s="139" t="s">
        <v>8</v>
      </c>
      <c r="AQ833" s="141">
        <v>10.5</v>
      </c>
      <c r="AR833" s="139" t="s">
        <v>81</v>
      </c>
      <c r="AS833" s="139" t="s">
        <v>81</v>
      </c>
      <c r="AT833" s="139" t="s">
        <v>81</v>
      </c>
      <c r="AU833" s="139" t="s">
        <v>81</v>
      </c>
      <c r="AV833" s="139" t="s">
        <v>81</v>
      </c>
      <c r="AW833" s="139">
        <v>2256355</v>
      </c>
      <c r="AX833" s="139" t="s">
        <v>121</v>
      </c>
      <c r="AY833" s="139" t="s">
        <v>82</v>
      </c>
      <c r="AZ833" s="139"/>
      <c r="BA833" s="139" t="s">
        <v>83</v>
      </c>
      <c r="BB833" s="157">
        <v>596421490530</v>
      </c>
      <c r="BC833" s="139"/>
      <c r="BD833" s="139" t="s">
        <v>2603</v>
      </c>
      <c r="BE833" s="139" t="s">
        <v>88</v>
      </c>
      <c r="BF833" s="139" t="s">
        <v>87</v>
      </c>
      <c r="BG833" s="139" t="s">
        <v>84</v>
      </c>
      <c r="BH833" s="139" t="s">
        <v>85</v>
      </c>
      <c r="BI833" s="139" t="s">
        <v>86</v>
      </c>
      <c r="BJ833" s="139"/>
      <c r="BK833" s="139" t="s">
        <v>116</v>
      </c>
    </row>
    <row r="834" spans="1:63" ht="13.2" customHeight="1" x14ac:dyDescent="0.2">
      <c r="A834" s="54">
        <f t="shared" si="265"/>
        <v>45919</v>
      </c>
      <c r="B834" s="54" t="str">
        <f t="shared" si="266"/>
        <v>NRT</v>
      </c>
      <c r="C834" s="53">
        <f t="shared" si="267"/>
        <v>82020038152</v>
      </c>
      <c r="D834" s="55" t="str">
        <f t="shared" si="268"/>
        <v>PJP250145902</v>
      </c>
      <c r="E834" s="53">
        <f t="shared" si="269"/>
        <v>596421490541</v>
      </c>
      <c r="F834" s="53">
        <f t="shared" si="270"/>
        <v>2256355</v>
      </c>
      <c r="G834" s="53" t="str">
        <f t="shared" si="271"/>
        <v>SWCORP (TEAMHT)</v>
      </c>
      <c r="H834" s="55" t="str">
        <f t="shared" si="272"/>
        <v>심현애</v>
      </c>
      <c r="I834" s="53">
        <f t="shared" si="273"/>
        <v>25596</v>
      </c>
      <c r="J834" s="72">
        <f t="shared" si="274"/>
        <v>0</v>
      </c>
      <c r="K834" s="114">
        <f t="shared" si="275"/>
        <v>1</v>
      </c>
      <c r="L834" s="115">
        <f t="shared" si="276"/>
        <v>4.6500000000000004</v>
      </c>
      <c r="M834" s="115">
        <f t="shared" si="277"/>
        <v>3.5</v>
      </c>
      <c r="N834" s="56">
        <f t="shared" si="278"/>
        <v>4.7</v>
      </c>
      <c r="O834" s="53" t="str">
        <f t="shared" si="279"/>
        <v>일반(목록배제,Normal-Manifest Exception)</v>
      </c>
      <c r="P834" s="100">
        <f t="shared" si="280"/>
        <v>12.7</v>
      </c>
      <c r="Q834" s="63" t="str">
        <f t="shared" si="281"/>
        <v>RS706</v>
      </c>
      <c r="R834" s="63" t="str">
        <f t="shared" si="282"/>
        <v>AIR SEOUL</v>
      </c>
      <c r="S834" s="54">
        <f t="shared" si="283"/>
        <v>45919</v>
      </c>
      <c r="T834" s="94">
        <f t="shared" si="284"/>
        <v>1363</v>
      </c>
      <c r="U834" s="98" cm="1">
        <f t="array" ref="U834">IF(OR(ISNUMBER(SEARCH("대신대납",J834)),ISNUMBER(SEARCH("대신 대납",J834))),_xlfn.LET(
  _xlpm.s,J834,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4" s="98">
        <f>((K834-1)*2500)/(Summary!$B$23/100)</f>
        <v>0</v>
      </c>
      <c r="W834" s="107">
        <f>IF(OR(ISNUMBER(SEARCH("대신대납",J834)),ISNUMBER(SEARCH("대신 대납",J834)),ISNUMBER(SEARCH("대신착불",J834)),ISNUMBER(SEARCH("대신 착불",J834))), 0,_xlfn.IFNA(_xlfn.IFS(
    AND(N834/K834 &gt; 2, N834/K834 &lt;= 5), 500/(Summary!$B$23/100) * K834,
    AND(N834/K834 &gt; 5, N834/K834 &lt;= 10), 1000/(Summary!$B$23/100) * K834,
    AND(N834/K834 &gt; 10, N834/K834 &lt;= 20), 3000/(Summary!$B$23/100) * K834,
    AND(N834/K834 &gt; 20, N834/K834 &lt;= 25), 11000/(Summary!$B$23/100) * K834,
    AND(N834/K834 &gt; 25, N834/K834 &lt;= 999), 15000/(Summary!$B$23/100) * K834
),0))</f>
        <v>53.059968376258844</v>
      </c>
      <c r="X834" s="99" cm="1">
        <f t="array" ref="X834">_xlfn.IFNA(_xlfn.IFS(AND(P834&gt;=2000, P834&lt;3000), 10000, AND(P834&gt;=3000, P834&lt;4000), 15000, AND(P834&gt;=4000, P834&lt;5000), 20000, AND(P834&gt;=5000), 25000),0)</f>
        <v>0</v>
      </c>
      <c r="Y834" s="64" t="str">
        <f>_xlfn.IFNA(VLOOKUP(D834,OTC!$A:$H,8,0),"")</f>
        <v/>
      </c>
      <c r="Z834" s="102">
        <f t="shared" si="285"/>
        <v>53</v>
      </c>
      <c r="AA834" s="113">
        <f t="shared" si="286"/>
        <v>1416</v>
      </c>
      <c r="AB834" s="124">
        <f>IF(OR(ISNUMBER(SEARCH("적하삭제",J834)),ISNUMBER(SEARCH("적하 삭제",J834))),0,AA834*Summary!$B$23/100)</f>
        <v>13343.3928</v>
      </c>
      <c r="AC834" s="65"/>
      <c r="AD834" s="145">
        <v>45919</v>
      </c>
      <c r="AE834" s="139" t="s">
        <v>10</v>
      </c>
      <c r="AF834" s="139">
        <v>82020038152</v>
      </c>
      <c r="AG834" s="139" t="s">
        <v>2604</v>
      </c>
      <c r="AH834" s="139" t="s">
        <v>237</v>
      </c>
      <c r="AI834" s="139">
        <v>1094827429</v>
      </c>
      <c r="AJ834" s="139">
        <v>25596</v>
      </c>
      <c r="AK834" s="139"/>
      <c r="AL834" s="140">
        <v>1</v>
      </c>
      <c r="AM834" s="141">
        <v>4.6500000000000004</v>
      </c>
      <c r="AN834" s="141">
        <v>3.5</v>
      </c>
      <c r="AO834" s="141">
        <v>4.7</v>
      </c>
      <c r="AP834" s="139" t="s">
        <v>8</v>
      </c>
      <c r="AQ834" s="141">
        <v>12.7</v>
      </c>
      <c r="AR834" s="139" t="s">
        <v>81</v>
      </c>
      <c r="AS834" s="139" t="s">
        <v>81</v>
      </c>
      <c r="AT834" s="139" t="s">
        <v>81</v>
      </c>
      <c r="AU834" s="139" t="s">
        <v>81</v>
      </c>
      <c r="AV834" s="139"/>
      <c r="AW834" s="139">
        <v>2256355</v>
      </c>
      <c r="AX834" s="139" t="s">
        <v>121</v>
      </c>
      <c r="AY834" s="139" t="s">
        <v>82</v>
      </c>
      <c r="AZ834" s="139"/>
      <c r="BA834" s="139" t="s">
        <v>83</v>
      </c>
      <c r="BB834" s="157">
        <v>596421490541</v>
      </c>
      <c r="BC834" s="139"/>
      <c r="BD834" s="139" t="s">
        <v>2605</v>
      </c>
      <c r="BE834" s="139" t="s">
        <v>88</v>
      </c>
      <c r="BF834" s="139" t="s">
        <v>87</v>
      </c>
      <c r="BG834" s="139" t="s">
        <v>84</v>
      </c>
      <c r="BH834" s="139" t="s">
        <v>85</v>
      </c>
      <c r="BI834" s="139" t="s">
        <v>86</v>
      </c>
      <c r="BJ834" s="139"/>
      <c r="BK834" s="139" t="s">
        <v>116</v>
      </c>
    </row>
    <row r="835" spans="1:63" ht="13.2" customHeight="1" x14ac:dyDescent="0.2">
      <c r="A835" s="54">
        <f t="shared" si="265"/>
        <v>45919</v>
      </c>
      <c r="B835" s="54" t="str">
        <f t="shared" si="266"/>
        <v>NRT</v>
      </c>
      <c r="C835" s="53">
        <f t="shared" si="267"/>
        <v>82020038152</v>
      </c>
      <c r="D835" s="55" t="str">
        <f t="shared" si="268"/>
        <v>PJP250145904</v>
      </c>
      <c r="E835" s="53">
        <f t="shared" si="269"/>
        <v>596421490563</v>
      </c>
      <c r="F835" s="53">
        <f t="shared" si="270"/>
        <v>2256355</v>
      </c>
      <c r="G835" s="53" t="str">
        <f t="shared" si="271"/>
        <v>SWCORP (TEAMHT)</v>
      </c>
      <c r="H835" s="55" t="str">
        <f t="shared" si="272"/>
        <v>김지연</v>
      </c>
      <c r="I835" s="53">
        <f t="shared" si="273"/>
        <v>11438</v>
      </c>
      <c r="J835" s="72">
        <f t="shared" si="274"/>
        <v>0</v>
      </c>
      <c r="K835" s="114">
        <f t="shared" si="275"/>
        <v>1</v>
      </c>
      <c r="L835" s="115">
        <f t="shared" si="276"/>
        <v>0.4</v>
      </c>
      <c r="M835" s="115">
        <f t="shared" si="277"/>
        <v>2</v>
      </c>
      <c r="N835" s="56">
        <f t="shared" si="278"/>
        <v>2</v>
      </c>
      <c r="O835" s="53" t="str">
        <f t="shared" si="279"/>
        <v>일반(목록배제,Normal-Manifest Exception)</v>
      </c>
      <c r="P835" s="100">
        <f t="shared" si="280"/>
        <v>3.02</v>
      </c>
      <c r="Q835" s="63" t="str">
        <f t="shared" si="281"/>
        <v>RS706</v>
      </c>
      <c r="R835" s="63" t="str">
        <f t="shared" si="282"/>
        <v>AIR SEOUL</v>
      </c>
      <c r="S835" s="54">
        <f t="shared" si="283"/>
        <v>45919</v>
      </c>
      <c r="T835" s="94">
        <f t="shared" si="284"/>
        <v>850</v>
      </c>
      <c r="U835" s="98" cm="1">
        <f t="array" ref="U835">IF(OR(ISNUMBER(SEARCH("대신대납",J835)),ISNUMBER(SEARCH("대신 대납",J835))),_xlfn.LET(
  _xlpm.s,J835,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5" s="98">
        <f>((K835-1)*2500)/(Summary!$B$23/100)</f>
        <v>0</v>
      </c>
      <c r="W835" s="107">
        <f>IF(OR(ISNUMBER(SEARCH("대신대납",J835)),ISNUMBER(SEARCH("대신 대납",J835)),ISNUMBER(SEARCH("대신착불",J835)),ISNUMBER(SEARCH("대신 착불",J835))), 0,_xlfn.IFNA(_xlfn.IFS(
    AND(N835/K835 &gt; 2, N835/K835 &lt;= 5), 500/(Summary!$B$23/100) * K835,
    AND(N835/K835 &gt; 5, N835/K835 &lt;= 10), 1000/(Summary!$B$23/100) * K835,
    AND(N835/K835 &gt; 10, N835/K835 &lt;= 20), 3000/(Summary!$B$23/100) * K835,
    AND(N835/K835 &gt; 20, N835/K835 &lt;= 25), 11000/(Summary!$B$23/100) * K835,
    AND(N835/K835 &gt; 25, N835/K835 &lt;= 999), 15000/(Summary!$B$23/100) * K835
),0))</f>
        <v>0</v>
      </c>
      <c r="X835" s="99" cm="1">
        <f t="array" ref="X835">_xlfn.IFNA(_xlfn.IFS(AND(P835&gt;=2000, P835&lt;3000), 10000, AND(P835&gt;=3000, P835&lt;4000), 15000, AND(P835&gt;=4000, P835&lt;5000), 20000, AND(P835&gt;=5000), 25000),0)</f>
        <v>0</v>
      </c>
      <c r="Y835" s="64" t="str">
        <f>_xlfn.IFNA(VLOOKUP(D835,OTC!$A:$H,8,0),"")</f>
        <v/>
      </c>
      <c r="Z835" s="102">
        <f t="shared" si="285"/>
        <v>0</v>
      </c>
      <c r="AA835" s="113">
        <f t="shared" si="286"/>
        <v>850</v>
      </c>
      <c r="AB835" s="124">
        <f>IF(OR(ISNUMBER(SEARCH("적하삭제",J835)),ISNUMBER(SEARCH("적하 삭제",J835))),0,AA835*Summary!$B$23/100)</f>
        <v>8009.8050000000003</v>
      </c>
      <c r="AC835" s="65"/>
      <c r="AD835" s="145">
        <v>45919</v>
      </c>
      <c r="AE835" s="139" t="s">
        <v>10</v>
      </c>
      <c r="AF835" s="139">
        <v>82020038152</v>
      </c>
      <c r="AG835" s="139" t="s">
        <v>2606</v>
      </c>
      <c r="AH835" s="139" t="s">
        <v>134</v>
      </c>
      <c r="AI835" s="139">
        <v>1096269487</v>
      </c>
      <c r="AJ835" s="139">
        <v>11438</v>
      </c>
      <c r="AK835" s="139"/>
      <c r="AL835" s="140">
        <v>1</v>
      </c>
      <c r="AM835" s="141">
        <v>0.4</v>
      </c>
      <c r="AN835" s="141">
        <v>2</v>
      </c>
      <c r="AO835" s="141">
        <v>2</v>
      </c>
      <c r="AP835" s="139" t="s">
        <v>8</v>
      </c>
      <c r="AQ835" s="141">
        <v>3.02</v>
      </c>
      <c r="AR835" s="139" t="s">
        <v>81</v>
      </c>
      <c r="AS835" s="139" t="s">
        <v>81</v>
      </c>
      <c r="AT835" s="139" t="s">
        <v>81</v>
      </c>
      <c r="AU835" s="139" t="s">
        <v>81</v>
      </c>
      <c r="AV835" s="139" t="s">
        <v>81</v>
      </c>
      <c r="AW835" s="139">
        <v>2256355</v>
      </c>
      <c r="AX835" s="139" t="s">
        <v>121</v>
      </c>
      <c r="AY835" s="139" t="s">
        <v>82</v>
      </c>
      <c r="AZ835" s="139"/>
      <c r="BA835" s="139" t="s">
        <v>83</v>
      </c>
      <c r="BB835" s="157">
        <v>596421490563</v>
      </c>
      <c r="BC835" s="139"/>
      <c r="BD835" s="139" t="s">
        <v>2607</v>
      </c>
      <c r="BE835" s="139" t="s">
        <v>88</v>
      </c>
      <c r="BF835" s="139" t="s">
        <v>87</v>
      </c>
      <c r="BG835" s="139" t="s">
        <v>84</v>
      </c>
      <c r="BH835" s="139" t="s">
        <v>85</v>
      </c>
      <c r="BI835" s="139" t="s">
        <v>86</v>
      </c>
      <c r="BJ835" s="139"/>
      <c r="BK835" s="139" t="s">
        <v>116</v>
      </c>
    </row>
    <row r="836" spans="1:63" ht="13.2" customHeight="1" x14ac:dyDescent="0.2">
      <c r="A836" s="54">
        <f t="shared" si="265"/>
        <v>45919</v>
      </c>
      <c r="B836" s="54" t="str">
        <f t="shared" si="266"/>
        <v>NRT</v>
      </c>
      <c r="C836" s="53">
        <f t="shared" si="267"/>
        <v>82020038152</v>
      </c>
      <c r="D836" s="55" t="str">
        <f t="shared" si="268"/>
        <v>PJP250145907</v>
      </c>
      <c r="E836" s="53">
        <f t="shared" si="269"/>
        <v>596421490596</v>
      </c>
      <c r="F836" s="53">
        <f t="shared" si="270"/>
        <v>2256355</v>
      </c>
      <c r="G836" s="53" t="str">
        <f t="shared" si="271"/>
        <v>SWCORP (TEAMHT)</v>
      </c>
      <c r="H836" s="55" t="str">
        <f t="shared" si="272"/>
        <v>구민지</v>
      </c>
      <c r="I836" s="53">
        <f t="shared" si="273"/>
        <v>46516</v>
      </c>
      <c r="J836" s="72">
        <f t="shared" si="274"/>
        <v>0</v>
      </c>
      <c r="K836" s="114">
        <f t="shared" si="275"/>
        <v>1</v>
      </c>
      <c r="L836" s="115">
        <f t="shared" si="276"/>
        <v>4</v>
      </c>
      <c r="M836" s="115">
        <f t="shared" si="277"/>
        <v>3.5</v>
      </c>
      <c r="N836" s="56">
        <f t="shared" si="278"/>
        <v>4</v>
      </c>
      <c r="O836" s="53" t="str">
        <f t="shared" si="279"/>
        <v>일반(목록배제,Normal-Manifest Exception)</v>
      </c>
      <c r="P836" s="100">
        <f t="shared" si="280"/>
        <v>7.75</v>
      </c>
      <c r="Q836" s="63" t="str">
        <f t="shared" si="281"/>
        <v>RS706</v>
      </c>
      <c r="R836" s="63" t="str">
        <f t="shared" si="282"/>
        <v>AIR SEOUL</v>
      </c>
      <c r="S836" s="54">
        <f t="shared" si="283"/>
        <v>45919</v>
      </c>
      <c r="T836" s="94">
        <f t="shared" si="284"/>
        <v>1230</v>
      </c>
      <c r="U836" s="98" cm="1">
        <f t="array" ref="U836">IF(OR(ISNUMBER(SEARCH("대신대납",J836)),ISNUMBER(SEARCH("대신 대납",J836))),_xlfn.LET(
  _xlpm.s,J836,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6" s="98">
        <f>((K836-1)*2500)/(Summary!$B$23/100)</f>
        <v>0</v>
      </c>
      <c r="W836" s="107">
        <f>IF(OR(ISNUMBER(SEARCH("대신대납",J836)),ISNUMBER(SEARCH("대신 대납",J836)),ISNUMBER(SEARCH("대신착불",J836)),ISNUMBER(SEARCH("대신 착불",J836))), 0,_xlfn.IFNA(_xlfn.IFS(
    AND(N836/K836 &gt; 2, N836/K836 &lt;= 5), 500/(Summary!$B$23/100) * K836,
    AND(N836/K836 &gt; 5, N836/K836 &lt;= 10), 1000/(Summary!$B$23/100) * K836,
    AND(N836/K836 &gt; 10, N836/K836 &lt;= 20), 3000/(Summary!$B$23/100) * K836,
    AND(N836/K836 &gt; 20, N836/K836 &lt;= 25), 11000/(Summary!$B$23/100) * K836,
    AND(N836/K836 &gt; 25, N836/K836 &lt;= 999), 15000/(Summary!$B$23/100) * K836
),0))</f>
        <v>53.059968376258844</v>
      </c>
      <c r="X836" s="99" cm="1">
        <f t="array" ref="X836">_xlfn.IFNA(_xlfn.IFS(AND(P836&gt;=2000, P836&lt;3000), 10000, AND(P836&gt;=3000, P836&lt;4000), 15000, AND(P836&gt;=4000, P836&lt;5000), 20000, AND(P836&gt;=5000), 25000),0)</f>
        <v>0</v>
      </c>
      <c r="Y836" s="64" t="str">
        <f>_xlfn.IFNA(VLOOKUP(D836,OTC!$A:$H,8,0),"")</f>
        <v/>
      </c>
      <c r="Z836" s="102">
        <f t="shared" si="285"/>
        <v>53</v>
      </c>
      <c r="AA836" s="113">
        <f t="shared" si="286"/>
        <v>1283</v>
      </c>
      <c r="AB836" s="124">
        <f>IF(OR(ISNUMBER(SEARCH("적하삭제",J836)),ISNUMBER(SEARCH("적하 삭제",J836))),0,AA836*Summary!$B$23/100)</f>
        <v>12090.093900000002</v>
      </c>
      <c r="AC836" s="65"/>
      <c r="AD836" s="145">
        <v>45919</v>
      </c>
      <c r="AE836" s="139" t="s">
        <v>10</v>
      </c>
      <c r="AF836" s="139">
        <v>82020038152</v>
      </c>
      <c r="AG836" s="139" t="s">
        <v>2608</v>
      </c>
      <c r="AH836" s="139" t="s">
        <v>2609</v>
      </c>
      <c r="AI836" s="139">
        <v>1076512579</v>
      </c>
      <c r="AJ836" s="139">
        <v>46516</v>
      </c>
      <c r="AK836" s="139"/>
      <c r="AL836" s="140">
        <v>1</v>
      </c>
      <c r="AM836" s="141">
        <v>4</v>
      </c>
      <c r="AN836" s="141">
        <v>3.5</v>
      </c>
      <c r="AO836" s="141">
        <v>4</v>
      </c>
      <c r="AP836" s="139" t="s">
        <v>8</v>
      </c>
      <c r="AQ836" s="141">
        <v>7.75</v>
      </c>
      <c r="AR836" s="139" t="s">
        <v>81</v>
      </c>
      <c r="AS836" s="139" t="s">
        <v>81</v>
      </c>
      <c r="AT836" s="139" t="s">
        <v>81</v>
      </c>
      <c r="AU836" s="139" t="s">
        <v>81</v>
      </c>
      <c r="AV836" s="139" t="s">
        <v>81</v>
      </c>
      <c r="AW836" s="139">
        <v>2256355</v>
      </c>
      <c r="AX836" s="139" t="s">
        <v>121</v>
      </c>
      <c r="AY836" s="139" t="s">
        <v>82</v>
      </c>
      <c r="AZ836" s="139"/>
      <c r="BA836" s="139" t="s">
        <v>83</v>
      </c>
      <c r="BB836" s="157">
        <v>596421490596</v>
      </c>
      <c r="BC836" s="139"/>
      <c r="BD836" s="139" t="s">
        <v>2610</v>
      </c>
      <c r="BE836" s="139" t="s">
        <v>88</v>
      </c>
      <c r="BF836" s="139" t="s">
        <v>87</v>
      </c>
      <c r="BG836" s="139" t="s">
        <v>84</v>
      </c>
      <c r="BH836" s="139" t="s">
        <v>85</v>
      </c>
      <c r="BI836" s="139" t="s">
        <v>86</v>
      </c>
      <c r="BJ836" s="139"/>
      <c r="BK836" s="139" t="s">
        <v>116</v>
      </c>
    </row>
    <row r="837" spans="1:63" ht="13.2" customHeight="1" x14ac:dyDescent="0.2">
      <c r="A837" s="54">
        <f t="shared" si="265"/>
        <v>45919</v>
      </c>
      <c r="B837" s="54" t="str">
        <f t="shared" si="266"/>
        <v>NRT</v>
      </c>
      <c r="C837" s="53">
        <f t="shared" si="267"/>
        <v>82020038152</v>
      </c>
      <c r="D837" s="55" t="str">
        <f t="shared" si="268"/>
        <v>PJP250145909</v>
      </c>
      <c r="E837" s="53">
        <f t="shared" si="269"/>
        <v>596421490611</v>
      </c>
      <c r="F837" s="53">
        <f t="shared" si="270"/>
        <v>2256355</v>
      </c>
      <c r="G837" s="53" t="str">
        <f t="shared" si="271"/>
        <v>SWCORP (TEAMHT)</v>
      </c>
      <c r="H837" s="55" t="str">
        <f t="shared" si="272"/>
        <v>주단비</v>
      </c>
      <c r="I837" s="53">
        <f t="shared" si="273"/>
        <v>44628</v>
      </c>
      <c r="J837" s="72">
        <f t="shared" si="274"/>
        <v>0</v>
      </c>
      <c r="K837" s="114">
        <f t="shared" si="275"/>
        <v>1</v>
      </c>
      <c r="L837" s="115">
        <f t="shared" si="276"/>
        <v>0.75</v>
      </c>
      <c r="M837" s="115">
        <f t="shared" si="277"/>
        <v>2.2000000000000002</v>
      </c>
      <c r="N837" s="56">
        <f t="shared" si="278"/>
        <v>2.2000000000000002</v>
      </c>
      <c r="O837" s="53" t="str">
        <f t="shared" si="279"/>
        <v>일반(목록배제,Normal-Manifest Exception)</v>
      </c>
      <c r="P837" s="100">
        <f t="shared" si="280"/>
        <v>5.01</v>
      </c>
      <c r="Q837" s="63" t="str">
        <f t="shared" si="281"/>
        <v>RS706</v>
      </c>
      <c r="R837" s="63" t="str">
        <f t="shared" si="282"/>
        <v>AIR SEOUL</v>
      </c>
      <c r="S837" s="54">
        <f t="shared" si="283"/>
        <v>45919</v>
      </c>
      <c r="T837" s="94">
        <f t="shared" si="284"/>
        <v>888</v>
      </c>
      <c r="U837" s="98" cm="1">
        <f t="array" ref="U837">IF(OR(ISNUMBER(SEARCH("대신대납",J837)),ISNUMBER(SEARCH("대신 대납",J837))),_xlfn.LET(
  _xlpm.s,J837,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7" s="98">
        <f>((K837-1)*2500)/(Summary!$B$23/100)</f>
        <v>0</v>
      </c>
      <c r="W837" s="107">
        <f>IF(OR(ISNUMBER(SEARCH("대신대납",J837)),ISNUMBER(SEARCH("대신 대납",J837)),ISNUMBER(SEARCH("대신착불",J837)),ISNUMBER(SEARCH("대신 착불",J837))), 0,_xlfn.IFNA(_xlfn.IFS(
    AND(N837/K837 &gt; 2, N837/K837 &lt;= 5), 500/(Summary!$B$23/100) * K837,
    AND(N837/K837 &gt; 5, N837/K837 &lt;= 10), 1000/(Summary!$B$23/100) * K837,
    AND(N837/K837 &gt; 10, N837/K837 &lt;= 20), 3000/(Summary!$B$23/100) * K837,
    AND(N837/K837 &gt; 20, N837/K837 &lt;= 25), 11000/(Summary!$B$23/100) * K837,
    AND(N837/K837 &gt; 25, N837/K837 &lt;= 999), 15000/(Summary!$B$23/100) * K837
),0))</f>
        <v>53.059968376258844</v>
      </c>
      <c r="X837" s="99" cm="1">
        <f t="array" ref="X837">_xlfn.IFNA(_xlfn.IFS(AND(P837&gt;=2000, P837&lt;3000), 10000, AND(P837&gt;=3000, P837&lt;4000), 15000, AND(P837&gt;=4000, P837&lt;5000), 20000, AND(P837&gt;=5000), 25000),0)</f>
        <v>0</v>
      </c>
      <c r="Y837" s="64" t="str">
        <f>_xlfn.IFNA(VLOOKUP(D837,OTC!$A:$H,8,0),"")</f>
        <v/>
      </c>
      <c r="Z837" s="102">
        <f t="shared" si="285"/>
        <v>53</v>
      </c>
      <c r="AA837" s="113">
        <f t="shared" si="286"/>
        <v>941</v>
      </c>
      <c r="AB837" s="124">
        <f>IF(OR(ISNUMBER(SEARCH("적하삭제",J837)),ISNUMBER(SEARCH("적하 삭제",J837))),0,AA837*Summary!$B$23/100)</f>
        <v>8867.3253000000004</v>
      </c>
      <c r="AC837" s="65"/>
      <c r="AD837" s="145">
        <v>45919</v>
      </c>
      <c r="AE837" s="139" t="s">
        <v>10</v>
      </c>
      <c r="AF837" s="139">
        <v>82020038152</v>
      </c>
      <c r="AG837" s="139" t="s">
        <v>2611</v>
      </c>
      <c r="AH837" s="139" t="s">
        <v>2612</v>
      </c>
      <c r="AI837" s="139">
        <v>1095351801</v>
      </c>
      <c r="AJ837" s="139">
        <v>44628</v>
      </c>
      <c r="AK837" s="139"/>
      <c r="AL837" s="140">
        <v>1</v>
      </c>
      <c r="AM837" s="141">
        <v>0.75</v>
      </c>
      <c r="AN837" s="141">
        <v>2.2000000000000002</v>
      </c>
      <c r="AO837" s="141">
        <v>2.2000000000000002</v>
      </c>
      <c r="AP837" s="139" t="s">
        <v>8</v>
      </c>
      <c r="AQ837" s="141">
        <v>5.01</v>
      </c>
      <c r="AR837" s="139" t="s">
        <v>81</v>
      </c>
      <c r="AS837" s="139" t="s">
        <v>81</v>
      </c>
      <c r="AT837" s="139" t="s">
        <v>81</v>
      </c>
      <c r="AU837" s="139" t="s">
        <v>81</v>
      </c>
      <c r="AV837" s="139" t="s">
        <v>81</v>
      </c>
      <c r="AW837" s="139">
        <v>2256355</v>
      </c>
      <c r="AX837" s="139" t="s">
        <v>121</v>
      </c>
      <c r="AY837" s="139" t="s">
        <v>82</v>
      </c>
      <c r="AZ837" s="139"/>
      <c r="BA837" s="139" t="s">
        <v>83</v>
      </c>
      <c r="BB837" s="157">
        <v>596421490611</v>
      </c>
      <c r="BC837" s="139"/>
      <c r="BD837" s="139" t="s">
        <v>2613</v>
      </c>
      <c r="BE837" s="139" t="s">
        <v>88</v>
      </c>
      <c r="BF837" s="139" t="s">
        <v>87</v>
      </c>
      <c r="BG837" s="139" t="s">
        <v>84</v>
      </c>
      <c r="BH837" s="139" t="s">
        <v>85</v>
      </c>
      <c r="BI837" s="139" t="s">
        <v>86</v>
      </c>
      <c r="BJ837" s="139"/>
      <c r="BK837" s="139" t="s">
        <v>116</v>
      </c>
    </row>
    <row r="838" spans="1:63" ht="13.2" customHeight="1" x14ac:dyDescent="0.2">
      <c r="A838" s="54">
        <f t="shared" si="265"/>
        <v>45919</v>
      </c>
      <c r="B838" s="54" t="str">
        <f t="shared" si="266"/>
        <v>NRT</v>
      </c>
      <c r="C838" s="53">
        <f t="shared" si="267"/>
        <v>82020038152</v>
      </c>
      <c r="D838" s="55" t="str">
        <f t="shared" si="268"/>
        <v>PJP250145916</v>
      </c>
      <c r="E838" s="53">
        <f t="shared" si="269"/>
        <v>596421490681</v>
      </c>
      <c r="F838" s="53">
        <f t="shared" si="270"/>
        <v>2256355</v>
      </c>
      <c r="G838" s="53" t="str">
        <f t="shared" si="271"/>
        <v>SWCORP (TEAMHT)</v>
      </c>
      <c r="H838" s="55" t="str">
        <f t="shared" si="272"/>
        <v>박현</v>
      </c>
      <c r="I838" s="53">
        <f t="shared" si="273"/>
        <v>6919</v>
      </c>
      <c r="J838" s="72">
        <f t="shared" si="274"/>
        <v>0</v>
      </c>
      <c r="K838" s="114">
        <f t="shared" si="275"/>
        <v>1</v>
      </c>
      <c r="L838" s="115">
        <f t="shared" si="276"/>
        <v>3.7</v>
      </c>
      <c r="M838" s="115">
        <f t="shared" si="277"/>
        <v>3.6</v>
      </c>
      <c r="N838" s="56">
        <f t="shared" si="278"/>
        <v>3.7</v>
      </c>
      <c r="O838" s="53" t="str">
        <f t="shared" si="279"/>
        <v>일반(목록배제,Normal-Manifest Exception)</v>
      </c>
      <c r="P838" s="100">
        <f t="shared" si="280"/>
        <v>4.75</v>
      </c>
      <c r="Q838" s="63" t="str">
        <f t="shared" si="281"/>
        <v>RS706</v>
      </c>
      <c r="R838" s="63" t="str">
        <f t="shared" si="282"/>
        <v>AIR SEOUL</v>
      </c>
      <c r="S838" s="54">
        <f t="shared" si="283"/>
        <v>45919</v>
      </c>
      <c r="T838" s="94">
        <f t="shared" si="284"/>
        <v>1173</v>
      </c>
      <c r="U838" s="98" cm="1">
        <f t="array" ref="U838">IF(OR(ISNUMBER(SEARCH("대신대납",J838)),ISNUMBER(SEARCH("대신 대납",J838))),_xlfn.LET(
  _xlpm.s,J838,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8" s="98">
        <f>((K838-1)*2500)/(Summary!$B$23/100)</f>
        <v>0</v>
      </c>
      <c r="W838" s="107">
        <f>IF(OR(ISNUMBER(SEARCH("대신대납",J838)),ISNUMBER(SEARCH("대신 대납",J838)),ISNUMBER(SEARCH("대신착불",J838)),ISNUMBER(SEARCH("대신 착불",J838))), 0,_xlfn.IFNA(_xlfn.IFS(
    AND(N838/K838 &gt; 2, N838/K838 &lt;= 5), 500/(Summary!$B$23/100) * K838,
    AND(N838/K838 &gt; 5, N838/K838 &lt;= 10), 1000/(Summary!$B$23/100) * K838,
    AND(N838/K838 &gt; 10, N838/K838 &lt;= 20), 3000/(Summary!$B$23/100) * K838,
    AND(N838/K838 &gt; 20, N838/K838 &lt;= 25), 11000/(Summary!$B$23/100) * K838,
    AND(N838/K838 &gt; 25, N838/K838 &lt;= 999), 15000/(Summary!$B$23/100) * K838
),0))</f>
        <v>53.059968376258844</v>
      </c>
      <c r="X838" s="99" cm="1">
        <f t="array" ref="X838">_xlfn.IFNA(_xlfn.IFS(AND(P838&gt;=2000, P838&lt;3000), 10000, AND(P838&gt;=3000, P838&lt;4000), 15000, AND(P838&gt;=4000, P838&lt;5000), 20000, AND(P838&gt;=5000), 25000),0)</f>
        <v>0</v>
      </c>
      <c r="Y838" s="64" t="str">
        <f>_xlfn.IFNA(VLOOKUP(D838,OTC!$A:$H,8,0),"")</f>
        <v/>
      </c>
      <c r="Z838" s="102">
        <f t="shared" si="285"/>
        <v>53</v>
      </c>
      <c r="AA838" s="113">
        <f t="shared" si="286"/>
        <v>1226</v>
      </c>
      <c r="AB838" s="124">
        <f>IF(OR(ISNUMBER(SEARCH("적하삭제",J838)),ISNUMBER(SEARCH("적하 삭제",J838))),0,AA838*Summary!$B$23/100)</f>
        <v>11552.9658</v>
      </c>
      <c r="AC838" s="65"/>
      <c r="AD838" s="145">
        <v>45919</v>
      </c>
      <c r="AE838" s="139" t="s">
        <v>10</v>
      </c>
      <c r="AF838" s="139">
        <v>82020038152</v>
      </c>
      <c r="AG838" s="139" t="s">
        <v>2614</v>
      </c>
      <c r="AH838" s="139" t="s">
        <v>2615</v>
      </c>
      <c r="AI838" s="139">
        <v>1071904005</v>
      </c>
      <c r="AJ838" s="139">
        <v>6919</v>
      </c>
      <c r="AK838" s="139"/>
      <c r="AL838" s="140">
        <v>1</v>
      </c>
      <c r="AM838" s="141">
        <v>3.7</v>
      </c>
      <c r="AN838" s="141">
        <v>3.6</v>
      </c>
      <c r="AO838" s="141">
        <v>3.7</v>
      </c>
      <c r="AP838" s="139" t="s">
        <v>8</v>
      </c>
      <c r="AQ838" s="141">
        <v>4.75</v>
      </c>
      <c r="AR838" s="139" t="s">
        <v>81</v>
      </c>
      <c r="AS838" s="139" t="s">
        <v>81</v>
      </c>
      <c r="AT838" s="139" t="s">
        <v>81</v>
      </c>
      <c r="AU838" s="139" t="s">
        <v>81</v>
      </c>
      <c r="AV838" s="139" t="s">
        <v>81</v>
      </c>
      <c r="AW838" s="139">
        <v>2256355</v>
      </c>
      <c r="AX838" s="139" t="s">
        <v>121</v>
      </c>
      <c r="AY838" s="139" t="s">
        <v>82</v>
      </c>
      <c r="AZ838" s="139"/>
      <c r="BA838" s="139" t="s">
        <v>83</v>
      </c>
      <c r="BB838" s="157">
        <v>596421490681</v>
      </c>
      <c r="BC838" s="139"/>
      <c r="BD838" s="139" t="s">
        <v>2616</v>
      </c>
      <c r="BE838" s="139" t="s">
        <v>88</v>
      </c>
      <c r="BF838" s="139" t="s">
        <v>87</v>
      </c>
      <c r="BG838" s="139" t="s">
        <v>84</v>
      </c>
      <c r="BH838" s="139" t="s">
        <v>85</v>
      </c>
      <c r="BI838" s="139" t="s">
        <v>86</v>
      </c>
      <c r="BJ838" s="139"/>
      <c r="BK838" s="139" t="s">
        <v>116</v>
      </c>
    </row>
    <row r="839" spans="1:63" ht="13.2" customHeight="1" x14ac:dyDescent="0.2">
      <c r="A839" s="54">
        <f t="shared" ref="A839:A902" si="287">AD839</f>
        <v>45919</v>
      </c>
      <c r="B839" s="54" t="str">
        <f t="shared" ref="B839:B902" si="288">AE839</f>
        <v>NRT</v>
      </c>
      <c r="C839" s="53">
        <f t="shared" ref="C839:C902" si="289">AF839</f>
        <v>82020038152</v>
      </c>
      <c r="D839" s="55" t="str">
        <f t="shared" ref="D839:D902" si="290">AG839</f>
        <v>PJP250145918</v>
      </c>
      <c r="E839" s="53">
        <f t="shared" ref="E839:E902" si="291">BB839</f>
        <v>596421490703</v>
      </c>
      <c r="F839" s="53">
        <f t="shared" ref="F839:F902" si="292">AW839</f>
        <v>2256355</v>
      </c>
      <c r="G839" s="53" t="str">
        <f t="shared" ref="G839:G902" si="293">AX839</f>
        <v>SWCORP (TEAMHT)</v>
      </c>
      <c r="H839" s="55" t="str">
        <f t="shared" ref="H839:H902" si="294">AH839</f>
        <v>문정석</v>
      </c>
      <c r="I839" s="53">
        <f t="shared" ref="I839:I902" si="295">AJ839</f>
        <v>16003</v>
      </c>
      <c r="J839" s="72">
        <f t="shared" ref="J839:J902" si="296">AK839</f>
        <v>0</v>
      </c>
      <c r="K839" s="114">
        <f t="shared" ref="K839:K902" si="297">AL839</f>
        <v>1</v>
      </c>
      <c r="L839" s="115">
        <f t="shared" ref="L839:L902" si="298">AM839</f>
        <v>0.75</v>
      </c>
      <c r="M839" s="115">
        <f t="shared" ref="M839:M902" si="299">AN839</f>
        <v>2.2000000000000002</v>
      </c>
      <c r="N839" s="56">
        <f t="shared" ref="N839:N902" si="300">CEILING(IF(L839&gt;M839,L839,M839),$D$2)</f>
        <v>2.2000000000000002</v>
      </c>
      <c r="O839" s="53" t="str">
        <f t="shared" ref="O839:O902" si="301">AP839</f>
        <v>일반(목록배제,Normal-Manifest Exception)</v>
      </c>
      <c r="P839" s="100">
        <f t="shared" ref="P839:P902" si="302">AQ839</f>
        <v>2.65</v>
      </c>
      <c r="Q839" s="63" t="str">
        <f t="shared" ref="Q839:Q902" si="303">BE839</f>
        <v>RS706</v>
      </c>
      <c r="R839" s="63" t="str">
        <f t="shared" ref="R839:R902" si="304">BF839</f>
        <v>AIR SEOUL</v>
      </c>
      <c r="S839" s="54">
        <f t="shared" ref="S839:S902" si="305">DATE(YEAR(A839),MONTH(A839),DAY(A839))</f>
        <v>45919</v>
      </c>
      <c r="T839" s="94">
        <f t="shared" ref="T839:T902" si="306">IF(N839&gt;0.5,CEILING($B$2+(N839-0.5)*$C$2,1),$B$2)-30</f>
        <v>888</v>
      </c>
      <c r="U839" s="98" cm="1">
        <f t="array" ref="U839">IF(OR(ISNUMBER(SEARCH("대신대납",J839)),ISNUMBER(SEARCH("대신 대납",J839))),_xlfn.LET(
  _xlpm.s,J839,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9" s="98">
        <f>((K839-1)*2500)/(Summary!$B$23/100)</f>
        <v>0</v>
      </c>
      <c r="W839" s="107">
        <f>IF(OR(ISNUMBER(SEARCH("대신대납",J839)),ISNUMBER(SEARCH("대신 대납",J839)),ISNUMBER(SEARCH("대신착불",J839)),ISNUMBER(SEARCH("대신 착불",J839))), 0,_xlfn.IFNA(_xlfn.IFS(
    AND(N839/K839 &gt; 2, N839/K839 &lt;= 5), 500/(Summary!$B$23/100) * K839,
    AND(N839/K839 &gt; 5, N839/K839 &lt;= 10), 1000/(Summary!$B$23/100) * K839,
    AND(N839/K839 &gt; 10, N839/K839 &lt;= 20), 3000/(Summary!$B$23/100) * K839,
    AND(N839/K839 &gt; 20, N839/K839 &lt;= 25), 11000/(Summary!$B$23/100) * K839,
    AND(N839/K839 &gt; 25, N839/K839 &lt;= 999), 15000/(Summary!$B$23/100) * K839
),0))</f>
        <v>53.059968376258844</v>
      </c>
      <c r="X839" s="99" cm="1">
        <f t="array" ref="X839">_xlfn.IFNA(_xlfn.IFS(AND(P839&gt;=2000, P839&lt;3000), 10000, AND(P839&gt;=3000, P839&lt;4000), 15000, AND(P839&gt;=4000, P839&lt;5000), 20000, AND(P839&gt;=5000), 25000),0)</f>
        <v>0</v>
      </c>
      <c r="Y839" s="64" t="str">
        <f>_xlfn.IFNA(VLOOKUP(D839,OTC!$A:$H,8,0),"")</f>
        <v/>
      </c>
      <c r="Z839" s="102">
        <f t="shared" ref="Z839:Z902" si="307">ROUND(SUM(U839:Y839),0)</f>
        <v>53</v>
      </c>
      <c r="AA839" s="113">
        <f t="shared" ref="AA839:AA902" si="308">SUM(Z839,T839)</f>
        <v>941</v>
      </c>
      <c r="AB839" s="124">
        <f>IF(OR(ISNUMBER(SEARCH("적하삭제",J839)),ISNUMBER(SEARCH("적하 삭제",J839))),0,AA839*Summary!$B$23/100)</f>
        <v>8867.3253000000004</v>
      </c>
      <c r="AC839" s="65"/>
      <c r="AD839" s="145">
        <v>45919</v>
      </c>
      <c r="AE839" s="139" t="s">
        <v>10</v>
      </c>
      <c r="AF839" s="139">
        <v>82020038152</v>
      </c>
      <c r="AG839" s="139" t="s">
        <v>2617</v>
      </c>
      <c r="AH839" s="139" t="s">
        <v>2618</v>
      </c>
      <c r="AI839" s="139">
        <v>1027491613</v>
      </c>
      <c r="AJ839" s="139">
        <v>16003</v>
      </c>
      <c r="AK839" s="139"/>
      <c r="AL839" s="140">
        <v>1</v>
      </c>
      <c r="AM839" s="141">
        <v>0.75</v>
      </c>
      <c r="AN839" s="141">
        <v>2.2000000000000002</v>
      </c>
      <c r="AO839" s="141">
        <v>2.2000000000000002</v>
      </c>
      <c r="AP839" s="139" t="s">
        <v>8</v>
      </c>
      <c r="AQ839" s="141">
        <v>2.65</v>
      </c>
      <c r="AR839" s="139" t="s">
        <v>81</v>
      </c>
      <c r="AS839" s="139" t="s">
        <v>81</v>
      </c>
      <c r="AT839" s="139" t="s">
        <v>81</v>
      </c>
      <c r="AU839" s="139" t="s">
        <v>81</v>
      </c>
      <c r="AV839" s="139" t="s">
        <v>81</v>
      </c>
      <c r="AW839" s="139">
        <v>2256355</v>
      </c>
      <c r="AX839" s="139" t="s">
        <v>121</v>
      </c>
      <c r="AY839" s="139" t="s">
        <v>82</v>
      </c>
      <c r="AZ839" s="139"/>
      <c r="BA839" s="139" t="s">
        <v>83</v>
      </c>
      <c r="BB839" s="157">
        <v>596421490703</v>
      </c>
      <c r="BC839" s="139"/>
      <c r="BD839" s="139" t="s">
        <v>2619</v>
      </c>
      <c r="BE839" s="139" t="s">
        <v>88</v>
      </c>
      <c r="BF839" s="139" t="s">
        <v>87</v>
      </c>
      <c r="BG839" s="139" t="s">
        <v>84</v>
      </c>
      <c r="BH839" s="139" t="s">
        <v>85</v>
      </c>
      <c r="BI839" s="139" t="s">
        <v>86</v>
      </c>
      <c r="BJ839" s="139"/>
      <c r="BK839" s="139" t="s">
        <v>116</v>
      </c>
    </row>
    <row r="840" spans="1:63" ht="13.2" customHeight="1" x14ac:dyDescent="0.2">
      <c r="A840" s="54">
        <f t="shared" si="287"/>
        <v>45919</v>
      </c>
      <c r="B840" s="54" t="str">
        <f t="shared" si="288"/>
        <v>NRT</v>
      </c>
      <c r="C840" s="53">
        <f t="shared" si="289"/>
        <v>82020038152</v>
      </c>
      <c r="D840" s="55" t="str">
        <f t="shared" si="290"/>
        <v>PJP250145920</v>
      </c>
      <c r="E840" s="53">
        <f t="shared" si="291"/>
        <v>596421490725</v>
      </c>
      <c r="F840" s="53">
        <f t="shared" si="292"/>
        <v>2256355</v>
      </c>
      <c r="G840" s="53" t="str">
        <f t="shared" si="293"/>
        <v>SWCORP (TEAMHT)</v>
      </c>
      <c r="H840" s="55" t="str">
        <f t="shared" si="294"/>
        <v>김채윤</v>
      </c>
      <c r="I840" s="53">
        <f t="shared" si="295"/>
        <v>24300</v>
      </c>
      <c r="J840" s="72">
        <f t="shared" si="296"/>
        <v>0</v>
      </c>
      <c r="K840" s="114">
        <f t="shared" si="297"/>
        <v>1</v>
      </c>
      <c r="L840" s="115">
        <f t="shared" si="298"/>
        <v>2.9</v>
      </c>
      <c r="M840" s="115">
        <f t="shared" si="299"/>
        <v>3.5</v>
      </c>
      <c r="N840" s="56">
        <f t="shared" si="300"/>
        <v>3.5</v>
      </c>
      <c r="O840" s="53" t="str">
        <f t="shared" si="301"/>
        <v>일반(목록배제,Normal-Manifest Exception)</v>
      </c>
      <c r="P840" s="100">
        <f t="shared" si="302"/>
        <v>17.79</v>
      </c>
      <c r="Q840" s="63" t="str">
        <f t="shared" si="303"/>
        <v>RS706</v>
      </c>
      <c r="R840" s="63" t="str">
        <f t="shared" si="304"/>
        <v>AIR SEOUL</v>
      </c>
      <c r="S840" s="54">
        <f t="shared" si="305"/>
        <v>45919</v>
      </c>
      <c r="T840" s="94">
        <f t="shared" si="306"/>
        <v>1135</v>
      </c>
      <c r="U840" s="98" cm="1">
        <f t="array" ref="U840">IF(OR(ISNUMBER(SEARCH("대신대납",J840)),ISNUMBER(SEARCH("대신 대납",J840))),_xlfn.LET(
  _xlpm.s,J840,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0" s="98">
        <f>((K840-1)*2500)/(Summary!$B$23/100)</f>
        <v>0</v>
      </c>
      <c r="W840" s="107">
        <f>IF(OR(ISNUMBER(SEARCH("대신대납",J840)),ISNUMBER(SEARCH("대신 대납",J840)),ISNUMBER(SEARCH("대신착불",J840)),ISNUMBER(SEARCH("대신 착불",J840))), 0,_xlfn.IFNA(_xlfn.IFS(
    AND(N840/K840 &gt; 2, N840/K840 &lt;= 5), 500/(Summary!$B$23/100) * K840,
    AND(N840/K840 &gt; 5, N840/K840 &lt;= 10), 1000/(Summary!$B$23/100) * K840,
    AND(N840/K840 &gt; 10, N840/K840 &lt;= 20), 3000/(Summary!$B$23/100) * K840,
    AND(N840/K840 &gt; 20, N840/K840 &lt;= 25), 11000/(Summary!$B$23/100) * K840,
    AND(N840/K840 &gt; 25, N840/K840 &lt;= 999), 15000/(Summary!$B$23/100) * K840
),0))</f>
        <v>53.059968376258844</v>
      </c>
      <c r="X840" s="99" cm="1">
        <f t="array" ref="X840">_xlfn.IFNA(_xlfn.IFS(AND(P840&gt;=2000, P840&lt;3000), 10000, AND(P840&gt;=3000, P840&lt;4000), 15000, AND(P840&gt;=4000, P840&lt;5000), 20000, AND(P840&gt;=5000), 25000),0)</f>
        <v>0</v>
      </c>
      <c r="Y840" s="64" t="str">
        <f>_xlfn.IFNA(VLOOKUP(D840,OTC!$A:$H,8,0),"")</f>
        <v/>
      </c>
      <c r="Z840" s="102">
        <f t="shared" si="307"/>
        <v>53</v>
      </c>
      <c r="AA840" s="113">
        <f t="shared" si="308"/>
        <v>1188</v>
      </c>
      <c r="AB840" s="124">
        <f>IF(OR(ISNUMBER(SEARCH("적하삭제",J840)),ISNUMBER(SEARCH("적하 삭제",J840))),0,AA840*Summary!$B$23/100)</f>
        <v>11194.8804</v>
      </c>
      <c r="AC840" s="65"/>
      <c r="AD840" s="145">
        <v>45919</v>
      </c>
      <c r="AE840" s="139" t="s">
        <v>10</v>
      </c>
      <c r="AF840" s="139">
        <v>82020038152</v>
      </c>
      <c r="AG840" s="139" t="s">
        <v>2620</v>
      </c>
      <c r="AH840" s="139" t="s">
        <v>2621</v>
      </c>
      <c r="AI840" s="139">
        <v>1048581202</v>
      </c>
      <c r="AJ840" s="139">
        <v>24300</v>
      </c>
      <c r="AK840" s="139"/>
      <c r="AL840" s="140">
        <v>1</v>
      </c>
      <c r="AM840" s="141">
        <v>2.9</v>
      </c>
      <c r="AN840" s="141">
        <v>3.5</v>
      </c>
      <c r="AO840" s="141">
        <v>3.5</v>
      </c>
      <c r="AP840" s="139" t="s">
        <v>8</v>
      </c>
      <c r="AQ840" s="141">
        <v>17.79</v>
      </c>
      <c r="AR840" s="139" t="s">
        <v>81</v>
      </c>
      <c r="AS840" s="139" t="s">
        <v>81</v>
      </c>
      <c r="AT840" s="139" t="s">
        <v>81</v>
      </c>
      <c r="AU840" s="139" t="s">
        <v>81</v>
      </c>
      <c r="AV840" s="139" t="s">
        <v>81</v>
      </c>
      <c r="AW840" s="139">
        <v>2256355</v>
      </c>
      <c r="AX840" s="139" t="s">
        <v>121</v>
      </c>
      <c r="AY840" s="139" t="s">
        <v>82</v>
      </c>
      <c r="AZ840" s="139"/>
      <c r="BA840" s="139" t="s">
        <v>83</v>
      </c>
      <c r="BB840" s="157">
        <v>596421490725</v>
      </c>
      <c r="BC840" s="139"/>
      <c r="BD840" s="139" t="s">
        <v>2622</v>
      </c>
      <c r="BE840" s="139" t="s">
        <v>88</v>
      </c>
      <c r="BF840" s="139" t="s">
        <v>87</v>
      </c>
      <c r="BG840" s="139" t="s">
        <v>84</v>
      </c>
      <c r="BH840" s="139" t="s">
        <v>85</v>
      </c>
      <c r="BI840" s="139" t="s">
        <v>86</v>
      </c>
      <c r="BJ840" s="139"/>
      <c r="BK840" s="139" t="s">
        <v>116</v>
      </c>
    </row>
    <row r="841" spans="1:63" ht="13.2" customHeight="1" x14ac:dyDescent="0.2">
      <c r="A841" s="54">
        <f t="shared" si="287"/>
        <v>45919</v>
      </c>
      <c r="B841" s="54" t="str">
        <f t="shared" si="288"/>
        <v>NRT</v>
      </c>
      <c r="C841" s="53">
        <f t="shared" si="289"/>
        <v>82020038152</v>
      </c>
      <c r="D841" s="55" t="str">
        <f t="shared" si="290"/>
        <v>PJP250145922</v>
      </c>
      <c r="E841" s="53">
        <f t="shared" si="291"/>
        <v>596421490740</v>
      </c>
      <c r="F841" s="53">
        <f t="shared" si="292"/>
        <v>2256355</v>
      </c>
      <c r="G841" s="53" t="str">
        <f t="shared" si="293"/>
        <v>SWCORP (TEAMHT)</v>
      </c>
      <c r="H841" s="55" t="str">
        <f t="shared" si="294"/>
        <v>김민제</v>
      </c>
      <c r="I841" s="53">
        <f t="shared" si="295"/>
        <v>6720</v>
      </c>
      <c r="J841" s="72">
        <f t="shared" si="296"/>
        <v>0</v>
      </c>
      <c r="K841" s="114">
        <f t="shared" si="297"/>
        <v>1</v>
      </c>
      <c r="L841" s="115">
        <f t="shared" si="298"/>
        <v>1.3</v>
      </c>
      <c r="M841" s="115">
        <f t="shared" si="299"/>
        <v>3.5</v>
      </c>
      <c r="N841" s="56">
        <f t="shared" si="300"/>
        <v>3.5</v>
      </c>
      <c r="O841" s="53" t="str">
        <f t="shared" si="301"/>
        <v>일반(목록배제,Normal-Manifest Exception)</v>
      </c>
      <c r="P841" s="100">
        <f t="shared" si="302"/>
        <v>21.9</v>
      </c>
      <c r="Q841" s="63" t="str">
        <f t="shared" si="303"/>
        <v>RS706</v>
      </c>
      <c r="R841" s="63" t="str">
        <f t="shared" si="304"/>
        <v>AIR SEOUL</v>
      </c>
      <c r="S841" s="54">
        <f t="shared" si="305"/>
        <v>45919</v>
      </c>
      <c r="T841" s="94">
        <f t="shared" si="306"/>
        <v>1135</v>
      </c>
      <c r="U841" s="98" cm="1">
        <f t="array" ref="U841">IF(OR(ISNUMBER(SEARCH("대신대납",J841)),ISNUMBER(SEARCH("대신 대납",J841))),_xlfn.LET(
  _xlpm.s,J841,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1" s="98">
        <f>((K841-1)*2500)/(Summary!$B$23/100)</f>
        <v>0</v>
      </c>
      <c r="W841" s="107">
        <f>IF(OR(ISNUMBER(SEARCH("대신대납",J841)),ISNUMBER(SEARCH("대신 대납",J841)),ISNUMBER(SEARCH("대신착불",J841)),ISNUMBER(SEARCH("대신 착불",J841))), 0,_xlfn.IFNA(_xlfn.IFS(
    AND(N841/K841 &gt; 2, N841/K841 &lt;= 5), 500/(Summary!$B$23/100) * K841,
    AND(N841/K841 &gt; 5, N841/K841 &lt;= 10), 1000/(Summary!$B$23/100) * K841,
    AND(N841/K841 &gt; 10, N841/K841 &lt;= 20), 3000/(Summary!$B$23/100) * K841,
    AND(N841/K841 &gt; 20, N841/K841 &lt;= 25), 11000/(Summary!$B$23/100) * K841,
    AND(N841/K841 &gt; 25, N841/K841 &lt;= 999), 15000/(Summary!$B$23/100) * K841
),0))</f>
        <v>53.059968376258844</v>
      </c>
      <c r="X841" s="99" cm="1">
        <f t="array" ref="X841">_xlfn.IFNA(_xlfn.IFS(AND(P841&gt;=2000, P841&lt;3000), 10000, AND(P841&gt;=3000, P841&lt;4000), 15000, AND(P841&gt;=4000, P841&lt;5000), 20000, AND(P841&gt;=5000), 25000),0)</f>
        <v>0</v>
      </c>
      <c r="Y841" s="64" t="str">
        <f>_xlfn.IFNA(VLOOKUP(D841,OTC!$A:$H,8,0),"")</f>
        <v/>
      </c>
      <c r="Z841" s="102">
        <f t="shared" si="307"/>
        <v>53</v>
      </c>
      <c r="AA841" s="113">
        <f t="shared" si="308"/>
        <v>1188</v>
      </c>
      <c r="AB841" s="124">
        <f>IF(OR(ISNUMBER(SEARCH("적하삭제",J841)),ISNUMBER(SEARCH("적하 삭제",J841))),0,AA841*Summary!$B$23/100)</f>
        <v>11194.8804</v>
      </c>
      <c r="AC841" s="65"/>
      <c r="AD841" s="145">
        <v>45919</v>
      </c>
      <c r="AE841" s="139" t="s">
        <v>10</v>
      </c>
      <c r="AF841" s="139">
        <v>82020038152</v>
      </c>
      <c r="AG841" s="139" t="s">
        <v>2623</v>
      </c>
      <c r="AH841" s="139" t="s">
        <v>2624</v>
      </c>
      <c r="AI841" s="139">
        <v>1088553843</v>
      </c>
      <c r="AJ841" s="139">
        <v>6720</v>
      </c>
      <c r="AK841" s="139"/>
      <c r="AL841" s="140">
        <v>1</v>
      </c>
      <c r="AM841" s="141">
        <v>1.3</v>
      </c>
      <c r="AN841" s="141">
        <v>3.5</v>
      </c>
      <c r="AO841" s="141">
        <v>3.5</v>
      </c>
      <c r="AP841" s="139" t="s">
        <v>8</v>
      </c>
      <c r="AQ841" s="141">
        <v>21.9</v>
      </c>
      <c r="AR841" s="139" t="s">
        <v>81</v>
      </c>
      <c r="AS841" s="139" t="s">
        <v>81</v>
      </c>
      <c r="AT841" s="139" t="s">
        <v>81</v>
      </c>
      <c r="AU841" s="139" t="s">
        <v>81</v>
      </c>
      <c r="AV841" s="139" t="s">
        <v>81</v>
      </c>
      <c r="AW841" s="139">
        <v>2256355</v>
      </c>
      <c r="AX841" s="139" t="s">
        <v>121</v>
      </c>
      <c r="AY841" s="139" t="s">
        <v>82</v>
      </c>
      <c r="AZ841" s="139"/>
      <c r="BA841" s="139" t="s">
        <v>83</v>
      </c>
      <c r="BB841" s="157">
        <v>596421490740</v>
      </c>
      <c r="BC841" s="139"/>
      <c r="BD841" s="139" t="s">
        <v>2625</v>
      </c>
      <c r="BE841" s="139" t="s">
        <v>88</v>
      </c>
      <c r="BF841" s="139" t="s">
        <v>87</v>
      </c>
      <c r="BG841" s="139" t="s">
        <v>84</v>
      </c>
      <c r="BH841" s="139" t="s">
        <v>85</v>
      </c>
      <c r="BI841" s="139" t="s">
        <v>86</v>
      </c>
      <c r="BJ841" s="139"/>
      <c r="BK841" s="139" t="s">
        <v>116</v>
      </c>
    </row>
    <row r="842" spans="1:63" ht="13.2" customHeight="1" x14ac:dyDescent="0.2">
      <c r="A842" s="54">
        <f t="shared" si="287"/>
        <v>45919</v>
      </c>
      <c r="B842" s="54" t="str">
        <f t="shared" si="288"/>
        <v>NRT</v>
      </c>
      <c r="C842" s="53">
        <f t="shared" si="289"/>
        <v>82020038152</v>
      </c>
      <c r="D842" s="55" t="str">
        <f t="shared" si="290"/>
        <v>PJP250145926</v>
      </c>
      <c r="E842" s="53">
        <f t="shared" si="291"/>
        <v>596421490784</v>
      </c>
      <c r="F842" s="53">
        <f t="shared" si="292"/>
        <v>2256355</v>
      </c>
      <c r="G842" s="53" t="str">
        <f t="shared" si="293"/>
        <v>SWCORP (TEAMHT)</v>
      </c>
      <c r="H842" s="55" t="str">
        <f t="shared" si="294"/>
        <v>정혜진</v>
      </c>
      <c r="I842" s="53">
        <f t="shared" si="295"/>
        <v>49302</v>
      </c>
      <c r="J842" s="72">
        <f t="shared" si="296"/>
        <v>0</v>
      </c>
      <c r="K842" s="114">
        <f t="shared" si="297"/>
        <v>1</v>
      </c>
      <c r="L842" s="115">
        <f t="shared" si="298"/>
        <v>3.05</v>
      </c>
      <c r="M842" s="115">
        <f t="shared" si="299"/>
        <v>2</v>
      </c>
      <c r="N842" s="56">
        <f t="shared" si="300"/>
        <v>3.1</v>
      </c>
      <c r="O842" s="53" t="str">
        <f t="shared" si="301"/>
        <v>일반(목록배제,Normal-Manifest Exception)</v>
      </c>
      <c r="P842" s="100">
        <f t="shared" si="302"/>
        <v>6.15</v>
      </c>
      <c r="Q842" s="63" t="str">
        <f t="shared" si="303"/>
        <v>RS706</v>
      </c>
      <c r="R842" s="63" t="str">
        <f t="shared" si="304"/>
        <v>AIR SEOUL</v>
      </c>
      <c r="S842" s="54">
        <f t="shared" si="305"/>
        <v>45919</v>
      </c>
      <c r="T842" s="94">
        <f t="shared" si="306"/>
        <v>1059</v>
      </c>
      <c r="U842" s="98" cm="1">
        <f t="array" ref="U842">IF(OR(ISNUMBER(SEARCH("대신대납",J842)),ISNUMBER(SEARCH("대신 대납",J842))),_xlfn.LET(
  _xlpm.s,J842,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2" s="98">
        <f>((K842-1)*2500)/(Summary!$B$23/100)</f>
        <v>0</v>
      </c>
      <c r="W842" s="107">
        <f>IF(OR(ISNUMBER(SEARCH("대신대납",J842)),ISNUMBER(SEARCH("대신 대납",J842)),ISNUMBER(SEARCH("대신착불",J842)),ISNUMBER(SEARCH("대신 착불",J842))), 0,_xlfn.IFNA(_xlfn.IFS(
    AND(N842/K842 &gt; 2, N842/K842 &lt;= 5), 500/(Summary!$B$23/100) * K842,
    AND(N842/K842 &gt; 5, N842/K842 &lt;= 10), 1000/(Summary!$B$23/100) * K842,
    AND(N842/K842 &gt; 10, N842/K842 &lt;= 20), 3000/(Summary!$B$23/100) * K842,
    AND(N842/K842 &gt; 20, N842/K842 &lt;= 25), 11000/(Summary!$B$23/100) * K842,
    AND(N842/K842 &gt; 25, N842/K842 &lt;= 999), 15000/(Summary!$B$23/100) * K842
),0))</f>
        <v>53.059968376258844</v>
      </c>
      <c r="X842" s="99" cm="1">
        <f t="array" ref="X842">_xlfn.IFNA(_xlfn.IFS(AND(P842&gt;=2000, P842&lt;3000), 10000, AND(P842&gt;=3000, P842&lt;4000), 15000, AND(P842&gt;=4000, P842&lt;5000), 20000, AND(P842&gt;=5000), 25000),0)</f>
        <v>0</v>
      </c>
      <c r="Y842" s="64" t="str">
        <f>_xlfn.IFNA(VLOOKUP(D842,OTC!$A:$H,8,0),"")</f>
        <v/>
      </c>
      <c r="Z842" s="102">
        <f t="shared" si="307"/>
        <v>53</v>
      </c>
      <c r="AA842" s="113">
        <f t="shared" si="308"/>
        <v>1112</v>
      </c>
      <c r="AB842" s="124">
        <f>IF(OR(ISNUMBER(SEARCH("적하삭제",J842)),ISNUMBER(SEARCH("적하 삭제",J842))),0,AA842*Summary!$B$23/100)</f>
        <v>10478.7096</v>
      </c>
      <c r="AC842" s="65"/>
      <c r="AD842" s="145">
        <v>45919</v>
      </c>
      <c r="AE842" s="139" t="s">
        <v>10</v>
      </c>
      <c r="AF842" s="139">
        <v>82020038152</v>
      </c>
      <c r="AG842" s="139" t="s">
        <v>2626</v>
      </c>
      <c r="AH842" s="139" t="s">
        <v>2627</v>
      </c>
      <c r="AI842" s="139">
        <v>1050077461</v>
      </c>
      <c r="AJ842" s="139">
        <v>49302</v>
      </c>
      <c r="AK842" s="139"/>
      <c r="AL842" s="140">
        <v>1</v>
      </c>
      <c r="AM842" s="141">
        <v>3.05</v>
      </c>
      <c r="AN842" s="141">
        <v>2</v>
      </c>
      <c r="AO842" s="141">
        <v>3.1</v>
      </c>
      <c r="AP842" s="139" t="s">
        <v>8</v>
      </c>
      <c r="AQ842" s="141">
        <v>6.15</v>
      </c>
      <c r="AR842" s="139" t="s">
        <v>81</v>
      </c>
      <c r="AS842" s="139" t="s">
        <v>81</v>
      </c>
      <c r="AT842" s="139" t="s">
        <v>81</v>
      </c>
      <c r="AU842" s="139" t="s">
        <v>81</v>
      </c>
      <c r="AV842" s="139" t="s">
        <v>81</v>
      </c>
      <c r="AW842" s="139">
        <v>2256355</v>
      </c>
      <c r="AX842" s="139" t="s">
        <v>121</v>
      </c>
      <c r="AY842" s="139" t="s">
        <v>82</v>
      </c>
      <c r="AZ842" s="139"/>
      <c r="BA842" s="139" t="s">
        <v>83</v>
      </c>
      <c r="BB842" s="157">
        <v>596421490784</v>
      </c>
      <c r="BC842" s="139"/>
      <c r="BD842" s="139" t="s">
        <v>2628</v>
      </c>
      <c r="BE842" s="139" t="s">
        <v>88</v>
      </c>
      <c r="BF842" s="139" t="s">
        <v>87</v>
      </c>
      <c r="BG842" s="139" t="s">
        <v>84</v>
      </c>
      <c r="BH842" s="139" t="s">
        <v>85</v>
      </c>
      <c r="BI842" s="139" t="s">
        <v>86</v>
      </c>
      <c r="BJ842" s="139"/>
      <c r="BK842" s="139" t="s">
        <v>116</v>
      </c>
    </row>
    <row r="843" spans="1:63" ht="13.2" customHeight="1" x14ac:dyDescent="0.2">
      <c r="A843" s="54">
        <f t="shared" si="287"/>
        <v>45919</v>
      </c>
      <c r="B843" s="54" t="str">
        <f t="shared" si="288"/>
        <v>NRT</v>
      </c>
      <c r="C843" s="53">
        <f t="shared" si="289"/>
        <v>82020038152</v>
      </c>
      <c r="D843" s="55" t="str">
        <f t="shared" si="290"/>
        <v>PJP250145927</v>
      </c>
      <c r="E843" s="53">
        <f t="shared" si="291"/>
        <v>596421490795</v>
      </c>
      <c r="F843" s="53">
        <f t="shared" si="292"/>
        <v>2256355</v>
      </c>
      <c r="G843" s="53" t="str">
        <f t="shared" si="293"/>
        <v>SWCORP (TEAMHT)</v>
      </c>
      <c r="H843" s="55" t="str">
        <f t="shared" si="294"/>
        <v>김기환</v>
      </c>
      <c r="I843" s="53">
        <f t="shared" si="295"/>
        <v>13559</v>
      </c>
      <c r="J843" s="72">
        <f t="shared" si="296"/>
        <v>0</v>
      </c>
      <c r="K843" s="114">
        <f t="shared" si="297"/>
        <v>1</v>
      </c>
      <c r="L843" s="115">
        <f t="shared" si="298"/>
        <v>8.1999999999999993</v>
      </c>
      <c r="M843" s="115">
        <f t="shared" si="299"/>
        <v>6.1</v>
      </c>
      <c r="N843" s="56">
        <f t="shared" si="300"/>
        <v>8.2000000000000011</v>
      </c>
      <c r="O843" s="53" t="str">
        <f t="shared" si="301"/>
        <v>일반(목록배제,Normal-Manifest Exception)</v>
      </c>
      <c r="P843" s="100">
        <f t="shared" si="302"/>
        <v>29.19</v>
      </c>
      <c r="Q843" s="63" t="str">
        <f t="shared" si="303"/>
        <v>RS706</v>
      </c>
      <c r="R843" s="63" t="str">
        <f t="shared" si="304"/>
        <v>AIR SEOUL</v>
      </c>
      <c r="S843" s="54">
        <f t="shared" si="305"/>
        <v>45919</v>
      </c>
      <c r="T843" s="94">
        <f t="shared" si="306"/>
        <v>2028</v>
      </c>
      <c r="U843" s="98" cm="1">
        <f t="array" ref="U843">IF(OR(ISNUMBER(SEARCH("대신대납",J843)),ISNUMBER(SEARCH("대신 대납",J843))),_xlfn.LET(
  _xlpm.s,J843,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3" s="98">
        <f>((K843-1)*2500)/(Summary!$B$23/100)</f>
        <v>0</v>
      </c>
      <c r="W843" s="107">
        <f>IF(OR(ISNUMBER(SEARCH("대신대납",J843)),ISNUMBER(SEARCH("대신 대납",J843)),ISNUMBER(SEARCH("대신착불",J843)),ISNUMBER(SEARCH("대신 착불",J843))), 0,_xlfn.IFNA(_xlfn.IFS(
    AND(N843/K843 &gt; 2, N843/K843 &lt;= 5), 500/(Summary!$B$23/100) * K843,
    AND(N843/K843 &gt; 5, N843/K843 &lt;= 10), 1000/(Summary!$B$23/100) * K843,
    AND(N843/K843 &gt; 10, N843/K843 &lt;= 20), 3000/(Summary!$B$23/100) * K843,
    AND(N843/K843 &gt; 20, N843/K843 &lt;= 25), 11000/(Summary!$B$23/100) * K843,
    AND(N843/K843 &gt; 25, N843/K843 &lt;= 999), 15000/(Summary!$B$23/100) * K843
),0))</f>
        <v>106.11993675251769</v>
      </c>
      <c r="X843" s="99" cm="1">
        <f t="array" ref="X843">_xlfn.IFNA(_xlfn.IFS(AND(P843&gt;=2000, P843&lt;3000), 10000, AND(P843&gt;=3000, P843&lt;4000), 15000, AND(P843&gt;=4000, P843&lt;5000), 20000, AND(P843&gt;=5000), 25000),0)</f>
        <v>0</v>
      </c>
      <c r="Y843" s="64" t="str">
        <f>_xlfn.IFNA(VLOOKUP(D843,OTC!$A:$H,8,0),"")</f>
        <v/>
      </c>
      <c r="Z843" s="102">
        <f t="shared" si="307"/>
        <v>106</v>
      </c>
      <c r="AA843" s="113">
        <f t="shared" si="308"/>
        <v>2134</v>
      </c>
      <c r="AB843" s="124">
        <f>IF(OR(ISNUMBER(SEARCH("적하삭제",J843)),ISNUMBER(SEARCH("적하 삭제",J843))),0,AA843*Summary!$B$23/100)</f>
        <v>20109.322199999999</v>
      </c>
      <c r="AC843" s="65"/>
      <c r="AD843" s="145">
        <v>45919</v>
      </c>
      <c r="AE843" s="139" t="s">
        <v>10</v>
      </c>
      <c r="AF843" s="139">
        <v>82020038152</v>
      </c>
      <c r="AG843" s="139" t="s">
        <v>2629</v>
      </c>
      <c r="AH843" s="139" t="s">
        <v>2630</v>
      </c>
      <c r="AI843" s="139">
        <v>1027294231</v>
      </c>
      <c r="AJ843" s="139">
        <v>13559</v>
      </c>
      <c r="AK843" s="139"/>
      <c r="AL843" s="140">
        <v>1</v>
      </c>
      <c r="AM843" s="141">
        <v>8.1999999999999993</v>
      </c>
      <c r="AN843" s="141">
        <v>6.1</v>
      </c>
      <c r="AO843" s="141">
        <v>8.5</v>
      </c>
      <c r="AP843" s="139" t="s">
        <v>8</v>
      </c>
      <c r="AQ843" s="141">
        <v>29.19</v>
      </c>
      <c r="AR843" s="139" t="s">
        <v>81</v>
      </c>
      <c r="AS843" s="139" t="s">
        <v>81</v>
      </c>
      <c r="AT843" s="139" t="s">
        <v>81</v>
      </c>
      <c r="AU843" s="139" t="s">
        <v>81</v>
      </c>
      <c r="AV843" s="139" t="s">
        <v>81</v>
      </c>
      <c r="AW843" s="139">
        <v>2256355</v>
      </c>
      <c r="AX843" s="139" t="s">
        <v>121</v>
      </c>
      <c r="AY843" s="139" t="s">
        <v>82</v>
      </c>
      <c r="AZ843" s="139"/>
      <c r="BA843" s="139" t="s">
        <v>83</v>
      </c>
      <c r="BB843" s="157">
        <v>596421490795</v>
      </c>
      <c r="BC843" s="139"/>
      <c r="BD843" s="139" t="s">
        <v>2631</v>
      </c>
      <c r="BE843" s="139" t="s">
        <v>88</v>
      </c>
      <c r="BF843" s="139" t="s">
        <v>87</v>
      </c>
      <c r="BG843" s="139" t="s">
        <v>84</v>
      </c>
      <c r="BH843" s="139" t="s">
        <v>85</v>
      </c>
      <c r="BI843" s="139" t="s">
        <v>86</v>
      </c>
      <c r="BJ843" s="139"/>
      <c r="BK843" s="139" t="s">
        <v>116</v>
      </c>
    </row>
    <row r="844" spans="1:63" ht="13.2" customHeight="1" x14ac:dyDescent="0.2">
      <c r="A844" s="54">
        <f t="shared" si="287"/>
        <v>45919</v>
      </c>
      <c r="B844" s="54" t="str">
        <f t="shared" si="288"/>
        <v>NRT</v>
      </c>
      <c r="C844" s="53">
        <f t="shared" si="289"/>
        <v>82020038152</v>
      </c>
      <c r="D844" s="55" t="str">
        <f t="shared" si="290"/>
        <v>PJP250145931</v>
      </c>
      <c r="E844" s="53">
        <f t="shared" si="291"/>
        <v>596421490832</v>
      </c>
      <c r="F844" s="53">
        <f t="shared" si="292"/>
        <v>2256355</v>
      </c>
      <c r="G844" s="53" t="str">
        <f t="shared" si="293"/>
        <v>SWCORP (TEAMHT)</v>
      </c>
      <c r="H844" s="55" t="str">
        <f t="shared" si="294"/>
        <v>이나영</v>
      </c>
      <c r="I844" s="53">
        <f t="shared" si="295"/>
        <v>31998</v>
      </c>
      <c r="J844" s="72">
        <f t="shared" si="296"/>
        <v>0</v>
      </c>
      <c r="K844" s="114">
        <f t="shared" si="297"/>
        <v>1</v>
      </c>
      <c r="L844" s="115">
        <f t="shared" si="298"/>
        <v>1.85</v>
      </c>
      <c r="M844" s="115">
        <f t="shared" si="299"/>
        <v>4.3</v>
      </c>
      <c r="N844" s="56">
        <f t="shared" si="300"/>
        <v>4.3</v>
      </c>
      <c r="O844" s="53" t="str">
        <f t="shared" si="301"/>
        <v>일반(목록배제,Normal-Manifest Exception)</v>
      </c>
      <c r="P844" s="100">
        <f t="shared" si="302"/>
        <v>11.39</v>
      </c>
      <c r="Q844" s="63" t="str">
        <f t="shared" si="303"/>
        <v>RS706</v>
      </c>
      <c r="R844" s="63" t="str">
        <f t="shared" si="304"/>
        <v>AIR SEOUL</v>
      </c>
      <c r="S844" s="54">
        <f t="shared" si="305"/>
        <v>45919</v>
      </c>
      <c r="T844" s="94">
        <f t="shared" si="306"/>
        <v>1287</v>
      </c>
      <c r="U844" s="98" cm="1">
        <f t="array" ref="U844">IF(OR(ISNUMBER(SEARCH("대신대납",J844)),ISNUMBER(SEARCH("대신 대납",J844))),_xlfn.LET(
  _xlpm.s,J844,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4" s="98">
        <f>((K844-1)*2500)/(Summary!$B$23/100)</f>
        <v>0</v>
      </c>
      <c r="W844" s="107">
        <f>IF(OR(ISNUMBER(SEARCH("대신대납",J844)),ISNUMBER(SEARCH("대신 대납",J844)),ISNUMBER(SEARCH("대신착불",J844)),ISNUMBER(SEARCH("대신 착불",J844))), 0,_xlfn.IFNA(_xlfn.IFS(
    AND(N844/K844 &gt; 2, N844/K844 &lt;= 5), 500/(Summary!$B$23/100) * K844,
    AND(N844/K844 &gt; 5, N844/K844 &lt;= 10), 1000/(Summary!$B$23/100) * K844,
    AND(N844/K844 &gt; 10, N844/K844 &lt;= 20), 3000/(Summary!$B$23/100) * K844,
    AND(N844/K844 &gt; 20, N844/K844 &lt;= 25), 11000/(Summary!$B$23/100) * K844,
    AND(N844/K844 &gt; 25, N844/K844 &lt;= 999), 15000/(Summary!$B$23/100) * K844
),0))</f>
        <v>53.059968376258844</v>
      </c>
      <c r="X844" s="99" cm="1">
        <f t="array" ref="X844">_xlfn.IFNA(_xlfn.IFS(AND(P844&gt;=2000, P844&lt;3000), 10000, AND(P844&gt;=3000, P844&lt;4000), 15000, AND(P844&gt;=4000, P844&lt;5000), 20000, AND(P844&gt;=5000), 25000),0)</f>
        <v>0</v>
      </c>
      <c r="Y844" s="64" t="str">
        <f>_xlfn.IFNA(VLOOKUP(D844,OTC!$A:$H,8,0),"")</f>
        <v/>
      </c>
      <c r="Z844" s="102">
        <f t="shared" si="307"/>
        <v>53</v>
      </c>
      <c r="AA844" s="113">
        <f t="shared" si="308"/>
        <v>1340</v>
      </c>
      <c r="AB844" s="124">
        <f>IF(OR(ISNUMBER(SEARCH("적하삭제",J844)),ISNUMBER(SEARCH("적하 삭제",J844))),0,AA844*Summary!$B$23/100)</f>
        <v>12627.222</v>
      </c>
      <c r="AC844" s="65"/>
      <c r="AD844" s="145">
        <v>45919</v>
      </c>
      <c r="AE844" s="139" t="s">
        <v>10</v>
      </c>
      <c r="AF844" s="139">
        <v>82020038152</v>
      </c>
      <c r="AG844" s="139" t="s">
        <v>2632</v>
      </c>
      <c r="AH844" s="139" t="s">
        <v>965</v>
      </c>
      <c r="AI844" s="139">
        <v>1064043191</v>
      </c>
      <c r="AJ844" s="139">
        <v>31998</v>
      </c>
      <c r="AK844" s="139"/>
      <c r="AL844" s="140">
        <v>1</v>
      </c>
      <c r="AM844" s="141">
        <v>1.85</v>
      </c>
      <c r="AN844" s="141">
        <v>4.3</v>
      </c>
      <c r="AO844" s="141">
        <v>4.3</v>
      </c>
      <c r="AP844" s="139" t="s">
        <v>8</v>
      </c>
      <c r="AQ844" s="141">
        <v>11.39</v>
      </c>
      <c r="AR844" s="139" t="s">
        <v>81</v>
      </c>
      <c r="AS844" s="139" t="s">
        <v>81</v>
      </c>
      <c r="AT844" s="139" t="s">
        <v>81</v>
      </c>
      <c r="AU844" s="139" t="s">
        <v>81</v>
      </c>
      <c r="AV844" s="139" t="s">
        <v>81</v>
      </c>
      <c r="AW844" s="139">
        <v>2256355</v>
      </c>
      <c r="AX844" s="139" t="s">
        <v>121</v>
      </c>
      <c r="AY844" s="139" t="s">
        <v>82</v>
      </c>
      <c r="AZ844" s="139"/>
      <c r="BA844" s="139" t="s">
        <v>83</v>
      </c>
      <c r="BB844" s="157">
        <v>596421490832</v>
      </c>
      <c r="BC844" s="139"/>
      <c r="BD844" s="139" t="s">
        <v>2633</v>
      </c>
      <c r="BE844" s="139" t="s">
        <v>88</v>
      </c>
      <c r="BF844" s="139" t="s">
        <v>87</v>
      </c>
      <c r="BG844" s="139" t="s">
        <v>84</v>
      </c>
      <c r="BH844" s="139" t="s">
        <v>85</v>
      </c>
      <c r="BI844" s="139" t="s">
        <v>86</v>
      </c>
      <c r="BJ844" s="139"/>
      <c r="BK844" s="139" t="s">
        <v>116</v>
      </c>
    </row>
    <row r="845" spans="1:63" ht="13.2" customHeight="1" x14ac:dyDescent="0.2">
      <c r="A845" s="54">
        <f t="shared" si="287"/>
        <v>45919</v>
      </c>
      <c r="B845" s="54" t="str">
        <f t="shared" si="288"/>
        <v>NRT</v>
      </c>
      <c r="C845" s="53">
        <f t="shared" si="289"/>
        <v>82020038152</v>
      </c>
      <c r="D845" s="55" t="str">
        <f t="shared" si="290"/>
        <v>PJP250145937</v>
      </c>
      <c r="E845" s="53">
        <f t="shared" si="291"/>
        <v>596421490891</v>
      </c>
      <c r="F845" s="53">
        <f t="shared" si="292"/>
        <v>2256355</v>
      </c>
      <c r="G845" s="53" t="str">
        <f t="shared" si="293"/>
        <v>SWCORP (TEAMHT)</v>
      </c>
      <c r="H845" s="55" t="str">
        <f t="shared" si="294"/>
        <v>정영진</v>
      </c>
      <c r="I845" s="53">
        <f t="shared" si="295"/>
        <v>2857</v>
      </c>
      <c r="J845" s="72">
        <f t="shared" si="296"/>
        <v>0</v>
      </c>
      <c r="K845" s="114">
        <f t="shared" si="297"/>
        <v>1</v>
      </c>
      <c r="L845" s="115">
        <f t="shared" si="298"/>
        <v>1.3</v>
      </c>
      <c r="M845" s="115">
        <f t="shared" si="299"/>
        <v>3.7</v>
      </c>
      <c r="N845" s="56">
        <f t="shared" si="300"/>
        <v>3.7</v>
      </c>
      <c r="O845" s="53" t="str">
        <f t="shared" si="301"/>
        <v>일반(목록배제,Normal-Manifest Exception)</v>
      </c>
      <c r="P845" s="100">
        <f t="shared" si="302"/>
        <v>13.52</v>
      </c>
      <c r="Q845" s="63" t="str">
        <f t="shared" si="303"/>
        <v>RS706</v>
      </c>
      <c r="R845" s="63" t="str">
        <f t="shared" si="304"/>
        <v>AIR SEOUL</v>
      </c>
      <c r="S845" s="54">
        <f t="shared" si="305"/>
        <v>45919</v>
      </c>
      <c r="T845" s="94">
        <f t="shared" si="306"/>
        <v>1173</v>
      </c>
      <c r="U845" s="98" cm="1">
        <f t="array" ref="U845">IF(OR(ISNUMBER(SEARCH("대신대납",J845)),ISNUMBER(SEARCH("대신 대납",J845))),_xlfn.LET(
  _xlpm.s,J845,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5" s="98">
        <f>((K845-1)*2500)/(Summary!$B$23/100)</f>
        <v>0</v>
      </c>
      <c r="W845" s="107">
        <f>IF(OR(ISNUMBER(SEARCH("대신대납",J845)),ISNUMBER(SEARCH("대신 대납",J845)),ISNUMBER(SEARCH("대신착불",J845)),ISNUMBER(SEARCH("대신 착불",J845))), 0,_xlfn.IFNA(_xlfn.IFS(
    AND(N845/K845 &gt; 2, N845/K845 &lt;= 5), 500/(Summary!$B$23/100) * K845,
    AND(N845/K845 &gt; 5, N845/K845 &lt;= 10), 1000/(Summary!$B$23/100) * K845,
    AND(N845/K845 &gt; 10, N845/K845 &lt;= 20), 3000/(Summary!$B$23/100) * K845,
    AND(N845/K845 &gt; 20, N845/K845 &lt;= 25), 11000/(Summary!$B$23/100) * K845,
    AND(N845/K845 &gt; 25, N845/K845 &lt;= 999), 15000/(Summary!$B$23/100) * K845
),0))</f>
        <v>53.059968376258844</v>
      </c>
      <c r="X845" s="99" cm="1">
        <f t="array" ref="X845">_xlfn.IFNA(_xlfn.IFS(AND(P845&gt;=2000, P845&lt;3000), 10000, AND(P845&gt;=3000, P845&lt;4000), 15000, AND(P845&gt;=4000, P845&lt;5000), 20000, AND(P845&gt;=5000), 25000),0)</f>
        <v>0</v>
      </c>
      <c r="Y845" s="64" t="str">
        <f>_xlfn.IFNA(VLOOKUP(D845,OTC!$A:$H,8,0),"")</f>
        <v/>
      </c>
      <c r="Z845" s="102">
        <f t="shared" si="307"/>
        <v>53</v>
      </c>
      <c r="AA845" s="113">
        <f t="shared" si="308"/>
        <v>1226</v>
      </c>
      <c r="AB845" s="124">
        <f>IF(OR(ISNUMBER(SEARCH("적하삭제",J845)),ISNUMBER(SEARCH("적하 삭제",J845))),0,AA845*Summary!$B$23/100)</f>
        <v>11552.9658</v>
      </c>
      <c r="AC845" s="65"/>
      <c r="AD845" s="145">
        <v>45919</v>
      </c>
      <c r="AE845" s="139" t="s">
        <v>10</v>
      </c>
      <c r="AF845" s="139">
        <v>82020038152</v>
      </c>
      <c r="AG845" s="139" t="s">
        <v>2634</v>
      </c>
      <c r="AH845" s="139" t="s">
        <v>2635</v>
      </c>
      <c r="AI845" s="139">
        <v>1076176106</v>
      </c>
      <c r="AJ845" s="139">
        <v>2857</v>
      </c>
      <c r="AK845" s="139"/>
      <c r="AL845" s="140">
        <v>1</v>
      </c>
      <c r="AM845" s="141">
        <v>1.3</v>
      </c>
      <c r="AN845" s="141">
        <v>3.7</v>
      </c>
      <c r="AO845" s="141">
        <v>3.7</v>
      </c>
      <c r="AP845" s="139" t="s">
        <v>8</v>
      </c>
      <c r="AQ845" s="141">
        <v>13.52</v>
      </c>
      <c r="AR845" s="139" t="s">
        <v>81</v>
      </c>
      <c r="AS845" s="139" t="s">
        <v>81</v>
      </c>
      <c r="AT845" s="139" t="s">
        <v>81</v>
      </c>
      <c r="AU845" s="139" t="s">
        <v>81</v>
      </c>
      <c r="AV845" s="139" t="s">
        <v>81</v>
      </c>
      <c r="AW845" s="139">
        <v>2256355</v>
      </c>
      <c r="AX845" s="139" t="s">
        <v>121</v>
      </c>
      <c r="AY845" s="139" t="s">
        <v>82</v>
      </c>
      <c r="AZ845" s="139"/>
      <c r="BA845" s="139" t="s">
        <v>83</v>
      </c>
      <c r="BB845" s="157">
        <v>596421490891</v>
      </c>
      <c r="BC845" s="139"/>
      <c r="BD845" s="139" t="s">
        <v>2636</v>
      </c>
      <c r="BE845" s="139" t="s">
        <v>88</v>
      </c>
      <c r="BF845" s="139" t="s">
        <v>87</v>
      </c>
      <c r="BG845" s="139" t="s">
        <v>84</v>
      </c>
      <c r="BH845" s="139" t="s">
        <v>85</v>
      </c>
      <c r="BI845" s="139" t="s">
        <v>86</v>
      </c>
      <c r="BJ845" s="139"/>
      <c r="BK845" s="139" t="s">
        <v>116</v>
      </c>
    </row>
    <row r="846" spans="1:63" ht="13.2" customHeight="1" x14ac:dyDescent="0.2">
      <c r="A846" s="54">
        <f t="shared" si="287"/>
        <v>45919</v>
      </c>
      <c r="B846" s="54" t="str">
        <f t="shared" si="288"/>
        <v>NRT</v>
      </c>
      <c r="C846" s="53">
        <f t="shared" si="289"/>
        <v>82020038152</v>
      </c>
      <c r="D846" s="55" t="str">
        <f t="shared" si="290"/>
        <v>PJP250145938</v>
      </c>
      <c r="E846" s="53">
        <f t="shared" si="291"/>
        <v>596421490902</v>
      </c>
      <c r="F846" s="53">
        <f t="shared" si="292"/>
        <v>2256355</v>
      </c>
      <c r="G846" s="53" t="str">
        <f t="shared" si="293"/>
        <v>SWCORP (TEAMHT)</v>
      </c>
      <c r="H846" s="55" t="str">
        <f t="shared" si="294"/>
        <v>임미선</v>
      </c>
      <c r="I846" s="53">
        <f t="shared" si="295"/>
        <v>18616</v>
      </c>
      <c r="J846" s="72">
        <f t="shared" si="296"/>
        <v>0</v>
      </c>
      <c r="K846" s="114">
        <f t="shared" si="297"/>
        <v>1</v>
      </c>
      <c r="L846" s="115">
        <f t="shared" si="298"/>
        <v>4.75</v>
      </c>
      <c r="M846" s="115">
        <f t="shared" si="299"/>
        <v>3.5</v>
      </c>
      <c r="N846" s="56">
        <f t="shared" si="300"/>
        <v>4.8000000000000007</v>
      </c>
      <c r="O846" s="53" t="str">
        <f t="shared" si="301"/>
        <v>일반(목록배제,Normal-Manifest Exception)</v>
      </c>
      <c r="P846" s="100">
        <f t="shared" si="302"/>
        <v>9.27</v>
      </c>
      <c r="Q846" s="63" t="str">
        <f t="shared" si="303"/>
        <v>RS706</v>
      </c>
      <c r="R846" s="63" t="str">
        <f t="shared" si="304"/>
        <v>AIR SEOUL</v>
      </c>
      <c r="S846" s="54">
        <f t="shared" si="305"/>
        <v>45919</v>
      </c>
      <c r="T846" s="94">
        <f t="shared" si="306"/>
        <v>1382</v>
      </c>
      <c r="U846" s="98" cm="1">
        <f t="array" ref="U846">IF(OR(ISNUMBER(SEARCH("대신대납",J846)),ISNUMBER(SEARCH("대신 대납",J846))),_xlfn.LET(
  _xlpm.s,J846,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6" s="98">
        <f>((K846-1)*2500)/(Summary!$B$23/100)</f>
        <v>0</v>
      </c>
      <c r="W846" s="107">
        <f>IF(OR(ISNUMBER(SEARCH("대신대납",J846)),ISNUMBER(SEARCH("대신 대납",J846)),ISNUMBER(SEARCH("대신착불",J846)),ISNUMBER(SEARCH("대신 착불",J846))), 0,_xlfn.IFNA(_xlfn.IFS(
    AND(N846/K846 &gt; 2, N846/K846 &lt;= 5), 500/(Summary!$B$23/100) * K846,
    AND(N846/K846 &gt; 5, N846/K846 &lt;= 10), 1000/(Summary!$B$23/100) * K846,
    AND(N846/K846 &gt; 10, N846/K846 &lt;= 20), 3000/(Summary!$B$23/100) * K846,
    AND(N846/K846 &gt; 20, N846/K846 &lt;= 25), 11000/(Summary!$B$23/100) * K846,
    AND(N846/K846 &gt; 25, N846/K846 &lt;= 999), 15000/(Summary!$B$23/100) * K846
),0))</f>
        <v>53.059968376258844</v>
      </c>
      <c r="X846" s="99" cm="1">
        <f t="array" ref="X846">_xlfn.IFNA(_xlfn.IFS(AND(P846&gt;=2000, P846&lt;3000), 10000, AND(P846&gt;=3000, P846&lt;4000), 15000, AND(P846&gt;=4000, P846&lt;5000), 20000, AND(P846&gt;=5000), 25000),0)</f>
        <v>0</v>
      </c>
      <c r="Y846" s="64" t="str">
        <f>_xlfn.IFNA(VLOOKUP(D846,OTC!$A:$H,8,0),"")</f>
        <v/>
      </c>
      <c r="Z846" s="102">
        <f t="shared" si="307"/>
        <v>53</v>
      </c>
      <c r="AA846" s="113">
        <f t="shared" si="308"/>
        <v>1435</v>
      </c>
      <c r="AB846" s="124">
        <f>IF(OR(ISNUMBER(SEARCH("적하삭제",J846)),ISNUMBER(SEARCH("적하 삭제",J846))),0,AA846*Summary!$B$23/100)</f>
        <v>13522.4355</v>
      </c>
      <c r="AC846" s="65"/>
      <c r="AD846" s="145">
        <v>45919</v>
      </c>
      <c r="AE846" s="139" t="s">
        <v>10</v>
      </c>
      <c r="AF846" s="139">
        <v>82020038152</v>
      </c>
      <c r="AG846" s="139" t="s">
        <v>2637</v>
      </c>
      <c r="AH846" s="139" t="s">
        <v>2638</v>
      </c>
      <c r="AI846" s="139">
        <v>1091498309</v>
      </c>
      <c r="AJ846" s="139">
        <v>18616</v>
      </c>
      <c r="AK846" s="139"/>
      <c r="AL846" s="140">
        <v>1</v>
      </c>
      <c r="AM846" s="141">
        <v>4.75</v>
      </c>
      <c r="AN846" s="141">
        <v>3.5</v>
      </c>
      <c r="AO846" s="141">
        <v>4.8</v>
      </c>
      <c r="AP846" s="139" t="s">
        <v>8</v>
      </c>
      <c r="AQ846" s="141">
        <v>9.27</v>
      </c>
      <c r="AR846" s="139" t="s">
        <v>81</v>
      </c>
      <c r="AS846" s="139" t="s">
        <v>81</v>
      </c>
      <c r="AT846" s="139" t="s">
        <v>81</v>
      </c>
      <c r="AU846" s="139" t="s">
        <v>81</v>
      </c>
      <c r="AV846" s="139" t="s">
        <v>81</v>
      </c>
      <c r="AW846" s="139">
        <v>2256355</v>
      </c>
      <c r="AX846" s="139" t="s">
        <v>121</v>
      </c>
      <c r="AY846" s="139" t="s">
        <v>82</v>
      </c>
      <c r="AZ846" s="139"/>
      <c r="BA846" s="139" t="s">
        <v>83</v>
      </c>
      <c r="BB846" s="157">
        <v>596421490902</v>
      </c>
      <c r="BC846" s="139"/>
      <c r="BD846" s="139" t="s">
        <v>2639</v>
      </c>
      <c r="BE846" s="139" t="s">
        <v>88</v>
      </c>
      <c r="BF846" s="139" t="s">
        <v>87</v>
      </c>
      <c r="BG846" s="139" t="s">
        <v>84</v>
      </c>
      <c r="BH846" s="139" t="s">
        <v>85</v>
      </c>
      <c r="BI846" s="139" t="s">
        <v>86</v>
      </c>
      <c r="BJ846" s="139"/>
      <c r="BK846" s="139" t="s">
        <v>116</v>
      </c>
    </row>
    <row r="847" spans="1:63" ht="13.2" customHeight="1" x14ac:dyDescent="0.2">
      <c r="A847" s="54">
        <f t="shared" si="287"/>
        <v>45919</v>
      </c>
      <c r="B847" s="54" t="str">
        <f t="shared" si="288"/>
        <v>NRT</v>
      </c>
      <c r="C847" s="53">
        <f t="shared" si="289"/>
        <v>82020038152</v>
      </c>
      <c r="D847" s="55" t="str">
        <f t="shared" si="290"/>
        <v>PJP250145939</v>
      </c>
      <c r="E847" s="53">
        <f t="shared" si="291"/>
        <v>596421490913</v>
      </c>
      <c r="F847" s="53">
        <f t="shared" si="292"/>
        <v>2256355</v>
      </c>
      <c r="G847" s="53" t="str">
        <f t="shared" si="293"/>
        <v>SWCORP (TEAMHT)</v>
      </c>
      <c r="H847" s="55" t="str">
        <f t="shared" si="294"/>
        <v>이권일</v>
      </c>
      <c r="I847" s="53">
        <f t="shared" si="295"/>
        <v>32217</v>
      </c>
      <c r="J847" s="72">
        <f t="shared" si="296"/>
        <v>0</v>
      </c>
      <c r="K847" s="114">
        <f t="shared" si="297"/>
        <v>1</v>
      </c>
      <c r="L847" s="115">
        <f t="shared" si="298"/>
        <v>1.95</v>
      </c>
      <c r="M847" s="115">
        <f t="shared" si="299"/>
        <v>6</v>
      </c>
      <c r="N847" s="56">
        <f t="shared" si="300"/>
        <v>6</v>
      </c>
      <c r="O847" s="53" t="str">
        <f t="shared" si="301"/>
        <v>일반(목록배제,Normal-Manifest Exception)</v>
      </c>
      <c r="P847" s="100">
        <f t="shared" si="302"/>
        <v>15.18</v>
      </c>
      <c r="Q847" s="63" t="str">
        <f t="shared" si="303"/>
        <v>RS706</v>
      </c>
      <c r="R847" s="63" t="str">
        <f t="shared" si="304"/>
        <v>AIR SEOUL</v>
      </c>
      <c r="S847" s="54">
        <f t="shared" si="305"/>
        <v>45919</v>
      </c>
      <c r="T847" s="94">
        <f t="shared" si="306"/>
        <v>1610</v>
      </c>
      <c r="U847" s="98" cm="1">
        <f t="array" ref="U847">IF(OR(ISNUMBER(SEARCH("대신대납",J847)),ISNUMBER(SEARCH("대신 대납",J847))),_xlfn.LET(
  _xlpm.s,J847,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7" s="98">
        <f>((K847-1)*2500)/(Summary!$B$23/100)</f>
        <v>0</v>
      </c>
      <c r="W847" s="107">
        <f>IF(OR(ISNUMBER(SEARCH("대신대납",J847)),ISNUMBER(SEARCH("대신 대납",J847)),ISNUMBER(SEARCH("대신착불",J847)),ISNUMBER(SEARCH("대신 착불",J847))), 0,_xlfn.IFNA(_xlfn.IFS(
    AND(N847/K847 &gt; 2, N847/K847 &lt;= 5), 500/(Summary!$B$23/100) * K847,
    AND(N847/K847 &gt; 5, N847/K847 &lt;= 10), 1000/(Summary!$B$23/100) * K847,
    AND(N847/K847 &gt; 10, N847/K847 &lt;= 20), 3000/(Summary!$B$23/100) * K847,
    AND(N847/K847 &gt; 20, N847/K847 &lt;= 25), 11000/(Summary!$B$23/100) * K847,
    AND(N847/K847 &gt; 25, N847/K847 &lt;= 999), 15000/(Summary!$B$23/100) * K847
),0))</f>
        <v>106.11993675251769</v>
      </c>
      <c r="X847" s="99" cm="1">
        <f t="array" ref="X847">_xlfn.IFNA(_xlfn.IFS(AND(P847&gt;=2000, P847&lt;3000), 10000, AND(P847&gt;=3000, P847&lt;4000), 15000, AND(P847&gt;=4000, P847&lt;5000), 20000, AND(P847&gt;=5000), 25000),0)</f>
        <v>0</v>
      </c>
      <c r="Y847" s="64" t="str">
        <f>_xlfn.IFNA(VLOOKUP(D847,OTC!$A:$H,8,0),"")</f>
        <v/>
      </c>
      <c r="Z847" s="102">
        <f t="shared" si="307"/>
        <v>106</v>
      </c>
      <c r="AA847" s="113">
        <f t="shared" si="308"/>
        <v>1716</v>
      </c>
      <c r="AB847" s="124">
        <f>IF(OR(ISNUMBER(SEARCH("적하삭제",J847)),ISNUMBER(SEARCH("적하 삭제",J847))),0,AA847*Summary!$B$23/100)</f>
        <v>16170.382799999999</v>
      </c>
      <c r="AC847" s="65"/>
      <c r="AD847" s="145">
        <v>45919</v>
      </c>
      <c r="AE847" s="139" t="s">
        <v>10</v>
      </c>
      <c r="AF847" s="139">
        <v>82020038152</v>
      </c>
      <c r="AG847" s="139" t="s">
        <v>2640</v>
      </c>
      <c r="AH847" s="139" t="s">
        <v>2641</v>
      </c>
      <c r="AI847" s="139">
        <v>1075484885</v>
      </c>
      <c r="AJ847" s="139">
        <v>32217</v>
      </c>
      <c r="AK847" s="139"/>
      <c r="AL847" s="140">
        <v>1</v>
      </c>
      <c r="AM847" s="141">
        <v>1.95</v>
      </c>
      <c r="AN847" s="141">
        <v>6</v>
      </c>
      <c r="AO847" s="141">
        <v>6</v>
      </c>
      <c r="AP847" s="139" t="s">
        <v>8</v>
      </c>
      <c r="AQ847" s="141">
        <v>15.18</v>
      </c>
      <c r="AR847" s="139" t="s">
        <v>81</v>
      </c>
      <c r="AS847" s="139" t="s">
        <v>81</v>
      </c>
      <c r="AT847" s="139" t="s">
        <v>81</v>
      </c>
      <c r="AU847" s="139" t="s">
        <v>81</v>
      </c>
      <c r="AV847" s="139" t="s">
        <v>81</v>
      </c>
      <c r="AW847" s="139">
        <v>2256355</v>
      </c>
      <c r="AX847" s="139" t="s">
        <v>121</v>
      </c>
      <c r="AY847" s="139" t="s">
        <v>82</v>
      </c>
      <c r="AZ847" s="139"/>
      <c r="BA847" s="139" t="s">
        <v>83</v>
      </c>
      <c r="BB847" s="157">
        <v>596421490913</v>
      </c>
      <c r="BC847" s="139"/>
      <c r="BD847" s="139" t="s">
        <v>2642</v>
      </c>
      <c r="BE847" s="139" t="s">
        <v>88</v>
      </c>
      <c r="BF847" s="139" t="s">
        <v>87</v>
      </c>
      <c r="BG847" s="139" t="s">
        <v>84</v>
      </c>
      <c r="BH847" s="139" t="s">
        <v>85</v>
      </c>
      <c r="BI847" s="139" t="s">
        <v>86</v>
      </c>
      <c r="BJ847" s="139"/>
      <c r="BK847" s="139" t="s">
        <v>116</v>
      </c>
    </row>
    <row r="848" spans="1:63" ht="13.2" customHeight="1" x14ac:dyDescent="0.2">
      <c r="A848" s="54">
        <f t="shared" si="287"/>
        <v>45919</v>
      </c>
      <c r="B848" s="54" t="str">
        <f t="shared" si="288"/>
        <v>NRT</v>
      </c>
      <c r="C848" s="53">
        <f t="shared" si="289"/>
        <v>82020038152</v>
      </c>
      <c r="D848" s="55" t="str">
        <f t="shared" si="290"/>
        <v>PJP250145944</v>
      </c>
      <c r="E848" s="53">
        <f t="shared" si="291"/>
        <v>596421490961</v>
      </c>
      <c r="F848" s="53">
        <f t="shared" si="292"/>
        <v>2256355</v>
      </c>
      <c r="G848" s="53" t="str">
        <f t="shared" si="293"/>
        <v>SWCORP (TEAMHT)</v>
      </c>
      <c r="H848" s="55" t="str">
        <f t="shared" si="294"/>
        <v>정수현</v>
      </c>
      <c r="I848" s="53">
        <f t="shared" si="295"/>
        <v>54969</v>
      </c>
      <c r="J848" s="72">
        <f t="shared" si="296"/>
        <v>0</v>
      </c>
      <c r="K848" s="114">
        <f t="shared" si="297"/>
        <v>1</v>
      </c>
      <c r="L848" s="115">
        <f t="shared" si="298"/>
        <v>1.2</v>
      </c>
      <c r="M848" s="115">
        <f t="shared" si="299"/>
        <v>3.5</v>
      </c>
      <c r="N848" s="56">
        <f t="shared" si="300"/>
        <v>3.5</v>
      </c>
      <c r="O848" s="53" t="str">
        <f t="shared" si="301"/>
        <v>일반(목록배제,Normal-Manifest Exception)</v>
      </c>
      <c r="P848" s="100">
        <f t="shared" si="302"/>
        <v>7.66</v>
      </c>
      <c r="Q848" s="63" t="str">
        <f t="shared" si="303"/>
        <v>RS706</v>
      </c>
      <c r="R848" s="63" t="str">
        <f t="shared" si="304"/>
        <v>AIR SEOUL</v>
      </c>
      <c r="S848" s="54">
        <f t="shared" si="305"/>
        <v>45919</v>
      </c>
      <c r="T848" s="94">
        <f t="shared" si="306"/>
        <v>1135</v>
      </c>
      <c r="U848" s="98" cm="1">
        <f t="array" ref="U848">IF(OR(ISNUMBER(SEARCH("대신대납",J848)),ISNUMBER(SEARCH("대신 대납",J848))),_xlfn.LET(
  _xlpm.s,J848,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8" s="98">
        <f>((K848-1)*2500)/(Summary!$B$23/100)</f>
        <v>0</v>
      </c>
      <c r="W848" s="107">
        <f>IF(OR(ISNUMBER(SEARCH("대신대납",J848)),ISNUMBER(SEARCH("대신 대납",J848)),ISNUMBER(SEARCH("대신착불",J848)),ISNUMBER(SEARCH("대신 착불",J848))), 0,_xlfn.IFNA(_xlfn.IFS(
    AND(N848/K848 &gt; 2, N848/K848 &lt;= 5), 500/(Summary!$B$23/100) * K848,
    AND(N848/K848 &gt; 5, N848/K848 &lt;= 10), 1000/(Summary!$B$23/100) * K848,
    AND(N848/K848 &gt; 10, N848/K848 &lt;= 20), 3000/(Summary!$B$23/100) * K848,
    AND(N848/K848 &gt; 20, N848/K848 &lt;= 25), 11000/(Summary!$B$23/100) * K848,
    AND(N848/K848 &gt; 25, N848/K848 &lt;= 999), 15000/(Summary!$B$23/100) * K848
),0))</f>
        <v>53.059968376258844</v>
      </c>
      <c r="X848" s="99" cm="1">
        <f t="array" ref="X848">_xlfn.IFNA(_xlfn.IFS(AND(P848&gt;=2000, P848&lt;3000), 10000, AND(P848&gt;=3000, P848&lt;4000), 15000, AND(P848&gt;=4000, P848&lt;5000), 20000, AND(P848&gt;=5000), 25000),0)</f>
        <v>0</v>
      </c>
      <c r="Y848" s="64" t="str">
        <f>_xlfn.IFNA(VLOOKUP(D848,OTC!$A:$H,8,0),"")</f>
        <v/>
      </c>
      <c r="Z848" s="102">
        <f t="shared" si="307"/>
        <v>53</v>
      </c>
      <c r="AA848" s="113">
        <f t="shared" si="308"/>
        <v>1188</v>
      </c>
      <c r="AB848" s="124">
        <f>IF(OR(ISNUMBER(SEARCH("적하삭제",J848)),ISNUMBER(SEARCH("적하 삭제",J848))),0,AA848*Summary!$B$23/100)</f>
        <v>11194.8804</v>
      </c>
      <c r="AC848" s="65"/>
      <c r="AD848" s="145">
        <v>45919</v>
      </c>
      <c r="AE848" s="139" t="s">
        <v>10</v>
      </c>
      <c r="AF848" s="139">
        <v>82020038152</v>
      </c>
      <c r="AG848" s="139" t="s">
        <v>2643</v>
      </c>
      <c r="AH848" s="139" t="s">
        <v>279</v>
      </c>
      <c r="AI848" s="139">
        <v>1049286232</v>
      </c>
      <c r="AJ848" s="139">
        <v>54969</v>
      </c>
      <c r="AK848" s="139"/>
      <c r="AL848" s="140">
        <v>1</v>
      </c>
      <c r="AM848" s="141">
        <v>1.2</v>
      </c>
      <c r="AN848" s="141">
        <v>3.5</v>
      </c>
      <c r="AO848" s="141">
        <v>3.5</v>
      </c>
      <c r="AP848" s="139" t="s">
        <v>8</v>
      </c>
      <c r="AQ848" s="141">
        <v>7.66</v>
      </c>
      <c r="AR848" s="139" t="s">
        <v>81</v>
      </c>
      <c r="AS848" s="139" t="s">
        <v>81</v>
      </c>
      <c r="AT848" s="139" t="s">
        <v>81</v>
      </c>
      <c r="AU848" s="139" t="s">
        <v>81</v>
      </c>
      <c r="AV848" s="139" t="s">
        <v>81</v>
      </c>
      <c r="AW848" s="139">
        <v>2256355</v>
      </c>
      <c r="AX848" s="139" t="s">
        <v>121</v>
      </c>
      <c r="AY848" s="139" t="s">
        <v>82</v>
      </c>
      <c r="AZ848" s="139"/>
      <c r="BA848" s="139" t="s">
        <v>83</v>
      </c>
      <c r="BB848" s="157">
        <v>596421490961</v>
      </c>
      <c r="BC848" s="139"/>
      <c r="BD848" s="139" t="s">
        <v>2644</v>
      </c>
      <c r="BE848" s="139" t="s">
        <v>88</v>
      </c>
      <c r="BF848" s="139" t="s">
        <v>87</v>
      </c>
      <c r="BG848" s="139" t="s">
        <v>84</v>
      </c>
      <c r="BH848" s="139" t="s">
        <v>85</v>
      </c>
      <c r="BI848" s="139" t="s">
        <v>86</v>
      </c>
      <c r="BJ848" s="139"/>
      <c r="BK848" s="139" t="s">
        <v>116</v>
      </c>
    </row>
    <row r="849" spans="1:63" ht="13.2" customHeight="1" x14ac:dyDescent="0.2">
      <c r="A849" s="54">
        <f t="shared" si="287"/>
        <v>45919</v>
      </c>
      <c r="B849" s="54" t="str">
        <f t="shared" si="288"/>
        <v>NRT</v>
      </c>
      <c r="C849" s="53">
        <f t="shared" si="289"/>
        <v>82020038152</v>
      </c>
      <c r="D849" s="55" t="str">
        <f t="shared" si="290"/>
        <v>PJP250145948</v>
      </c>
      <c r="E849" s="53">
        <f t="shared" si="291"/>
        <v>596421491005</v>
      </c>
      <c r="F849" s="53">
        <f t="shared" si="292"/>
        <v>2256355</v>
      </c>
      <c r="G849" s="53" t="str">
        <f t="shared" si="293"/>
        <v>SWCORP (TEAMHT)</v>
      </c>
      <c r="H849" s="55" t="str">
        <f t="shared" si="294"/>
        <v>김지민</v>
      </c>
      <c r="I849" s="53">
        <f t="shared" si="295"/>
        <v>13535</v>
      </c>
      <c r="J849" s="72">
        <f t="shared" si="296"/>
        <v>0</v>
      </c>
      <c r="K849" s="114">
        <f t="shared" si="297"/>
        <v>1</v>
      </c>
      <c r="L849" s="115">
        <f t="shared" si="298"/>
        <v>1.35</v>
      </c>
      <c r="M849" s="115">
        <f t="shared" si="299"/>
        <v>2</v>
      </c>
      <c r="N849" s="56">
        <f t="shared" si="300"/>
        <v>2</v>
      </c>
      <c r="O849" s="53" t="str">
        <f t="shared" si="301"/>
        <v>일반(목록배제,Normal-Manifest Exception)</v>
      </c>
      <c r="P849" s="100">
        <f t="shared" si="302"/>
        <v>7.95</v>
      </c>
      <c r="Q849" s="63" t="str">
        <f t="shared" si="303"/>
        <v>RS706</v>
      </c>
      <c r="R849" s="63" t="str">
        <f t="shared" si="304"/>
        <v>AIR SEOUL</v>
      </c>
      <c r="S849" s="54">
        <f t="shared" si="305"/>
        <v>45919</v>
      </c>
      <c r="T849" s="94">
        <f t="shared" si="306"/>
        <v>850</v>
      </c>
      <c r="U849" s="98" cm="1">
        <f t="array" ref="U849">IF(OR(ISNUMBER(SEARCH("대신대납",J849)),ISNUMBER(SEARCH("대신 대납",J849))),_xlfn.LET(
  _xlpm.s,J849,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9" s="98">
        <f>((K849-1)*2500)/(Summary!$B$23/100)</f>
        <v>0</v>
      </c>
      <c r="W849" s="107">
        <f>IF(OR(ISNUMBER(SEARCH("대신대납",J849)),ISNUMBER(SEARCH("대신 대납",J849)),ISNUMBER(SEARCH("대신착불",J849)),ISNUMBER(SEARCH("대신 착불",J849))), 0,_xlfn.IFNA(_xlfn.IFS(
    AND(N849/K849 &gt; 2, N849/K849 &lt;= 5), 500/(Summary!$B$23/100) * K849,
    AND(N849/K849 &gt; 5, N849/K849 &lt;= 10), 1000/(Summary!$B$23/100) * K849,
    AND(N849/K849 &gt; 10, N849/K849 &lt;= 20), 3000/(Summary!$B$23/100) * K849,
    AND(N849/K849 &gt; 20, N849/K849 &lt;= 25), 11000/(Summary!$B$23/100) * K849,
    AND(N849/K849 &gt; 25, N849/K849 &lt;= 999), 15000/(Summary!$B$23/100) * K849
),0))</f>
        <v>0</v>
      </c>
      <c r="X849" s="99" cm="1">
        <f t="array" ref="X849">_xlfn.IFNA(_xlfn.IFS(AND(P849&gt;=2000, P849&lt;3000), 10000, AND(P849&gt;=3000, P849&lt;4000), 15000, AND(P849&gt;=4000, P849&lt;5000), 20000, AND(P849&gt;=5000), 25000),0)</f>
        <v>0</v>
      </c>
      <c r="Y849" s="64" t="str">
        <f>_xlfn.IFNA(VLOOKUP(D849,OTC!$A:$H,8,0),"")</f>
        <v/>
      </c>
      <c r="Z849" s="102">
        <f t="shared" si="307"/>
        <v>0</v>
      </c>
      <c r="AA849" s="113">
        <f t="shared" si="308"/>
        <v>850</v>
      </c>
      <c r="AB849" s="124">
        <f>IF(OR(ISNUMBER(SEARCH("적하삭제",J849)),ISNUMBER(SEARCH("적하 삭제",J849))),0,AA849*Summary!$B$23/100)</f>
        <v>8009.8050000000003</v>
      </c>
      <c r="AC849" s="65"/>
      <c r="AD849" s="145">
        <v>45919</v>
      </c>
      <c r="AE849" s="139" t="s">
        <v>10</v>
      </c>
      <c r="AF849" s="139">
        <v>82020038152</v>
      </c>
      <c r="AG849" s="139" t="s">
        <v>2645</v>
      </c>
      <c r="AH849" s="139" t="s">
        <v>910</v>
      </c>
      <c r="AI849" s="139">
        <v>1027055105</v>
      </c>
      <c r="AJ849" s="139">
        <v>13535</v>
      </c>
      <c r="AK849" s="139"/>
      <c r="AL849" s="140">
        <v>1</v>
      </c>
      <c r="AM849" s="141">
        <v>1.35</v>
      </c>
      <c r="AN849" s="141">
        <v>2</v>
      </c>
      <c r="AO849" s="141">
        <v>2</v>
      </c>
      <c r="AP849" s="139" t="s">
        <v>8</v>
      </c>
      <c r="AQ849" s="141">
        <v>7.95</v>
      </c>
      <c r="AR849" s="139" t="s">
        <v>81</v>
      </c>
      <c r="AS849" s="139" t="s">
        <v>81</v>
      </c>
      <c r="AT849" s="139" t="s">
        <v>81</v>
      </c>
      <c r="AU849" s="139" t="s">
        <v>81</v>
      </c>
      <c r="AV849" s="139" t="s">
        <v>81</v>
      </c>
      <c r="AW849" s="139">
        <v>2256355</v>
      </c>
      <c r="AX849" s="139" t="s">
        <v>121</v>
      </c>
      <c r="AY849" s="139" t="s">
        <v>82</v>
      </c>
      <c r="AZ849" s="139"/>
      <c r="BA849" s="139" t="s">
        <v>83</v>
      </c>
      <c r="BB849" s="157">
        <v>596421491005</v>
      </c>
      <c r="BC849" s="139"/>
      <c r="BD849" s="139" t="s">
        <v>2646</v>
      </c>
      <c r="BE849" s="139" t="s">
        <v>88</v>
      </c>
      <c r="BF849" s="139" t="s">
        <v>87</v>
      </c>
      <c r="BG849" s="139" t="s">
        <v>84</v>
      </c>
      <c r="BH849" s="139" t="s">
        <v>85</v>
      </c>
      <c r="BI849" s="139" t="s">
        <v>86</v>
      </c>
      <c r="BJ849" s="139"/>
      <c r="BK849" s="139" t="s">
        <v>116</v>
      </c>
    </row>
    <row r="850" spans="1:63" ht="13.2" customHeight="1" x14ac:dyDescent="0.2">
      <c r="A850" s="54">
        <f t="shared" si="287"/>
        <v>45919</v>
      </c>
      <c r="B850" s="54" t="str">
        <f t="shared" si="288"/>
        <v>NRT</v>
      </c>
      <c r="C850" s="53">
        <f t="shared" si="289"/>
        <v>82020038152</v>
      </c>
      <c r="D850" s="55" t="str">
        <f t="shared" si="290"/>
        <v>PJP250145952</v>
      </c>
      <c r="E850" s="53">
        <f t="shared" si="291"/>
        <v>596421491042</v>
      </c>
      <c r="F850" s="53">
        <f t="shared" si="292"/>
        <v>2256355</v>
      </c>
      <c r="G850" s="53" t="str">
        <f t="shared" si="293"/>
        <v>SWCORP (TEAMHT)</v>
      </c>
      <c r="H850" s="55" t="str">
        <f t="shared" si="294"/>
        <v>원지영</v>
      </c>
      <c r="I850" s="53">
        <f t="shared" si="295"/>
        <v>24458</v>
      </c>
      <c r="J850" s="72">
        <f t="shared" si="296"/>
        <v>0</v>
      </c>
      <c r="K850" s="114">
        <f t="shared" si="297"/>
        <v>1</v>
      </c>
      <c r="L850" s="115">
        <f t="shared" si="298"/>
        <v>3.1</v>
      </c>
      <c r="M850" s="115">
        <f t="shared" si="299"/>
        <v>6.4</v>
      </c>
      <c r="N850" s="56">
        <f t="shared" si="300"/>
        <v>6.4</v>
      </c>
      <c r="O850" s="53" t="str">
        <f t="shared" si="301"/>
        <v>일반(목록배제,Normal-Manifest Exception)</v>
      </c>
      <c r="P850" s="100">
        <f t="shared" si="302"/>
        <v>14.85</v>
      </c>
      <c r="Q850" s="63" t="str">
        <f t="shared" si="303"/>
        <v>RS706</v>
      </c>
      <c r="R850" s="63" t="str">
        <f t="shared" si="304"/>
        <v>AIR SEOUL</v>
      </c>
      <c r="S850" s="54">
        <f t="shared" si="305"/>
        <v>45919</v>
      </c>
      <c r="T850" s="94">
        <f t="shared" si="306"/>
        <v>1686</v>
      </c>
      <c r="U850" s="98" cm="1">
        <f t="array" ref="U850">IF(OR(ISNUMBER(SEARCH("대신대납",J850)),ISNUMBER(SEARCH("대신 대납",J850))),_xlfn.LET(
  _xlpm.s,J850,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0" s="98">
        <f>((K850-1)*2500)/(Summary!$B$23/100)</f>
        <v>0</v>
      </c>
      <c r="W850" s="107">
        <f>IF(OR(ISNUMBER(SEARCH("대신대납",J850)),ISNUMBER(SEARCH("대신 대납",J850)),ISNUMBER(SEARCH("대신착불",J850)),ISNUMBER(SEARCH("대신 착불",J850))), 0,_xlfn.IFNA(_xlfn.IFS(
    AND(N850/K850 &gt; 2, N850/K850 &lt;= 5), 500/(Summary!$B$23/100) * K850,
    AND(N850/K850 &gt; 5, N850/K850 &lt;= 10), 1000/(Summary!$B$23/100) * K850,
    AND(N850/K850 &gt; 10, N850/K850 &lt;= 20), 3000/(Summary!$B$23/100) * K850,
    AND(N850/K850 &gt; 20, N850/K850 &lt;= 25), 11000/(Summary!$B$23/100) * K850,
    AND(N850/K850 &gt; 25, N850/K850 &lt;= 999), 15000/(Summary!$B$23/100) * K850
),0))</f>
        <v>106.11993675251769</v>
      </c>
      <c r="X850" s="99" cm="1">
        <f t="array" ref="X850">_xlfn.IFNA(_xlfn.IFS(AND(P850&gt;=2000, P850&lt;3000), 10000, AND(P850&gt;=3000, P850&lt;4000), 15000, AND(P850&gt;=4000, P850&lt;5000), 20000, AND(P850&gt;=5000), 25000),0)</f>
        <v>0</v>
      </c>
      <c r="Y850" s="64" t="str">
        <f>_xlfn.IFNA(VLOOKUP(D850,OTC!$A:$H,8,0),"")</f>
        <v/>
      </c>
      <c r="Z850" s="102">
        <f t="shared" si="307"/>
        <v>106</v>
      </c>
      <c r="AA850" s="113">
        <f t="shared" si="308"/>
        <v>1792</v>
      </c>
      <c r="AB850" s="124">
        <f>IF(OR(ISNUMBER(SEARCH("적하삭제",J850)),ISNUMBER(SEARCH("적하 삭제",J850))),0,AA850*Summary!$B$23/100)</f>
        <v>16886.553599999999</v>
      </c>
      <c r="AC850" s="65"/>
      <c r="AD850" s="145">
        <v>45919</v>
      </c>
      <c r="AE850" s="139" t="s">
        <v>10</v>
      </c>
      <c r="AF850" s="139">
        <v>82020038152</v>
      </c>
      <c r="AG850" s="139" t="s">
        <v>2647</v>
      </c>
      <c r="AH850" s="139" t="s">
        <v>2648</v>
      </c>
      <c r="AI850" s="139">
        <v>1054862492</v>
      </c>
      <c r="AJ850" s="139">
        <v>24458</v>
      </c>
      <c r="AK850" s="139"/>
      <c r="AL850" s="140">
        <v>1</v>
      </c>
      <c r="AM850" s="141">
        <v>3.1</v>
      </c>
      <c r="AN850" s="141">
        <v>6.4</v>
      </c>
      <c r="AO850" s="141">
        <v>6.5</v>
      </c>
      <c r="AP850" s="139" t="s">
        <v>8</v>
      </c>
      <c r="AQ850" s="141">
        <v>14.85</v>
      </c>
      <c r="AR850" s="139" t="s">
        <v>81</v>
      </c>
      <c r="AS850" s="139" t="s">
        <v>81</v>
      </c>
      <c r="AT850" s="139" t="s">
        <v>81</v>
      </c>
      <c r="AU850" s="139" t="s">
        <v>81</v>
      </c>
      <c r="AV850" s="139" t="s">
        <v>81</v>
      </c>
      <c r="AW850" s="139">
        <v>2256355</v>
      </c>
      <c r="AX850" s="139" t="s">
        <v>121</v>
      </c>
      <c r="AY850" s="139" t="s">
        <v>82</v>
      </c>
      <c r="AZ850" s="139"/>
      <c r="BA850" s="139" t="s">
        <v>83</v>
      </c>
      <c r="BB850" s="157">
        <v>596421491042</v>
      </c>
      <c r="BC850" s="139"/>
      <c r="BD850" s="139" t="s">
        <v>2649</v>
      </c>
      <c r="BE850" s="139" t="s">
        <v>88</v>
      </c>
      <c r="BF850" s="139" t="s">
        <v>87</v>
      </c>
      <c r="BG850" s="139" t="s">
        <v>84</v>
      </c>
      <c r="BH850" s="139" t="s">
        <v>85</v>
      </c>
      <c r="BI850" s="139" t="s">
        <v>86</v>
      </c>
      <c r="BJ850" s="139"/>
      <c r="BK850" s="139" t="s">
        <v>116</v>
      </c>
    </row>
    <row r="851" spans="1:63" ht="13.2" customHeight="1" x14ac:dyDescent="0.2">
      <c r="A851" s="54">
        <f t="shared" si="287"/>
        <v>45919</v>
      </c>
      <c r="B851" s="54" t="str">
        <f t="shared" si="288"/>
        <v>NRT</v>
      </c>
      <c r="C851" s="53">
        <f t="shared" si="289"/>
        <v>82020038152</v>
      </c>
      <c r="D851" s="55" t="str">
        <f t="shared" si="290"/>
        <v>PJP250146892</v>
      </c>
      <c r="E851" s="53">
        <f t="shared" si="291"/>
        <v>596421493864</v>
      </c>
      <c r="F851" s="53">
        <f t="shared" si="292"/>
        <v>2256355</v>
      </c>
      <c r="G851" s="53" t="str">
        <f t="shared" si="293"/>
        <v>SWCORP (TEAMHT)</v>
      </c>
      <c r="H851" s="55" t="str">
        <f t="shared" si="294"/>
        <v>남채연</v>
      </c>
      <c r="I851" s="53">
        <f t="shared" si="295"/>
        <v>16513</v>
      </c>
      <c r="J851" s="72">
        <f t="shared" si="296"/>
        <v>0</v>
      </c>
      <c r="K851" s="114">
        <f t="shared" si="297"/>
        <v>1</v>
      </c>
      <c r="L851" s="115">
        <f t="shared" si="298"/>
        <v>2.0499999999999998</v>
      </c>
      <c r="M851" s="115">
        <f t="shared" si="299"/>
        <v>6.5</v>
      </c>
      <c r="N851" s="56">
        <f t="shared" si="300"/>
        <v>6.5</v>
      </c>
      <c r="O851" s="53" t="str">
        <f t="shared" si="301"/>
        <v>일반(목록배제,Normal-Manifest Exception)</v>
      </c>
      <c r="P851" s="100">
        <f t="shared" si="302"/>
        <v>18.510000000000002</v>
      </c>
      <c r="Q851" s="63" t="str">
        <f t="shared" si="303"/>
        <v>RS706</v>
      </c>
      <c r="R851" s="63" t="str">
        <f t="shared" si="304"/>
        <v>AIR SEOUL</v>
      </c>
      <c r="S851" s="54">
        <f t="shared" si="305"/>
        <v>45919</v>
      </c>
      <c r="T851" s="94">
        <f t="shared" si="306"/>
        <v>1705</v>
      </c>
      <c r="U851" s="98" cm="1">
        <f t="array" ref="U851">IF(OR(ISNUMBER(SEARCH("대신대납",J851)),ISNUMBER(SEARCH("대신 대납",J851))),_xlfn.LET(
  _xlpm.s,J851,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1" s="98">
        <f>((K851-1)*2500)/(Summary!$B$23/100)</f>
        <v>0</v>
      </c>
      <c r="W851" s="107">
        <f>IF(OR(ISNUMBER(SEARCH("대신대납",J851)),ISNUMBER(SEARCH("대신 대납",J851)),ISNUMBER(SEARCH("대신착불",J851)),ISNUMBER(SEARCH("대신 착불",J851))), 0,_xlfn.IFNA(_xlfn.IFS(
    AND(N851/K851 &gt; 2, N851/K851 &lt;= 5), 500/(Summary!$B$23/100) * K851,
    AND(N851/K851 &gt; 5, N851/K851 &lt;= 10), 1000/(Summary!$B$23/100) * K851,
    AND(N851/K851 &gt; 10, N851/K851 &lt;= 20), 3000/(Summary!$B$23/100) * K851,
    AND(N851/K851 &gt; 20, N851/K851 &lt;= 25), 11000/(Summary!$B$23/100) * K851,
    AND(N851/K851 &gt; 25, N851/K851 &lt;= 999), 15000/(Summary!$B$23/100) * K851
),0))</f>
        <v>106.11993675251769</v>
      </c>
      <c r="X851" s="99" cm="1">
        <f t="array" ref="X851">_xlfn.IFNA(_xlfn.IFS(AND(P851&gt;=2000, P851&lt;3000), 10000, AND(P851&gt;=3000, P851&lt;4000), 15000, AND(P851&gt;=4000, P851&lt;5000), 20000, AND(P851&gt;=5000), 25000),0)</f>
        <v>0</v>
      </c>
      <c r="Y851" s="64" t="str">
        <f>_xlfn.IFNA(VLOOKUP(D851,OTC!$A:$H,8,0),"")</f>
        <v/>
      </c>
      <c r="Z851" s="102">
        <f t="shared" si="307"/>
        <v>106</v>
      </c>
      <c r="AA851" s="113">
        <f t="shared" si="308"/>
        <v>1811</v>
      </c>
      <c r="AB851" s="124">
        <f>IF(OR(ISNUMBER(SEARCH("적하삭제",J851)),ISNUMBER(SEARCH("적하 삭제",J851))),0,AA851*Summary!$B$23/100)</f>
        <v>17065.596300000001</v>
      </c>
      <c r="AC851" s="65"/>
      <c r="AD851" s="145">
        <v>45919</v>
      </c>
      <c r="AE851" s="139" t="s">
        <v>10</v>
      </c>
      <c r="AF851" s="139">
        <v>82020038152</v>
      </c>
      <c r="AG851" s="139" t="s">
        <v>2650</v>
      </c>
      <c r="AH851" s="139" t="s">
        <v>2651</v>
      </c>
      <c r="AI851" s="139">
        <v>1035172678</v>
      </c>
      <c r="AJ851" s="139">
        <v>16513</v>
      </c>
      <c r="AK851" s="139"/>
      <c r="AL851" s="140">
        <v>1</v>
      </c>
      <c r="AM851" s="141">
        <v>2.0499999999999998</v>
      </c>
      <c r="AN851" s="141">
        <v>6.5</v>
      </c>
      <c r="AO851" s="141">
        <v>6.5</v>
      </c>
      <c r="AP851" s="139" t="s">
        <v>8</v>
      </c>
      <c r="AQ851" s="141">
        <v>18.510000000000002</v>
      </c>
      <c r="AR851" s="139" t="s">
        <v>81</v>
      </c>
      <c r="AS851" s="139" t="s">
        <v>81</v>
      </c>
      <c r="AT851" s="139" t="s">
        <v>81</v>
      </c>
      <c r="AU851" s="139" t="s">
        <v>81</v>
      </c>
      <c r="AV851" s="139" t="s">
        <v>81</v>
      </c>
      <c r="AW851" s="139">
        <v>2256355</v>
      </c>
      <c r="AX851" s="139" t="s">
        <v>121</v>
      </c>
      <c r="AY851" s="139" t="s">
        <v>82</v>
      </c>
      <c r="AZ851" s="139"/>
      <c r="BA851" s="139" t="s">
        <v>83</v>
      </c>
      <c r="BB851" s="157">
        <v>596421493864</v>
      </c>
      <c r="BC851" s="139"/>
      <c r="BD851" s="139" t="s">
        <v>2652</v>
      </c>
      <c r="BE851" s="139" t="s">
        <v>88</v>
      </c>
      <c r="BF851" s="139" t="s">
        <v>87</v>
      </c>
      <c r="BG851" s="139" t="s">
        <v>84</v>
      </c>
      <c r="BH851" s="139" t="s">
        <v>85</v>
      </c>
      <c r="BI851" s="139" t="s">
        <v>86</v>
      </c>
      <c r="BJ851" s="139"/>
      <c r="BK851" s="139" t="s">
        <v>116</v>
      </c>
    </row>
    <row r="852" spans="1:63" ht="13.2" customHeight="1" x14ac:dyDescent="0.2">
      <c r="A852" s="54">
        <f t="shared" si="287"/>
        <v>45919</v>
      </c>
      <c r="B852" s="54" t="str">
        <f t="shared" si="288"/>
        <v>NRT</v>
      </c>
      <c r="C852" s="53">
        <f t="shared" si="289"/>
        <v>82020038152</v>
      </c>
      <c r="D852" s="55" t="str">
        <f t="shared" si="290"/>
        <v>PJP250146902</v>
      </c>
      <c r="E852" s="53">
        <f t="shared" si="291"/>
        <v>596421493960</v>
      </c>
      <c r="F852" s="53">
        <f t="shared" si="292"/>
        <v>2256355</v>
      </c>
      <c r="G852" s="53" t="str">
        <f t="shared" si="293"/>
        <v>SWCORP (TEAMHT)</v>
      </c>
      <c r="H852" s="55" t="str">
        <f t="shared" si="294"/>
        <v>김성원</v>
      </c>
      <c r="I852" s="53">
        <f t="shared" si="295"/>
        <v>4060</v>
      </c>
      <c r="J852" s="72">
        <f t="shared" si="296"/>
        <v>0</v>
      </c>
      <c r="K852" s="114">
        <f t="shared" si="297"/>
        <v>1</v>
      </c>
      <c r="L852" s="115">
        <f t="shared" si="298"/>
        <v>2.25</v>
      </c>
      <c r="M852" s="115">
        <f t="shared" si="299"/>
        <v>6.2</v>
      </c>
      <c r="N852" s="56">
        <f t="shared" si="300"/>
        <v>6.2</v>
      </c>
      <c r="O852" s="53" t="str">
        <f t="shared" si="301"/>
        <v>일반(목록배제,Normal-Manifest Exception)</v>
      </c>
      <c r="P852" s="100">
        <f t="shared" si="302"/>
        <v>13.23</v>
      </c>
      <c r="Q852" s="63" t="str">
        <f t="shared" si="303"/>
        <v>RS706</v>
      </c>
      <c r="R852" s="63" t="str">
        <f t="shared" si="304"/>
        <v>AIR SEOUL</v>
      </c>
      <c r="S852" s="54">
        <f t="shared" si="305"/>
        <v>45919</v>
      </c>
      <c r="T852" s="94">
        <f t="shared" si="306"/>
        <v>1648</v>
      </c>
      <c r="U852" s="98" cm="1">
        <f t="array" ref="U852">IF(OR(ISNUMBER(SEARCH("대신대납",J852)),ISNUMBER(SEARCH("대신 대납",J852))),_xlfn.LET(
  _xlpm.s,J852,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2" s="98">
        <f>((K852-1)*2500)/(Summary!$B$23/100)</f>
        <v>0</v>
      </c>
      <c r="W852" s="107">
        <f>IF(OR(ISNUMBER(SEARCH("대신대납",J852)),ISNUMBER(SEARCH("대신 대납",J852)),ISNUMBER(SEARCH("대신착불",J852)),ISNUMBER(SEARCH("대신 착불",J852))), 0,_xlfn.IFNA(_xlfn.IFS(
    AND(N852/K852 &gt; 2, N852/K852 &lt;= 5), 500/(Summary!$B$23/100) * K852,
    AND(N852/K852 &gt; 5, N852/K852 &lt;= 10), 1000/(Summary!$B$23/100) * K852,
    AND(N852/K852 &gt; 10, N852/K852 &lt;= 20), 3000/(Summary!$B$23/100) * K852,
    AND(N852/K852 &gt; 20, N852/K852 &lt;= 25), 11000/(Summary!$B$23/100) * K852,
    AND(N852/K852 &gt; 25, N852/K852 &lt;= 999), 15000/(Summary!$B$23/100) * K852
),0))</f>
        <v>106.11993675251769</v>
      </c>
      <c r="X852" s="99" cm="1">
        <f t="array" ref="X852">_xlfn.IFNA(_xlfn.IFS(AND(P852&gt;=2000, P852&lt;3000), 10000, AND(P852&gt;=3000, P852&lt;4000), 15000, AND(P852&gt;=4000, P852&lt;5000), 20000, AND(P852&gt;=5000), 25000),0)</f>
        <v>0</v>
      </c>
      <c r="Y852" s="64" t="str">
        <f>_xlfn.IFNA(VLOOKUP(D852,OTC!$A:$H,8,0),"")</f>
        <v/>
      </c>
      <c r="Z852" s="102">
        <f t="shared" si="307"/>
        <v>106</v>
      </c>
      <c r="AA852" s="113">
        <f t="shared" si="308"/>
        <v>1754</v>
      </c>
      <c r="AB852" s="124">
        <f>IF(OR(ISNUMBER(SEARCH("적하삭제",J852)),ISNUMBER(SEARCH("적하 삭제",J852))),0,AA852*Summary!$B$23/100)</f>
        <v>16528.468199999999</v>
      </c>
      <c r="AC852" s="65"/>
      <c r="AD852" s="145">
        <v>45919</v>
      </c>
      <c r="AE852" s="139" t="s">
        <v>10</v>
      </c>
      <c r="AF852" s="139">
        <v>82020038152</v>
      </c>
      <c r="AG852" s="139" t="s">
        <v>2653</v>
      </c>
      <c r="AH852" s="139" t="s">
        <v>160</v>
      </c>
      <c r="AI852" s="139">
        <v>1088285939</v>
      </c>
      <c r="AJ852" s="139">
        <v>4060</v>
      </c>
      <c r="AK852" s="139"/>
      <c r="AL852" s="140">
        <v>1</v>
      </c>
      <c r="AM852" s="141">
        <v>2.25</v>
      </c>
      <c r="AN852" s="141">
        <v>6.2</v>
      </c>
      <c r="AO852" s="141">
        <v>6.5</v>
      </c>
      <c r="AP852" s="139" t="s">
        <v>8</v>
      </c>
      <c r="AQ852" s="141">
        <v>13.23</v>
      </c>
      <c r="AR852" s="139" t="s">
        <v>81</v>
      </c>
      <c r="AS852" s="139" t="s">
        <v>81</v>
      </c>
      <c r="AT852" s="139" t="s">
        <v>81</v>
      </c>
      <c r="AU852" s="139" t="s">
        <v>81</v>
      </c>
      <c r="AV852" s="139" t="s">
        <v>81</v>
      </c>
      <c r="AW852" s="139">
        <v>2256355</v>
      </c>
      <c r="AX852" s="139" t="s">
        <v>121</v>
      </c>
      <c r="AY852" s="139" t="s">
        <v>82</v>
      </c>
      <c r="AZ852" s="139"/>
      <c r="BA852" s="139" t="s">
        <v>83</v>
      </c>
      <c r="BB852" s="157">
        <v>596421493960</v>
      </c>
      <c r="BC852" s="139"/>
      <c r="BD852" s="139" t="s">
        <v>2654</v>
      </c>
      <c r="BE852" s="139" t="s">
        <v>88</v>
      </c>
      <c r="BF852" s="139" t="s">
        <v>87</v>
      </c>
      <c r="BG852" s="139" t="s">
        <v>84</v>
      </c>
      <c r="BH852" s="139" t="s">
        <v>85</v>
      </c>
      <c r="BI852" s="139" t="s">
        <v>86</v>
      </c>
      <c r="BJ852" s="139"/>
      <c r="BK852" s="139" t="s">
        <v>116</v>
      </c>
    </row>
    <row r="853" spans="1:63" ht="13.2" customHeight="1" x14ac:dyDescent="0.2">
      <c r="A853" s="54">
        <f t="shared" si="287"/>
        <v>45919</v>
      </c>
      <c r="B853" s="54" t="str">
        <f t="shared" si="288"/>
        <v>NRT</v>
      </c>
      <c r="C853" s="53">
        <f t="shared" si="289"/>
        <v>82020038152</v>
      </c>
      <c r="D853" s="55" t="str">
        <f t="shared" si="290"/>
        <v>PJP250146859</v>
      </c>
      <c r="E853" s="53">
        <f t="shared" si="291"/>
        <v>596421493536</v>
      </c>
      <c r="F853" s="53">
        <f t="shared" si="292"/>
        <v>2256355</v>
      </c>
      <c r="G853" s="53" t="str">
        <f t="shared" si="293"/>
        <v>SWCORP (TEAMHT)</v>
      </c>
      <c r="H853" s="55" t="str">
        <f t="shared" si="294"/>
        <v>김송희</v>
      </c>
      <c r="I853" s="53">
        <f t="shared" si="295"/>
        <v>18603</v>
      </c>
      <c r="J853" s="72">
        <f t="shared" si="296"/>
        <v>0</v>
      </c>
      <c r="K853" s="114">
        <f t="shared" si="297"/>
        <v>1</v>
      </c>
      <c r="L853" s="115">
        <f t="shared" si="298"/>
        <v>1.5</v>
      </c>
      <c r="M853" s="115">
        <f t="shared" si="299"/>
        <v>2</v>
      </c>
      <c r="N853" s="56">
        <f t="shared" si="300"/>
        <v>2</v>
      </c>
      <c r="O853" s="53" t="str">
        <f t="shared" si="301"/>
        <v>일반(목록배제,Normal-Manifest Exception)</v>
      </c>
      <c r="P853" s="100">
        <f t="shared" si="302"/>
        <v>4.8600000000000003</v>
      </c>
      <c r="Q853" s="63" t="str">
        <f t="shared" si="303"/>
        <v>RS706</v>
      </c>
      <c r="R853" s="63" t="str">
        <f t="shared" si="304"/>
        <v>AIR SEOUL</v>
      </c>
      <c r="S853" s="54">
        <f t="shared" si="305"/>
        <v>45919</v>
      </c>
      <c r="T853" s="94">
        <f t="shared" si="306"/>
        <v>850</v>
      </c>
      <c r="U853" s="98" cm="1">
        <f t="array" ref="U853">IF(OR(ISNUMBER(SEARCH("대신대납",J853)),ISNUMBER(SEARCH("대신 대납",J853))),_xlfn.LET(
  _xlpm.s,J853,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3" s="98">
        <f>((K853-1)*2500)/(Summary!$B$23/100)</f>
        <v>0</v>
      </c>
      <c r="W853" s="107">
        <f>IF(OR(ISNUMBER(SEARCH("대신대납",J853)),ISNUMBER(SEARCH("대신 대납",J853)),ISNUMBER(SEARCH("대신착불",J853)),ISNUMBER(SEARCH("대신 착불",J853))), 0,_xlfn.IFNA(_xlfn.IFS(
    AND(N853/K853 &gt; 2, N853/K853 &lt;= 5), 500/(Summary!$B$23/100) * K853,
    AND(N853/K853 &gt; 5, N853/K853 &lt;= 10), 1000/(Summary!$B$23/100) * K853,
    AND(N853/K853 &gt; 10, N853/K853 &lt;= 20), 3000/(Summary!$B$23/100) * K853,
    AND(N853/K853 &gt; 20, N853/K853 &lt;= 25), 11000/(Summary!$B$23/100) * K853,
    AND(N853/K853 &gt; 25, N853/K853 &lt;= 999), 15000/(Summary!$B$23/100) * K853
),0))</f>
        <v>0</v>
      </c>
      <c r="X853" s="99" cm="1">
        <f t="array" ref="X853">_xlfn.IFNA(_xlfn.IFS(AND(P853&gt;=2000, P853&lt;3000), 10000, AND(P853&gt;=3000, P853&lt;4000), 15000, AND(P853&gt;=4000, P853&lt;5000), 20000, AND(P853&gt;=5000), 25000),0)</f>
        <v>0</v>
      </c>
      <c r="Y853" s="64" t="str">
        <f>_xlfn.IFNA(VLOOKUP(D853,OTC!$A:$H,8,0),"")</f>
        <v/>
      </c>
      <c r="Z853" s="102">
        <f t="shared" si="307"/>
        <v>0</v>
      </c>
      <c r="AA853" s="113">
        <f t="shared" si="308"/>
        <v>850</v>
      </c>
      <c r="AB853" s="124">
        <f>IF(OR(ISNUMBER(SEARCH("적하삭제",J853)),ISNUMBER(SEARCH("적하 삭제",J853))),0,AA853*Summary!$B$23/100)</f>
        <v>8009.8050000000003</v>
      </c>
      <c r="AC853" s="65"/>
      <c r="AD853" s="145">
        <v>45919</v>
      </c>
      <c r="AE853" s="139" t="s">
        <v>10</v>
      </c>
      <c r="AF853" s="139">
        <v>82020038152</v>
      </c>
      <c r="AG853" s="139" t="s">
        <v>2655</v>
      </c>
      <c r="AH853" s="139" t="s">
        <v>2656</v>
      </c>
      <c r="AI853" s="139">
        <v>1088089749</v>
      </c>
      <c r="AJ853" s="139">
        <v>18603</v>
      </c>
      <c r="AK853" s="139"/>
      <c r="AL853" s="140">
        <v>1</v>
      </c>
      <c r="AM853" s="141">
        <v>1.5</v>
      </c>
      <c r="AN853" s="141">
        <v>2</v>
      </c>
      <c r="AO853" s="141">
        <v>2</v>
      </c>
      <c r="AP853" s="139" t="s">
        <v>8</v>
      </c>
      <c r="AQ853" s="141">
        <v>4.8600000000000003</v>
      </c>
      <c r="AR853" s="139" t="s">
        <v>81</v>
      </c>
      <c r="AS853" s="139" t="s">
        <v>81</v>
      </c>
      <c r="AT853" s="139" t="s">
        <v>81</v>
      </c>
      <c r="AU853" s="139" t="s">
        <v>81</v>
      </c>
      <c r="AV853" s="139" t="s">
        <v>81</v>
      </c>
      <c r="AW853" s="139">
        <v>2256355</v>
      </c>
      <c r="AX853" s="139" t="s">
        <v>121</v>
      </c>
      <c r="AY853" s="139" t="s">
        <v>82</v>
      </c>
      <c r="AZ853" s="139"/>
      <c r="BA853" s="139" t="s">
        <v>83</v>
      </c>
      <c r="BB853" s="157">
        <v>596421493536</v>
      </c>
      <c r="BC853" s="139"/>
      <c r="BD853" s="139" t="s">
        <v>2657</v>
      </c>
      <c r="BE853" s="139" t="s">
        <v>88</v>
      </c>
      <c r="BF853" s="139" t="s">
        <v>87</v>
      </c>
      <c r="BG853" s="139" t="s">
        <v>84</v>
      </c>
      <c r="BH853" s="139" t="s">
        <v>85</v>
      </c>
      <c r="BI853" s="139" t="s">
        <v>86</v>
      </c>
      <c r="BJ853" s="139"/>
      <c r="BK853" s="139" t="s">
        <v>116</v>
      </c>
    </row>
    <row r="854" spans="1:63" ht="13.2" customHeight="1" x14ac:dyDescent="0.2">
      <c r="A854" s="54">
        <f t="shared" si="287"/>
        <v>45919</v>
      </c>
      <c r="B854" s="54" t="str">
        <f t="shared" si="288"/>
        <v>NRT</v>
      </c>
      <c r="C854" s="53">
        <f t="shared" si="289"/>
        <v>82020038152</v>
      </c>
      <c r="D854" s="55" t="str">
        <f t="shared" si="290"/>
        <v>PJP250146866</v>
      </c>
      <c r="E854" s="53">
        <f t="shared" si="291"/>
        <v>596421493606</v>
      </c>
      <c r="F854" s="53">
        <f t="shared" si="292"/>
        <v>2256355</v>
      </c>
      <c r="G854" s="53" t="str">
        <f t="shared" si="293"/>
        <v>SWCORP (TEAMHT)</v>
      </c>
      <c r="H854" s="55" t="str">
        <f t="shared" si="294"/>
        <v>박수연</v>
      </c>
      <c r="I854" s="53">
        <f t="shared" si="295"/>
        <v>7364</v>
      </c>
      <c r="J854" s="72" t="str">
        <f t="shared" si="296"/>
        <v>[식물검역]</v>
      </c>
      <c r="K854" s="114">
        <f t="shared" si="297"/>
        <v>1</v>
      </c>
      <c r="L854" s="115">
        <f t="shared" si="298"/>
        <v>6.7</v>
      </c>
      <c r="M854" s="115">
        <f t="shared" si="299"/>
        <v>6</v>
      </c>
      <c r="N854" s="56">
        <f t="shared" si="300"/>
        <v>6.7</v>
      </c>
      <c r="O854" s="53" t="str">
        <f t="shared" si="301"/>
        <v>식물검역(Plants Inspection)</v>
      </c>
      <c r="P854" s="100">
        <f t="shared" si="302"/>
        <v>22.64</v>
      </c>
      <c r="Q854" s="63" t="str">
        <f t="shared" si="303"/>
        <v>RS706</v>
      </c>
      <c r="R854" s="63" t="str">
        <f t="shared" si="304"/>
        <v>AIR SEOUL</v>
      </c>
      <c r="S854" s="54">
        <f t="shared" si="305"/>
        <v>45919</v>
      </c>
      <c r="T854" s="94">
        <f t="shared" si="306"/>
        <v>1743</v>
      </c>
      <c r="U854" s="98" cm="1">
        <f t="array" ref="U854">IF(OR(ISNUMBER(SEARCH("대신대납",J854)),ISNUMBER(SEARCH("대신 대납",J854))),_xlfn.LET(
  _xlpm.s,J854,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4" s="98">
        <f>((K854-1)*2500)/(Summary!$B$23/100)</f>
        <v>0</v>
      </c>
      <c r="W854" s="107">
        <f>IF(OR(ISNUMBER(SEARCH("대신대납",J854)),ISNUMBER(SEARCH("대신 대납",J854)),ISNUMBER(SEARCH("대신착불",J854)),ISNUMBER(SEARCH("대신 착불",J854))), 0,_xlfn.IFNA(_xlfn.IFS(
    AND(N854/K854 &gt; 2, N854/K854 &lt;= 5), 500/(Summary!$B$23/100) * K854,
    AND(N854/K854 &gt; 5, N854/K854 &lt;= 10), 1000/(Summary!$B$23/100) * K854,
    AND(N854/K854 &gt; 10, N854/K854 &lt;= 20), 3000/(Summary!$B$23/100) * K854,
    AND(N854/K854 &gt; 20, N854/K854 &lt;= 25), 11000/(Summary!$B$23/100) * K854,
    AND(N854/K854 &gt; 25, N854/K854 &lt;= 999), 15000/(Summary!$B$23/100) * K854
),0))</f>
        <v>106.11993675251769</v>
      </c>
      <c r="X854" s="99" cm="1">
        <f t="array" ref="X854">_xlfn.IFNA(_xlfn.IFS(AND(P854&gt;=2000, P854&lt;3000), 10000, AND(P854&gt;=3000, P854&lt;4000), 15000, AND(P854&gt;=4000, P854&lt;5000), 20000, AND(P854&gt;=5000), 25000),0)</f>
        <v>0</v>
      </c>
      <c r="Y854" s="64" t="str">
        <f>_xlfn.IFNA(VLOOKUP(D854,OTC!$A:$H,8,0),"")</f>
        <v/>
      </c>
      <c r="Z854" s="102">
        <f t="shared" si="307"/>
        <v>106</v>
      </c>
      <c r="AA854" s="113">
        <f t="shared" si="308"/>
        <v>1849</v>
      </c>
      <c r="AB854" s="124">
        <f>IF(OR(ISNUMBER(SEARCH("적하삭제",J854)),ISNUMBER(SEARCH("적하 삭제",J854))),0,AA854*Summary!$B$23/100)</f>
        <v>17423.681700000001</v>
      </c>
      <c r="AC854" s="65"/>
      <c r="AD854" s="145">
        <v>45919</v>
      </c>
      <c r="AE854" s="139" t="s">
        <v>10</v>
      </c>
      <c r="AF854" s="139">
        <v>82020038152</v>
      </c>
      <c r="AG854" s="139" t="s">
        <v>2658</v>
      </c>
      <c r="AH854" s="139" t="s">
        <v>2659</v>
      </c>
      <c r="AI854" s="139">
        <v>1037715183</v>
      </c>
      <c r="AJ854" s="139">
        <v>7364</v>
      </c>
      <c r="AK854" s="139" t="s">
        <v>117</v>
      </c>
      <c r="AL854" s="140">
        <v>1</v>
      </c>
      <c r="AM854" s="141">
        <v>6.7</v>
      </c>
      <c r="AN854" s="141">
        <v>6</v>
      </c>
      <c r="AO854" s="141">
        <v>7</v>
      </c>
      <c r="AP854" s="139" t="s">
        <v>99</v>
      </c>
      <c r="AQ854" s="141">
        <v>22.64</v>
      </c>
      <c r="AR854" s="139" t="s">
        <v>81</v>
      </c>
      <c r="AS854" s="139" t="s">
        <v>81</v>
      </c>
      <c r="AT854" s="139" t="s">
        <v>81</v>
      </c>
      <c r="AU854" s="139" t="s">
        <v>81</v>
      </c>
      <c r="AV854" s="139" t="s">
        <v>81</v>
      </c>
      <c r="AW854" s="139">
        <v>2256355</v>
      </c>
      <c r="AX854" s="139" t="s">
        <v>121</v>
      </c>
      <c r="AY854" s="139" t="s">
        <v>82</v>
      </c>
      <c r="AZ854" s="139"/>
      <c r="BA854" s="139" t="s">
        <v>83</v>
      </c>
      <c r="BB854" s="157">
        <v>596421493606</v>
      </c>
      <c r="BC854" s="139"/>
      <c r="BD854" s="139" t="s">
        <v>2660</v>
      </c>
      <c r="BE854" s="139" t="s">
        <v>88</v>
      </c>
      <c r="BF854" s="139" t="s">
        <v>87</v>
      </c>
      <c r="BG854" s="139" t="s">
        <v>84</v>
      </c>
      <c r="BH854" s="139" t="s">
        <v>85</v>
      </c>
      <c r="BI854" s="139" t="s">
        <v>86</v>
      </c>
      <c r="BJ854" s="139"/>
      <c r="BK854" s="139" t="s">
        <v>116</v>
      </c>
    </row>
    <row r="855" spans="1:63" ht="13.2" customHeight="1" x14ac:dyDescent="0.2">
      <c r="A855" s="54">
        <f t="shared" si="287"/>
        <v>45919</v>
      </c>
      <c r="B855" s="54" t="str">
        <f t="shared" si="288"/>
        <v>NRT</v>
      </c>
      <c r="C855" s="53">
        <f t="shared" si="289"/>
        <v>82020038152</v>
      </c>
      <c r="D855" s="55" t="str">
        <f t="shared" si="290"/>
        <v>PJP250146898</v>
      </c>
      <c r="E855" s="53">
        <f t="shared" si="291"/>
        <v>596421493923</v>
      </c>
      <c r="F855" s="53">
        <f t="shared" si="292"/>
        <v>2256355</v>
      </c>
      <c r="G855" s="53" t="str">
        <f t="shared" si="293"/>
        <v>SWCORP (TEAMHT)</v>
      </c>
      <c r="H855" s="55" t="str">
        <f t="shared" si="294"/>
        <v>박명희</v>
      </c>
      <c r="I855" s="53">
        <f t="shared" si="295"/>
        <v>16690</v>
      </c>
      <c r="J855" s="72">
        <f t="shared" si="296"/>
        <v>0</v>
      </c>
      <c r="K855" s="114">
        <f t="shared" si="297"/>
        <v>1</v>
      </c>
      <c r="L855" s="115">
        <f t="shared" si="298"/>
        <v>1.05</v>
      </c>
      <c r="M855" s="115">
        <f t="shared" si="299"/>
        <v>2.1</v>
      </c>
      <c r="N855" s="56">
        <f t="shared" si="300"/>
        <v>2.1</v>
      </c>
      <c r="O855" s="53" t="str">
        <f t="shared" si="301"/>
        <v>일반(목록배제,Normal-Manifest Exception)</v>
      </c>
      <c r="P855" s="100">
        <f t="shared" si="302"/>
        <v>14.95</v>
      </c>
      <c r="Q855" s="63" t="str">
        <f t="shared" si="303"/>
        <v>RS706</v>
      </c>
      <c r="R855" s="63" t="str">
        <f t="shared" si="304"/>
        <v>AIR SEOUL</v>
      </c>
      <c r="S855" s="54">
        <f t="shared" si="305"/>
        <v>45919</v>
      </c>
      <c r="T855" s="94">
        <f t="shared" si="306"/>
        <v>869</v>
      </c>
      <c r="U855" s="98" cm="1">
        <f t="array" ref="U855">IF(OR(ISNUMBER(SEARCH("대신대납",J855)),ISNUMBER(SEARCH("대신 대납",J855))),_xlfn.LET(
  _xlpm.s,J855,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5" s="98">
        <f>((K855-1)*2500)/(Summary!$B$23/100)</f>
        <v>0</v>
      </c>
      <c r="W855" s="107">
        <f>IF(OR(ISNUMBER(SEARCH("대신대납",J855)),ISNUMBER(SEARCH("대신 대납",J855)),ISNUMBER(SEARCH("대신착불",J855)),ISNUMBER(SEARCH("대신 착불",J855))), 0,_xlfn.IFNA(_xlfn.IFS(
    AND(N855/K855 &gt; 2, N855/K855 &lt;= 5), 500/(Summary!$B$23/100) * K855,
    AND(N855/K855 &gt; 5, N855/K855 &lt;= 10), 1000/(Summary!$B$23/100) * K855,
    AND(N855/K855 &gt; 10, N855/K855 &lt;= 20), 3000/(Summary!$B$23/100) * K855,
    AND(N855/K855 &gt; 20, N855/K855 &lt;= 25), 11000/(Summary!$B$23/100) * K855,
    AND(N855/K855 &gt; 25, N855/K855 &lt;= 999), 15000/(Summary!$B$23/100) * K855
),0))</f>
        <v>53.059968376258844</v>
      </c>
      <c r="X855" s="99" cm="1">
        <f t="array" ref="X855">_xlfn.IFNA(_xlfn.IFS(AND(P855&gt;=2000, P855&lt;3000), 10000, AND(P855&gt;=3000, P855&lt;4000), 15000, AND(P855&gt;=4000, P855&lt;5000), 20000, AND(P855&gt;=5000), 25000),0)</f>
        <v>0</v>
      </c>
      <c r="Y855" s="64" t="str">
        <f>_xlfn.IFNA(VLOOKUP(D855,OTC!$A:$H,8,0),"")</f>
        <v/>
      </c>
      <c r="Z855" s="102">
        <f t="shared" si="307"/>
        <v>53</v>
      </c>
      <c r="AA855" s="113">
        <f t="shared" si="308"/>
        <v>922</v>
      </c>
      <c r="AB855" s="124">
        <f>IF(OR(ISNUMBER(SEARCH("적하삭제",J855)),ISNUMBER(SEARCH("적하 삭제",J855))),0,AA855*Summary!$B$23/100)</f>
        <v>8688.2826000000005</v>
      </c>
      <c r="AC855" s="65"/>
      <c r="AD855" s="145">
        <v>45919</v>
      </c>
      <c r="AE855" s="139" t="s">
        <v>10</v>
      </c>
      <c r="AF855" s="139">
        <v>82020038152</v>
      </c>
      <c r="AG855" s="139" t="s">
        <v>2661</v>
      </c>
      <c r="AH855" s="139" t="s">
        <v>2662</v>
      </c>
      <c r="AI855" s="139">
        <v>1027319452</v>
      </c>
      <c r="AJ855" s="139">
        <v>16690</v>
      </c>
      <c r="AK855" s="139"/>
      <c r="AL855" s="140">
        <v>1</v>
      </c>
      <c r="AM855" s="141">
        <v>1.05</v>
      </c>
      <c r="AN855" s="141">
        <v>2.1</v>
      </c>
      <c r="AO855" s="141">
        <v>2.1</v>
      </c>
      <c r="AP855" s="139" t="s">
        <v>8</v>
      </c>
      <c r="AQ855" s="141">
        <v>14.95</v>
      </c>
      <c r="AR855" s="139" t="s">
        <v>81</v>
      </c>
      <c r="AS855" s="139" t="s">
        <v>81</v>
      </c>
      <c r="AT855" s="139" t="s">
        <v>81</v>
      </c>
      <c r="AU855" s="139" t="s">
        <v>81</v>
      </c>
      <c r="AV855" s="139" t="s">
        <v>81</v>
      </c>
      <c r="AW855" s="139">
        <v>2256355</v>
      </c>
      <c r="AX855" s="139" t="s">
        <v>121</v>
      </c>
      <c r="AY855" s="139" t="s">
        <v>82</v>
      </c>
      <c r="AZ855" s="139"/>
      <c r="BA855" s="139" t="s">
        <v>83</v>
      </c>
      <c r="BB855" s="157">
        <v>596421493923</v>
      </c>
      <c r="BC855" s="139"/>
      <c r="BD855" s="139" t="s">
        <v>2663</v>
      </c>
      <c r="BE855" s="139" t="s">
        <v>88</v>
      </c>
      <c r="BF855" s="139" t="s">
        <v>87</v>
      </c>
      <c r="BG855" s="139" t="s">
        <v>84</v>
      </c>
      <c r="BH855" s="139" t="s">
        <v>85</v>
      </c>
      <c r="BI855" s="139" t="s">
        <v>86</v>
      </c>
      <c r="BJ855" s="139"/>
      <c r="BK855" s="139" t="s">
        <v>116</v>
      </c>
    </row>
    <row r="856" spans="1:63" ht="13.2" customHeight="1" x14ac:dyDescent="0.2">
      <c r="A856" s="54">
        <f t="shared" si="287"/>
        <v>45919</v>
      </c>
      <c r="B856" s="54" t="str">
        <f t="shared" si="288"/>
        <v>NRT</v>
      </c>
      <c r="C856" s="53">
        <f t="shared" si="289"/>
        <v>82020038152</v>
      </c>
      <c r="D856" s="55" t="str">
        <f t="shared" si="290"/>
        <v>PJP250147022</v>
      </c>
      <c r="E856" s="53">
        <f t="shared" si="291"/>
        <v>596421494774</v>
      </c>
      <c r="F856" s="53">
        <f t="shared" si="292"/>
        <v>2256355</v>
      </c>
      <c r="G856" s="53" t="str">
        <f t="shared" si="293"/>
        <v>SWCORP (TEAMHT)</v>
      </c>
      <c r="H856" s="55" t="str">
        <f t="shared" si="294"/>
        <v>조수진</v>
      </c>
      <c r="I856" s="53">
        <f t="shared" si="295"/>
        <v>13804</v>
      </c>
      <c r="J856" s="72">
        <f t="shared" si="296"/>
        <v>0</v>
      </c>
      <c r="K856" s="114">
        <f t="shared" si="297"/>
        <v>1</v>
      </c>
      <c r="L856" s="115">
        <f t="shared" si="298"/>
        <v>0.5</v>
      </c>
      <c r="M856" s="115">
        <f t="shared" si="299"/>
        <v>2</v>
      </c>
      <c r="N856" s="56">
        <f t="shared" si="300"/>
        <v>2</v>
      </c>
      <c r="O856" s="53" t="str">
        <f t="shared" si="301"/>
        <v>목록(Manifest)</v>
      </c>
      <c r="P856" s="100">
        <f t="shared" si="302"/>
        <v>3.25</v>
      </c>
      <c r="Q856" s="63" t="str">
        <f t="shared" si="303"/>
        <v>RS706</v>
      </c>
      <c r="R856" s="63" t="str">
        <f t="shared" si="304"/>
        <v>AIR SEOUL</v>
      </c>
      <c r="S856" s="54">
        <f t="shared" si="305"/>
        <v>45919</v>
      </c>
      <c r="T856" s="94">
        <f t="shared" si="306"/>
        <v>850</v>
      </c>
      <c r="U856" s="98" cm="1">
        <f t="array" ref="U856">IF(OR(ISNUMBER(SEARCH("대신대납",J856)),ISNUMBER(SEARCH("대신 대납",J856))),_xlfn.LET(
  _xlpm.s,J856,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6" s="98">
        <f>((K856-1)*2500)/(Summary!$B$23/100)</f>
        <v>0</v>
      </c>
      <c r="W856" s="107">
        <f>IF(OR(ISNUMBER(SEARCH("대신대납",J856)),ISNUMBER(SEARCH("대신 대납",J856)),ISNUMBER(SEARCH("대신착불",J856)),ISNUMBER(SEARCH("대신 착불",J856))), 0,_xlfn.IFNA(_xlfn.IFS(
    AND(N856/K856 &gt; 2, N856/K856 &lt;= 5), 500/(Summary!$B$23/100) * K856,
    AND(N856/K856 &gt; 5, N856/K856 &lt;= 10), 1000/(Summary!$B$23/100) * K856,
    AND(N856/K856 &gt; 10, N856/K856 &lt;= 20), 3000/(Summary!$B$23/100) * K856,
    AND(N856/K856 &gt; 20, N856/K856 &lt;= 25), 11000/(Summary!$B$23/100) * K856,
    AND(N856/K856 &gt; 25, N856/K856 &lt;= 999), 15000/(Summary!$B$23/100) * K856
),0))</f>
        <v>0</v>
      </c>
      <c r="X856" s="99" cm="1">
        <f t="array" ref="X856">_xlfn.IFNA(_xlfn.IFS(AND(P856&gt;=2000, P856&lt;3000), 10000, AND(P856&gt;=3000, P856&lt;4000), 15000, AND(P856&gt;=4000, P856&lt;5000), 20000, AND(P856&gt;=5000), 25000),0)</f>
        <v>0</v>
      </c>
      <c r="Y856" s="64" t="str">
        <f>_xlfn.IFNA(VLOOKUP(D856,OTC!$A:$H,8,0),"")</f>
        <v/>
      </c>
      <c r="Z856" s="102">
        <f t="shared" si="307"/>
        <v>0</v>
      </c>
      <c r="AA856" s="113">
        <f t="shared" si="308"/>
        <v>850</v>
      </c>
      <c r="AB856" s="124">
        <f>IF(OR(ISNUMBER(SEARCH("적하삭제",J856)),ISNUMBER(SEARCH("적하 삭제",J856))),0,AA856*Summary!$B$23/100)</f>
        <v>8009.8050000000003</v>
      </c>
      <c r="AC856" s="65"/>
      <c r="AD856" s="145">
        <v>45919</v>
      </c>
      <c r="AE856" s="139" t="s">
        <v>10</v>
      </c>
      <c r="AF856" s="139">
        <v>82020038152</v>
      </c>
      <c r="AG856" s="139" t="s">
        <v>2664</v>
      </c>
      <c r="AH856" s="139" t="s">
        <v>2665</v>
      </c>
      <c r="AI856" s="139">
        <v>1094637586</v>
      </c>
      <c r="AJ856" s="139">
        <v>13804</v>
      </c>
      <c r="AK856" s="139"/>
      <c r="AL856" s="140">
        <v>1</v>
      </c>
      <c r="AM856" s="141">
        <v>0.5</v>
      </c>
      <c r="AN856" s="141">
        <v>2</v>
      </c>
      <c r="AO856" s="141">
        <v>2</v>
      </c>
      <c r="AP856" s="139" t="s">
        <v>7</v>
      </c>
      <c r="AQ856" s="141">
        <v>3.25</v>
      </c>
      <c r="AR856" s="139" t="s">
        <v>81</v>
      </c>
      <c r="AS856" s="139" t="s">
        <v>81</v>
      </c>
      <c r="AT856" s="139" t="s">
        <v>81</v>
      </c>
      <c r="AU856" s="139" t="s">
        <v>81</v>
      </c>
      <c r="AV856" s="139" t="s">
        <v>81</v>
      </c>
      <c r="AW856" s="139">
        <v>2256355</v>
      </c>
      <c r="AX856" s="139" t="s">
        <v>121</v>
      </c>
      <c r="AY856" s="139" t="s">
        <v>82</v>
      </c>
      <c r="AZ856" s="139"/>
      <c r="BA856" s="139" t="s">
        <v>83</v>
      </c>
      <c r="BB856" s="157">
        <v>596421494774</v>
      </c>
      <c r="BC856" s="139"/>
      <c r="BD856" s="139" t="s">
        <v>2666</v>
      </c>
      <c r="BE856" s="139" t="s">
        <v>88</v>
      </c>
      <c r="BF856" s="139" t="s">
        <v>87</v>
      </c>
      <c r="BG856" s="139" t="s">
        <v>84</v>
      </c>
      <c r="BH856" s="139" t="s">
        <v>85</v>
      </c>
      <c r="BI856" s="139" t="s">
        <v>86</v>
      </c>
      <c r="BJ856" s="139"/>
      <c r="BK856" s="139" t="s">
        <v>116</v>
      </c>
    </row>
    <row r="857" spans="1:63" ht="13.2" customHeight="1" x14ac:dyDescent="0.2">
      <c r="A857" s="54">
        <f t="shared" si="287"/>
        <v>45919</v>
      </c>
      <c r="B857" s="54" t="str">
        <f t="shared" si="288"/>
        <v>NRT</v>
      </c>
      <c r="C857" s="53">
        <f t="shared" si="289"/>
        <v>82020038152</v>
      </c>
      <c r="D857" s="55" t="str">
        <f t="shared" si="290"/>
        <v>PJP250147027</v>
      </c>
      <c r="E857" s="53">
        <f t="shared" si="291"/>
        <v>596421494822</v>
      </c>
      <c r="F857" s="53">
        <f t="shared" si="292"/>
        <v>2256355</v>
      </c>
      <c r="G857" s="53" t="str">
        <f t="shared" si="293"/>
        <v>SWCORP (TEAMHT)</v>
      </c>
      <c r="H857" s="55" t="str">
        <f t="shared" si="294"/>
        <v>박서진</v>
      </c>
      <c r="I857" s="53">
        <f t="shared" si="295"/>
        <v>22001</v>
      </c>
      <c r="J857" s="72">
        <f t="shared" si="296"/>
        <v>0</v>
      </c>
      <c r="K857" s="114">
        <f t="shared" si="297"/>
        <v>1</v>
      </c>
      <c r="L857" s="115">
        <f t="shared" si="298"/>
        <v>3.2</v>
      </c>
      <c r="M857" s="115">
        <f t="shared" si="299"/>
        <v>2.1</v>
      </c>
      <c r="N857" s="56">
        <f t="shared" si="300"/>
        <v>3.2</v>
      </c>
      <c r="O857" s="53" t="str">
        <f t="shared" si="301"/>
        <v>일반(목록배제,Normal-Manifest Exception)</v>
      </c>
      <c r="P857" s="100">
        <f t="shared" si="302"/>
        <v>13.51</v>
      </c>
      <c r="Q857" s="63" t="str">
        <f t="shared" si="303"/>
        <v>RS706</v>
      </c>
      <c r="R857" s="63" t="str">
        <f t="shared" si="304"/>
        <v>AIR SEOUL</v>
      </c>
      <c r="S857" s="54">
        <f t="shared" si="305"/>
        <v>45919</v>
      </c>
      <c r="T857" s="94">
        <f t="shared" si="306"/>
        <v>1078</v>
      </c>
      <c r="U857" s="98" cm="1">
        <f t="array" ref="U857">IF(OR(ISNUMBER(SEARCH("대신대납",J857)),ISNUMBER(SEARCH("대신 대납",J857))),_xlfn.LET(
  _xlpm.s,J857,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7" s="98">
        <f>((K857-1)*2500)/(Summary!$B$23/100)</f>
        <v>0</v>
      </c>
      <c r="W857" s="107">
        <f>IF(OR(ISNUMBER(SEARCH("대신대납",J857)),ISNUMBER(SEARCH("대신 대납",J857)),ISNUMBER(SEARCH("대신착불",J857)),ISNUMBER(SEARCH("대신 착불",J857))), 0,_xlfn.IFNA(_xlfn.IFS(
    AND(N857/K857 &gt; 2, N857/K857 &lt;= 5), 500/(Summary!$B$23/100) * K857,
    AND(N857/K857 &gt; 5, N857/K857 &lt;= 10), 1000/(Summary!$B$23/100) * K857,
    AND(N857/K857 &gt; 10, N857/K857 &lt;= 20), 3000/(Summary!$B$23/100) * K857,
    AND(N857/K857 &gt; 20, N857/K857 &lt;= 25), 11000/(Summary!$B$23/100) * K857,
    AND(N857/K857 &gt; 25, N857/K857 &lt;= 999), 15000/(Summary!$B$23/100) * K857
),0))</f>
        <v>53.059968376258844</v>
      </c>
      <c r="X857" s="99" cm="1">
        <f t="array" ref="X857">_xlfn.IFNA(_xlfn.IFS(AND(P857&gt;=2000, P857&lt;3000), 10000, AND(P857&gt;=3000, P857&lt;4000), 15000, AND(P857&gt;=4000, P857&lt;5000), 20000, AND(P857&gt;=5000), 25000),0)</f>
        <v>0</v>
      </c>
      <c r="Y857" s="64" t="str">
        <f>_xlfn.IFNA(VLOOKUP(D857,OTC!$A:$H,8,0),"")</f>
        <v/>
      </c>
      <c r="Z857" s="102">
        <f t="shared" si="307"/>
        <v>53</v>
      </c>
      <c r="AA857" s="113">
        <f t="shared" si="308"/>
        <v>1131</v>
      </c>
      <c r="AB857" s="124">
        <f>IF(OR(ISNUMBER(SEARCH("적하삭제",J857)),ISNUMBER(SEARCH("적하 삭제",J857))),0,AA857*Summary!$B$23/100)</f>
        <v>10657.7523</v>
      </c>
      <c r="AC857" s="65"/>
      <c r="AD857" s="145">
        <v>45919</v>
      </c>
      <c r="AE857" s="139" t="s">
        <v>10</v>
      </c>
      <c r="AF857" s="139">
        <v>82020038152</v>
      </c>
      <c r="AG857" s="139" t="s">
        <v>2667</v>
      </c>
      <c r="AH857" s="139" t="s">
        <v>137</v>
      </c>
      <c r="AI857" s="139">
        <v>1036584146</v>
      </c>
      <c r="AJ857" s="139">
        <v>22001</v>
      </c>
      <c r="AK857" s="139"/>
      <c r="AL857" s="140">
        <v>1</v>
      </c>
      <c r="AM857" s="141">
        <v>3.2</v>
      </c>
      <c r="AN857" s="141">
        <v>2.1</v>
      </c>
      <c r="AO857" s="141">
        <v>3.2</v>
      </c>
      <c r="AP857" s="139" t="s">
        <v>8</v>
      </c>
      <c r="AQ857" s="141">
        <v>13.51</v>
      </c>
      <c r="AR857" s="139" t="s">
        <v>81</v>
      </c>
      <c r="AS857" s="139" t="s">
        <v>81</v>
      </c>
      <c r="AT857" s="139" t="s">
        <v>81</v>
      </c>
      <c r="AU857" s="139" t="s">
        <v>81</v>
      </c>
      <c r="AV857" s="139" t="s">
        <v>81</v>
      </c>
      <c r="AW857" s="139">
        <v>2256355</v>
      </c>
      <c r="AX857" s="139" t="s">
        <v>121</v>
      </c>
      <c r="AY857" s="139" t="s">
        <v>82</v>
      </c>
      <c r="AZ857" s="139"/>
      <c r="BA857" s="139" t="s">
        <v>83</v>
      </c>
      <c r="BB857" s="157">
        <v>596421494822</v>
      </c>
      <c r="BC857" s="139"/>
      <c r="BD857" s="139" t="s">
        <v>2668</v>
      </c>
      <c r="BE857" s="139" t="s">
        <v>88</v>
      </c>
      <c r="BF857" s="139" t="s">
        <v>87</v>
      </c>
      <c r="BG857" s="139" t="s">
        <v>84</v>
      </c>
      <c r="BH857" s="139" t="s">
        <v>85</v>
      </c>
      <c r="BI857" s="139" t="s">
        <v>86</v>
      </c>
      <c r="BJ857" s="139"/>
      <c r="BK857" s="139" t="s">
        <v>116</v>
      </c>
    </row>
    <row r="858" spans="1:63" ht="13.2" customHeight="1" x14ac:dyDescent="0.2">
      <c r="A858" s="54">
        <f t="shared" si="287"/>
        <v>45919</v>
      </c>
      <c r="B858" s="54" t="str">
        <f t="shared" si="288"/>
        <v>NRT</v>
      </c>
      <c r="C858" s="53">
        <f t="shared" si="289"/>
        <v>82020038152</v>
      </c>
      <c r="D858" s="55" t="str">
        <f t="shared" si="290"/>
        <v>PJP250146865</v>
      </c>
      <c r="E858" s="53">
        <f t="shared" si="291"/>
        <v>596421493595</v>
      </c>
      <c r="F858" s="53">
        <f t="shared" si="292"/>
        <v>2256355</v>
      </c>
      <c r="G858" s="53" t="str">
        <f t="shared" si="293"/>
        <v>SWCORP (TEAMHT)</v>
      </c>
      <c r="H858" s="55" t="str">
        <f t="shared" si="294"/>
        <v>박준현</v>
      </c>
      <c r="I858" s="53">
        <f t="shared" si="295"/>
        <v>48104</v>
      </c>
      <c r="J858" s="72">
        <f t="shared" si="296"/>
        <v>0</v>
      </c>
      <c r="K858" s="114">
        <f t="shared" si="297"/>
        <v>1</v>
      </c>
      <c r="L858" s="115">
        <f t="shared" si="298"/>
        <v>0.85</v>
      </c>
      <c r="M858" s="115">
        <f t="shared" si="299"/>
        <v>3.4</v>
      </c>
      <c r="N858" s="56">
        <f t="shared" si="300"/>
        <v>3.4000000000000004</v>
      </c>
      <c r="O858" s="53" t="str">
        <f t="shared" si="301"/>
        <v>일반(목록배제,Normal-Manifest Exception)</v>
      </c>
      <c r="P858" s="100">
        <f t="shared" si="302"/>
        <v>16.350000000000001</v>
      </c>
      <c r="Q858" s="63" t="str">
        <f t="shared" si="303"/>
        <v>RS706</v>
      </c>
      <c r="R858" s="63" t="str">
        <f t="shared" si="304"/>
        <v>AIR SEOUL</v>
      </c>
      <c r="S858" s="54">
        <f t="shared" si="305"/>
        <v>45919</v>
      </c>
      <c r="T858" s="94">
        <f t="shared" si="306"/>
        <v>1116</v>
      </c>
      <c r="U858" s="98" cm="1">
        <f t="array" ref="U858">IF(OR(ISNUMBER(SEARCH("대신대납",J858)),ISNUMBER(SEARCH("대신 대납",J858))),_xlfn.LET(
  _xlpm.s,J858,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8" s="98">
        <f>((K858-1)*2500)/(Summary!$B$23/100)</f>
        <v>0</v>
      </c>
      <c r="W858" s="107">
        <f>IF(OR(ISNUMBER(SEARCH("대신대납",J858)),ISNUMBER(SEARCH("대신 대납",J858)),ISNUMBER(SEARCH("대신착불",J858)),ISNUMBER(SEARCH("대신 착불",J858))), 0,_xlfn.IFNA(_xlfn.IFS(
    AND(N858/K858 &gt; 2, N858/K858 &lt;= 5), 500/(Summary!$B$23/100) * K858,
    AND(N858/K858 &gt; 5, N858/K858 &lt;= 10), 1000/(Summary!$B$23/100) * K858,
    AND(N858/K858 &gt; 10, N858/K858 &lt;= 20), 3000/(Summary!$B$23/100) * K858,
    AND(N858/K858 &gt; 20, N858/K858 &lt;= 25), 11000/(Summary!$B$23/100) * K858,
    AND(N858/K858 &gt; 25, N858/K858 &lt;= 999), 15000/(Summary!$B$23/100) * K858
),0))</f>
        <v>53.059968376258844</v>
      </c>
      <c r="X858" s="99" cm="1">
        <f t="array" ref="X858">_xlfn.IFNA(_xlfn.IFS(AND(P858&gt;=2000, P858&lt;3000), 10000, AND(P858&gt;=3000, P858&lt;4000), 15000, AND(P858&gt;=4000, P858&lt;5000), 20000, AND(P858&gt;=5000), 25000),0)</f>
        <v>0</v>
      </c>
      <c r="Y858" s="64" t="str">
        <f>_xlfn.IFNA(VLOOKUP(D858,OTC!$A:$H,8,0),"")</f>
        <v/>
      </c>
      <c r="Z858" s="102">
        <f t="shared" si="307"/>
        <v>53</v>
      </c>
      <c r="AA858" s="113">
        <f t="shared" si="308"/>
        <v>1169</v>
      </c>
      <c r="AB858" s="124">
        <f>IF(OR(ISNUMBER(SEARCH("적하삭제",J858)),ISNUMBER(SEARCH("적하 삭제",J858))),0,AA858*Summary!$B$23/100)</f>
        <v>11015.8377</v>
      </c>
      <c r="AC858" s="65"/>
      <c r="AD858" s="145">
        <v>45919</v>
      </c>
      <c r="AE858" s="139" t="s">
        <v>10</v>
      </c>
      <c r="AF858" s="139">
        <v>82020038152</v>
      </c>
      <c r="AG858" s="139" t="s">
        <v>2669</v>
      </c>
      <c r="AH858" s="139" t="s">
        <v>2670</v>
      </c>
      <c r="AI858" s="139">
        <v>1041964148</v>
      </c>
      <c r="AJ858" s="139">
        <v>48104</v>
      </c>
      <c r="AK858" s="139"/>
      <c r="AL858" s="140">
        <v>1</v>
      </c>
      <c r="AM858" s="141">
        <v>0.85</v>
      </c>
      <c r="AN858" s="141">
        <v>3.4</v>
      </c>
      <c r="AO858" s="141">
        <v>3.4</v>
      </c>
      <c r="AP858" s="139" t="s">
        <v>8</v>
      </c>
      <c r="AQ858" s="141">
        <v>16.350000000000001</v>
      </c>
      <c r="AR858" s="139" t="s">
        <v>81</v>
      </c>
      <c r="AS858" s="139" t="s">
        <v>81</v>
      </c>
      <c r="AT858" s="139" t="s">
        <v>81</v>
      </c>
      <c r="AU858" s="139" t="s">
        <v>81</v>
      </c>
      <c r="AV858" s="139" t="s">
        <v>81</v>
      </c>
      <c r="AW858" s="139">
        <v>2256355</v>
      </c>
      <c r="AX858" s="139" t="s">
        <v>121</v>
      </c>
      <c r="AY858" s="139" t="s">
        <v>82</v>
      </c>
      <c r="AZ858" s="139"/>
      <c r="BA858" s="139" t="s">
        <v>83</v>
      </c>
      <c r="BB858" s="157">
        <v>596421493595</v>
      </c>
      <c r="BC858" s="139"/>
      <c r="BD858" s="139" t="s">
        <v>2671</v>
      </c>
      <c r="BE858" s="139" t="s">
        <v>88</v>
      </c>
      <c r="BF858" s="139" t="s">
        <v>87</v>
      </c>
      <c r="BG858" s="139" t="s">
        <v>84</v>
      </c>
      <c r="BH858" s="139" t="s">
        <v>85</v>
      </c>
      <c r="BI858" s="139" t="s">
        <v>86</v>
      </c>
      <c r="BJ858" s="139"/>
      <c r="BK858" s="139" t="s">
        <v>116</v>
      </c>
    </row>
    <row r="859" spans="1:63" ht="13.2" customHeight="1" x14ac:dyDescent="0.2">
      <c r="A859" s="54">
        <f t="shared" si="287"/>
        <v>45919</v>
      </c>
      <c r="B859" s="54" t="str">
        <f t="shared" si="288"/>
        <v>NRT</v>
      </c>
      <c r="C859" s="53">
        <f t="shared" si="289"/>
        <v>82020038152</v>
      </c>
      <c r="D859" s="55" t="str">
        <f t="shared" si="290"/>
        <v>PJP250146887</v>
      </c>
      <c r="E859" s="53">
        <f t="shared" si="291"/>
        <v>596421493816</v>
      </c>
      <c r="F859" s="53">
        <f t="shared" si="292"/>
        <v>2256355</v>
      </c>
      <c r="G859" s="53" t="str">
        <f t="shared" si="293"/>
        <v>SWCORP (TEAMHT)</v>
      </c>
      <c r="H859" s="55" t="str">
        <f t="shared" si="294"/>
        <v>김미은</v>
      </c>
      <c r="I859" s="53">
        <f t="shared" si="295"/>
        <v>32843</v>
      </c>
      <c r="J859" s="72">
        <f t="shared" si="296"/>
        <v>0</v>
      </c>
      <c r="K859" s="114">
        <f t="shared" si="297"/>
        <v>1</v>
      </c>
      <c r="L859" s="115">
        <f t="shared" si="298"/>
        <v>0.55000000000000004</v>
      </c>
      <c r="M859" s="115">
        <f t="shared" si="299"/>
        <v>2</v>
      </c>
      <c r="N859" s="56">
        <f t="shared" si="300"/>
        <v>2</v>
      </c>
      <c r="O859" s="53" t="str">
        <f t="shared" si="301"/>
        <v>일반(목록배제,Normal-Manifest Exception)</v>
      </c>
      <c r="P859" s="100">
        <f t="shared" si="302"/>
        <v>2.31</v>
      </c>
      <c r="Q859" s="63" t="str">
        <f t="shared" si="303"/>
        <v>RS706</v>
      </c>
      <c r="R859" s="63" t="str">
        <f t="shared" si="304"/>
        <v>AIR SEOUL</v>
      </c>
      <c r="S859" s="54">
        <f t="shared" si="305"/>
        <v>45919</v>
      </c>
      <c r="T859" s="94">
        <f t="shared" si="306"/>
        <v>850</v>
      </c>
      <c r="U859" s="98" cm="1">
        <f t="array" ref="U859">IF(OR(ISNUMBER(SEARCH("대신대납",J859)),ISNUMBER(SEARCH("대신 대납",J859))),_xlfn.LET(
  _xlpm.s,J859,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9" s="98">
        <f>((K859-1)*2500)/(Summary!$B$23/100)</f>
        <v>0</v>
      </c>
      <c r="W859" s="107">
        <f>IF(OR(ISNUMBER(SEARCH("대신대납",J859)),ISNUMBER(SEARCH("대신 대납",J859)),ISNUMBER(SEARCH("대신착불",J859)),ISNUMBER(SEARCH("대신 착불",J859))), 0,_xlfn.IFNA(_xlfn.IFS(
    AND(N859/K859 &gt; 2, N859/K859 &lt;= 5), 500/(Summary!$B$23/100) * K859,
    AND(N859/K859 &gt; 5, N859/K859 &lt;= 10), 1000/(Summary!$B$23/100) * K859,
    AND(N859/K859 &gt; 10, N859/K859 &lt;= 20), 3000/(Summary!$B$23/100) * K859,
    AND(N859/K859 &gt; 20, N859/K859 &lt;= 25), 11000/(Summary!$B$23/100) * K859,
    AND(N859/K859 &gt; 25, N859/K859 &lt;= 999), 15000/(Summary!$B$23/100) * K859
),0))</f>
        <v>0</v>
      </c>
      <c r="X859" s="99" cm="1">
        <f t="array" ref="X859">_xlfn.IFNA(_xlfn.IFS(AND(P859&gt;=2000, P859&lt;3000), 10000, AND(P859&gt;=3000, P859&lt;4000), 15000, AND(P859&gt;=4000, P859&lt;5000), 20000, AND(P859&gt;=5000), 25000),0)</f>
        <v>0</v>
      </c>
      <c r="Y859" s="64" t="str">
        <f>_xlfn.IFNA(VLOOKUP(D859,OTC!$A:$H,8,0),"")</f>
        <v/>
      </c>
      <c r="Z859" s="102">
        <f t="shared" si="307"/>
        <v>0</v>
      </c>
      <c r="AA859" s="113">
        <f t="shared" si="308"/>
        <v>850</v>
      </c>
      <c r="AB859" s="124">
        <f>IF(OR(ISNUMBER(SEARCH("적하삭제",J859)),ISNUMBER(SEARCH("적하 삭제",J859))),0,AA859*Summary!$B$23/100)</f>
        <v>8009.8050000000003</v>
      </c>
      <c r="AC859" s="65"/>
      <c r="AD859" s="145">
        <v>45919</v>
      </c>
      <c r="AE859" s="139" t="s">
        <v>10</v>
      </c>
      <c r="AF859" s="139">
        <v>82020038152</v>
      </c>
      <c r="AG859" s="139" t="s">
        <v>2672</v>
      </c>
      <c r="AH859" s="139" t="s">
        <v>2673</v>
      </c>
      <c r="AI859" s="139">
        <v>1091044165</v>
      </c>
      <c r="AJ859" s="139">
        <v>32843</v>
      </c>
      <c r="AK859" s="139"/>
      <c r="AL859" s="140">
        <v>1</v>
      </c>
      <c r="AM859" s="141">
        <v>0.55000000000000004</v>
      </c>
      <c r="AN859" s="141">
        <v>2</v>
      </c>
      <c r="AO859" s="141">
        <v>2</v>
      </c>
      <c r="AP859" s="139" t="s">
        <v>8</v>
      </c>
      <c r="AQ859" s="141">
        <v>2.31</v>
      </c>
      <c r="AR859" s="139" t="s">
        <v>81</v>
      </c>
      <c r="AS859" s="139" t="s">
        <v>81</v>
      </c>
      <c r="AT859" s="139" t="s">
        <v>81</v>
      </c>
      <c r="AU859" s="139" t="s">
        <v>81</v>
      </c>
      <c r="AV859" s="139" t="s">
        <v>81</v>
      </c>
      <c r="AW859" s="139">
        <v>2256355</v>
      </c>
      <c r="AX859" s="139" t="s">
        <v>121</v>
      </c>
      <c r="AY859" s="139" t="s">
        <v>82</v>
      </c>
      <c r="AZ859" s="139"/>
      <c r="BA859" s="139" t="s">
        <v>83</v>
      </c>
      <c r="BB859" s="157">
        <v>596421493816</v>
      </c>
      <c r="BC859" s="139"/>
      <c r="BD859" s="139" t="s">
        <v>2674</v>
      </c>
      <c r="BE859" s="139" t="s">
        <v>88</v>
      </c>
      <c r="BF859" s="139" t="s">
        <v>87</v>
      </c>
      <c r="BG859" s="139" t="s">
        <v>84</v>
      </c>
      <c r="BH859" s="139" t="s">
        <v>85</v>
      </c>
      <c r="BI859" s="139" t="s">
        <v>86</v>
      </c>
      <c r="BJ859" s="139"/>
      <c r="BK859" s="139" t="s">
        <v>116</v>
      </c>
    </row>
    <row r="860" spans="1:63" ht="13.2" customHeight="1" x14ac:dyDescent="0.2">
      <c r="A860" s="54">
        <f t="shared" si="287"/>
        <v>45919</v>
      </c>
      <c r="B860" s="54" t="str">
        <f t="shared" si="288"/>
        <v>NRT</v>
      </c>
      <c r="C860" s="53">
        <f t="shared" si="289"/>
        <v>82020038152</v>
      </c>
      <c r="D860" s="55" t="str">
        <f t="shared" si="290"/>
        <v>PJP250146911</v>
      </c>
      <c r="E860" s="53">
        <f t="shared" si="291"/>
        <v>596421494052</v>
      </c>
      <c r="F860" s="53">
        <f t="shared" si="292"/>
        <v>2256355</v>
      </c>
      <c r="G860" s="53" t="str">
        <f t="shared" si="293"/>
        <v>SWCORP (TEAMHT)</v>
      </c>
      <c r="H860" s="55" t="str">
        <f t="shared" si="294"/>
        <v>이다혜</v>
      </c>
      <c r="I860" s="53">
        <f t="shared" si="295"/>
        <v>34141</v>
      </c>
      <c r="J860" s="72">
        <f t="shared" si="296"/>
        <v>0</v>
      </c>
      <c r="K860" s="114">
        <f t="shared" si="297"/>
        <v>1</v>
      </c>
      <c r="L860" s="115">
        <f t="shared" si="298"/>
        <v>1.85</v>
      </c>
      <c r="M860" s="115">
        <f t="shared" si="299"/>
        <v>4.0999999999999996</v>
      </c>
      <c r="N860" s="56">
        <f t="shared" si="300"/>
        <v>4.1000000000000005</v>
      </c>
      <c r="O860" s="53" t="str">
        <f t="shared" si="301"/>
        <v>일반(목록배제,Normal-Manifest Exception)</v>
      </c>
      <c r="P860" s="100">
        <f t="shared" si="302"/>
        <v>16.82</v>
      </c>
      <c r="Q860" s="63" t="str">
        <f t="shared" si="303"/>
        <v>RS706</v>
      </c>
      <c r="R860" s="63" t="str">
        <f t="shared" si="304"/>
        <v>AIR SEOUL</v>
      </c>
      <c r="S860" s="54">
        <f t="shared" si="305"/>
        <v>45919</v>
      </c>
      <c r="T860" s="94">
        <f t="shared" si="306"/>
        <v>1249</v>
      </c>
      <c r="U860" s="98" cm="1">
        <f t="array" ref="U860">IF(OR(ISNUMBER(SEARCH("대신대납",J860)),ISNUMBER(SEARCH("대신 대납",J860))),_xlfn.LET(
  _xlpm.s,J860,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0" s="98">
        <f>((K860-1)*2500)/(Summary!$B$23/100)</f>
        <v>0</v>
      </c>
      <c r="W860" s="107">
        <f>IF(OR(ISNUMBER(SEARCH("대신대납",J860)),ISNUMBER(SEARCH("대신 대납",J860)),ISNUMBER(SEARCH("대신착불",J860)),ISNUMBER(SEARCH("대신 착불",J860))), 0,_xlfn.IFNA(_xlfn.IFS(
    AND(N860/K860 &gt; 2, N860/K860 &lt;= 5), 500/(Summary!$B$23/100) * K860,
    AND(N860/K860 &gt; 5, N860/K860 &lt;= 10), 1000/(Summary!$B$23/100) * K860,
    AND(N860/K860 &gt; 10, N860/K860 &lt;= 20), 3000/(Summary!$B$23/100) * K860,
    AND(N860/K860 &gt; 20, N860/K860 &lt;= 25), 11000/(Summary!$B$23/100) * K860,
    AND(N860/K860 &gt; 25, N860/K860 &lt;= 999), 15000/(Summary!$B$23/100) * K860
),0))</f>
        <v>53.059968376258844</v>
      </c>
      <c r="X860" s="99" cm="1">
        <f t="array" ref="X860">_xlfn.IFNA(_xlfn.IFS(AND(P860&gt;=2000, P860&lt;3000), 10000, AND(P860&gt;=3000, P860&lt;4000), 15000, AND(P860&gt;=4000, P860&lt;5000), 20000, AND(P860&gt;=5000), 25000),0)</f>
        <v>0</v>
      </c>
      <c r="Y860" s="64" t="str">
        <f>_xlfn.IFNA(VLOOKUP(D860,OTC!$A:$H,8,0),"")</f>
        <v/>
      </c>
      <c r="Z860" s="102">
        <f t="shared" si="307"/>
        <v>53</v>
      </c>
      <c r="AA860" s="113">
        <f t="shared" si="308"/>
        <v>1302</v>
      </c>
      <c r="AB860" s="124">
        <f>IF(OR(ISNUMBER(SEARCH("적하삭제",J860)),ISNUMBER(SEARCH("적하 삭제",J860))),0,AA860*Summary!$B$23/100)</f>
        <v>12269.136600000002</v>
      </c>
      <c r="AC860" s="65"/>
      <c r="AD860" s="145">
        <v>45919</v>
      </c>
      <c r="AE860" s="139" t="s">
        <v>10</v>
      </c>
      <c r="AF860" s="139">
        <v>82020038152</v>
      </c>
      <c r="AG860" s="139" t="s">
        <v>2675</v>
      </c>
      <c r="AH860" s="139" t="s">
        <v>2676</v>
      </c>
      <c r="AI860" s="139">
        <v>1020864288</v>
      </c>
      <c r="AJ860" s="139">
        <v>34141</v>
      </c>
      <c r="AK860" s="139"/>
      <c r="AL860" s="140">
        <v>1</v>
      </c>
      <c r="AM860" s="141">
        <v>1.85</v>
      </c>
      <c r="AN860" s="141">
        <v>4.0999999999999996</v>
      </c>
      <c r="AO860" s="141">
        <v>4.0999999999999996</v>
      </c>
      <c r="AP860" s="139" t="s">
        <v>8</v>
      </c>
      <c r="AQ860" s="141">
        <v>16.82</v>
      </c>
      <c r="AR860" s="139" t="s">
        <v>81</v>
      </c>
      <c r="AS860" s="139" t="s">
        <v>81</v>
      </c>
      <c r="AT860" s="139" t="s">
        <v>81</v>
      </c>
      <c r="AU860" s="139" t="s">
        <v>81</v>
      </c>
      <c r="AV860" s="139" t="s">
        <v>81</v>
      </c>
      <c r="AW860" s="139">
        <v>2256355</v>
      </c>
      <c r="AX860" s="139" t="s">
        <v>121</v>
      </c>
      <c r="AY860" s="139" t="s">
        <v>82</v>
      </c>
      <c r="AZ860" s="139"/>
      <c r="BA860" s="139" t="s">
        <v>83</v>
      </c>
      <c r="BB860" s="157">
        <v>596421494052</v>
      </c>
      <c r="BC860" s="139"/>
      <c r="BD860" s="139" t="s">
        <v>2677</v>
      </c>
      <c r="BE860" s="139" t="s">
        <v>88</v>
      </c>
      <c r="BF860" s="139" t="s">
        <v>87</v>
      </c>
      <c r="BG860" s="139" t="s">
        <v>84</v>
      </c>
      <c r="BH860" s="139" t="s">
        <v>85</v>
      </c>
      <c r="BI860" s="139" t="s">
        <v>86</v>
      </c>
      <c r="BJ860" s="139"/>
      <c r="BK860" s="139" t="s">
        <v>116</v>
      </c>
    </row>
    <row r="861" spans="1:63" ht="13.2" customHeight="1" x14ac:dyDescent="0.2">
      <c r="A861" s="54">
        <f t="shared" si="287"/>
        <v>45919</v>
      </c>
      <c r="B861" s="54" t="str">
        <f t="shared" si="288"/>
        <v>NRT</v>
      </c>
      <c r="C861" s="53">
        <f t="shared" si="289"/>
        <v>82020038152</v>
      </c>
      <c r="D861" s="55" t="str">
        <f t="shared" si="290"/>
        <v>PJP250146882</v>
      </c>
      <c r="E861" s="53">
        <f t="shared" si="291"/>
        <v>596421493761</v>
      </c>
      <c r="F861" s="53">
        <f t="shared" si="292"/>
        <v>2256355</v>
      </c>
      <c r="G861" s="53" t="str">
        <f t="shared" si="293"/>
        <v>SWCORP (TEAMHT)</v>
      </c>
      <c r="H861" s="55" t="str">
        <f t="shared" si="294"/>
        <v>변하은</v>
      </c>
      <c r="I861" s="53">
        <f t="shared" si="295"/>
        <v>41438</v>
      </c>
      <c r="J861" s="72">
        <f t="shared" si="296"/>
        <v>0</v>
      </c>
      <c r="K861" s="114">
        <f t="shared" si="297"/>
        <v>1</v>
      </c>
      <c r="L861" s="115">
        <f t="shared" si="298"/>
        <v>0.4</v>
      </c>
      <c r="M861" s="115">
        <f t="shared" si="299"/>
        <v>2</v>
      </c>
      <c r="N861" s="56">
        <f t="shared" si="300"/>
        <v>2</v>
      </c>
      <c r="O861" s="53" t="str">
        <f t="shared" si="301"/>
        <v>일반(목록배제,Normal-Manifest Exception)</v>
      </c>
      <c r="P861" s="100">
        <f t="shared" si="302"/>
        <v>1.54</v>
      </c>
      <c r="Q861" s="63" t="str">
        <f t="shared" si="303"/>
        <v>RS706</v>
      </c>
      <c r="R861" s="63" t="str">
        <f t="shared" si="304"/>
        <v>AIR SEOUL</v>
      </c>
      <c r="S861" s="54">
        <f t="shared" si="305"/>
        <v>45919</v>
      </c>
      <c r="T861" s="94">
        <f t="shared" si="306"/>
        <v>850</v>
      </c>
      <c r="U861" s="98" cm="1">
        <f t="array" ref="U861">IF(OR(ISNUMBER(SEARCH("대신대납",J861)),ISNUMBER(SEARCH("대신 대납",J861))),_xlfn.LET(
  _xlpm.s,J861,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1" s="98">
        <f>((K861-1)*2500)/(Summary!$B$23/100)</f>
        <v>0</v>
      </c>
      <c r="W861" s="107">
        <f>IF(OR(ISNUMBER(SEARCH("대신대납",J861)),ISNUMBER(SEARCH("대신 대납",J861)),ISNUMBER(SEARCH("대신착불",J861)),ISNUMBER(SEARCH("대신 착불",J861))), 0,_xlfn.IFNA(_xlfn.IFS(
    AND(N861/K861 &gt; 2, N861/K861 &lt;= 5), 500/(Summary!$B$23/100) * K861,
    AND(N861/K861 &gt; 5, N861/K861 &lt;= 10), 1000/(Summary!$B$23/100) * K861,
    AND(N861/K861 &gt; 10, N861/K861 &lt;= 20), 3000/(Summary!$B$23/100) * K861,
    AND(N861/K861 &gt; 20, N861/K861 &lt;= 25), 11000/(Summary!$B$23/100) * K861,
    AND(N861/K861 &gt; 25, N861/K861 &lt;= 999), 15000/(Summary!$B$23/100) * K861
),0))</f>
        <v>0</v>
      </c>
      <c r="X861" s="99" cm="1">
        <f t="array" ref="X861">_xlfn.IFNA(_xlfn.IFS(AND(P861&gt;=2000, P861&lt;3000), 10000, AND(P861&gt;=3000, P861&lt;4000), 15000, AND(P861&gt;=4000, P861&lt;5000), 20000, AND(P861&gt;=5000), 25000),0)</f>
        <v>0</v>
      </c>
      <c r="Y861" s="64" t="str">
        <f>_xlfn.IFNA(VLOOKUP(D861,OTC!$A:$H,8,0),"")</f>
        <v/>
      </c>
      <c r="Z861" s="102">
        <f t="shared" si="307"/>
        <v>0</v>
      </c>
      <c r="AA861" s="113">
        <f t="shared" si="308"/>
        <v>850</v>
      </c>
      <c r="AB861" s="124">
        <f>IF(OR(ISNUMBER(SEARCH("적하삭제",J861)),ISNUMBER(SEARCH("적하 삭제",J861))),0,AA861*Summary!$B$23/100)</f>
        <v>8009.8050000000003</v>
      </c>
      <c r="AC861" s="65"/>
      <c r="AD861" s="145">
        <v>45919</v>
      </c>
      <c r="AE861" s="139" t="s">
        <v>10</v>
      </c>
      <c r="AF861" s="139">
        <v>82020038152</v>
      </c>
      <c r="AG861" s="139" t="s">
        <v>2678</v>
      </c>
      <c r="AH861" s="139" t="s">
        <v>2679</v>
      </c>
      <c r="AI861" s="139">
        <v>1047469298</v>
      </c>
      <c r="AJ861" s="139">
        <v>41438</v>
      </c>
      <c r="AK861" s="139"/>
      <c r="AL861" s="140">
        <v>1</v>
      </c>
      <c r="AM861" s="141">
        <v>0.4</v>
      </c>
      <c r="AN861" s="141">
        <v>2</v>
      </c>
      <c r="AO861" s="141">
        <v>2</v>
      </c>
      <c r="AP861" s="139" t="s">
        <v>8</v>
      </c>
      <c r="AQ861" s="141">
        <v>1.54</v>
      </c>
      <c r="AR861" s="139" t="s">
        <v>81</v>
      </c>
      <c r="AS861" s="139" t="s">
        <v>81</v>
      </c>
      <c r="AT861" s="139" t="s">
        <v>81</v>
      </c>
      <c r="AU861" s="139" t="s">
        <v>81</v>
      </c>
      <c r="AV861" s="139" t="s">
        <v>81</v>
      </c>
      <c r="AW861" s="139">
        <v>2256355</v>
      </c>
      <c r="AX861" s="139" t="s">
        <v>121</v>
      </c>
      <c r="AY861" s="139" t="s">
        <v>82</v>
      </c>
      <c r="AZ861" s="139"/>
      <c r="BA861" s="139" t="s">
        <v>83</v>
      </c>
      <c r="BB861" s="157">
        <v>596421493761</v>
      </c>
      <c r="BC861" s="139"/>
      <c r="BD861" s="139" t="s">
        <v>2680</v>
      </c>
      <c r="BE861" s="139" t="s">
        <v>88</v>
      </c>
      <c r="BF861" s="139" t="s">
        <v>87</v>
      </c>
      <c r="BG861" s="139" t="s">
        <v>84</v>
      </c>
      <c r="BH861" s="139" t="s">
        <v>85</v>
      </c>
      <c r="BI861" s="139" t="s">
        <v>86</v>
      </c>
      <c r="BJ861" s="139"/>
      <c r="BK861" s="139" t="s">
        <v>116</v>
      </c>
    </row>
    <row r="862" spans="1:63" ht="13.2" customHeight="1" x14ac:dyDescent="0.2">
      <c r="A862" s="54">
        <f t="shared" si="287"/>
        <v>45919</v>
      </c>
      <c r="B862" s="54" t="str">
        <f t="shared" si="288"/>
        <v>NRT</v>
      </c>
      <c r="C862" s="53">
        <f t="shared" si="289"/>
        <v>82020038152</v>
      </c>
      <c r="D862" s="55" t="str">
        <f t="shared" si="290"/>
        <v>PJP250146883</v>
      </c>
      <c r="E862" s="53">
        <f t="shared" si="291"/>
        <v>596421493772</v>
      </c>
      <c r="F862" s="53">
        <f t="shared" si="292"/>
        <v>2256355</v>
      </c>
      <c r="G862" s="53" t="str">
        <f t="shared" si="293"/>
        <v>SWCORP (TEAMHT)</v>
      </c>
      <c r="H862" s="55" t="str">
        <f t="shared" si="294"/>
        <v>김현성</v>
      </c>
      <c r="I862" s="53">
        <f t="shared" si="295"/>
        <v>7035</v>
      </c>
      <c r="J862" s="72" t="str">
        <f t="shared" si="296"/>
        <v>[식물검역]</v>
      </c>
      <c r="K862" s="114">
        <f t="shared" si="297"/>
        <v>1</v>
      </c>
      <c r="L862" s="115">
        <f t="shared" si="298"/>
        <v>0.3</v>
      </c>
      <c r="M862" s="115">
        <f t="shared" si="299"/>
        <v>2.1</v>
      </c>
      <c r="N862" s="56">
        <f t="shared" si="300"/>
        <v>2.1</v>
      </c>
      <c r="O862" s="53" t="str">
        <f t="shared" si="301"/>
        <v>식물검역(Plants Inspection)</v>
      </c>
      <c r="P862" s="100">
        <f t="shared" si="302"/>
        <v>1.9</v>
      </c>
      <c r="Q862" s="63" t="str">
        <f t="shared" si="303"/>
        <v>RS706</v>
      </c>
      <c r="R862" s="63" t="str">
        <f t="shared" si="304"/>
        <v>AIR SEOUL</v>
      </c>
      <c r="S862" s="54">
        <f t="shared" si="305"/>
        <v>45919</v>
      </c>
      <c r="T862" s="94">
        <f t="shared" si="306"/>
        <v>869</v>
      </c>
      <c r="U862" s="98" cm="1">
        <f t="array" ref="U862">IF(OR(ISNUMBER(SEARCH("대신대납",J862)),ISNUMBER(SEARCH("대신 대납",J862))),_xlfn.LET(
  _xlpm.s,J862,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2" s="98">
        <f>((K862-1)*2500)/(Summary!$B$23/100)</f>
        <v>0</v>
      </c>
      <c r="W862" s="107">
        <f>IF(OR(ISNUMBER(SEARCH("대신대납",J862)),ISNUMBER(SEARCH("대신 대납",J862)),ISNUMBER(SEARCH("대신착불",J862)),ISNUMBER(SEARCH("대신 착불",J862))), 0,_xlfn.IFNA(_xlfn.IFS(
    AND(N862/K862 &gt; 2, N862/K862 &lt;= 5), 500/(Summary!$B$23/100) * K862,
    AND(N862/K862 &gt; 5, N862/K862 &lt;= 10), 1000/(Summary!$B$23/100) * K862,
    AND(N862/K862 &gt; 10, N862/K862 &lt;= 20), 3000/(Summary!$B$23/100) * K862,
    AND(N862/K862 &gt; 20, N862/K862 &lt;= 25), 11000/(Summary!$B$23/100) * K862,
    AND(N862/K862 &gt; 25, N862/K862 &lt;= 999), 15000/(Summary!$B$23/100) * K862
),0))</f>
        <v>53.059968376258844</v>
      </c>
      <c r="X862" s="99" cm="1">
        <f t="array" ref="X862">_xlfn.IFNA(_xlfn.IFS(AND(P862&gt;=2000, P862&lt;3000), 10000, AND(P862&gt;=3000, P862&lt;4000), 15000, AND(P862&gt;=4000, P862&lt;5000), 20000, AND(P862&gt;=5000), 25000),0)</f>
        <v>0</v>
      </c>
      <c r="Y862" s="64" t="str">
        <f>_xlfn.IFNA(VLOOKUP(D862,OTC!$A:$H,8,0),"")</f>
        <v/>
      </c>
      <c r="Z862" s="102">
        <f t="shared" si="307"/>
        <v>53</v>
      </c>
      <c r="AA862" s="113">
        <f t="shared" si="308"/>
        <v>922</v>
      </c>
      <c r="AB862" s="124">
        <f>IF(OR(ISNUMBER(SEARCH("적하삭제",J862)),ISNUMBER(SEARCH("적하 삭제",J862))),0,AA862*Summary!$B$23/100)</f>
        <v>8688.2826000000005</v>
      </c>
      <c r="AC862" s="65"/>
      <c r="AD862" s="145">
        <v>45919</v>
      </c>
      <c r="AE862" s="139" t="s">
        <v>10</v>
      </c>
      <c r="AF862" s="139">
        <v>82020038152</v>
      </c>
      <c r="AG862" s="139" t="s">
        <v>2681</v>
      </c>
      <c r="AH862" s="139" t="s">
        <v>2682</v>
      </c>
      <c r="AI862" s="139">
        <v>1075625525</v>
      </c>
      <c r="AJ862" s="139">
        <v>7035</v>
      </c>
      <c r="AK862" s="139" t="s">
        <v>117</v>
      </c>
      <c r="AL862" s="140">
        <v>1</v>
      </c>
      <c r="AM862" s="141">
        <v>0.3</v>
      </c>
      <c r="AN862" s="141">
        <v>2.1</v>
      </c>
      <c r="AO862" s="141">
        <v>2.1</v>
      </c>
      <c r="AP862" s="139" t="s">
        <v>99</v>
      </c>
      <c r="AQ862" s="141">
        <v>1.9</v>
      </c>
      <c r="AR862" s="139" t="s">
        <v>81</v>
      </c>
      <c r="AS862" s="139" t="s">
        <v>81</v>
      </c>
      <c r="AT862" s="139" t="s">
        <v>81</v>
      </c>
      <c r="AU862" s="139" t="s">
        <v>81</v>
      </c>
      <c r="AV862" s="139" t="s">
        <v>81</v>
      </c>
      <c r="AW862" s="139">
        <v>2256355</v>
      </c>
      <c r="AX862" s="139" t="s">
        <v>121</v>
      </c>
      <c r="AY862" s="139" t="s">
        <v>82</v>
      </c>
      <c r="AZ862" s="139"/>
      <c r="BA862" s="139" t="s">
        <v>83</v>
      </c>
      <c r="BB862" s="157">
        <v>596421493772</v>
      </c>
      <c r="BC862" s="139"/>
      <c r="BD862" s="139" t="s">
        <v>2683</v>
      </c>
      <c r="BE862" s="139" t="s">
        <v>88</v>
      </c>
      <c r="BF862" s="139" t="s">
        <v>87</v>
      </c>
      <c r="BG862" s="139" t="s">
        <v>84</v>
      </c>
      <c r="BH862" s="139" t="s">
        <v>85</v>
      </c>
      <c r="BI862" s="139" t="s">
        <v>86</v>
      </c>
      <c r="BJ862" s="139"/>
      <c r="BK862" s="139" t="s">
        <v>116</v>
      </c>
    </row>
    <row r="863" spans="1:63" ht="13.2" customHeight="1" x14ac:dyDescent="0.2">
      <c r="A863" s="54">
        <f t="shared" si="287"/>
        <v>45919</v>
      </c>
      <c r="B863" s="54" t="str">
        <f t="shared" si="288"/>
        <v>NRT</v>
      </c>
      <c r="C863" s="53">
        <f t="shared" si="289"/>
        <v>82020038152</v>
      </c>
      <c r="D863" s="55" t="str">
        <f t="shared" si="290"/>
        <v>PJP250146900</v>
      </c>
      <c r="E863" s="53">
        <f t="shared" si="291"/>
        <v>596421493945</v>
      </c>
      <c r="F863" s="53">
        <f t="shared" si="292"/>
        <v>2256355</v>
      </c>
      <c r="G863" s="53" t="str">
        <f t="shared" si="293"/>
        <v>SWCORP (TEAMHT)</v>
      </c>
      <c r="H863" s="55" t="str">
        <f t="shared" si="294"/>
        <v>최아원</v>
      </c>
      <c r="I863" s="53">
        <f t="shared" si="295"/>
        <v>25926</v>
      </c>
      <c r="J863" s="72">
        <f t="shared" si="296"/>
        <v>0</v>
      </c>
      <c r="K863" s="114">
        <f t="shared" si="297"/>
        <v>1</v>
      </c>
      <c r="L863" s="115">
        <f t="shared" si="298"/>
        <v>1.65</v>
      </c>
      <c r="M863" s="115">
        <f t="shared" si="299"/>
        <v>3.4</v>
      </c>
      <c r="N863" s="56">
        <f t="shared" si="300"/>
        <v>3.4000000000000004</v>
      </c>
      <c r="O863" s="53" t="str">
        <f t="shared" si="301"/>
        <v>일반(목록배제,Normal-Manifest Exception)</v>
      </c>
      <c r="P863" s="100">
        <f t="shared" si="302"/>
        <v>21.06</v>
      </c>
      <c r="Q863" s="63" t="str">
        <f t="shared" si="303"/>
        <v>RS706</v>
      </c>
      <c r="R863" s="63" t="str">
        <f t="shared" si="304"/>
        <v>AIR SEOUL</v>
      </c>
      <c r="S863" s="54">
        <f t="shared" si="305"/>
        <v>45919</v>
      </c>
      <c r="T863" s="94">
        <f t="shared" si="306"/>
        <v>1116</v>
      </c>
      <c r="U863" s="98" cm="1">
        <f t="array" ref="U863">IF(OR(ISNUMBER(SEARCH("대신대납",J863)),ISNUMBER(SEARCH("대신 대납",J863))),_xlfn.LET(
  _xlpm.s,J863,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3" s="98">
        <f>((K863-1)*2500)/(Summary!$B$23/100)</f>
        <v>0</v>
      </c>
      <c r="W863" s="107">
        <f>IF(OR(ISNUMBER(SEARCH("대신대납",J863)),ISNUMBER(SEARCH("대신 대납",J863)),ISNUMBER(SEARCH("대신착불",J863)),ISNUMBER(SEARCH("대신 착불",J863))), 0,_xlfn.IFNA(_xlfn.IFS(
    AND(N863/K863 &gt; 2, N863/K863 &lt;= 5), 500/(Summary!$B$23/100) * K863,
    AND(N863/K863 &gt; 5, N863/K863 &lt;= 10), 1000/(Summary!$B$23/100) * K863,
    AND(N863/K863 &gt; 10, N863/K863 &lt;= 20), 3000/(Summary!$B$23/100) * K863,
    AND(N863/K863 &gt; 20, N863/K863 &lt;= 25), 11000/(Summary!$B$23/100) * K863,
    AND(N863/K863 &gt; 25, N863/K863 &lt;= 999), 15000/(Summary!$B$23/100) * K863
),0))</f>
        <v>53.059968376258844</v>
      </c>
      <c r="X863" s="99" cm="1">
        <f t="array" ref="X863">_xlfn.IFNA(_xlfn.IFS(AND(P863&gt;=2000, P863&lt;3000), 10000, AND(P863&gt;=3000, P863&lt;4000), 15000, AND(P863&gt;=4000, P863&lt;5000), 20000, AND(P863&gt;=5000), 25000),0)</f>
        <v>0</v>
      </c>
      <c r="Y863" s="64" t="str">
        <f>_xlfn.IFNA(VLOOKUP(D863,OTC!$A:$H,8,0),"")</f>
        <v/>
      </c>
      <c r="Z863" s="102">
        <f t="shared" si="307"/>
        <v>53</v>
      </c>
      <c r="AA863" s="113">
        <f t="shared" si="308"/>
        <v>1169</v>
      </c>
      <c r="AB863" s="124">
        <f>IF(OR(ISNUMBER(SEARCH("적하삭제",J863)),ISNUMBER(SEARCH("적하 삭제",J863))),0,AA863*Summary!$B$23/100)</f>
        <v>11015.8377</v>
      </c>
      <c r="AC863" s="65"/>
      <c r="AD863" s="145">
        <v>45919</v>
      </c>
      <c r="AE863" s="139" t="s">
        <v>10</v>
      </c>
      <c r="AF863" s="139">
        <v>82020038152</v>
      </c>
      <c r="AG863" s="139" t="s">
        <v>2684</v>
      </c>
      <c r="AH863" s="139" t="s">
        <v>2685</v>
      </c>
      <c r="AI863" s="139">
        <v>1044980899</v>
      </c>
      <c r="AJ863" s="139">
        <v>25926</v>
      </c>
      <c r="AK863" s="139"/>
      <c r="AL863" s="140">
        <v>1</v>
      </c>
      <c r="AM863" s="141">
        <v>1.65</v>
      </c>
      <c r="AN863" s="141">
        <v>3.4</v>
      </c>
      <c r="AO863" s="141">
        <v>3.4</v>
      </c>
      <c r="AP863" s="139" t="s">
        <v>8</v>
      </c>
      <c r="AQ863" s="141">
        <v>21.06</v>
      </c>
      <c r="AR863" s="139" t="s">
        <v>81</v>
      </c>
      <c r="AS863" s="139" t="s">
        <v>81</v>
      </c>
      <c r="AT863" s="139" t="s">
        <v>81</v>
      </c>
      <c r="AU863" s="139" t="s">
        <v>81</v>
      </c>
      <c r="AV863" s="139" t="s">
        <v>81</v>
      </c>
      <c r="AW863" s="139">
        <v>2256355</v>
      </c>
      <c r="AX863" s="139" t="s">
        <v>121</v>
      </c>
      <c r="AY863" s="139" t="s">
        <v>82</v>
      </c>
      <c r="AZ863" s="139"/>
      <c r="BA863" s="139" t="s">
        <v>83</v>
      </c>
      <c r="BB863" s="157">
        <v>596421493945</v>
      </c>
      <c r="BC863" s="139"/>
      <c r="BD863" s="139" t="s">
        <v>2686</v>
      </c>
      <c r="BE863" s="139" t="s">
        <v>88</v>
      </c>
      <c r="BF863" s="139" t="s">
        <v>87</v>
      </c>
      <c r="BG863" s="139" t="s">
        <v>84</v>
      </c>
      <c r="BH863" s="139" t="s">
        <v>85</v>
      </c>
      <c r="BI863" s="139" t="s">
        <v>86</v>
      </c>
      <c r="BJ863" s="139"/>
      <c r="BK863" s="139" t="s">
        <v>116</v>
      </c>
    </row>
    <row r="864" spans="1:63" ht="13.2" customHeight="1" x14ac:dyDescent="0.2">
      <c r="A864" s="54">
        <f t="shared" si="287"/>
        <v>45919</v>
      </c>
      <c r="B864" s="54" t="str">
        <f t="shared" si="288"/>
        <v>NRT</v>
      </c>
      <c r="C864" s="53">
        <f t="shared" si="289"/>
        <v>82020038152</v>
      </c>
      <c r="D864" s="55" t="str">
        <f t="shared" si="290"/>
        <v>PJP250146907</v>
      </c>
      <c r="E864" s="53">
        <f t="shared" si="291"/>
        <v>596421494015</v>
      </c>
      <c r="F864" s="53">
        <f t="shared" si="292"/>
        <v>2256355</v>
      </c>
      <c r="G864" s="53" t="str">
        <f t="shared" si="293"/>
        <v>SWCORP (TEAMHT)</v>
      </c>
      <c r="H864" s="55" t="str">
        <f t="shared" si="294"/>
        <v>고제상</v>
      </c>
      <c r="I864" s="53">
        <f t="shared" si="295"/>
        <v>5698</v>
      </c>
      <c r="J864" s="72">
        <f t="shared" si="296"/>
        <v>0</v>
      </c>
      <c r="K864" s="114">
        <f t="shared" si="297"/>
        <v>1</v>
      </c>
      <c r="L864" s="115">
        <f t="shared" si="298"/>
        <v>0.55000000000000004</v>
      </c>
      <c r="M864" s="115">
        <f t="shared" si="299"/>
        <v>2</v>
      </c>
      <c r="N864" s="56">
        <f t="shared" si="300"/>
        <v>2</v>
      </c>
      <c r="O864" s="53" t="str">
        <f t="shared" si="301"/>
        <v>일반(목록배제,Normal-Manifest Exception)</v>
      </c>
      <c r="P864" s="100">
        <f t="shared" si="302"/>
        <v>2.7</v>
      </c>
      <c r="Q864" s="63" t="str">
        <f t="shared" si="303"/>
        <v>RS706</v>
      </c>
      <c r="R864" s="63" t="str">
        <f t="shared" si="304"/>
        <v>AIR SEOUL</v>
      </c>
      <c r="S864" s="54">
        <f t="shared" si="305"/>
        <v>45919</v>
      </c>
      <c r="T864" s="94">
        <f t="shared" si="306"/>
        <v>850</v>
      </c>
      <c r="U864" s="98" cm="1">
        <f t="array" ref="U864">IF(OR(ISNUMBER(SEARCH("대신대납",J864)),ISNUMBER(SEARCH("대신 대납",J864))),_xlfn.LET(
  _xlpm.s,J864,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4" s="98">
        <f>((K864-1)*2500)/(Summary!$B$23/100)</f>
        <v>0</v>
      </c>
      <c r="W864" s="107">
        <f>IF(OR(ISNUMBER(SEARCH("대신대납",J864)),ISNUMBER(SEARCH("대신 대납",J864)),ISNUMBER(SEARCH("대신착불",J864)),ISNUMBER(SEARCH("대신 착불",J864))), 0,_xlfn.IFNA(_xlfn.IFS(
    AND(N864/K864 &gt; 2, N864/K864 &lt;= 5), 500/(Summary!$B$23/100) * K864,
    AND(N864/K864 &gt; 5, N864/K864 &lt;= 10), 1000/(Summary!$B$23/100) * K864,
    AND(N864/K864 &gt; 10, N864/K864 &lt;= 20), 3000/(Summary!$B$23/100) * K864,
    AND(N864/K864 &gt; 20, N864/K864 &lt;= 25), 11000/(Summary!$B$23/100) * K864,
    AND(N864/K864 &gt; 25, N864/K864 &lt;= 999), 15000/(Summary!$B$23/100) * K864
),0))</f>
        <v>0</v>
      </c>
      <c r="X864" s="99" cm="1">
        <f t="array" ref="X864">_xlfn.IFNA(_xlfn.IFS(AND(P864&gt;=2000, P864&lt;3000), 10000, AND(P864&gt;=3000, P864&lt;4000), 15000, AND(P864&gt;=4000, P864&lt;5000), 20000, AND(P864&gt;=5000), 25000),0)</f>
        <v>0</v>
      </c>
      <c r="Y864" s="64" t="str">
        <f>_xlfn.IFNA(VLOOKUP(D864,OTC!$A:$H,8,0),"")</f>
        <v/>
      </c>
      <c r="Z864" s="102">
        <f t="shared" si="307"/>
        <v>0</v>
      </c>
      <c r="AA864" s="113">
        <f t="shared" si="308"/>
        <v>850</v>
      </c>
      <c r="AB864" s="124">
        <f>IF(OR(ISNUMBER(SEARCH("적하삭제",J864)),ISNUMBER(SEARCH("적하 삭제",J864))),0,AA864*Summary!$B$23/100)</f>
        <v>8009.8050000000003</v>
      </c>
      <c r="AC864" s="65"/>
      <c r="AD864" s="145">
        <v>45919</v>
      </c>
      <c r="AE864" s="139" t="s">
        <v>10</v>
      </c>
      <c r="AF864" s="139">
        <v>82020038152</v>
      </c>
      <c r="AG864" s="139" t="s">
        <v>2687</v>
      </c>
      <c r="AH864" s="139" t="s">
        <v>2688</v>
      </c>
      <c r="AI864" s="139">
        <v>1023533442</v>
      </c>
      <c r="AJ864" s="139">
        <v>5698</v>
      </c>
      <c r="AK864" s="139"/>
      <c r="AL864" s="140">
        <v>1</v>
      </c>
      <c r="AM864" s="141">
        <v>0.55000000000000004</v>
      </c>
      <c r="AN864" s="141">
        <v>2</v>
      </c>
      <c r="AO864" s="141">
        <v>2</v>
      </c>
      <c r="AP864" s="139" t="s">
        <v>8</v>
      </c>
      <c r="AQ864" s="141">
        <v>2.7</v>
      </c>
      <c r="AR864" s="139" t="s">
        <v>81</v>
      </c>
      <c r="AS864" s="139" t="s">
        <v>81</v>
      </c>
      <c r="AT864" s="139" t="s">
        <v>81</v>
      </c>
      <c r="AU864" s="139" t="s">
        <v>81</v>
      </c>
      <c r="AV864" s="139" t="s">
        <v>81</v>
      </c>
      <c r="AW864" s="139">
        <v>2256355</v>
      </c>
      <c r="AX864" s="139" t="s">
        <v>121</v>
      </c>
      <c r="AY864" s="139" t="s">
        <v>82</v>
      </c>
      <c r="AZ864" s="139"/>
      <c r="BA864" s="139" t="s">
        <v>83</v>
      </c>
      <c r="BB864" s="157">
        <v>596421494015</v>
      </c>
      <c r="BC864" s="139"/>
      <c r="BD864" s="139" t="s">
        <v>2689</v>
      </c>
      <c r="BE864" s="139" t="s">
        <v>88</v>
      </c>
      <c r="BF864" s="139" t="s">
        <v>87</v>
      </c>
      <c r="BG864" s="139" t="s">
        <v>84</v>
      </c>
      <c r="BH864" s="139" t="s">
        <v>85</v>
      </c>
      <c r="BI864" s="139" t="s">
        <v>86</v>
      </c>
      <c r="BJ864" s="139"/>
      <c r="BK864" s="139" t="s">
        <v>116</v>
      </c>
    </row>
    <row r="865" spans="1:63" ht="13.2" customHeight="1" x14ac:dyDescent="0.2">
      <c r="A865" s="54">
        <f t="shared" si="287"/>
        <v>45919</v>
      </c>
      <c r="B865" s="54" t="str">
        <f t="shared" si="288"/>
        <v>NRT</v>
      </c>
      <c r="C865" s="53">
        <f t="shared" si="289"/>
        <v>82020038152</v>
      </c>
      <c r="D865" s="55" t="str">
        <f t="shared" si="290"/>
        <v>PJP250146910</v>
      </c>
      <c r="E865" s="53">
        <f t="shared" si="291"/>
        <v>596421494041</v>
      </c>
      <c r="F865" s="53">
        <f t="shared" si="292"/>
        <v>2256355</v>
      </c>
      <c r="G865" s="53" t="str">
        <f t="shared" si="293"/>
        <v>SWCORP (TEAMHT)</v>
      </c>
      <c r="H865" s="55" t="str">
        <f t="shared" si="294"/>
        <v>성시영</v>
      </c>
      <c r="I865" s="53">
        <f t="shared" si="295"/>
        <v>6337</v>
      </c>
      <c r="J865" s="72">
        <f t="shared" si="296"/>
        <v>0</v>
      </c>
      <c r="K865" s="114">
        <f t="shared" si="297"/>
        <v>1</v>
      </c>
      <c r="L865" s="115">
        <f t="shared" si="298"/>
        <v>1.1000000000000001</v>
      </c>
      <c r="M865" s="115">
        <f t="shared" si="299"/>
        <v>2</v>
      </c>
      <c r="N865" s="56">
        <f t="shared" si="300"/>
        <v>2</v>
      </c>
      <c r="O865" s="53" t="str">
        <f t="shared" si="301"/>
        <v>일반(목록배제,Normal-Manifest Exception)</v>
      </c>
      <c r="P865" s="100">
        <f t="shared" si="302"/>
        <v>9.5500000000000007</v>
      </c>
      <c r="Q865" s="63" t="str">
        <f t="shared" si="303"/>
        <v>RS706</v>
      </c>
      <c r="R865" s="63" t="str">
        <f t="shared" si="304"/>
        <v>AIR SEOUL</v>
      </c>
      <c r="S865" s="54">
        <f t="shared" si="305"/>
        <v>45919</v>
      </c>
      <c r="T865" s="94">
        <f t="shared" si="306"/>
        <v>850</v>
      </c>
      <c r="U865" s="98" cm="1">
        <f t="array" ref="U865">IF(OR(ISNUMBER(SEARCH("대신대납",J865)),ISNUMBER(SEARCH("대신 대납",J865))),_xlfn.LET(
  _xlpm.s,J865,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5" s="98">
        <f>((K865-1)*2500)/(Summary!$B$23/100)</f>
        <v>0</v>
      </c>
      <c r="W865" s="107">
        <f>IF(OR(ISNUMBER(SEARCH("대신대납",J865)),ISNUMBER(SEARCH("대신 대납",J865)),ISNUMBER(SEARCH("대신착불",J865)),ISNUMBER(SEARCH("대신 착불",J865))), 0,_xlfn.IFNA(_xlfn.IFS(
    AND(N865/K865 &gt; 2, N865/K865 &lt;= 5), 500/(Summary!$B$23/100) * K865,
    AND(N865/K865 &gt; 5, N865/K865 &lt;= 10), 1000/(Summary!$B$23/100) * K865,
    AND(N865/K865 &gt; 10, N865/K865 &lt;= 20), 3000/(Summary!$B$23/100) * K865,
    AND(N865/K865 &gt; 20, N865/K865 &lt;= 25), 11000/(Summary!$B$23/100) * K865,
    AND(N865/K865 &gt; 25, N865/K865 &lt;= 999), 15000/(Summary!$B$23/100) * K865
),0))</f>
        <v>0</v>
      </c>
      <c r="X865" s="99" cm="1">
        <f t="array" ref="X865">_xlfn.IFNA(_xlfn.IFS(AND(P865&gt;=2000, P865&lt;3000), 10000, AND(P865&gt;=3000, P865&lt;4000), 15000, AND(P865&gt;=4000, P865&lt;5000), 20000, AND(P865&gt;=5000), 25000),0)</f>
        <v>0</v>
      </c>
      <c r="Y865" s="64" t="str">
        <f>_xlfn.IFNA(VLOOKUP(D865,OTC!$A:$H,8,0),"")</f>
        <v/>
      </c>
      <c r="Z865" s="102">
        <f t="shared" si="307"/>
        <v>0</v>
      </c>
      <c r="AA865" s="113">
        <f t="shared" si="308"/>
        <v>850</v>
      </c>
      <c r="AB865" s="124">
        <f>IF(OR(ISNUMBER(SEARCH("적하삭제",J865)),ISNUMBER(SEARCH("적하 삭제",J865))),0,AA865*Summary!$B$23/100)</f>
        <v>8009.8050000000003</v>
      </c>
      <c r="AC865" s="65"/>
      <c r="AD865" s="145">
        <v>45919</v>
      </c>
      <c r="AE865" s="139" t="s">
        <v>10</v>
      </c>
      <c r="AF865" s="139">
        <v>82020038152</v>
      </c>
      <c r="AG865" s="139" t="s">
        <v>2690</v>
      </c>
      <c r="AH865" s="139" t="s">
        <v>2691</v>
      </c>
      <c r="AI865" s="139">
        <v>1099308935</v>
      </c>
      <c r="AJ865" s="139">
        <v>6337</v>
      </c>
      <c r="AK865" s="139"/>
      <c r="AL865" s="140">
        <v>1</v>
      </c>
      <c r="AM865" s="141">
        <v>1.1000000000000001</v>
      </c>
      <c r="AN865" s="141">
        <v>2</v>
      </c>
      <c r="AO865" s="141">
        <v>2</v>
      </c>
      <c r="AP865" s="139" t="s">
        <v>8</v>
      </c>
      <c r="AQ865" s="141">
        <v>9.5500000000000007</v>
      </c>
      <c r="AR865" s="139" t="s">
        <v>81</v>
      </c>
      <c r="AS865" s="139" t="s">
        <v>81</v>
      </c>
      <c r="AT865" s="139" t="s">
        <v>81</v>
      </c>
      <c r="AU865" s="139" t="s">
        <v>81</v>
      </c>
      <c r="AV865" s="139" t="s">
        <v>81</v>
      </c>
      <c r="AW865" s="139">
        <v>2256355</v>
      </c>
      <c r="AX865" s="139" t="s">
        <v>121</v>
      </c>
      <c r="AY865" s="139" t="s">
        <v>82</v>
      </c>
      <c r="AZ865" s="139"/>
      <c r="BA865" s="139" t="s">
        <v>83</v>
      </c>
      <c r="BB865" s="157">
        <v>596421494041</v>
      </c>
      <c r="BC865" s="139"/>
      <c r="BD865" s="139" t="s">
        <v>2692</v>
      </c>
      <c r="BE865" s="139" t="s">
        <v>88</v>
      </c>
      <c r="BF865" s="139" t="s">
        <v>87</v>
      </c>
      <c r="BG865" s="139" t="s">
        <v>84</v>
      </c>
      <c r="BH865" s="139" t="s">
        <v>85</v>
      </c>
      <c r="BI865" s="139" t="s">
        <v>86</v>
      </c>
      <c r="BJ865" s="139"/>
      <c r="BK865" s="139" t="s">
        <v>116</v>
      </c>
    </row>
    <row r="866" spans="1:63" ht="13.2" customHeight="1" x14ac:dyDescent="0.2">
      <c r="A866" s="54">
        <f t="shared" si="287"/>
        <v>45919</v>
      </c>
      <c r="B866" s="54" t="str">
        <f t="shared" si="288"/>
        <v>NRT</v>
      </c>
      <c r="C866" s="53">
        <f t="shared" si="289"/>
        <v>82020038152</v>
      </c>
      <c r="D866" s="55" t="str">
        <f t="shared" si="290"/>
        <v>PJP250146886</v>
      </c>
      <c r="E866" s="53">
        <f t="shared" si="291"/>
        <v>596421493805</v>
      </c>
      <c r="F866" s="53">
        <f t="shared" si="292"/>
        <v>2256355</v>
      </c>
      <c r="G866" s="53" t="str">
        <f t="shared" si="293"/>
        <v>SWCORP (TEAMHT)</v>
      </c>
      <c r="H866" s="55" t="str">
        <f t="shared" si="294"/>
        <v>장유진</v>
      </c>
      <c r="I866" s="53">
        <f t="shared" si="295"/>
        <v>47844</v>
      </c>
      <c r="J866" s="72">
        <f t="shared" si="296"/>
        <v>0</v>
      </c>
      <c r="K866" s="114">
        <f t="shared" si="297"/>
        <v>1</v>
      </c>
      <c r="L866" s="115">
        <f t="shared" si="298"/>
        <v>1.7</v>
      </c>
      <c r="M866" s="115">
        <f t="shared" si="299"/>
        <v>3.5</v>
      </c>
      <c r="N866" s="56">
        <f t="shared" si="300"/>
        <v>3.5</v>
      </c>
      <c r="O866" s="53" t="str">
        <f t="shared" si="301"/>
        <v>일반(목록배제,Normal-Manifest Exception)</v>
      </c>
      <c r="P866" s="100">
        <f t="shared" si="302"/>
        <v>29.61</v>
      </c>
      <c r="Q866" s="63" t="str">
        <f t="shared" si="303"/>
        <v>RS706</v>
      </c>
      <c r="R866" s="63" t="str">
        <f t="shared" si="304"/>
        <v>AIR SEOUL</v>
      </c>
      <c r="S866" s="54">
        <f t="shared" si="305"/>
        <v>45919</v>
      </c>
      <c r="T866" s="94">
        <f t="shared" si="306"/>
        <v>1135</v>
      </c>
      <c r="U866" s="98" cm="1">
        <f t="array" ref="U866">IF(OR(ISNUMBER(SEARCH("대신대납",J866)),ISNUMBER(SEARCH("대신 대납",J866))),_xlfn.LET(
  _xlpm.s,J866,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6" s="98">
        <f>((K866-1)*2500)/(Summary!$B$23/100)</f>
        <v>0</v>
      </c>
      <c r="W866" s="107">
        <f>IF(OR(ISNUMBER(SEARCH("대신대납",J866)),ISNUMBER(SEARCH("대신 대납",J866)),ISNUMBER(SEARCH("대신착불",J866)),ISNUMBER(SEARCH("대신 착불",J866))), 0,_xlfn.IFNA(_xlfn.IFS(
    AND(N866/K866 &gt; 2, N866/K866 &lt;= 5), 500/(Summary!$B$23/100) * K866,
    AND(N866/K866 &gt; 5, N866/K866 &lt;= 10), 1000/(Summary!$B$23/100) * K866,
    AND(N866/K866 &gt; 10, N866/K866 &lt;= 20), 3000/(Summary!$B$23/100) * K866,
    AND(N866/K866 &gt; 20, N866/K866 &lt;= 25), 11000/(Summary!$B$23/100) * K866,
    AND(N866/K866 &gt; 25, N866/K866 &lt;= 999), 15000/(Summary!$B$23/100) * K866
),0))</f>
        <v>53.059968376258844</v>
      </c>
      <c r="X866" s="99" cm="1">
        <f t="array" ref="X866">_xlfn.IFNA(_xlfn.IFS(AND(P866&gt;=2000, P866&lt;3000), 10000, AND(P866&gt;=3000, P866&lt;4000), 15000, AND(P866&gt;=4000, P866&lt;5000), 20000, AND(P866&gt;=5000), 25000),0)</f>
        <v>0</v>
      </c>
      <c r="Y866" s="64" t="str">
        <f>_xlfn.IFNA(VLOOKUP(D866,OTC!$A:$H,8,0),"")</f>
        <v/>
      </c>
      <c r="Z866" s="102">
        <f t="shared" si="307"/>
        <v>53</v>
      </c>
      <c r="AA866" s="113">
        <f t="shared" si="308"/>
        <v>1188</v>
      </c>
      <c r="AB866" s="124">
        <f>IF(OR(ISNUMBER(SEARCH("적하삭제",J866)),ISNUMBER(SEARCH("적하 삭제",J866))),0,AA866*Summary!$B$23/100)</f>
        <v>11194.8804</v>
      </c>
      <c r="AC866" s="65"/>
      <c r="AD866" s="145">
        <v>45919</v>
      </c>
      <c r="AE866" s="139" t="s">
        <v>10</v>
      </c>
      <c r="AF866" s="139">
        <v>82020038152</v>
      </c>
      <c r="AG866" s="139" t="s">
        <v>2693</v>
      </c>
      <c r="AH866" s="139" t="s">
        <v>2694</v>
      </c>
      <c r="AI866" s="139">
        <v>1062877461</v>
      </c>
      <c r="AJ866" s="139">
        <v>47844</v>
      </c>
      <c r="AK866" s="139"/>
      <c r="AL866" s="140">
        <v>1</v>
      </c>
      <c r="AM866" s="141">
        <v>1.7</v>
      </c>
      <c r="AN866" s="141">
        <v>3.5</v>
      </c>
      <c r="AO866" s="141">
        <v>3.5</v>
      </c>
      <c r="AP866" s="139" t="s">
        <v>8</v>
      </c>
      <c r="AQ866" s="141">
        <v>29.61</v>
      </c>
      <c r="AR866" s="139" t="s">
        <v>81</v>
      </c>
      <c r="AS866" s="139" t="s">
        <v>81</v>
      </c>
      <c r="AT866" s="139" t="s">
        <v>81</v>
      </c>
      <c r="AU866" s="139" t="s">
        <v>81</v>
      </c>
      <c r="AV866" s="139" t="s">
        <v>81</v>
      </c>
      <c r="AW866" s="139">
        <v>2256355</v>
      </c>
      <c r="AX866" s="139" t="s">
        <v>121</v>
      </c>
      <c r="AY866" s="139" t="s">
        <v>82</v>
      </c>
      <c r="AZ866" s="139"/>
      <c r="BA866" s="139" t="s">
        <v>83</v>
      </c>
      <c r="BB866" s="157">
        <v>596421493805</v>
      </c>
      <c r="BC866" s="139"/>
      <c r="BD866" s="139" t="s">
        <v>2695</v>
      </c>
      <c r="BE866" s="139" t="s">
        <v>88</v>
      </c>
      <c r="BF866" s="139" t="s">
        <v>87</v>
      </c>
      <c r="BG866" s="139" t="s">
        <v>84</v>
      </c>
      <c r="BH866" s="139" t="s">
        <v>85</v>
      </c>
      <c r="BI866" s="139" t="s">
        <v>86</v>
      </c>
      <c r="BJ866" s="139"/>
      <c r="BK866" s="139" t="s">
        <v>116</v>
      </c>
    </row>
    <row r="867" spans="1:63" ht="13.2" customHeight="1" x14ac:dyDescent="0.2">
      <c r="A867" s="54">
        <f t="shared" si="287"/>
        <v>45919</v>
      </c>
      <c r="B867" s="54" t="str">
        <f t="shared" si="288"/>
        <v>NRT</v>
      </c>
      <c r="C867" s="53">
        <f t="shared" si="289"/>
        <v>82020038152</v>
      </c>
      <c r="D867" s="55" t="str">
        <f t="shared" si="290"/>
        <v>PJP250146863</v>
      </c>
      <c r="E867" s="53">
        <f t="shared" si="291"/>
        <v>596421493573</v>
      </c>
      <c r="F867" s="53">
        <f t="shared" si="292"/>
        <v>2256355</v>
      </c>
      <c r="G867" s="53" t="str">
        <f t="shared" si="293"/>
        <v>SWCORP (TEAMHT)</v>
      </c>
      <c r="H867" s="55" t="str">
        <f t="shared" si="294"/>
        <v>이지원</v>
      </c>
      <c r="I867" s="53">
        <f t="shared" si="295"/>
        <v>6232</v>
      </c>
      <c r="J867" s="72">
        <f t="shared" si="296"/>
        <v>0</v>
      </c>
      <c r="K867" s="114">
        <f t="shared" si="297"/>
        <v>1</v>
      </c>
      <c r="L867" s="115">
        <f t="shared" si="298"/>
        <v>0.9</v>
      </c>
      <c r="M867" s="115">
        <f t="shared" si="299"/>
        <v>2</v>
      </c>
      <c r="N867" s="56">
        <f t="shared" si="300"/>
        <v>2</v>
      </c>
      <c r="O867" s="53" t="str">
        <f t="shared" si="301"/>
        <v>일반(목록배제,Normal-Manifest Exception)</v>
      </c>
      <c r="P867" s="100">
        <f t="shared" si="302"/>
        <v>9.43</v>
      </c>
      <c r="Q867" s="63" t="str">
        <f t="shared" si="303"/>
        <v>RS706</v>
      </c>
      <c r="R867" s="63" t="str">
        <f t="shared" si="304"/>
        <v>AIR SEOUL</v>
      </c>
      <c r="S867" s="54">
        <f t="shared" si="305"/>
        <v>45919</v>
      </c>
      <c r="T867" s="94">
        <f t="shared" si="306"/>
        <v>850</v>
      </c>
      <c r="U867" s="98" cm="1">
        <f t="array" ref="U867">IF(OR(ISNUMBER(SEARCH("대신대납",J867)),ISNUMBER(SEARCH("대신 대납",J867))),_xlfn.LET(
  _xlpm.s,J867,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7" s="98">
        <f>((K867-1)*2500)/(Summary!$B$23/100)</f>
        <v>0</v>
      </c>
      <c r="W867" s="107">
        <f>IF(OR(ISNUMBER(SEARCH("대신대납",J867)),ISNUMBER(SEARCH("대신 대납",J867)),ISNUMBER(SEARCH("대신착불",J867)),ISNUMBER(SEARCH("대신 착불",J867))), 0,_xlfn.IFNA(_xlfn.IFS(
    AND(N867/K867 &gt; 2, N867/K867 &lt;= 5), 500/(Summary!$B$23/100) * K867,
    AND(N867/K867 &gt; 5, N867/K867 &lt;= 10), 1000/(Summary!$B$23/100) * K867,
    AND(N867/K867 &gt; 10, N867/K867 &lt;= 20), 3000/(Summary!$B$23/100) * K867,
    AND(N867/K867 &gt; 20, N867/K867 &lt;= 25), 11000/(Summary!$B$23/100) * K867,
    AND(N867/K867 &gt; 25, N867/K867 &lt;= 999), 15000/(Summary!$B$23/100) * K867
),0))</f>
        <v>0</v>
      </c>
      <c r="X867" s="99" cm="1">
        <f t="array" ref="X867">_xlfn.IFNA(_xlfn.IFS(AND(P867&gt;=2000, P867&lt;3000), 10000, AND(P867&gt;=3000, P867&lt;4000), 15000, AND(P867&gt;=4000, P867&lt;5000), 20000, AND(P867&gt;=5000), 25000),0)</f>
        <v>0</v>
      </c>
      <c r="Y867" s="64" t="str">
        <f>_xlfn.IFNA(VLOOKUP(D867,OTC!$A:$H,8,0),"")</f>
        <v/>
      </c>
      <c r="Z867" s="102">
        <f t="shared" si="307"/>
        <v>0</v>
      </c>
      <c r="AA867" s="113">
        <f t="shared" si="308"/>
        <v>850</v>
      </c>
      <c r="AB867" s="124">
        <f>IF(OR(ISNUMBER(SEARCH("적하삭제",J867)),ISNUMBER(SEARCH("적하 삭제",J867))),0,AA867*Summary!$B$23/100)</f>
        <v>8009.8050000000003</v>
      </c>
      <c r="AC867" s="65"/>
      <c r="AD867" s="145">
        <v>45919</v>
      </c>
      <c r="AE867" s="139" t="s">
        <v>10</v>
      </c>
      <c r="AF867" s="139">
        <v>82020038152</v>
      </c>
      <c r="AG867" s="139" t="s">
        <v>2696</v>
      </c>
      <c r="AH867" s="139" t="s">
        <v>533</v>
      </c>
      <c r="AI867" s="139">
        <v>1027325597</v>
      </c>
      <c r="AJ867" s="139">
        <v>6232</v>
      </c>
      <c r="AK867" s="139"/>
      <c r="AL867" s="140">
        <v>1</v>
      </c>
      <c r="AM867" s="141">
        <v>0.9</v>
      </c>
      <c r="AN867" s="141">
        <v>2</v>
      </c>
      <c r="AO867" s="141">
        <v>2</v>
      </c>
      <c r="AP867" s="139" t="s">
        <v>8</v>
      </c>
      <c r="AQ867" s="141">
        <v>9.43</v>
      </c>
      <c r="AR867" s="139" t="s">
        <v>81</v>
      </c>
      <c r="AS867" s="139" t="s">
        <v>81</v>
      </c>
      <c r="AT867" s="139" t="s">
        <v>81</v>
      </c>
      <c r="AU867" s="139" t="s">
        <v>81</v>
      </c>
      <c r="AV867" s="139" t="s">
        <v>81</v>
      </c>
      <c r="AW867" s="139">
        <v>2256355</v>
      </c>
      <c r="AX867" s="139" t="s">
        <v>121</v>
      </c>
      <c r="AY867" s="139" t="s">
        <v>82</v>
      </c>
      <c r="AZ867" s="139"/>
      <c r="BA867" s="139" t="s">
        <v>83</v>
      </c>
      <c r="BB867" s="157">
        <v>596421493573</v>
      </c>
      <c r="BC867" s="139"/>
      <c r="BD867" s="139" t="s">
        <v>2697</v>
      </c>
      <c r="BE867" s="139" t="s">
        <v>88</v>
      </c>
      <c r="BF867" s="139" t="s">
        <v>87</v>
      </c>
      <c r="BG867" s="139" t="s">
        <v>84</v>
      </c>
      <c r="BH867" s="139" t="s">
        <v>85</v>
      </c>
      <c r="BI867" s="139" t="s">
        <v>86</v>
      </c>
      <c r="BJ867" s="139"/>
      <c r="BK867" s="139" t="s">
        <v>116</v>
      </c>
    </row>
    <row r="868" spans="1:63" ht="13.2" customHeight="1" x14ac:dyDescent="0.2">
      <c r="A868" s="54">
        <f t="shared" si="287"/>
        <v>45919</v>
      </c>
      <c r="B868" s="54" t="str">
        <f t="shared" si="288"/>
        <v>NRT</v>
      </c>
      <c r="C868" s="53">
        <f t="shared" si="289"/>
        <v>82020038152</v>
      </c>
      <c r="D868" s="55" t="str">
        <f t="shared" si="290"/>
        <v>PJP250146885</v>
      </c>
      <c r="E868" s="53">
        <f t="shared" si="291"/>
        <v>596421493794</v>
      </c>
      <c r="F868" s="53">
        <f t="shared" si="292"/>
        <v>2256355</v>
      </c>
      <c r="G868" s="53" t="str">
        <f t="shared" si="293"/>
        <v>SWCORP (TEAMHT)</v>
      </c>
      <c r="H868" s="55" t="str">
        <f t="shared" si="294"/>
        <v>김금화</v>
      </c>
      <c r="I868" s="53">
        <f t="shared" si="295"/>
        <v>1055</v>
      </c>
      <c r="J868" s="72">
        <f t="shared" si="296"/>
        <v>0</v>
      </c>
      <c r="K868" s="114">
        <f t="shared" si="297"/>
        <v>1</v>
      </c>
      <c r="L868" s="115">
        <f t="shared" si="298"/>
        <v>0.6</v>
      </c>
      <c r="M868" s="115">
        <f t="shared" si="299"/>
        <v>2.1</v>
      </c>
      <c r="N868" s="56">
        <f t="shared" si="300"/>
        <v>2.1</v>
      </c>
      <c r="O868" s="53" t="str">
        <f t="shared" si="301"/>
        <v>일반(목록배제,Normal-Manifest Exception)</v>
      </c>
      <c r="P868" s="100">
        <f t="shared" si="302"/>
        <v>9.52</v>
      </c>
      <c r="Q868" s="63" t="str">
        <f t="shared" si="303"/>
        <v>RS706</v>
      </c>
      <c r="R868" s="63" t="str">
        <f t="shared" si="304"/>
        <v>AIR SEOUL</v>
      </c>
      <c r="S868" s="54">
        <f t="shared" si="305"/>
        <v>45919</v>
      </c>
      <c r="T868" s="94">
        <f t="shared" si="306"/>
        <v>869</v>
      </c>
      <c r="U868" s="98" cm="1">
        <f t="array" ref="U868">IF(OR(ISNUMBER(SEARCH("대신대납",J868)),ISNUMBER(SEARCH("대신 대납",J868))),_xlfn.LET(
  _xlpm.s,J868,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8" s="98">
        <f>((K868-1)*2500)/(Summary!$B$23/100)</f>
        <v>0</v>
      </c>
      <c r="W868" s="107">
        <f>IF(OR(ISNUMBER(SEARCH("대신대납",J868)),ISNUMBER(SEARCH("대신 대납",J868)),ISNUMBER(SEARCH("대신착불",J868)),ISNUMBER(SEARCH("대신 착불",J868))), 0,_xlfn.IFNA(_xlfn.IFS(
    AND(N868/K868 &gt; 2, N868/K868 &lt;= 5), 500/(Summary!$B$23/100) * K868,
    AND(N868/K868 &gt; 5, N868/K868 &lt;= 10), 1000/(Summary!$B$23/100) * K868,
    AND(N868/K868 &gt; 10, N868/K868 &lt;= 20), 3000/(Summary!$B$23/100) * K868,
    AND(N868/K868 &gt; 20, N868/K868 &lt;= 25), 11000/(Summary!$B$23/100) * K868,
    AND(N868/K868 &gt; 25, N868/K868 &lt;= 999), 15000/(Summary!$B$23/100) * K868
),0))</f>
        <v>53.059968376258844</v>
      </c>
      <c r="X868" s="99" cm="1">
        <f t="array" ref="X868">_xlfn.IFNA(_xlfn.IFS(AND(P868&gt;=2000, P868&lt;3000), 10000, AND(P868&gt;=3000, P868&lt;4000), 15000, AND(P868&gt;=4000, P868&lt;5000), 20000, AND(P868&gt;=5000), 25000),0)</f>
        <v>0</v>
      </c>
      <c r="Y868" s="64" t="str">
        <f>_xlfn.IFNA(VLOOKUP(D868,OTC!$A:$H,8,0),"")</f>
        <v/>
      </c>
      <c r="Z868" s="102">
        <f t="shared" si="307"/>
        <v>53</v>
      </c>
      <c r="AA868" s="113">
        <f t="shared" si="308"/>
        <v>922</v>
      </c>
      <c r="AB868" s="124">
        <f>IF(OR(ISNUMBER(SEARCH("적하삭제",J868)),ISNUMBER(SEARCH("적하 삭제",J868))),0,AA868*Summary!$B$23/100)</f>
        <v>8688.2826000000005</v>
      </c>
      <c r="AC868" s="65"/>
      <c r="AD868" s="145">
        <v>45919</v>
      </c>
      <c r="AE868" s="139" t="s">
        <v>10</v>
      </c>
      <c r="AF868" s="139">
        <v>82020038152</v>
      </c>
      <c r="AG868" s="139" t="s">
        <v>2698</v>
      </c>
      <c r="AH868" s="139" t="s">
        <v>2699</v>
      </c>
      <c r="AI868" s="139">
        <v>1030826666</v>
      </c>
      <c r="AJ868" s="139">
        <v>1055</v>
      </c>
      <c r="AK868" s="139"/>
      <c r="AL868" s="140">
        <v>1</v>
      </c>
      <c r="AM868" s="141">
        <v>0.6</v>
      </c>
      <c r="AN868" s="141">
        <v>2.1</v>
      </c>
      <c r="AO868" s="141">
        <v>2.1</v>
      </c>
      <c r="AP868" s="139" t="s">
        <v>8</v>
      </c>
      <c r="AQ868" s="141">
        <v>9.52</v>
      </c>
      <c r="AR868" s="139" t="s">
        <v>81</v>
      </c>
      <c r="AS868" s="139" t="s">
        <v>81</v>
      </c>
      <c r="AT868" s="139" t="s">
        <v>81</v>
      </c>
      <c r="AU868" s="139" t="s">
        <v>81</v>
      </c>
      <c r="AV868" s="139" t="s">
        <v>81</v>
      </c>
      <c r="AW868" s="139">
        <v>2256355</v>
      </c>
      <c r="AX868" s="139" t="s">
        <v>121</v>
      </c>
      <c r="AY868" s="139" t="s">
        <v>82</v>
      </c>
      <c r="AZ868" s="139"/>
      <c r="BA868" s="139" t="s">
        <v>83</v>
      </c>
      <c r="BB868" s="157">
        <v>596421493794</v>
      </c>
      <c r="BC868" s="139"/>
      <c r="BD868" s="139" t="s">
        <v>2700</v>
      </c>
      <c r="BE868" s="139" t="s">
        <v>88</v>
      </c>
      <c r="BF868" s="139" t="s">
        <v>87</v>
      </c>
      <c r="BG868" s="139" t="s">
        <v>84</v>
      </c>
      <c r="BH868" s="139" t="s">
        <v>85</v>
      </c>
      <c r="BI868" s="139" t="s">
        <v>86</v>
      </c>
      <c r="BJ868" s="139"/>
      <c r="BK868" s="139" t="s">
        <v>116</v>
      </c>
    </row>
    <row r="869" spans="1:63" ht="13.2" customHeight="1" x14ac:dyDescent="0.2">
      <c r="A869" s="54">
        <f t="shared" si="287"/>
        <v>45919</v>
      </c>
      <c r="B869" s="54" t="str">
        <f t="shared" si="288"/>
        <v>NRT</v>
      </c>
      <c r="C869" s="53">
        <f t="shared" si="289"/>
        <v>82020038152</v>
      </c>
      <c r="D869" s="55" t="str">
        <f t="shared" si="290"/>
        <v>PJP250146893</v>
      </c>
      <c r="E869" s="53">
        <f t="shared" si="291"/>
        <v>596421493875</v>
      </c>
      <c r="F869" s="53">
        <f t="shared" si="292"/>
        <v>2256355</v>
      </c>
      <c r="G869" s="53" t="str">
        <f t="shared" si="293"/>
        <v>SWCORP (TEAMHT)</v>
      </c>
      <c r="H869" s="55" t="str">
        <f t="shared" si="294"/>
        <v>권현지</v>
      </c>
      <c r="I869" s="53">
        <f t="shared" si="295"/>
        <v>37686</v>
      </c>
      <c r="J869" s="72">
        <f t="shared" si="296"/>
        <v>0</v>
      </c>
      <c r="K869" s="114">
        <f t="shared" si="297"/>
        <v>1</v>
      </c>
      <c r="L869" s="115">
        <f t="shared" si="298"/>
        <v>0.55000000000000004</v>
      </c>
      <c r="M869" s="115">
        <f t="shared" si="299"/>
        <v>2</v>
      </c>
      <c r="N869" s="56">
        <f t="shared" si="300"/>
        <v>2</v>
      </c>
      <c r="O869" s="53" t="str">
        <f t="shared" si="301"/>
        <v>일반(목록배제,Normal-Manifest Exception)</v>
      </c>
      <c r="P869" s="100">
        <f t="shared" si="302"/>
        <v>3.42</v>
      </c>
      <c r="Q869" s="63" t="str">
        <f t="shared" si="303"/>
        <v>RS706</v>
      </c>
      <c r="R869" s="63" t="str">
        <f t="shared" si="304"/>
        <v>AIR SEOUL</v>
      </c>
      <c r="S869" s="54">
        <f t="shared" si="305"/>
        <v>45919</v>
      </c>
      <c r="T869" s="94">
        <f t="shared" si="306"/>
        <v>850</v>
      </c>
      <c r="U869" s="98" cm="1">
        <f t="array" ref="U869">IF(OR(ISNUMBER(SEARCH("대신대납",J869)),ISNUMBER(SEARCH("대신 대납",J869))),_xlfn.LET(
  _xlpm.s,J869,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9" s="98">
        <f>((K869-1)*2500)/(Summary!$B$23/100)</f>
        <v>0</v>
      </c>
      <c r="W869" s="107">
        <f>IF(OR(ISNUMBER(SEARCH("대신대납",J869)),ISNUMBER(SEARCH("대신 대납",J869)),ISNUMBER(SEARCH("대신착불",J869)),ISNUMBER(SEARCH("대신 착불",J869))), 0,_xlfn.IFNA(_xlfn.IFS(
    AND(N869/K869 &gt; 2, N869/K869 &lt;= 5), 500/(Summary!$B$23/100) * K869,
    AND(N869/K869 &gt; 5, N869/K869 &lt;= 10), 1000/(Summary!$B$23/100) * K869,
    AND(N869/K869 &gt; 10, N869/K869 &lt;= 20), 3000/(Summary!$B$23/100) * K869,
    AND(N869/K869 &gt; 20, N869/K869 &lt;= 25), 11000/(Summary!$B$23/100) * K869,
    AND(N869/K869 &gt; 25, N869/K869 &lt;= 999), 15000/(Summary!$B$23/100) * K869
),0))</f>
        <v>0</v>
      </c>
      <c r="X869" s="99" cm="1">
        <f t="array" ref="X869">_xlfn.IFNA(_xlfn.IFS(AND(P869&gt;=2000, P869&lt;3000), 10000, AND(P869&gt;=3000, P869&lt;4000), 15000, AND(P869&gt;=4000, P869&lt;5000), 20000, AND(P869&gt;=5000), 25000),0)</f>
        <v>0</v>
      </c>
      <c r="Y869" s="64" t="str">
        <f>_xlfn.IFNA(VLOOKUP(D869,OTC!$A:$H,8,0),"")</f>
        <v/>
      </c>
      <c r="Z869" s="102">
        <f t="shared" si="307"/>
        <v>0</v>
      </c>
      <c r="AA869" s="113">
        <f t="shared" si="308"/>
        <v>850</v>
      </c>
      <c r="AB869" s="124">
        <f>IF(OR(ISNUMBER(SEARCH("적하삭제",J869)),ISNUMBER(SEARCH("적하 삭제",J869))),0,AA869*Summary!$B$23/100)</f>
        <v>8009.8050000000003</v>
      </c>
      <c r="AC869" s="65"/>
      <c r="AD869" s="145">
        <v>45919</v>
      </c>
      <c r="AE869" s="139" t="s">
        <v>10</v>
      </c>
      <c r="AF869" s="139">
        <v>82020038152</v>
      </c>
      <c r="AG869" s="139" t="s">
        <v>2701</v>
      </c>
      <c r="AH869" s="139" t="s">
        <v>192</v>
      </c>
      <c r="AI869" s="139">
        <v>1056433801</v>
      </c>
      <c r="AJ869" s="139">
        <v>37686</v>
      </c>
      <c r="AK869" s="139"/>
      <c r="AL869" s="140">
        <v>1</v>
      </c>
      <c r="AM869" s="141">
        <v>0.55000000000000004</v>
      </c>
      <c r="AN869" s="141">
        <v>2</v>
      </c>
      <c r="AO869" s="141">
        <v>2</v>
      </c>
      <c r="AP869" s="139" t="s">
        <v>8</v>
      </c>
      <c r="AQ869" s="141">
        <v>3.42</v>
      </c>
      <c r="AR869" s="139" t="s">
        <v>81</v>
      </c>
      <c r="AS869" s="139" t="s">
        <v>81</v>
      </c>
      <c r="AT869" s="139" t="s">
        <v>81</v>
      </c>
      <c r="AU869" s="139" t="s">
        <v>81</v>
      </c>
      <c r="AV869" s="139" t="s">
        <v>81</v>
      </c>
      <c r="AW869" s="139">
        <v>2256355</v>
      </c>
      <c r="AX869" s="139" t="s">
        <v>121</v>
      </c>
      <c r="AY869" s="139" t="s">
        <v>82</v>
      </c>
      <c r="AZ869" s="139"/>
      <c r="BA869" s="139" t="s">
        <v>83</v>
      </c>
      <c r="BB869" s="157">
        <v>596421493875</v>
      </c>
      <c r="BC869" s="139"/>
      <c r="BD869" s="139" t="s">
        <v>2702</v>
      </c>
      <c r="BE869" s="139" t="s">
        <v>88</v>
      </c>
      <c r="BF869" s="139" t="s">
        <v>87</v>
      </c>
      <c r="BG869" s="139" t="s">
        <v>84</v>
      </c>
      <c r="BH869" s="139" t="s">
        <v>85</v>
      </c>
      <c r="BI869" s="139" t="s">
        <v>86</v>
      </c>
      <c r="BJ869" s="139"/>
      <c r="BK869" s="139" t="s">
        <v>116</v>
      </c>
    </row>
    <row r="870" spans="1:63" ht="13.2" customHeight="1" x14ac:dyDescent="0.2">
      <c r="A870" s="54">
        <f t="shared" si="287"/>
        <v>45919</v>
      </c>
      <c r="B870" s="54" t="str">
        <f t="shared" si="288"/>
        <v>NRT</v>
      </c>
      <c r="C870" s="53">
        <f t="shared" si="289"/>
        <v>82020038152</v>
      </c>
      <c r="D870" s="55" t="str">
        <f t="shared" si="290"/>
        <v>PJP250147023</v>
      </c>
      <c r="E870" s="53">
        <f t="shared" si="291"/>
        <v>596421494785</v>
      </c>
      <c r="F870" s="53">
        <f t="shared" si="292"/>
        <v>2256355</v>
      </c>
      <c r="G870" s="53" t="str">
        <f t="shared" si="293"/>
        <v>SWCORP (TEAMHT)</v>
      </c>
      <c r="H870" s="55" t="str">
        <f t="shared" si="294"/>
        <v>안지연</v>
      </c>
      <c r="I870" s="53">
        <f t="shared" si="295"/>
        <v>8520</v>
      </c>
      <c r="J870" s="72">
        <f t="shared" si="296"/>
        <v>0</v>
      </c>
      <c r="K870" s="114">
        <f t="shared" si="297"/>
        <v>1</v>
      </c>
      <c r="L870" s="115">
        <f t="shared" si="298"/>
        <v>0.5</v>
      </c>
      <c r="M870" s="115">
        <f t="shared" si="299"/>
        <v>2</v>
      </c>
      <c r="N870" s="56">
        <f t="shared" si="300"/>
        <v>2</v>
      </c>
      <c r="O870" s="53" t="str">
        <f t="shared" si="301"/>
        <v>일반(목록배제,Normal-Manifest Exception)</v>
      </c>
      <c r="P870" s="100">
        <f t="shared" si="302"/>
        <v>1.89</v>
      </c>
      <c r="Q870" s="63" t="str">
        <f t="shared" si="303"/>
        <v>RS706</v>
      </c>
      <c r="R870" s="63" t="str">
        <f t="shared" si="304"/>
        <v>AIR SEOUL</v>
      </c>
      <c r="S870" s="54">
        <f t="shared" si="305"/>
        <v>45919</v>
      </c>
      <c r="T870" s="94">
        <f t="shared" si="306"/>
        <v>850</v>
      </c>
      <c r="U870" s="98" cm="1">
        <f t="array" ref="U870">IF(OR(ISNUMBER(SEARCH("대신대납",J870)),ISNUMBER(SEARCH("대신 대납",J870))),_xlfn.LET(
  _xlpm.s,J870,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0" s="98">
        <f>((K870-1)*2500)/(Summary!$B$23/100)</f>
        <v>0</v>
      </c>
      <c r="W870" s="107">
        <f>IF(OR(ISNUMBER(SEARCH("대신대납",J870)),ISNUMBER(SEARCH("대신 대납",J870)),ISNUMBER(SEARCH("대신착불",J870)),ISNUMBER(SEARCH("대신 착불",J870))), 0,_xlfn.IFNA(_xlfn.IFS(
    AND(N870/K870 &gt; 2, N870/K870 &lt;= 5), 500/(Summary!$B$23/100) * K870,
    AND(N870/K870 &gt; 5, N870/K870 &lt;= 10), 1000/(Summary!$B$23/100) * K870,
    AND(N870/K870 &gt; 10, N870/K870 &lt;= 20), 3000/(Summary!$B$23/100) * K870,
    AND(N870/K870 &gt; 20, N870/K870 &lt;= 25), 11000/(Summary!$B$23/100) * K870,
    AND(N870/K870 &gt; 25, N870/K870 &lt;= 999), 15000/(Summary!$B$23/100) * K870
),0))</f>
        <v>0</v>
      </c>
      <c r="X870" s="99" cm="1">
        <f t="array" ref="X870">_xlfn.IFNA(_xlfn.IFS(AND(P870&gt;=2000, P870&lt;3000), 10000, AND(P870&gt;=3000, P870&lt;4000), 15000, AND(P870&gt;=4000, P870&lt;5000), 20000, AND(P870&gt;=5000), 25000),0)</f>
        <v>0</v>
      </c>
      <c r="Y870" s="64" t="str">
        <f>_xlfn.IFNA(VLOOKUP(D870,OTC!$A:$H,8,0),"")</f>
        <v/>
      </c>
      <c r="Z870" s="102">
        <f t="shared" si="307"/>
        <v>0</v>
      </c>
      <c r="AA870" s="113">
        <f t="shared" si="308"/>
        <v>850</v>
      </c>
      <c r="AB870" s="124">
        <f>IF(OR(ISNUMBER(SEARCH("적하삭제",J870)),ISNUMBER(SEARCH("적하 삭제",J870))),0,AA870*Summary!$B$23/100)</f>
        <v>8009.8050000000003</v>
      </c>
      <c r="AC870" s="65"/>
      <c r="AD870" s="145">
        <v>45919</v>
      </c>
      <c r="AE870" s="139" t="s">
        <v>10</v>
      </c>
      <c r="AF870" s="139">
        <v>82020038152</v>
      </c>
      <c r="AG870" s="139" t="s">
        <v>2703</v>
      </c>
      <c r="AH870" s="139" t="s">
        <v>2704</v>
      </c>
      <c r="AI870" s="139">
        <v>1055010973</v>
      </c>
      <c r="AJ870" s="139">
        <v>8520</v>
      </c>
      <c r="AK870" s="139"/>
      <c r="AL870" s="140">
        <v>1</v>
      </c>
      <c r="AM870" s="141">
        <v>0.5</v>
      </c>
      <c r="AN870" s="141">
        <v>2</v>
      </c>
      <c r="AO870" s="141">
        <v>2</v>
      </c>
      <c r="AP870" s="139" t="s">
        <v>8</v>
      </c>
      <c r="AQ870" s="141">
        <v>1.89</v>
      </c>
      <c r="AR870" s="139" t="s">
        <v>81</v>
      </c>
      <c r="AS870" s="139" t="s">
        <v>81</v>
      </c>
      <c r="AT870" s="139" t="s">
        <v>81</v>
      </c>
      <c r="AU870" s="139" t="s">
        <v>81</v>
      </c>
      <c r="AV870" s="139" t="s">
        <v>81</v>
      </c>
      <c r="AW870" s="139">
        <v>2256355</v>
      </c>
      <c r="AX870" s="139" t="s">
        <v>121</v>
      </c>
      <c r="AY870" s="139" t="s">
        <v>82</v>
      </c>
      <c r="AZ870" s="139"/>
      <c r="BA870" s="139" t="s">
        <v>83</v>
      </c>
      <c r="BB870" s="157">
        <v>596421494785</v>
      </c>
      <c r="BC870" s="139"/>
      <c r="BD870" s="139" t="s">
        <v>2705</v>
      </c>
      <c r="BE870" s="139" t="s">
        <v>88</v>
      </c>
      <c r="BF870" s="139" t="s">
        <v>87</v>
      </c>
      <c r="BG870" s="139" t="s">
        <v>84</v>
      </c>
      <c r="BH870" s="139" t="s">
        <v>85</v>
      </c>
      <c r="BI870" s="139" t="s">
        <v>86</v>
      </c>
      <c r="BJ870" s="139"/>
      <c r="BK870" s="139" t="s">
        <v>116</v>
      </c>
    </row>
    <row r="871" spans="1:63" ht="13.2" customHeight="1" x14ac:dyDescent="0.2">
      <c r="A871" s="54">
        <f t="shared" si="287"/>
        <v>45919</v>
      </c>
      <c r="B871" s="54" t="str">
        <f t="shared" si="288"/>
        <v>NRT</v>
      </c>
      <c r="C871" s="53">
        <f t="shared" si="289"/>
        <v>82020038152</v>
      </c>
      <c r="D871" s="55" t="str">
        <f t="shared" si="290"/>
        <v>PJP250147026</v>
      </c>
      <c r="E871" s="53">
        <f t="shared" si="291"/>
        <v>596421494811</v>
      </c>
      <c r="F871" s="53">
        <f t="shared" si="292"/>
        <v>2256355</v>
      </c>
      <c r="G871" s="53" t="str">
        <f t="shared" si="293"/>
        <v>SWCORP (TEAMHT)</v>
      </c>
      <c r="H871" s="55" t="str">
        <f t="shared" si="294"/>
        <v>이은우</v>
      </c>
      <c r="I871" s="53">
        <f t="shared" si="295"/>
        <v>12656</v>
      </c>
      <c r="J871" s="72">
        <f t="shared" si="296"/>
        <v>0</v>
      </c>
      <c r="K871" s="114">
        <f t="shared" si="297"/>
        <v>1</v>
      </c>
      <c r="L871" s="115">
        <f t="shared" si="298"/>
        <v>0.65</v>
      </c>
      <c r="M871" s="115">
        <f t="shared" si="299"/>
        <v>2</v>
      </c>
      <c r="N871" s="56">
        <f t="shared" si="300"/>
        <v>2</v>
      </c>
      <c r="O871" s="53" t="str">
        <f t="shared" si="301"/>
        <v>일반(목록배제,Normal-Manifest Exception)</v>
      </c>
      <c r="P871" s="100">
        <f t="shared" si="302"/>
        <v>4.8499999999999996</v>
      </c>
      <c r="Q871" s="63" t="str">
        <f t="shared" si="303"/>
        <v>RS706</v>
      </c>
      <c r="R871" s="63" t="str">
        <f t="shared" si="304"/>
        <v>AIR SEOUL</v>
      </c>
      <c r="S871" s="54">
        <f t="shared" si="305"/>
        <v>45919</v>
      </c>
      <c r="T871" s="94">
        <f t="shared" si="306"/>
        <v>850</v>
      </c>
      <c r="U871" s="98" cm="1">
        <f t="array" ref="U871">IF(OR(ISNUMBER(SEARCH("대신대납",J871)),ISNUMBER(SEARCH("대신 대납",J871))),_xlfn.LET(
  _xlpm.s,J871,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1" s="98">
        <f>((K871-1)*2500)/(Summary!$B$23/100)</f>
        <v>0</v>
      </c>
      <c r="W871" s="107">
        <f>IF(OR(ISNUMBER(SEARCH("대신대납",J871)),ISNUMBER(SEARCH("대신 대납",J871)),ISNUMBER(SEARCH("대신착불",J871)),ISNUMBER(SEARCH("대신 착불",J871))), 0,_xlfn.IFNA(_xlfn.IFS(
    AND(N871/K871 &gt; 2, N871/K871 &lt;= 5), 500/(Summary!$B$23/100) * K871,
    AND(N871/K871 &gt; 5, N871/K871 &lt;= 10), 1000/(Summary!$B$23/100) * K871,
    AND(N871/K871 &gt; 10, N871/K871 &lt;= 20), 3000/(Summary!$B$23/100) * K871,
    AND(N871/K871 &gt; 20, N871/K871 &lt;= 25), 11000/(Summary!$B$23/100) * K871,
    AND(N871/K871 &gt; 25, N871/K871 &lt;= 999), 15000/(Summary!$B$23/100) * K871
),0))</f>
        <v>0</v>
      </c>
      <c r="X871" s="99" cm="1">
        <f t="array" ref="X871">_xlfn.IFNA(_xlfn.IFS(AND(P871&gt;=2000, P871&lt;3000), 10000, AND(P871&gt;=3000, P871&lt;4000), 15000, AND(P871&gt;=4000, P871&lt;5000), 20000, AND(P871&gt;=5000), 25000),0)</f>
        <v>0</v>
      </c>
      <c r="Y871" s="64" t="str">
        <f>_xlfn.IFNA(VLOOKUP(D871,OTC!$A:$H,8,0),"")</f>
        <v/>
      </c>
      <c r="Z871" s="102">
        <f t="shared" si="307"/>
        <v>0</v>
      </c>
      <c r="AA871" s="113">
        <f t="shared" si="308"/>
        <v>850</v>
      </c>
      <c r="AB871" s="124">
        <f>IF(OR(ISNUMBER(SEARCH("적하삭제",J871)),ISNUMBER(SEARCH("적하 삭제",J871))),0,AA871*Summary!$B$23/100)</f>
        <v>8009.8050000000003</v>
      </c>
      <c r="AC871" s="65"/>
      <c r="AD871" s="145">
        <v>45919</v>
      </c>
      <c r="AE871" s="139" t="s">
        <v>10</v>
      </c>
      <c r="AF871" s="139">
        <v>82020038152</v>
      </c>
      <c r="AG871" s="139" t="s">
        <v>2706</v>
      </c>
      <c r="AH871" s="139" t="s">
        <v>2707</v>
      </c>
      <c r="AI871" s="139">
        <v>1047365291</v>
      </c>
      <c r="AJ871" s="139">
        <v>12656</v>
      </c>
      <c r="AK871" s="139"/>
      <c r="AL871" s="140">
        <v>1</v>
      </c>
      <c r="AM871" s="141">
        <v>0.65</v>
      </c>
      <c r="AN871" s="141">
        <v>2</v>
      </c>
      <c r="AO871" s="141">
        <v>2</v>
      </c>
      <c r="AP871" s="139" t="s">
        <v>8</v>
      </c>
      <c r="AQ871" s="141">
        <v>4.8499999999999996</v>
      </c>
      <c r="AR871" s="139" t="s">
        <v>81</v>
      </c>
      <c r="AS871" s="139" t="s">
        <v>81</v>
      </c>
      <c r="AT871" s="139" t="s">
        <v>81</v>
      </c>
      <c r="AU871" s="139" t="s">
        <v>81</v>
      </c>
      <c r="AV871" s="139" t="s">
        <v>81</v>
      </c>
      <c r="AW871" s="139">
        <v>2256355</v>
      </c>
      <c r="AX871" s="139" t="s">
        <v>121</v>
      </c>
      <c r="AY871" s="139" t="s">
        <v>82</v>
      </c>
      <c r="AZ871" s="139"/>
      <c r="BA871" s="139" t="s">
        <v>83</v>
      </c>
      <c r="BB871" s="157">
        <v>596421494811</v>
      </c>
      <c r="BC871" s="139"/>
      <c r="BD871" s="139" t="s">
        <v>2708</v>
      </c>
      <c r="BE871" s="139" t="s">
        <v>88</v>
      </c>
      <c r="BF871" s="139" t="s">
        <v>87</v>
      </c>
      <c r="BG871" s="139" t="s">
        <v>84</v>
      </c>
      <c r="BH871" s="139" t="s">
        <v>85</v>
      </c>
      <c r="BI871" s="139" t="s">
        <v>86</v>
      </c>
      <c r="BJ871" s="139"/>
      <c r="BK871" s="139" t="s">
        <v>116</v>
      </c>
    </row>
    <row r="872" spans="1:63" ht="13.2" customHeight="1" x14ac:dyDescent="0.2">
      <c r="A872" s="54">
        <f t="shared" si="287"/>
        <v>45919</v>
      </c>
      <c r="B872" s="54" t="str">
        <f t="shared" si="288"/>
        <v>NRT</v>
      </c>
      <c r="C872" s="53">
        <f t="shared" si="289"/>
        <v>82020038152</v>
      </c>
      <c r="D872" s="55" t="str">
        <f t="shared" si="290"/>
        <v>PJP250146861</v>
      </c>
      <c r="E872" s="53">
        <f t="shared" si="291"/>
        <v>596421493551</v>
      </c>
      <c r="F872" s="53">
        <f t="shared" si="292"/>
        <v>2256355</v>
      </c>
      <c r="G872" s="53" t="str">
        <f t="shared" si="293"/>
        <v>SWCORP (TEAMHT)</v>
      </c>
      <c r="H872" s="55" t="str">
        <f t="shared" si="294"/>
        <v>김채원</v>
      </c>
      <c r="I872" s="53">
        <f t="shared" si="295"/>
        <v>7665</v>
      </c>
      <c r="J872" s="72">
        <f t="shared" si="296"/>
        <v>0</v>
      </c>
      <c r="K872" s="114">
        <f t="shared" si="297"/>
        <v>1</v>
      </c>
      <c r="L872" s="115">
        <f t="shared" si="298"/>
        <v>0.8</v>
      </c>
      <c r="M872" s="115">
        <f t="shared" si="299"/>
        <v>1.9</v>
      </c>
      <c r="N872" s="56">
        <f t="shared" si="300"/>
        <v>1.9000000000000001</v>
      </c>
      <c r="O872" s="53" t="str">
        <f t="shared" si="301"/>
        <v>일반(목록배제,Normal-Manifest Exception)</v>
      </c>
      <c r="P872" s="100">
        <f t="shared" si="302"/>
        <v>13.18</v>
      </c>
      <c r="Q872" s="63" t="str">
        <f t="shared" si="303"/>
        <v>RS706</v>
      </c>
      <c r="R872" s="63" t="str">
        <f t="shared" si="304"/>
        <v>AIR SEOUL</v>
      </c>
      <c r="S872" s="54">
        <f t="shared" si="305"/>
        <v>45919</v>
      </c>
      <c r="T872" s="94">
        <f t="shared" si="306"/>
        <v>831</v>
      </c>
      <c r="U872" s="98" cm="1">
        <f t="array" ref="U872">IF(OR(ISNUMBER(SEARCH("대신대납",J872)),ISNUMBER(SEARCH("대신 대납",J872))),_xlfn.LET(
  _xlpm.s,J872,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2" s="98">
        <f>((K872-1)*2500)/(Summary!$B$23/100)</f>
        <v>0</v>
      </c>
      <c r="W872" s="107">
        <f>IF(OR(ISNUMBER(SEARCH("대신대납",J872)),ISNUMBER(SEARCH("대신 대납",J872)),ISNUMBER(SEARCH("대신착불",J872)),ISNUMBER(SEARCH("대신 착불",J872))), 0,_xlfn.IFNA(_xlfn.IFS(
    AND(N872/K872 &gt; 2, N872/K872 &lt;= 5), 500/(Summary!$B$23/100) * K872,
    AND(N872/K872 &gt; 5, N872/K872 &lt;= 10), 1000/(Summary!$B$23/100) * K872,
    AND(N872/K872 &gt; 10, N872/K872 &lt;= 20), 3000/(Summary!$B$23/100) * K872,
    AND(N872/K872 &gt; 20, N872/K872 &lt;= 25), 11000/(Summary!$B$23/100) * K872,
    AND(N872/K872 &gt; 25, N872/K872 &lt;= 999), 15000/(Summary!$B$23/100) * K872
),0))</f>
        <v>0</v>
      </c>
      <c r="X872" s="99" cm="1">
        <f t="array" ref="X872">_xlfn.IFNA(_xlfn.IFS(AND(P872&gt;=2000, P872&lt;3000), 10000, AND(P872&gt;=3000, P872&lt;4000), 15000, AND(P872&gt;=4000, P872&lt;5000), 20000, AND(P872&gt;=5000), 25000),0)</f>
        <v>0</v>
      </c>
      <c r="Y872" s="64" t="str">
        <f>_xlfn.IFNA(VLOOKUP(D872,OTC!$A:$H,8,0),"")</f>
        <v/>
      </c>
      <c r="Z872" s="102">
        <f t="shared" si="307"/>
        <v>0</v>
      </c>
      <c r="AA872" s="113">
        <f t="shared" si="308"/>
        <v>831</v>
      </c>
      <c r="AB872" s="124">
        <f>IF(OR(ISNUMBER(SEARCH("적하삭제",J872)),ISNUMBER(SEARCH("적하 삭제",J872))),0,AA872*Summary!$B$23/100)</f>
        <v>7830.7622999999994</v>
      </c>
      <c r="AC872" s="65"/>
      <c r="AD872" s="145">
        <v>45919</v>
      </c>
      <c r="AE872" s="139" t="s">
        <v>10</v>
      </c>
      <c r="AF872" s="139">
        <v>82020038152</v>
      </c>
      <c r="AG872" s="139" t="s">
        <v>2709</v>
      </c>
      <c r="AH872" s="139" t="s">
        <v>270</v>
      </c>
      <c r="AI872" s="139">
        <v>1023323270</v>
      </c>
      <c r="AJ872" s="139">
        <v>7665</v>
      </c>
      <c r="AK872" s="139"/>
      <c r="AL872" s="140">
        <v>1</v>
      </c>
      <c r="AM872" s="141">
        <v>0.8</v>
      </c>
      <c r="AN872" s="141">
        <v>1.9</v>
      </c>
      <c r="AO872" s="141">
        <v>1.9</v>
      </c>
      <c r="AP872" s="139" t="s">
        <v>8</v>
      </c>
      <c r="AQ872" s="141">
        <v>13.18</v>
      </c>
      <c r="AR872" s="139" t="s">
        <v>81</v>
      </c>
      <c r="AS872" s="139" t="s">
        <v>81</v>
      </c>
      <c r="AT872" s="139" t="s">
        <v>81</v>
      </c>
      <c r="AU872" s="139" t="s">
        <v>81</v>
      </c>
      <c r="AV872" s="139" t="s">
        <v>81</v>
      </c>
      <c r="AW872" s="139">
        <v>2256355</v>
      </c>
      <c r="AX872" s="139" t="s">
        <v>121</v>
      </c>
      <c r="AY872" s="139" t="s">
        <v>82</v>
      </c>
      <c r="AZ872" s="139"/>
      <c r="BA872" s="139" t="s">
        <v>83</v>
      </c>
      <c r="BB872" s="157">
        <v>596421493551</v>
      </c>
      <c r="BC872" s="139"/>
      <c r="BD872" s="139" t="s">
        <v>2710</v>
      </c>
      <c r="BE872" s="139" t="s">
        <v>88</v>
      </c>
      <c r="BF872" s="139" t="s">
        <v>87</v>
      </c>
      <c r="BG872" s="139" t="s">
        <v>84</v>
      </c>
      <c r="BH872" s="139" t="s">
        <v>85</v>
      </c>
      <c r="BI872" s="139" t="s">
        <v>86</v>
      </c>
      <c r="BJ872" s="139"/>
      <c r="BK872" s="139" t="s">
        <v>116</v>
      </c>
    </row>
    <row r="873" spans="1:63" ht="13.2" customHeight="1" x14ac:dyDescent="0.2">
      <c r="A873" s="54">
        <f t="shared" si="287"/>
        <v>45919</v>
      </c>
      <c r="B873" s="54" t="str">
        <f t="shared" si="288"/>
        <v>NRT</v>
      </c>
      <c r="C873" s="53">
        <f t="shared" si="289"/>
        <v>82020038152</v>
      </c>
      <c r="D873" s="55" t="str">
        <f t="shared" si="290"/>
        <v>PJP250146862</v>
      </c>
      <c r="E873" s="53">
        <f t="shared" si="291"/>
        <v>596421493562</v>
      </c>
      <c r="F873" s="53">
        <f t="shared" si="292"/>
        <v>2256355</v>
      </c>
      <c r="G873" s="53" t="str">
        <f t="shared" si="293"/>
        <v>SWCORP (TEAMHT)</v>
      </c>
      <c r="H873" s="55" t="str">
        <f t="shared" si="294"/>
        <v>김유나</v>
      </c>
      <c r="I873" s="53">
        <f t="shared" si="295"/>
        <v>31138</v>
      </c>
      <c r="J873" s="72">
        <f t="shared" si="296"/>
        <v>0</v>
      </c>
      <c r="K873" s="114">
        <f t="shared" si="297"/>
        <v>1</v>
      </c>
      <c r="L873" s="115">
        <f t="shared" si="298"/>
        <v>4.4000000000000004</v>
      </c>
      <c r="M873" s="115">
        <f t="shared" si="299"/>
        <v>3.5</v>
      </c>
      <c r="N873" s="56">
        <f t="shared" si="300"/>
        <v>4.4000000000000004</v>
      </c>
      <c r="O873" s="53" t="str">
        <f t="shared" si="301"/>
        <v>일반(목록배제,Normal-Manifest Exception)</v>
      </c>
      <c r="P873" s="100">
        <f t="shared" si="302"/>
        <v>13.05</v>
      </c>
      <c r="Q873" s="63" t="str">
        <f t="shared" si="303"/>
        <v>RS706</v>
      </c>
      <c r="R873" s="63" t="str">
        <f t="shared" si="304"/>
        <v>AIR SEOUL</v>
      </c>
      <c r="S873" s="54">
        <f t="shared" si="305"/>
        <v>45919</v>
      </c>
      <c r="T873" s="94">
        <f t="shared" si="306"/>
        <v>1306</v>
      </c>
      <c r="U873" s="98" cm="1">
        <f t="array" ref="U873">IF(OR(ISNUMBER(SEARCH("대신대납",J873)),ISNUMBER(SEARCH("대신 대납",J873))),_xlfn.LET(
  _xlpm.s,J873,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3" s="98">
        <f>((K873-1)*2500)/(Summary!$B$23/100)</f>
        <v>0</v>
      </c>
      <c r="W873" s="107">
        <f>IF(OR(ISNUMBER(SEARCH("대신대납",J873)),ISNUMBER(SEARCH("대신 대납",J873)),ISNUMBER(SEARCH("대신착불",J873)),ISNUMBER(SEARCH("대신 착불",J873))), 0,_xlfn.IFNA(_xlfn.IFS(
    AND(N873/K873 &gt; 2, N873/K873 &lt;= 5), 500/(Summary!$B$23/100) * K873,
    AND(N873/K873 &gt; 5, N873/K873 &lt;= 10), 1000/(Summary!$B$23/100) * K873,
    AND(N873/K873 &gt; 10, N873/K873 &lt;= 20), 3000/(Summary!$B$23/100) * K873,
    AND(N873/K873 &gt; 20, N873/K873 &lt;= 25), 11000/(Summary!$B$23/100) * K873,
    AND(N873/K873 &gt; 25, N873/K873 &lt;= 999), 15000/(Summary!$B$23/100) * K873
),0))</f>
        <v>53.059968376258844</v>
      </c>
      <c r="X873" s="99" cm="1">
        <f t="array" ref="X873">_xlfn.IFNA(_xlfn.IFS(AND(P873&gt;=2000, P873&lt;3000), 10000, AND(P873&gt;=3000, P873&lt;4000), 15000, AND(P873&gt;=4000, P873&lt;5000), 20000, AND(P873&gt;=5000), 25000),0)</f>
        <v>0</v>
      </c>
      <c r="Y873" s="64" t="str">
        <f>_xlfn.IFNA(VLOOKUP(D873,OTC!$A:$H,8,0),"")</f>
        <v/>
      </c>
      <c r="Z873" s="102">
        <f t="shared" si="307"/>
        <v>53</v>
      </c>
      <c r="AA873" s="113">
        <f t="shared" si="308"/>
        <v>1359</v>
      </c>
      <c r="AB873" s="124">
        <f>IF(OR(ISNUMBER(SEARCH("적하삭제",J873)),ISNUMBER(SEARCH("적하 삭제",J873))),0,AA873*Summary!$B$23/100)</f>
        <v>12806.2647</v>
      </c>
      <c r="AC873" s="65"/>
      <c r="AD873" s="145">
        <v>45919</v>
      </c>
      <c r="AE873" s="139" t="s">
        <v>10</v>
      </c>
      <c r="AF873" s="139">
        <v>82020038152</v>
      </c>
      <c r="AG873" s="139" t="s">
        <v>2711</v>
      </c>
      <c r="AH873" s="139" t="s">
        <v>2712</v>
      </c>
      <c r="AI873" s="139">
        <v>1093536661</v>
      </c>
      <c r="AJ873" s="139">
        <v>31138</v>
      </c>
      <c r="AK873" s="139"/>
      <c r="AL873" s="140">
        <v>1</v>
      </c>
      <c r="AM873" s="141">
        <v>4.4000000000000004</v>
      </c>
      <c r="AN873" s="141">
        <v>3.5</v>
      </c>
      <c r="AO873" s="141">
        <v>4.4000000000000004</v>
      </c>
      <c r="AP873" s="139" t="s">
        <v>8</v>
      </c>
      <c r="AQ873" s="141">
        <v>13.05</v>
      </c>
      <c r="AR873" s="139" t="s">
        <v>81</v>
      </c>
      <c r="AS873" s="139" t="s">
        <v>81</v>
      </c>
      <c r="AT873" s="139" t="s">
        <v>81</v>
      </c>
      <c r="AU873" s="139" t="s">
        <v>81</v>
      </c>
      <c r="AV873" s="139" t="s">
        <v>81</v>
      </c>
      <c r="AW873" s="139">
        <v>2256355</v>
      </c>
      <c r="AX873" s="139" t="s">
        <v>121</v>
      </c>
      <c r="AY873" s="139" t="s">
        <v>82</v>
      </c>
      <c r="AZ873" s="139"/>
      <c r="BA873" s="139" t="s">
        <v>83</v>
      </c>
      <c r="BB873" s="157">
        <v>596421493562</v>
      </c>
      <c r="BC873" s="139"/>
      <c r="BD873" s="139" t="s">
        <v>2713</v>
      </c>
      <c r="BE873" s="139" t="s">
        <v>88</v>
      </c>
      <c r="BF873" s="139" t="s">
        <v>87</v>
      </c>
      <c r="BG873" s="139" t="s">
        <v>84</v>
      </c>
      <c r="BH873" s="139" t="s">
        <v>85</v>
      </c>
      <c r="BI873" s="139" t="s">
        <v>86</v>
      </c>
      <c r="BJ873" s="139"/>
      <c r="BK873" s="139" t="s">
        <v>116</v>
      </c>
    </row>
    <row r="874" spans="1:63" ht="13.2" customHeight="1" x14ac:dyDescent="0.2">
      <c r="A874" s="54">
        <f t="shared" si="287"/>
        <v>45919</v>
      </c>
      <c r="B874" s="54" t="str">
        <f t="shared" si="288"/>
        <v>NRT</v>
      </c>
      <c r="C874" s="53">
        <f t="shared" si="289"/>
        <v>82020038152</v>
      </c>
      <c r="D874" s="55" t="str">
        <f t="shared" si="290"/>
        <v>PJP250147261</v>
      </c>
      <c r="E874" s="53">
        <f t="shared" si="291"/>
        <v>596421496303</v>
      </c>
      <c r="F874" s="53">
        <f t="shared" si="292"/>
        <v>2256355</v>
      </c>
      <c r="G874" s="53" t="str">
        <f t="shared" si="293"/>
        <v>SWCORP (TEAMHT)</v>
      </c>
      <c r="H874" s="55" t="str">
        <f t="shared" si="294"/>
        <v>강비주</v>
      </c>
      <c r="I874" s="53">
        <f t="shared" si="295"/>
        <v>8053</v>
      </c>
      <c r="J874" s="72">
        <f t="shared" si="296"/>
        <v>0</v>
      </c>
      <c r="K874" s="114">
        <f t="shared" si="297"/>
        <v>1</v>
      </c>
      <c r="L874" s="115">
        <f t="shared" si="298"/>
        <v>0.35</v>
      </c>
      <c r="M874" s="115">
        <f t="shared" si="299"/>
        <v>2.1</v>
      </c>
      <c r="N874" s="56">
        <f t="shared" si="300"/>
        <v>2.1</v>
      </c>
      <c r="O874" s="53" t="str">
        <f t="shared" si="301"/>
        <v>일반(목록배제,Normal-Manifest Exception)</v>
      </c>
      <c r="P874" s="100">
        <f t="shared" si="302"/>
        <v>6.86</v>
      </c>
      <c r="Q874" s="63" t="str">
        <f t="shared" si="303"/>
        <v>RS706</v>
      </c>
      <c r="R874" s="63" t="str">
        <f t="shared" si="304"/>
        <v>AIR SEOUL</v>
      </c>
      <c r="S874" s="54">
        <f t="shared" si="305"/>
        <v>45919</v>
      </c>
      <c r="T874" s="94">
        <f t="shared" si="306"/>
        <v>869</v>
      </c>
      <c r="U874" s="98" cm="1">
        <f t="array" ref="U874">IF(OR(ISNUMBER(SEARCH("대신대납",J874)),ISNUMBER(SEARCH("대신 대납",J874))),_xlfn.LET(
  _xlpm.s,J874,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4" s="98">
        <f>((K874-1)*2500)/(Summary!$B$23/100)</f>
        <v>0</v>
      </c>
      <c r="W874" s="107">
        <f>IF(OR(ISNUMBER(SEARCH("대신대납",J874)),ISNUMBER(SEARCH("대신 대납",J874)),ISNUMBER(SEARCH("대신착불",J874)),ISNUMBER(SEARCH("대신 착불",J874))), 0,_xlfn.IFNA(_xlfn.IFS(
    AND(N874/K874 &gt; 2, N874/K874 &lt;= 5), 500/(Summary!$B$23/100) * K874,
    AND(N874/K874 &gt; 5, N874/K874 &lt;= 10), 1000/(Summary!$B$23/100) * K874,
    AND(N874/K874 &gt; 10, N874/K874 &lt;= 20), 3000/(Summary!$B$23/100) * K874,
    AND(N874/K874 &gt; 20, N874/K874 &lt;= 25), 11000/(Summary!$B$23/100) * K874,
    AND(N874/K874 &gt; 25, N874/K874 &lt;= 999), 15000/(Summary!$B$23/100) * K874
),0))</f>
        <v>53.059968376258844</v>
      </c>
      <c r="X874" s="99" cm="1">
        <f t="array" ref="X874">_xlfn.IFNA(_xlfn.IFS(AND(P874&gt;=2000, P874&lt;3000), 10000, AND(P874&gt;=3000, P874&lt;4000), 15000, AND(P874&gt;=4000, P874&lt;5000), 20000, AND(P874&gt;=5000), 25000),0)</f>
        <v>0</v>
      </c>
      <c r="Y874" s="64" t="str">
        <f>_xlfn.IFNA(VLOOKUP(D874,OTC!$A:$H,8,0),"")</f>
        <v/>
      </c>
      <c r="Z874" s="102">
        <f t="shared" si="307"/>
        <v>53</v>
      </c>
      <c r="AA874" s="113">
        <f t="shared" si="308"/>
        <v>922</v>
      </c>
      <c r="AB874" s="124">
        <f>IF(OR(ISNUMBER(SEARCH("적하삭제",J874)),ISNUMBER(SEARCH("적하 삭제",J874))),0,AA874*Summary!$B$23/100)</f>
        <v>8688.2826000000005</v>
      </c>
      <c r="AC874" s="65"/>
      <c r="AD874" s="145">
        <v>45919</v>
      </c>
      <c r="AE874" s="139" t="s">
        <v>10</v>
      </c>
      <c r="AF874" s="139">
        <v>82020038152</v>
      </c>
      <c r="AG874" s="139" t="s">
        <v>2714</v>
      </c>
      <c r="AH874" s="139" t="s">
        <v>204</v>
      </c>
      <c r="AI874" s="139">
        <v>1041166521</v>
      </c>
      <c r="AJ874" s="139">
        <v>8053</v>
      </c>
      <c r="AK874" s="139"/>
      <c r="AL874" s="140">
        <v>1</v>
      </c>
      <c r="AM874" s="141">
        <v>0.35</v>
      </c>
      <c r="AN874" s="141">
        <v>2.1</v>
      </c>
      <c r="AO874" s="141">
        <v>2.1</v>
      </c>
      <c r="AP874" s="139" t="s">
        <v>8</v>
      </c>
      <c r="AQ874" s="141">
        <v>6.86</v>
      </c>
      <c r="AR874" s="139" t="s">
        <v>81</v>
      </c>
      <c r="AS874" s="139" t="s">
        <v>81</v>
      </c>
      <c r="AT874" s="139" t="s">
        <v>81</v>
      </c>
      <c r="AU874" s="139" t="s">
        <v>81</v>
      </c>
      <c r="AV874" s="139" t="s">
        <v>81</v>
      </c>
      <c r="AW874" s="139">
        <v>2256355</v>
      </c>
      <c r="AX874" s="139" t="s">
        <v>121</v>
      </c>
      <c r="AY874" s="139" t="s">
        <v>82</v>
      </c>
      <c r="AZ874" s="139"/>
      <c r="BA874" s="139" t="s">
        <v>83</v>
      </c>
      <c r="BB874" s="157">
        <v>596421496303</v>
      </c>
      <c r="BC874" s="139"/>
      <c r="BD874" s="139" t="s">
        <v>2715</v>
      </c>
      <c r="BE874" s="139" t="s">
        <v>88</v>
      </c>
      <c r="BF874" s="139" t="s">
        <v>87</v>
      </c>
      <c r="BG874" s="139" t="s">
        <v>84</v>
      </c>
      <c r="BH874" s="139" t="s">
        <v>85</v>
      </c>
      <c r="BI874" s="139" t="s">
        <v>86</v>
      </c>
      <c r="BJ874" s="139"/>
      <c r="BK874" s="139" t="s">
        <v>116</v>
      </c>
    </row>
    <row r="875" spans="1:63" ht="13.2" customHeight="1" x14ac:dyDescent="0.2">
      <c r="A875" s="54">
        <f t="shared" si="287"/>
        <v>45919</v>
      </c>
      <c r="B875" s="54" t="str">
        <f t="shared" si="288"/>
        <v>NRT</v>
      </c>
      <c r="C875" s="53">
        <f t="shared" si="289"/>
        <v>82020038152</v>
      </c>
      <c r="D875" s="55" t="str">
        <f t="shared" si="290"/>
        <v>PJP250147279</v>
      </c>
      <c r="E875" s="53">
        <f t="shared" si="291"/>
        <v>596421496480</v>
      </c>
      <c r="F875" s="53">
        <f t="shared" si="292"/>
        <v>2256355</v>
      </c>
      <c r="G875" s="53" t="str">
        <f t="shared" si="293"/>
        <v>SWCORP (TEAMHT)</v>
      </c>
      <c r="H875" s="55" t="str">
        <f t="shared" si="294"/>
        <v>양예은</v>
      </c>
      <c r="I875" s="53">
        <f t="shared" si="295"/>
        <v>5008</v>
      </c>
      <c r="J875" s="72">
        <f t="shared" si="296"/>
        <v>0</v>
      </c>
      <c r="K875" s="114">
        <f t="shared" si="297"/>
        <v>1</v>
      </c>
      <c r="L875" s="115">
        <f t="shared" si="298"/>
        <v>3.15</v>
      </c>
      <c r="M875" s="115">
        <f t="shared" si="299"/>
        <v>3.6</v>
      </c>
      <c r="N875" s="56">
        <f t="shared" si="300"/>
        <v>3.6</v>
      </c>
      <c r="O875" s="53" t="str">
        <f t="shared" si="301"/>
        <v>일반(목록배제,Normal-Manifest Exception)</v>
      </c>
      <c r="P875" s="100">
        <f t="shared" si="302"/>
        <v>15.81</v>
      </c>
      <c r="Q875" s="63" t="str">
        <f t="shared" si="303"/>
        <v>RS706</v>
      </c>
      <c r="R875" s="63" t="str">
        <f t="shared" si="304"/>
        <v>AIR SEOUL</v>
      </c>
      <c r="S875" s="54">
        <f t="shared" si="305"/>
        <v>45919</v>
      </c>
      <c r="T875" s="94">
        <f t="shared" si="306"/>
        <v>1154</v>
      </c>
      <c r="U875" s="98" cm="1">
        <f t="array" ref="U875">IF(OR(ISNUMBER(SEARCH("대신대납",J875)),ISNUMBER(SEARCH("대신 대납",J875))),_xlfn.LET(
  _xlpm.s,J875,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5" s="98">
        <f>((K875-1)*2500)/(Summary!$B$23/100)</f>
        <v>0</v>
      </c>
      <c r="W875" s="107">
        <f>IF(OR(ISNUMBER(SEARCH("대신대납",J875)),ISNUMBER(SEARCH("대신 대납",J875)),ISNUMBER(SEARCH("대신착불",J875)),ISNUMBER(SEARCH("대신 착불",J875))), 0,_xlfn.IFNA(_xlfn.IFS(
    AND(N875/K875 &gt; 2, N875/K875 &lt;= 5), 500/(Summary!$B$23/100) * K875,
    AND(N875/K875 &gt; 5, N875/K875 &lt;= 10), 1000/(Summary!$B$23/100) * K875,
    AND(N875/K875 &gt; 10, N875/K875 &lt;= 20), 3000/(Summary!$B$23/100) * K875,
    AND(N875/K875 &gt; 20, N875/K875 &lt;= 25), 11000/(Summary!$B$23/100) * K875,
    AND(N875/K875 &gt; 25, N875/K875 &lt;= 999), 15000/(Summary!$B$23/100) * K875
),0))</f>
        <v>53.059968376258844</v>
      </c>
      <c r="X875" s="99" cm="1">
        <f t="array" ref="X875">_xlfn.IFNA(_xlfn.IFS(AND(P875&gt;=2000, P875&lt;3000), 10000, AND(P875&gt;=3000, P875&lt;4000), 15000, AND(P875&gt;=4000, P875&lt;5000), 20000, AND(P875&gt;=5000), 25000),0)</f>
        <v>0</v>
      </c>
      <c r="Y875" s="64" t="str">
        <f>_xlfn.IFNA(VLOOKUP(D875,OTC!$A:$H,8,0),"")</f>
        <v/>
      </c>
      <c r="Z875" s="102">
        <f t="shared" si="307"/>
        <v>53</v>
      </c>
      <c r="AA875" s="113">
        <f t="shared" si="308"/>
        <v>1207</v>
      </c>
      <c r="AB875" s="124">
        <f>IF(OR(ISNUMBER(SEARCH("적하삭제",J875)),ISNUMBER(SEARCH("적하 삭제",J875))),0,AA875*Summary!$B$23/100)</f>
        <v>11373.9231</v>
      </c>
      <c r="AC875" s="65"/>
      <c r="AD875" s="145">
        <v>45919</v>
      </c>
      <c r="AE875" s="139" t="s">
        <v>10</v>
      </c>
      <c r="AF875" s="139">
        <v>82020038152</v>
      </c>
      <c r="AG875" s="139" t="s">
        <v>2716</v>
      </c>
      <c r="AH875" s="139" t="s">
        <v>2717</v>
      </c>
      <c r="AI875" s="139">
        <v>1034345719</v>
      </c>
      <c r="AJ875" s="139">
        <v>5008</v>
      </c>
      <c r="AK875" s="139"/>
      <c r="AL875" s="140">
        <v>1</v>
      </c>
      <c r="AM875" s="141">
        <v>3.15</v>
      </c>
      <c r="AN875" s="141">
        <v>3.6</v>
      </c>
      <c r="AO875" s="141">
        <v>3.6</v>
      </c>
      <c r="AP875" s="139" t="s">
        <v>8</v>
      </c>
      <c r="AQ875" s="141">
        <v>15.81</v>
      </c>
      <c r="AR875" s="139" t="s">
        <v>81</v>
      </c>
      <c r="AS875" s="139" t="s">
        <v>81</v>
      </c>
      <c r="AT875" s="139" t="s">
        <v>81</v>
      </c>
      <c r="AU875" s="139" t="s">
        <v>81</v>
      </c>
      <c r="AV875" s="139" t="s">
        <v>81</v>
      </c>
      <c r="AW875" s="139">
        <v>2256355</v>
      </c>
      <c r="AX875" s="139" t="s">
        <v>121</v>
      </c>
      <c r="AY875" s="139" t="s">
        <v>82</v>
      </c>
      <c r="AZ875" s="139"/>
      <c r="BA875" s="139" t="s">
        <v>83</v>
      </c>
      <c r="BB875" s="157">
        <v>596421496480</v>
      </c>
      <c r="BC875" s="139"/>
      <c r="BD875" s="139" t="s">
        <v>2718</v>
      </c>
      <c r="BE875" s="139" t="s">
        <v>88</v>
      </c>
      <c r="BF875" s="139" t="s">
        <v>87</v>
      </c>
      <c r="BG875" s="139" t="s">
        <v>84</v>
      </c>
      <c r="BH875" s="139" t="s">
        <v>85</v>
      </c>
      <c r="BI875" s="139" t="s">
        <v>86</v>
      </c>
      <c r="BJ875" s="139"/>
      <c r="BK875" s="139" t="s">
        <v>116</v>
      </c>
    </row>
    <row r="876" spans="1:63" ht="13.2" customHeight="1" x14ac:dyDescent="0.2">
      <c r="A876" s="54">
        <f t="shared" si="287"/>
        <v>45919</v>
      </c>
      <c r="B876" s="54" t="str">
        <f t="shared" si="288"/>
        <v>NRT</v>
      </c>
      <c r="C876" s="53">
        <f t="shared" si="289"/>
        <v>82020038152</v>
      </c>
      <c r="D876" s="55" t="str">
        <f t="shared" si="290"/>
        <v>PJP250146877</v>
      </c>
      <c r="E876" s="53">
        <f t="shared" si="291"/>
        <v>596421493713</v>
      </c>
      <c r="F876" s="53">
        <f t="shared" si="292"/>
        <v>2256355</v>
      </c>
      <c r="G876" s="53" t="str">
        <f t="shared" si="293"/>
        <v>SWCORP (TEAMHT)</v>
      </c>
      <c r="H876" s="55" t="str">
        <f t="shared" si="294"/>
        <v>김채영</v>
      </c>
      <c r="I876" s="53">
        <f t="shared" si="295"/>
        <v>7248</v>
      </c>
      <c r="J876" s="72">
        <f t="shared" si="296"/>
        <v>0</v>
      </c>
      <c r="K876" s="114">
        <f t="shared" si="297"/>
        <v>1</v>
      </c>
      <c r="L876" s="115">
        <f t="shared" si="298"/>
        <v>2.6</v>
      </c>
      <c r="M876" s="115">
        <f t="shared" si="299"/>
        <v>2</v>
      </c>
      <c r="N876" s="56">
        <f t="shared" si="300"/>
        <v>2.6</v>
      </c>
      <c r="O876" s="53" t="str">
        <f t="shared" si="301"/>
        <v>일반(목록배제,Normal-Manifest Exception)</v>
      </c>
      <c r="P876" s="100">
        <f t="shared" si="302"/>
        <v>7.19</v>
      </c>
      <c r="Q876" s="63" t="str">
        <f t="shared" si="303"/>
        <v>RS706</v>
      </c>
      <c r="R876" s="63" t="str">
        <f t="shared" si="304"/>
        <v>AIR SEOUL</v>
      </c>
      <c r="S876" s="54">
        <f t="shared" si="305"/>
        <v>45919</v>
      </c>
      <c r="T876" s="94">
        <f t="shared" si="306"/>
        <v>964</v>
      </c>
      <c r="U876" s="98" cm="1">
        <f t="array" ref="U876">IF(OR(ISNUMBER(SEARCH("대신대납",J876)),ISNUMBER(SEARCH("대신 대납",J876))),_xlfn.LET(
  _xlpm.s,J876,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6" s="98">
        <f>((K876-1)*2500)/(Summary!$B$23/100)</f>
        <v>0</v>
      </c>
      <c r="W876" s="107">
        <f>IF(OR(ISNUMBER(SEARCH("대신대납",J876)),ISNUMBER(SEARCH("대신 대납",J876)),ISNUMBER(SEARCH("대신착불",J876)),ISNUMBER(SEARCH("대신 착불",J876))), 0,_xlfn.IFNA(_xlfn.IFS(
    AND(N876/K876 &gt; 2, N876/K876 &lt;= 5), 500/(Summary!$B$23/100) * K876,
    AND(N876/K876 &gt; 5, N876/K876 &lt;= 10), 1000/(Summary!$B$23/100) * K876,
    AND(N876/K876 &gt; 10, N876/K876 &lt;= 20), 3000/(Summary!$B$23/100) * K876,
    AND(N876/K876 &gt; 20, N876/K876 &lt;= 25), 11000/(Summary!$B$23/100) * K876,
    AND(N876/K876 &gt; 25, N876/K876 &lt;= 999), 15000/(Summary!$B$23/100) * K876
),0))</f>
        <v>53.059968376258844</v>
      </c>
      <c r="X876" s="99" cm="1">
        <f t="array" ref="X876">_xlfn.IFNA(_xlfn.IFS(AND(P876&gt;=2000, P876&lt;3000), 10000, AND(P876&gt;=3000, P876&lt;4000), 15000, AND(P876&gt;=4000, P876&lt;5000), 20000, AND(P876&gt;=5000), 25000),0)</f>
        <v>0</v>
      </c>
      <c r="Y876" s="64" t="str">
        <f>_xlfn.IFNA(VLOOKUP(D876,OTC!$A:$H,8,0),"")</f>
        <v/>
      </c>
      <c r="Z876" s="102">
        <f t="shared" si="307"/>
        <v>53</v>
      </c>
      <c r="AA876" s="113">
        <f t="shared" si="308"/>
        <v>1017</v>
      </c>
      <c r="AB876" s="124">
        <f>IF(OR(ISNUMBER(SEARCH("적하삭제",J876)),ISNUMBER(SEARCH("적하 삭제",J876))),0,AA876*Summary!$B$23/100)</f>
        <v>9583.4961000000003</v>
      </c>
      <c r="AC876" s="65"/>
      <c r="AD876" s="145">
        <v>45919</v>
      </c>
      <c r="AE876" s="139" t="s">
        <v>10</v>
      </c>
      <c r="AF876" s="139">
        <v>82020038152</v>
      </c>
      <c r="AG876" s="139" t="s">
        <v>2719</v>
      </c>
      <c r="AH876" s="139" t="s">
        <v>2720</v>
      </c>
      <c r="AI876" s="139">
        <v>1099698553</v>
      </c>
      <c r="AJ876" s="139">
        <v>7248</v>
      </c>
      <c r="AK876" s="139"/>
      <c r="AL876" s="140">
        <v>1</v>
      </c>
      <c r="AM876" s="141">
        <v>2.6</v>
      </c>
      <c r="AN876" s="141">
        <v>2</v>
      </c>
      <c r="AO876" s="141">
        <v>2.6</v>
      </c>
      <c r="AP876" s="139" t="s">
        <v>8</v>
      </c>
      <c r="AQ876" s="141">
        <v>7.19</v>
      </c>
      <c r="AR876" s="139" t="s">
        <v>81</v>
      </c>
      <c r="AS876" s="139" t="s">
        <v>81</v>
      </c>
      <c r="AT876" s="139" t="s">
        <v>81</v>
      </c>
      <c r="AU876" s="139" t="s">
        <v>81</v>
      </c>
      <c r="AV876" s="139" t="s">
        <v>81</v>
      </c>
      <c r="AW876" s="139">
        <v>2256355</v>
      </c>
      <c r="AX876" s="139" t="s">
        <v>121</v>
      </c>
      <c r="AY876" s="139" t="s">
        <v>82</v>
      </c>
      <c r="AZ876" s="139"/>
      <c r="BA876" s="139" t="s">
        <v>83</v>
      </c>
      <c r="BB876" s="157">
        <v>596421493713</v>
      </c>
      <c r="BC876" s="139"/>
      <c r="BD876" s="139" t="s">
        <v>2721</v>
      </c>
      <c r="BE876" s="139" t="s">
        <v>88</v>
      </c>
      <c r="BF876" s="139" t="s">
        <v>87</v>
      </c>
      <c r="BG876" s="139" t="s">
        <v>84</v>
      </c>
      <c r="BH876" s="139" t="s">
        <v>85</v>
      </c>
      <c r="BI876" s="139" t="s">
        <v>86</v>
      </c>
      <c r="BJ876" s="139"/>
      <c r="BK876" s="139" t="s">
        <v>116</v>
      </c>
    </row>
    <row r="877" spans="1:63" ht="13.2" customHeight="1" x14ac:dyDescent="0.2">
      <c r="A877" s="54">
        <f t="shared" si="287"/>
        <v>45919</v>
      </c>
      <c r="B877" s="54" t="str">
        <f t="shared" si="288"/>
        <v>NRT</v>
      </c>
      <c r="C877" s="53">
        <f t="shared" si="289"/>
        <v>82020038152</v>
      </c>
      <c r="D877" s="55" t="str">
        <f t="shared" si="290"/>
        <v>PJP250146896</v>
      </c>
      <c r="E877" s="53">
        <f t="shared" si="291"/>
        <v>596421493901</v>
      </c>
      <c r="F877" s="53">
        <f t="shared" si="292"/>
        <v>2256355</v>
      </c>
      <c r="G877" s="53" t="str">
        <f t="shared" si="293"/>
        <v>SWCORP (TEAMHT)</v>
      </c>
      <c r="H877" s="55" t="str">
        <f t="shared" si="294"/>
        <v>박창원</v>
      </c>
      <c r="I877" s="53">
        <f t="shared" si="295"/>
        <v>35251</v>
      </c>
      <c r="J877" s="72">
        <f t="shared" si="296"/>
        <v>0</v>
      </c>
      <c r="K877" s="114">
        <f t="shared" si="297"/>
        <v>1</v>
      </c>
      <c r="L877" s="115">
        <f t="shared" si="298"/>
        <v>6.2</v>
      </c>
      <c r="M877" s="115">
        <f t="shared" si="299"/>
        <v>16.100000000000001</v>
      </c>
      <c r="N877" s="56">
        <f t="shared" si="300"/>
        <v>16.100000000000001</v>
      </c>
      <c r="O877" s="53" t="str">
        <f t="shared" si="301"/>
        <v>일반(목록배제,Normal-Manifest Exception)</v>
      </c>
      <c r="P877" s="100">
        <f t="shared" si="302"/>
        <v>50.81</v>
      </c>
      <c r="Q877" s="63" t="str">
        <f t="shared" si="303"/>
        <v>RS706</v>
      </c>
      <c r="R877" s="63" t="str">
        <f t="shared" si="304"/>
        <v>AIR SEOUL</v>
      </c>
      <c r="S877" s="54">
        <f t="shared" si="305"/>
        <v>45919</v>
      </c>
      <c r="T877" s="94">
        <f t="shared" si="306"/>
        <v>3529</v>
      </c>
      <c r="U877" s="98" cm="1">
        <f t="array" ref="U877">IF(OR(ISNUMBER(SEARCH("대신대납",J877)),ISNUMBER(SEARCH("대신 대납",J877))),_xlfn.LET(
  _xlpm.s,J877,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7" s="98">
        <f>((K877-1)*2500)/(Summary!$B$23/100)</f>
        <v>0</v>
      </c>
      <c r="W877" s="107">
        <f>IF(OR(ISNUMBER(SEARCH("대신대납",J877)),ISNUMBER(SEARCH("대신 대납",J877)),ISNUMBER(SEARCH("대신착불",J877)),ISNUMBER(SEARCH("대신 착불",J877))), 0,_xlfn.IFNA(_xlfn.IFS(
    AND(N877/K877 &gt; 2, N877/K877 &lt;= 5), 500/(Summary!$B$23/100) * K877,
    AND(N877/K877 &gt; 5, N877/K877 &lt;= 10), 1000/(Summary!$B$23/100) * K877,
    AND(N877/K877 &gt; 10, N877/K877 &lt;= 20), 3000/(Summary!$B$23/100) * K877,
    AND(N877/K877 &gt; 20, N877/K877 &lt;= 25), 11000/(Summary!$B$23/100) * K877,
    AND(N877/K877 &gt; 25, N877/K877 &lt;= 999), 15000/(Summary!$B$23/100) * K877
),0))</f>
        <v>318.35981025755302</v>
      </c>
      <c r="X877" s="99" cm="1">
        <f t="array" ref="X877">_xlfn.IFNA(_xlfn.IFS(AND(P877&gt;=2000, P877&lt;3000), 10000, AND(P877&gt;=3000, P877&lt;4000), 15000, AND(P877&gt;=4000, P877&lt;5000), 20000, AND(P877&gt;=5000), 25000),0)</f>
        <v>0</v>
      </c>
      <c r="Y877" s="64" t="str">
        <f>_xlfn.IFNA(VLOOKUP(D877,OTC!$A:$H,8,0),"")</f>
        <v/>
      </c>
      <c r="Z877" s="102">
        <f t="shared" si="307"/>
        <v>318</v>
      </c>
      <c r="AA877" s="113">
        <f t="shared" si="308"/>
        <v>3847</v>
      </c>
      <c r="AB877" s="124">
        <f>IF(OR(ISNUMBER(SEARCH("적하삭제",J877)),ISNUMBER(SEARCH("적하 삭제",J877))),0,AA877*Summary!$B$23/100)</f>
        <v>36251.435100000002</v>
      </c>
      <c r="AC877" s="65"/>
      <c r="AD877" s="145">
        <v>45919</v>
      </c>
      <c r="AE877" s="139" t="s">
        <v>10</v>
      </c>
      <c r="AF877" s="139">
        <v>82020038152</v>
      </c>
      <c r="AG877" s="139" t="s">
        <v>2722</v>
      </c>
      <c r="AH877" s="139" t="s">
        <v>1252</v>
      </c>
      <c r="AI877" s="139">
        <v>1038570886</v>
      </c>
      <c r="AJ877" s="139">
        <v>35251</v>
      </c>
      <c r="AK877" s="139"/>
      <c r="AL877" s="140">
        <v>1</v>
      </c>
      <c r="AM877" s="141">
        <v>6.2</v>
      </c>
      <c r="AN877" s="141">
        <v>16.100000000000001</v>
      </c>
      <c r="AO877" s="141">
        <v>16.5</v>
      </c>
      <c r="AP877" s="139" t="s">
        <v>8</v>
      </c>
      <c r="AQ877" s="141">
        <v>50.81</v>
      </c>
      <c r="AR877" s="139" t="s">
        <v>81</v>
      </c>
      <c r="AS877" s="139" t="s">
        <v>81</v>
      </c>
      <c r="AT877" s="139" t="s">
        <v>81</v>
      </c>
      <c r="AU877" s="139" t="s">
        <v>81</v>
      </c>
      <c r="AV877" s="139" t="s">
        <v>81</v>
      </c>
      <c r="AW877" s="139">
        <v>2256355</v>
      </c>
      <c r="AX877" s="139" t="s">
        <v>121</v>
      </c>
      <c r="AY877" s="139" t="s">
        <v>82</v>
      </c>
      <c r="AZ877" s="139"/>
      <c r="BA877" s="139" t="s">
        <v>83</v>
      </c>
      <c r="BB877" s="157">
        <v>596421493901</v>
      </c>
      <c r="BC877" s="139"/>
      <c r="BD877" s="139" t="s">
        <v>2723</v>
      </c>
      <c r="BE877" s="139" t="s">
        <v>88</v>
      </c>
      <c r="BF877" s="139" t="s">
        <v>87</v>
      </c>
      <c r="BG877" s="139" t="s">
        <v>84</v>
      </c>
      <c r="BH877" s="139" t="s">
        <v>85</v>
      </c>
      <c r="BI877" s="139" t="s">
        <v>86</v>
      </c>
      <c r="BJ877" s="139"/>
      <c r="BK877" s="139" t="s">
        <v>116</v>
      </c>
    </row>
    <row r="878" spans="1:63" ht="13.2" customHeight="1" x14ac:dyDescent="0.2">
      <c r="A878" s="54">
        <f t="shared" si="287"/>
        <v>45919</v>
      </c>
      <c r="B878" s="54" t="str">
        <f t="shared" si="288"/>
        <v>NRT</v>
      </c>
      <c r="C878" s="53">
        <f t="shared" si="289"/>
        <v>82020038152</v>
      </c>
      <c r="D878" s="55" t="str">
        <f t="shared" si="290"/>
        <v>PJP250147280</v>
      </c>
      <c r="E878" s="53">
        <f t="shared" si="291"/>
        <v>596421496491</v>
      </c>
      <c r="F878" s="53">
        <f t="shared" si="292"/>
        <v>2256355</v>
      </c>
      <c r="G878" s="53" t="str">
        <f t="shared" si="293"/>
        <v>SWCORP (TEAMHT)</v>
      </c>
      <c r="H878" s="55" t="str">
        <f t="shared" si="294"/>
        <v>박수만</v>
      </c>
      <c r="I878" s="53">
        <f t="shared" si="295"/>
        <v>6179</v>
      </c>
      <c r="J878" s="72">
        <f t="shared" si="296"/>
        <v>0</v>
      </c>
      <c r="K878" s="114">
        <f t="shared" si="297"/>
        <v>1</v>
      </c>
      <c r="L878" s="115">
        <f t="shared" si="298"/>
        <v>1.7</v>
      </c>
      <c r="M878" s="115">
        <f t="shared" si="299"/>
        <v>3.9</v>
      </c>
      <c r="N878" s="56">
        <f t="shared" si="300"/>
        <v>3.9000000000000004</v>
      </c>
      <c r="O878" s="53" t="str">
        <f t="shared" si="301"/>
        <v>일반(목록배제,Normal-Manifest Exception)</v>
      </c>
      <c r="P878" s="100">
        <f t="shared" si="302"/>
        <v>30.82</v>
      </c>
      <c r="Q878" s="63" t="str">
        <f t="shared" si="303"/>
        <v>RS706</v>
      </c>
      <c r="R878" s="63" t="str">
        <f t="shared" si="304"/>
        <v>AIR SEOUL</v>
      </c>
      <c r="S878" s="54">
        <f t="shared" si="305"/>
        <v>45919</v>
      </c>
      <c r="T878" s="94">
        <f t="shared" si="306"/>
        <v>1211</v>
      </c>
      <c r="U878" s="98" cm="1">
        <f t="array" ref="U878">IF(OR(ISNUMBER(SEARCH("대신대납",J878)),ISNUMBER(SEARCH("대신 대납",J878))),_xlfn.LET(
  _xlpm.s,J878,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8" s="98">
        <f>((K878-1)*2500)/(Summary!$B$23/100)</f>
        <v>0</v>
      </c>
      <c r="W878" s="107">
        <f>IF(OR(ISNUMBER(SEARCH("대신대납",J878)),ISNUMBER(SEARCH("대신 대납",J878)),ISNUMBER(SEARCH("대신착불",J878)),ISNUMBER(SEARCH("대신 착불",J878))), 0,_xlfn.IFNA(_xlfn.IFS(
    AND(N878/K878 &gt; 2, N878/K878 &lt;= 5), 500/(Summary!$B$23/100) * K878,
    AND(N878/K878 &gt; 5, N878/K878 &lt;= 10), 1000/(Summary!$B$23/100) * K878,
    AND(N878/K878 &gt; 10, N878/K878 &lt;= 20), 3000/(Summary!$B$23/100) * K878,
    AND(N878/K878 &gt; 20, N878/K878 &lt;= 25), 11000/(Summary!$B$23/100) * K878,
    AND(N878/K878 &gt; 25, N878/K878 &lt;= 999), 15000/(Summary!$B$23/100) * K878
),0))</f>
        <v>53.059968376258844</v>
      </c>
      <c r="X878" s="99" cm="1">
        <f t="array" ref="X878">_xlfn.IFNA(_xlfn.IFS(AND(P878&gt;=2000, P878&lt;3000), 10000, AND(P878&gt;=3000, P878&lt;4000), 15000, AND(P878&gt;=4000, P878&lt;5000), 20000, AND(P878&gt;=5000), 25000),0)</f>
        <v>0</v>
      </c>
      <c r="Y878" s="64" t="str">
        <f>_xlfn.IFNA(VLOOKUP(D878,OTC!$A:$H,8,0),"")</f>
        <v/>
      </c>
      <c r="Z878" s="102">
        <f t="shared" si="307"/>
        <v>53</v>
      </c>
      <c r="AA878" s="113">
        <f t="shared" si="308"/>
        <v>1264</v>
      </c>
      <c r="AB878" s="124">
        <f>IF(OR(ISNUMBER(SEARCH("적하삭제",J878)),ISNUMBER(SEARCH("적하 삭제",J878))),0,AA878*Summary!$B$23/100)</f>
        <v>11911.051200000002</v>
      </c>
      <c r="AC878" s="65"/>
      <c r="AD878" s="145">
        <v>45919</v>
      </c>
      <c r="AE878" s="139" t="s">
        <v>10</v>
      </c>
      <c r="AF878" s="139">
        <v>82020038152</v>
      </c>
      <c r="AG878" s="139" t="s">
        <v>2724</v>
      </c>
      <c r="AH878" s="139" t="s">
        <v>1380</v>
      </c>
      <c r="AI878" s="139">
        <v>1052198809</v>
      </c>
      <c r="AJ878" s="139">
        <v>6179</v>
      </c>
      <c r="AK878" s="139"/>
      <c r="AL878" s="140">
        <v>1</v>
      </c>
      <c r="AM878" s="141">
        <v>1.7</v>
      </c>
      <c r="AN878" s="141">
        <v>3.9</v>
      </c>
      <c r="AO878" s="141">
        <v>3.9</v>
      </c>
      <c r="AP878" s="139" t="s">
        <v>8</v>
      </c>
      <c r="AQ878" s="141">
        <v>30.82</v>
      </c>
      <c r="AR878" s="139" t="s">
        <v>81</v>
      </c>
      <c r="AS878" s="139" t="s">
        <v>81</v>
      </c>
      <c r="AT878" s="139" t="s">
        <v>81</v>
      </c>
      <c r="AU878" s="139" t="s">
        <v>81</v>
      </c>
      <c r="AV878" s="139" t="s">
        <v>81</v>
      </c>
      <c r="AW878" s="139">
        <v>2256355</v>
      </c>
      <c r="AX878" s="139" t="s">
        <v>121</v>
      </c>
      <c r="AY878" s="139" t="s">
        <v>82</v>
      </c>
      <c r="AZ878" s="139"/>
      <c r="BA878" s="139" t="s">
        <v>83</v>
      </c>
      <c r="BB878" s="157">
        <v>596421496491</v>
      </c>
      <c r="BC878" s="139"/>
      <c r="BD878" s="139" t="s">
        <v>2725</v>
      </c>
      <c r="BE878" s="139" t="s">
        <v>88</v>
      </c>
      <c r="BF878" s="139" t="s">
        <v>87</v>
      </c>
      <c r="BG878" s="139" t="s">
        <v>84</v>
      </c>
      <c r="BH878" s="139" t="s">
        <v>85</v>
      </c>
      <c r="BI878" s="139" t="s">
        <v>86</v>
      </c>
      <c r="BJ878" s="139"/>
      <c r="BK878" s="139" t="s">
        <v>116</v>
      </c>
    </row>
    <row r="879" spans="1:63" ht="13.2" customHeight="1" x14ac:dyDescent="0.2">
      <c r="A879" s="54">
        <f t="shared" si="287"/>
        <v>45919</v>
      </c>
      <c r="B879" s="54" t="str">
        <f t="shared" si="288"/>
        <v>NRT</v>
      </c>
      <c r="C879" s="53">
        <f t="shared" si="289"/>
        <v>82020038152</v>
      </c>
      <c r="D879" s="55" t="str">
        <f t="shared" si="290"/>
        <v>PJP250146867</v>
      </c>
      <c r="E879" s="53">
        <f t="shared" si="291"/>
        <v>596421493610</v>
      </c>
      <c r="F879" s="53">
        <f t="shared" si="292"/>
        <v>2256355</v>
      </c>
      <c r="G879" s="53" t="str">
        <f t="shared" si="293"/>
        <v>SWCORP (TEAMHT)</v>
      </c>
      <c r="H879" s="55" t="str">
        <f t="shared" si="294"/>
        <v>서정민</v>
      </c>
      <c r="I879" s="53">
        <f t="shared" si="295"/>
        <v>6009</v>
      </c>
      <c r="J879" s="72">
        <f t="shared" si="296"/>
        <v>0</v>
      </c>
      <c r="K879" s="114">
        <f t="shared" si="297"/>
        <v>1</v>
      </c>
      <c r="L879" s="115">
        <f t="shared" si="298"/>
        <v>0.95</v>
      </c>
      <c r="M879" s="115">
        <f t="shared" si="299"/>
        <v>1.9</v>
      </c>
      <c r="N879" s="56">
        <f t="shared" si="300"/>
        <v>1.9000000000000001</v>
      </c>
      <c r="O879" s="53" t="str">
        <f t="shared" si="301"/>
        <v>일반(목록배제,Normal-Manifest Exception)</v>
      </c>
      <c r="P879" s="100">
        <f t="shared" si="302"/>
        <v>6.8</v>
      </c>
      <c r="Q879" s="63" t="str">
        <f t="shared" si="303"/>
        <v>RS706</v>
      </c>
      <c r="R879" s="63" t="str">
        <f t="shared" si="304"/>
        <v>AIR SEOUL</v>
      </c>
      <c r="S879" s="54">
        <f t="shared" si="305"/>
        <v>45919</v>
      </c>
      <c r="T879" s="94">
        <f t="shared" si="306"/>
        <v>831</v>
      </c>
      <c r="U879" s="98" cm="1">
        <f t="array" ref="U879">IF(OR(ISNUMBER(SEARCH("대신대납",J879)),ISNUMBER(SEARCH("대신 대납",J879))),_xlfn.LET(
  _xlpm.s,J879,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9" s="98">
        <f>((K879-1)*2500)/(Summary!$B$23/100)</f>
        <v>0</v>
      </c>
      <c r="W879" s="107">
        <f>IF(OR(ISNUMBER(SEARCH("대신대납",J879)),ISNUMBER(SEARCH("대신 대납",J879)),ISNUMBER(SEARCH("대신착불",J879)),ISNUMBER(SEARCH("대신 착불",J879))), 0,_xlfn.IFNA(_xlfn.IFS(
    AND(N879/K879 &gt; 2, N879/K879 &lt;= 5), 500/(Summary!$B$23/100) * K879,
    AND(N879/K879 &gt; 5, N879/K879 &lt;= 10), 1000/(Summary!$B$23/100) * K879,
    AND(N879/K879 &gt; 10, N879/K879 &lt;= 20), 3000/(Summary!$B$23/100) * K879,
    AND(N879/K879 &gt; 20, N879/K879 &lt;= 25), 11000/(Summary!$B$23/100) * K879,
    AND(N879/K879 &gt; 25, N879/K879 &lt;= 999), 15000/(Summary!$B$23/100) * K879
),0))</f>
        <v>0</v>
      </c>
      <c r="X879" s="99" cm="1">
        <f t="array" ref="X879">_xlfn.IFNA(_xlfn.IFS(AND(P879&gt;=2000, P879&lt;3000), 10000, AND(P879&gt;=3000, P879&lt;4000), 15000, AND(P879&gt;=4000, P879&lt;5000), 20000, AND(P879&gt;=5000), 25000),0)</f>
        <v>0</v>
      </c>
      <c r="Y879" s="64" t="str">
        <f>_xlfn.IFNA(VLOOKUP(D879,OTC!$A:$H,8,0),"")</f>
        <v/>
      </c>
      <c r="Z879" s="102">
        <f t="shared" si="307"/>
        <v>0</v>
      </c>
      <c r="AA879" s="113">
        <f t="shared" si="308"/>
        <v>831</v>
      </c>
      <c r="AB879" s="124">
        <f>IF(OR(ISNUMBER(SEARCH("적하삭제",J879)),ISNUMBER(SEARCH("적하 삭제",J879))),0,AA879*Summary!$B$23/100)</f>
        <v>7830.7622999999994</v>
      </c>
      <c r="AC879" s="65"/>
      <c r="AD879" s="145">
        <v>45919</v>
      </c>
      <c r="AE879" s="139" t="s">
        <v>10</v>
      </c>
      <c r="AF879" s="139">
        <v>82020038152</v>
      </c>
      <c r="AG879" s="139" t="s">
        <v>2726</v>
      </c>
      <c r="AH879" s="139" t="s">
        <v>2727</v>
      </c>
      <c r="AI879" s="139">
        <v>1099336019</v>
      </c>
      <c r="AJ879" s="139">
        <v>6009</v>
      </c>
      <c r="AK879" s="139"/>
      <c r="AL879" s="140">
        <v>1</v>
      </c>
      <c r="AM879" s="141">
        <v>0.95</v>
      </c>
      <c r="AN879" s="141">
        <v>1.9</v>
      </c>
      <c r="AO879" s="141">
        <v>1.9</v>
      </c>
      <c r="AP879" s="139" t="s">
        <v>8</v>
      </c>
      <c r="AQ879" s="141">
        <v>6.8</v>
      </c>
      <c r="AR879" s="139" t="s">
        <v>81</v>
      </c>
      <c r="AS879" s="139" t="s">
        <v>81</v>
      </c>
      <c r="AT879" s="139" t="s">
        <v>81</v>
      </c>
      <c r="AU879" s="139" t="s">
        <v>81</v>
      </c>
      <c r="AV879" s="139" t="s">
        <v>81</v>
      </c>
      <c r="AW879" s="139">
        <v>2256355</v>
      </c>
      <c r="AX879" s="139" t="s">
        <v>121</v>
      </c>
      <c r="AY879" s="139" t="s">
        <v>82</v>
      </c>
      <c r="AZ879" s="139"/>
      <c r="BA879" s="139" t="s">
        <v>83</v>
      </c>
      <c r="BB879" s="157">
        <v>596421493610</v>
      </c>
      <c r="BC879" s="139"/>
      <c r="BD879" s="139" t="s">
        <v>2728</v>
      </c>
      <c r="BE879" s="139" t="s">
        <v>88</v>
      </c>
      <c r="BF879" s="139" t="s">
        <v>87</v>
      </c>
      <c r="BG879" s="139" t="s">
        <v>84</v>
      </c>
      <c r="BH879" s="139" t="s">
        <v>85</v>
      </c>
      <c r="BI879" s="139" t="s">
        <v>86</v>
      </c>
      <c r="BJ879" s="139"/>
      <c r="BK879" s="139" t="s">
        <v>116</v>
      </c>
    </row>
    <row r="880" spans="1:63" ht="13.2" customHeight="1" x14ac:dyDescent="0.2">
      <c r="A880" s="54">
        <f t="shared" si="287"/>
        <v>45919</v>
      </c>
      <c r="B880" s="54" t="str">
        <f t="shared" si="288"/>
        <v>NRT</v>
      </c>
      <c r="C880" s="53">
        <f t="shared" si="289"/>
        <v>82020038152</v>
      </c>
      <c r="D880" s="55" t="str">
        <f t="shared" si="290"/>
        <v>PJP250146871</v>
      </c>
      <c r="E880" s="53">
        <f t="shared" si="291"/>
        <v>596421493654</v>
      </c>
      <c r="F880" s="53">
        <f t="shared" si="292"/>
        <v>2256355</v>
      </c>
      <c r="G880" s="53" t="str">
        <f t="shared" si="293"/>
        <v>SWCORP (TEAMHT)</v>
      </c>
      <c r="H880" s="55" t="str">
        <f t="shared" si="294"/>
        <v>심형보</v>
      </c>
      <c r="I880" s="53">
        <f t="shared" si="295"/>
        <v>6001</v>
      </c>
      <c r="J880" s="72">
        <f t="shared" si="296"/>
        <v>0</v>
      </c>
      <c r="K880" s="114">
        <f t="shared" si="297"/>
        <v>1</v>
      </c>
      <c r="L880" s="115">
        <f t="shared" si="298"/>
        <v>0.65</v>
      </c>
      <c r="M880" s="115">
        <f t="shared" si="299"/>
        <v>2</v>
      </c>
      <c r="N880" s="56">
        <f t="shared" si="300"/>
        <v>2</v>
      </c>
      <c r="O880" s="53" t="str">
        <f t="shared" si="301"/>
        <v>일반(목록배제,Normal-Manifest Exception)</v>
      </c>
      <c r="P880" s="100">
        <f t="shared" si="302"/>
        <v>13.9</v>
      </c>
      <c r="Q880" s="63" t="str">
        <f t="shared" si="303"/>
        <v>RS706</v>
      </c>
      <c r="R880" s="63" t="str">
        <f t="shared" si="304"/>
        <v>AIR SEOUL</v>
      </c>
      <c r="S880" s="54">
        <f t="shared" si="305"/>
        <v>45919</v>
      </c>
      <c r="T880" s="94">
        <f t="shared" si="306"/>
        <v>850</v>
      </c>
      <c r="U880" s="98" cm="1">
        <f t="array" ref="U880">IF(OR(ISNUMBER(SEARCH("대신대납",J880)),ISNUMBER(SEARCH("대신 대납",J880))),_xlfn.LET(
  _xlpm.s,J880,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0" s="98">
        <f>((K880-1)*2500)/(Summary!$B$23/100)</f>
        <v>0</v>
      </c>
      <c r="W880" s="107">
        <f>IF(OR(ISNUMBER(SEARCH("대신대납",J880)),ISNUMBER(SEARCH("대신 대납",J880)),ISNUMBER(SEARCH("대신착불",J880)),ISNUMBER(SEARCH("대신 착불",J880))), 0,_xlfn.IFNA(_xlfn.IFS(
    AND(N880/K880 &gt; 2, N880/K880 &lt;= 5), 500/(Summary!$B$23/100) * K880,
    AND(N880/K880 &gt; 5, N880/K880 &lt;= 10), 1000/(Summary!$B$23/100) * K880,
    AND(N880/K880 &gt; 10, N880/K880 &lt;= 20), 3000/(Summary!$B$23/100) * K880,
    AND(N880/K880 &gt; 20, N880/K880 &lt;= 25), 11000/(Summary!$B$23/100) * K880,
    AND(N880/K880 &gt; 25, N880/K880 &lt;= 999), 15000/(Summary!$B$23/100) * K880
),0))</f>
        <v>0</v>
      </c>
      <c r="X880" s="99" cm="1">
        <f t="array" ref="X880">_xlfn.IFNA(_xlfn.IFS(AND(P880&gt;=2000, P880&lt;3000), 10000, AND(P880&gt;=3000, P880&lt;4000), 15000, AND(P880&gt;=4000, P880&lt;5000), 20000, AND(P880&gt;=5000), 25000),0)</f>
        <v>0</v>
      </c>
      <c r="Y880" s="64" t="str">
        <f>_xlfn.IFNA(VLOOKUP(D880,OTC!$A:$H,8,0),"")</f>
        <v/>
      </c>
      <c r="Z880" s="102">
        <f t="shared" si="307"/>
        <v>0</v>
      </c>
      <c r="AA880" s="113">
        <f t="shared" si="308"/>
        <v>850</v>
      </c>
      <c r="AB880" s="124">
        <f>IF(OR(ISNUMBER(SEARCH("적하삭제",J880)),ISNUMBER(SEARCH("적하 삭제",J880))),0,AA880*Summary!$B$23/100)</f>
        <v>8009.8050000000003</v>
      </c>
      <c r="AC880" s="65"/>
      <c r="AD880" s="145">
        <v>45919</v>
      </c>
      <c r="AE880" s="139" t="s">
        <v>10</v>
      </c>
      <c r="AF880" s="139">
        <v>82020038152</v>
      </c>
      <c r="AG880" s="139" t="s">
        <v>2729</v>
      </c>
      <c r="AH880" s="139" t="s">
        <v>2730</v>
      </c>
      <c r="AI880" s="139">
        <v>1077648758</v>
      </c>
      <c r="AJ880" s="139">
        <v>6001</v>
      </c>
      <c r="AK880" s="139"/>
      <c r="AL880" s="140">
        <v>1</v>
      </c>
      <c r="AM880" s="141">
        <v>0.65</v>
      </c>
      <c r="AN880" s="141">
        <v>2</v>
      </c>
      <c r="AO880" s="141">
        <v>2</v>
      </c>
      <c r="AP880" s="139" t="s">
        <v>8</v>
      </c>
      <c r="AQ880" s="141">
        <v>13.9</v>
      </c>
      <c r="AR880" s="139" t="s">
        <v>81</v>
      </c>
      <c r="AS880" s="139" t="s">
        <v>81</v>
      </c>
      <c r="AT880" s="139" t="s">
        <v>81</v>
      </c>
      <c r="AU880" s="139" t="s">
        <v>81</v>
      </c>
      <c r="AV880" s="139" t="s">
        <v>81</v>
      </c>
      <c r="AW880" s="139">
        <v>2256355</v>
      </c>
      <c r="AX880" s="139" t="s">
        <v>121</v>
      </c>
      <c r="AY880" s="139" t="s">
        <v>82</v>
      </c>
      <c r="AZ880" s="139"/>
      <c r="BA880" s="139" t="s">
        <v>83</v>
      </c>
      <c r="BB880" s="157">
        <v>596421493654</v>
      </c>
      <c r="BC880" s="139"/>
      <c r="BD880" s="139" t="s">
        <v>2731</v>
      </c>
      <c r="BE880" s="139" t="s">
        <v>88</v>
      </c>
      <c r="BF880" s="139" t="s">
        <v>87</v>
      </c>
      <c r="BG880" s="139" t="s">
        <v>84</v>
      </c>
      <c r="BH880" s="139" t="s">
        <v>85</v>
      </c>
      <c r="BI880" s="139" t="s">
        <v>86</v>
      </c>
      <c r="BJ880" s="139"/>
      <c r="BK880" s="139" t="s">
        <v>116</v>
      </c>
    </row>
    <row r="881" spans="1:63" ht="13.2" customHeight="1" x14ac:dyDescent="0.2">
      <c r="A881" s="54">
        <f t="shared" si="287"/>
        <v>45919</v>
      </c>
      <c r="B881" s="54" t="str">
        <f t="shared" si="288"/>
        <v>NRT</v>
      </c>
      <c r="C881" s="53">
        <f t="shared" si="289"/>
        <v>82020038152</v>
      </c>
      <c r="D881" s="55" t="str">
        <f t="shared" si="290"/>
        <v>PJP250146875</v>
      </c>
      <c r="E881" s="53">
        <f t="shared" si="291"/>
        <v>596421493691</v>
      </c>
      <c r="F881" s="53">
        <f t="shared" si="292"/>
        <v>2256355</v>
      </c>
      <c r="G881" s="53" t="str">
        <f t="shared" si="293"/>
        <v>SWCORP (TEAMHT)</v>
      </c>
      <c r="H881" s="55" t="str">
        <f t="shared" si="294"/>
        <v>박동규</v>
      </c>
      <c r="I881" s="53">
        <f t="shared" si="295"/>
        <v>16512</v>
      </c>
      <c r="J881" s="72">
        <f t="shared" si="296"/>
        <v>0</v>
      </c>
      <c r="K881" s="114">
        <f t="shared" si="297"/>
        <v>1</v>
      </c>
      <c r="L881" s="115">
        <f t="shared" si="298"/>
        <v>0.85</v>
      </c>
      <c r="M881" s="115">
        <f t="shared" si="299"/>
        <v>2</v>
      </c>
      <c r="N881" s="56">
        <f t="shared" si="300"/>
        <v>2</v>
      </c>
      <c r="O881" s="53" t="str">
        <f t="shared" si="301"/>
        <v>일반(목록배제,Normal-Manifest Exception)</v>
      </c>
      <c r="P881" s="100">
        <f t="shared" si="302"/>
        <v>12.31</v>
      </c>
      <c r="Q881" s="63" t="str">
        <f t="shared" si="303"/>
        <v>RS706</v>
      </c>
      <c r="R881" s="63" t="str">
        <f t="shared" si="304"/>
        <v>AIR SEOUL</v>
      </c>
      <c r="S881" s="54">
        <f t="shared" si="305"/>
        <v>45919</v>
      </c>
      <c r="T881" s="94">
        <f t="shared" si="306"/>
        <v>850</v>
      </c>
      <c r="U881" s="98" cm="1">
        <f t="array" ref="U881">IF(OR(ISNUMBER(SEARCH("대신대납",J881)),ISNUMBER(SEARCH("대신 대납",J881))),_xlfn.LET(
  _xlpm.s,J881,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1" s="98">
        <f>((K881-1)*2500)/(Summary!$B$23/100)</f>
        <v>0</v>
      </c>
      <c r="W881" s="107">
        <f>IF(OR(ISNUMBER(SEARCH("대신대납",J881)),ISNUMBER(SEARCH("대신 대납",J881)),ISNUMBER(SEARCH("대신착불",J881)),ISNUMBER(SEARCH("대신 착불",J881))), 0,_xlfn.IFNA(_xlfn.IFS(
    AND(N881/K881 &gt; 2, N881/K881 &lt;= 5), 500/(Summary!$B$23/100) * K881,
    AND(N881/K881 &gt; 5, N881/K881 &lt;= 10), 1000/(Summary!$B$23/100) * K881,
    AND(N881/K881 &gt; 10, N881/K881 &lt;= 20), 3000/(Summary!$B$23/100) * K881,
    AND(N881/K881 &gt; 20, N881/K881 &lt;= 25), 11000/(Summary!$B$23/100) * K881,
    AND(N881/K881 &gt; 25, N881/K881 &lt;= 999), 15000/(Summary!$B$23/100) * K881
),0))</f>
        <v>0</v>
      </c>
      <c r="X881" s="99" cm="1">
        <f t="array" ref="X881">_xlfn.IFNA(_xlfn.IFS(AND(P881&gt;=2000, P881&lt;3000), 10000, AND(P881&gt;=3000, P881&lt;4000), 15000, AND(P881&gt;=4000, P881&lt;5000), 20000, AND(P881&gt;=5000), 25000),0)</f>
        <v>0</v>
      </c>
      <c r="Y881" s="64" t="str">
        <f>_xlfn.IFNA(VLOOKUP(D881,OTC!$A:$H,8,0),"")</f>
        <v/>
      </c>
      <c r="Z881" s="102">
        <f t="shared" si="307"/>
        <v>0</v>
      </c>
      <c r="AA881" s="113">
        <f t="shared" si="308"/>
        <v>850</v>
      </c>
      <c r="AB881" s="124">
        <f>IF(OR(ISNUMBER(SEARCH("적하삭제",J881)),ISNUMBER(SEARCH("적하 삭제",J881))),0,AA881*Summary!$B$23/100)</f>
        <v>8009.8050000000003</v>
      </c>
      <c r="AC881" s="65"/>
      <c r="AD881" s="145">
        <v>45919</v>
      </c>
      <c r="AE881" s="139" t="s">
        <v>10</v>
      </c>
      <c r="AF881" s="139">
        <v>82020038152</v>
      </c>
      <c r="AG881" s="139" t="s">
        <v>2732</v>
      </c>
      <c r="AH881" s="139" t="s">
        <v>2733</v>
      </c>
      <c r="AI881" s="139">
        <v>1093501570</v>
      </c>
      <c r="AJ881" s="139">
        <v>16512</v>
      </c>
      <c r="AK881" s="139"/>
      <c r="AL881" s="140">
        <v>1</v>
      </c>
      <c r="AM881" s="141">
        <v>0.85</v>
      </c>
      <c r="AN881" s="141">
        <v>2</v>
      </c>
      <c r="AO881" s="141">
        <v>2</v>
      </c>
      <c r="AP881" s="139" t="s">
        <v>8</v>
      </c>
      <c r="AQ881" s="141">
        <v>12.31</v>
      </c>
      <c r="AR881" s="139" t="s">
        <v>81</v>
      </c>
      <c r="AS881" s="139" t="s">
        <v>81</v>
      </c>
      <c r="AT881" s="139" t="s">
        <v>81</v>
      </c>
      <c r="AU881" s="139" t="s">
        <v>81</v>
      </c>
      <c r="AV881" s="139" t="s">
        <v>81</v>
      </c>
      <c r="AW881" s="139">
        <v>2256355</v>
      </c>
      <c r="AX881" s="139" t="s">
        <v>121</v>
      </c>
      <c r="AY881" s="139" t="s">
        <v>82</v>
      </c>
      <c r="AZ881" s="139"/>
      <c r="BA881" s="139" t="s">
        <v>83</v>
      </c>
      <c r="BB881" s="157">
        <v>596421493691</v>
      </c>
      <c r="BC881" s="139"/>
      <c r="BD881" s="139" t="s">
        <v>2734</v>
      </c>
      <c r="BE881" s="139" t="s">
        <v>88</v>
      </c>
      <c r="BF881" s="139" t="s">
        <v>87</v>
      </c>
      <c r="BG881" s="139" t="s">
        <v>84</v>
      </c>
      <c r="BH881" s="139" t="s">
        <v>85</v>
      </c>
      <c r="BI881" s="139" t="s">
        <v>86</v>
      </c>
      <c r="BJ881" s="139"/>
      <c r="BK881" s="139" t="s">
        <v>116</v>
      </c>
    </row>
    <row r="882" spans="1:63" ht="13.2" customHeight="1" x14ac:dyDescent="0.2">
      <c r="A882" s="54">
        <f t="shared" si="287"/>
        <v>45919</v>
      </c>
      <c r="B882" s="54" t="str">
        <f t="shared" si="288"/>
        <v>NRT</v>
      </c>
      <c r="C882" s="53">
        <f t="shared" si="289"/>
        <v>82020038152</v>
      </c>
      <c r="D882" s="55" t="str">
        <f t="shared" si="290"/>
        <v>PJP250146864</v>
      </c>
      <c r="E882" s="53">
        <f t="shared" si="291"/>
        <v>596421493584</v>
      </c>
      <c r="F882" s="53">
        <f t="shared" si="292"/>
        <v>2256355</v>
      </c>
      <c r="G882" s="53" t="str">
        <f t="shared" si="293"/>
        <v>SWCORP (TEAMHT)</v>
      </c>
      <c r="H882" s="55" t="str">
        <f t="shared" si="294"/>
        <v>심형보</v>
      </c>
      <c r="I882" s="53">
        <f t="shared" si="295"/>
        <v>6001</v>
      </c>
      <c r="J882" s="72">
        <f t="shared" si="296"/>
        <v>0</v>
      </c>
      <c r="K882" s="114">
        <f t="shared" si="297"/>
        <v>1</v>
      </c>
      <c r="L882" s="115">
        <f t="shared" si="298"/>
        <v>0.55000000000000004</v>
      </c>
      <c r="M882" s="115">
        <f t="shared" si="299"/>
        <v>2.1</v>
      </c>
      <c r="N882" s="56">
        <f t="shared" si="300"/>
        <v>2.1</v>
      </c>
      <c r="O882" s="53" t="str">
        <f t="shared" si="301"/>
        <v>일반(목록배제,Normal-Manifest Exception)</v>
      </c>
      <c r="P882" s="100">
        <f t="shared" si="302"/>
        <v>4.26</v>
      </c>
      <c r="Q882" s="63" t="str">
        <f t="shared" si="303"/>
        <v>RS706</v>
      </c>
      <c r="R882" s="63" t="str">
        <f t="shared" si="304"/>
        <v>AIR SEOUL</v>
      </c>
      <c r="S882" s="54">
        <f t="shared" si="305"/>
        <v>45919</v>
      </c>
      <c r="T882" s="94">
        <f t="shared" si="306"/>
        <v>869</v>
      </c>
      <c r="U882" s="98" cm="1">
        <f t="array" ref="U882">IF(OR(ISNUMBER(SEARCH("대신대납",J882)),ISNUMBER(SEARCH("대신 대납",J882))),_xlfn.LET(
  _xlpm.s,J882,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2" s="98">
        <f>((K882-1)*2500)/(Summary!$B$23/100)</f>
        <v>0</v>
      </c>
      <c r="W882" s="107">
        <f>IF(OR(ISNUMBER(SEARCH("대신대납",J882)),ISNUMBER(SEARCH("대신 대납",J882)),ISNUMBER(SEARCH("대신착불",J882)),ISNUMBER(SEARCH("대신 착불",J882))), 0,_xlfn.IFNA(_xlfn.IFS(
    AND(N882/K882 &gt; 2, N882/K882 &lt;= 5), 500/(Summary!$B$23/100) * K882,
    AND(N882/K882 &gt; 5, N882/K882 &lt;= 10), 1000/(Summary!$B$23/100) * K882,
    AND(N882/K882 &gt; 10, N882/K882 &lt;= 20), 3000/(Summary!$B$23/100) * K882,
    AND(N882/K882 &gt; 20, N882/K882 &lt;= 25), 11000/(Summary!$B$23/100) * K882,
    AND(N882/K882 &gt; 25, N882/K882 &lt;= 999), 15000/(Summary!$B$23/100) * K882
),0))</f>
        <v>53.059968376258844</v>
      </c>
      <c r="X882" s="99" cm="1">
        <f t="array" ref="X882">_xlfn.IFNA(_xlfn.IFS(AND(P882&gt;=2000, P882&lt;3000), 10000, AND(P882&gt;=3000, P882&lt;4000), 15000, AND(P882&gt;=4000, P882&lt;5000), 20000, AND(P882&gt;=5000), 25000),0)</f>
        <v>0</v>
      </c>
      <c r="Y882" s="64" t="str">
        <f>_xlfn.IFNA(VLOOKUP(D882,OTC!$A:$H,8,0),"")</f>
        <v/>
      </c>
      <c r="Z882" s="102">
        <f t="shared" si="307"/>
        <v>53</v>
      </c>
      <c r="AA882" s="113">
        <f t="shared" si="308"/>
        <v>922</v>
      </c>
      <c r="AB882" s="124">
        <f>IF(OR(ISNUMBER(SEARCH("적하삭제",J882)),ISNUMBER(SEARCH("적하 삭제",J882))),0,AA882*Summary!$B$23/100)</f>
        <v>8688.2826000000005</v>
      </c>
      <c r="AC882" s="65"/>
      <c r="AD882" s="145">
        <v>45919</v>
      </c>
      <c r="AE882" s="139" t="s">
        <v>10</v>
      </c>
      <c r="AF882" s="139">
        <v>82020038152</v>
      </c>
      <c r="AG882" s="139" t="s">
        <v>2735</v>
      </c>
      <c r="AH882" s="139" t="s">
        <v>2730</v>
      </c>
      <c r="AI882" s="139">
        <v>1077648758</v>
      </c>
      <c r="AJ882" s="139">
        <v>6001</v>
      </c>
      <c r="AK882" s="139"/>
      <c r="AL882" s="140">
        <v>1</v>
      </c>
      <c r="AM882" s="141">
        <v>0.55000000000000004</v>
      </c>
      <c r="AN882" s="141">
        <v>2.1</v>
      </c>
      <c r="AO882" s="141">
        <v>2.1</v>
      </c>
      <c r="AP882" s="139" t="s">
        <v>8</v>
      </c>
      <c r="AQ882" s="141">
        <v>4.26</v>
      </c>
      <c r="AR882" s="139" t="s">
        <v>81</v>
      </c>
      <c r="AS882" s="139" t="s">
        <v>81</v>
      </c>
      <c r="AT882" s="139" t="s">
        <v>81</v>
      </c>
      <c r="AU882" s="139" t="s">
        <v>81</v>
      </c>
      <c r="AV882" s="139" t="s">
        <v>81</v>
      </c>
      <c r="AW882" s="139">
        <v>2256355</v>
      </c>
      <c r="AX882" s="139" t="s">
        <v>121</v>
      </c>
      <c r="AY882" s="139" t="s">
        <v>82</v>
      </c>
      <c r="AZ882" s="139"/>
      <c r="BA882" s="139" t="s">
        <v>83</v>
      </c>
      <c r="BB882" s="157">
        <v>596421493584</v>
      </c>
      <c r="BC882" s="139"/>
      <c r="BD882" s="139" t="s">
        <v>2736</v>
      </c>
      <c r="BE882" s="139" t="s">
        <v>88</v>
      </c>
      <c r="BF882" s="139" t="s">
        <v>87</v>
      </c>
      <c r="BG882" s="139" t="s">
        <v>84</v>
      </c>
      <c r="BH882" s="139" t="s">
        <v>85</v>
      </c>
      <c r="BI882" s="139" t="s">
        <v>86</v>
      </c>
      <c r="BJ882" s="139"/>
      <c r="BK882" s="139" t="s">
        <v>116</v>
      </c>
    </row>
    <row r="883" spans="1:63" ht="13.2" customHeight="1" x14ac:dyDescent="0.2">
      <c r="A883" s="54">
        <f t="shared" si="287"/>
        <v>45919</v>
      </c>
      <c r="B883" s="54" t="str">
        <f t="shared" si="288"/>
        <v>NRT</v>
      </c>
      <c r="C883" s="53">
        <f t="shared" si="289"/>
        <v>82020038152</v>
      </c>
      <c r="D883" s="55" t="str">
        <f t="shared" si="290"/>
        <v>PJP250146878</v>
      </c>
      <c r="E883" s="53">
        <f t="shared" si="291"/>
        <v>596421493724</v>
      </c>
      <c r="F883" s="53">
        <f t="shared" si="292"/>
        <v>2256355</v>
      </c>
      <c r="G883" s="53" t="str">
        <f t="shared" si="293"/>
        <v>SWCORP (TEAMHT)</v>
      </c>
      <c r="H883" s="55" t="str">
        <f t="shared" si="294"/>
        <v>유민욱</v>
      </c>
      <c r="I883" s="53">
        <f t="shared" si="295"/>
        <v>24340</v>
      </c>
      <c r="J883" s="72">
        <f t="shared" si="296"/>
        <v>0</v>
      </c>
      <c r="K883" s="114">
        <f t="shared" si="297"/>
        <v>1</v>
      </c>
      <c r="L883" s="115">
        <f t="shared" si="298"/>
        <v>4.4000000000000004</v>
      </c>
      <c r="M883" s="115">
        <f t="shared" si="299"/>
        <v>3.6</v>
      </c>
      <c r="N883" s="56">
        <f t="shared" si="300"/>
        <v>4.4000000000000004</v>
      </c>
      <c r="O883" s="53" t="str">
        <f t="shared" si="301"/>
        <v>일반(목록배제,Normal-Manifest Exception)</v>
      </c>
      <c r="P883" s="100">
        <f t="shared" si="302"/>
        <v>13.05</v>
      </c>
      <c r="Q883" s="63" t="str">
        <f t="shared" si="303"/>
        <v>RS706</v>
      </c>
      <c r="R883" s="63" t="str">
        <f t="shared" si="304"/>
        <v>AIR SEOUL</v>
      </c>
      <c r="S883" s="54">
        <f t="shared" si="305"/>
        <v>45919</v>
      </c>
      <c r="T883" s="94">
        <f t="shared" si="306"/>
        <v>1306</v>
      </c>
      <c r="U883" s="98" cm="1">
        <f t="array" ref="U883">IF(OR(ISNUMBER(SEARCH("대신대납",J883)),ISNUMBER(SEARCH("대신 대납",J883))),_xlfn.LET(
  _xlpm.s,J883,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3" s="98">
        <f>((K883-1)*2500)/(Summary!$B$23/100)</f>
        <v>0</v>
      </c>
      <c r="W883" s="107">
        <f>IF(OR(ISNUMBER(SEARCH("대신대납",J883)),ISNUMBER(SEARCH("대신 대납",J883)),ISNUMBER(SEARCH("대신착불",J883)),ISNUMBER(SEARCH("대신 착불",J883))), 0,_xlfn.IFNA(_xlfn.IFS(
    AND(N883/K883 &gt; 2, N883/K883 &lt;= 5), 500/(Summary!$B$23/100) * K883,
    AND(N883/K883 &gt; 5, N883/K883 &lt;= 10), 1000/(Summary!$B$23/100) * K883,
    AND(N883/K883 &gt; 10, N883/K883 &lt;= 20), 3000/(Summary!$B$23/100) * K883,
    AND(N883/K883 &gt; 20, N883/K883 &lt;= 25), 11000/(Summary!$B$23/100) * K883,
    AND(N883/K883 &gt; 25, N883/K883 &lt;= 999), 15000/(Summary!$B$23/100) * K883
),0))</f>
        <v>53.059968376258844</v>
      </c>
      <c r="X883" s="99" cm="1">
        <f t="array" ref="X883">_xlfn.IFNA(_xlfn.IFS(AND(P883&gt;=2000, P883&lt;3000), 10000, AND(P883&gt;=3000, P883&lt;4000), 15000, AND(P883&gt;=4000, P883&lt;5000), 20000, AND(P883&gt;=5000), 25000),0)</f>
        <v>0</v>
      </c>
      <c r="Y883" s="64" t="str">
        <f>_xlfn.IFNA(VLOOKUP(D883,OTC!$A:$H,8,0),"")</f>
        <v/>
      </c>
      <c r="Z883" s="102">
        <f t="shared" si="307"/>
        <v>53</v>
      </c>
      <c r="AA883" s="113">
        <f t="shared" si="308"/>
        <v>1359</v>
      </c>
      <c r="AB883" s="124">
        <f>IF(OR(ISNUMBER(SEARCH("적하삭제",J883)),ISNUMBER(SEARCH("적하 삭제",J883))),0,AA883*Summary!$B$23/100)</f>
        <v>12806.2647</v>
      </c>
      <c r="AC883" s="65"/>
      <c r="AD883" s="145">
        <v>45919</v>
      </c>
      <c r="AE883" s="139" t="s">
        <v>10</v>
      </c>
      <c r="AF883" s="139">
        <v>82020038152</v>
      </c>
      <c r="AG883" s="139" t="s">
        <v>2737</v>
      </c>
      <c r="AH883" s="139" t="s">
        <v>2738</v>
      </c>
      <c r="AI883" s="139">
        <v>1076314465</v>
      </c>
      <c r="AJ883" s="139">
        <v>24340</v>
      </c>
      <c r="AK883" s="139"/>
      <c r="AL883" s="140">
        <v>1</v>
      </c>
      <c r="AM883" s="141">
        <v>4.4000000000000004</v>
      </c>
      <c r="AN883" s="141">
        <v>3.6</v>
      </c>
      <c r="AO883" s="141">
        <v>4.4000000000000004</v>
      </c>
      <c r="AP883" s="139" t="s">
        <v>8</v>
      </c>
      <c r="AQ883" s="141">
        <v>13.05</v>
      </c>
      <c r="AR883" s="139" t="s">
        <v>81</v>
      </c>
      <c r="AS883" s="139" t="s">
        <v>81</v>
      </c>
      <c r="AT883" s="139" t="s">
        <v>81</v>
      </c>
      <c r="AU883" s="139" t="s">
        <v>81</v>
      </c>
      <c r="AV883" s="139" t="s">
        <v>81</v>
      </c>
      <c r="AW883" s="139">
        <v>2256355</v>
      </c>
      <c r="AX883" s="139" t="s">
        <v>121</v>
      </c>
      <c r="AY883" s="139" t="s">
        <v>82</v>
      </c>
      <c r="AZ883" s="139"/>
      <c r="BA883" s="139" t="s">
        <v>83</v>
      </c>
      <c r="BB883" s="157">
        <v>596421493724</v>
      </c>
      <c r="BC883" s="139"/>
      <c r="BD883" s="139" t="s">
        <v>2739</v>
      </c>
      <c r="BE883" s="139" t="s">
        <v>88</v>
      </c>
      <c r="BF883" s="139" t="s">
        <v>87</v>
      </c>
      <c r="BG883" s="139" t="s">
        <v>84</v>
      </c>
      <c r="BH883" s="139" t="s">
        <v>85</v>
      </c>
      <c r="BI883" s="139" t="s">
        <v>86</v>
      </c>
      <c r="BJ883" s="139"/>
      <c r="BK883" s="139" t="s">
        <v>116</v>
      </c>
    </row>
    <row r="884" spans="1:63" ht="13.2" customHeight="1" x14ac:dyDescent="0.2">
      <c r="A884" s="54">
        <f t="shared" si="287"/>
        <v>45919</v>
      </c>
      <c r="B884" s="54" t="str">
        <f t="shared" si="288"/>
        <v>NRT</v>
      </c>
      <c r="C884" s="53">
        <f t="shared" si="289"/>
        <v>82020038152</v>
      </c>
      <c r="D884" s="55" t="str">
        <f t="shared" si="290"/>
        <v>PJP250146897</v>
      </c>
      <c r="E884" s="53">
        <f t="shared" si="291"/>
        <v>596421493912</v>
      </c>
      <c r="F884" s="53">
        <f t="shared" si="292"/>
        <v>2256355</v>
      </c>
      <c r="G884" s="53" t="str">
        <f t="shared" si="293"/>
        <v>SWCORP (TEAMHT)</v>
      </c>
      <c r="H884" s="55" t="str">
        <f t="shared" si="294"/>
        <v>현혜경</v>
      </c>
      <c r="I884" s="53">
        <f t="shared" si="295"/>
        <v>63619</v>
      </c>
      <c r="J884" s="72">
        <f t="shared" si="296"/>
        <v>0</v>
      </c>
      <c r="K884" s="114">
        <f t="shared" si="297"/>
        <v>1</v>
      </c>
      <c r="L884" s="115">
        <f t="shared" si="298"/>
        <v>0.65</v>
      </c>
      <c r="M884" s="115">
        <f t="shared" si="299"/>
        <v>2</v>
      </c>
      <c r="N884" s="56">
        <f t="shared" si="300"/>
        <v>2</v>
      </c>
      <c r="O884" s="53" t="str">
        <f t="shared" si="301"/>
        <v>일반(목록배제,Normal-Manifest Exception)</v>
      </c>
      <c r="P884" s="100">
        <f t="shared" si="302"/>
        <v>9.2899999999999991</v>
      </c>
      <c r="Q884" s="63" t="str">
        <f t="shared" si="303"/>
        <v>RS706</v>
      </c>
      <c r="R884" s="63" t="str">
        <f t="shared" si="304"/>
        <v>AIR SEOUL</v>
      </c>
      <c r="S884" s="54">
        <f t="shared" si="305"/>
        <v>45919</v>
      </c>
      <c r="T884" s="94">
        <f t="shared" si="306"/>
        <v>850</v>
      </c>
      <c r="U884" s="98" cm="1">
        <f t="array" ref="U884">IF(OR(ISNUMBER(SEARCH("대신대납",J884)),ISNUMBER(SEARCH("대신 대납",J884))),_xlfn.LET(
  _xlpm.s,J884,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4" s="98">
        <f>((K884-1)*2500)/(Summary!$B$23/100)</f>
        <v>0</v>
      </c>
      <c r="W884" s="107">
        <f>IF(OR(ISNUMBER(SEARCH("대신대납",J884)),ISNUMBER(SEARCH("대신 대납",J884)),ISNUMBER(SEARCH("대신착불",J884)),ISNUMBER(SEARCH("대신 착불",J884))), 0,_xlfn.IFNA(_xlfn.IFS(
    AND(N884/K884 &gt; 2, N884/K884 &lt;= 5), 500/(Summary!$B$23/100) * K884,
    AND(N884/K884 &gt; 5, N884/K884 &lt;= 10), 1000/(Summary!$B$23/100) * K884,
    AND(N884/K884 &gt; 10, N884/K884 &lt;= 20), 3000/(Summary!$B$23/100) * K884,
    AND(N884/K884 &gt; 20, N884/K884 &lt;= 25), 11000/(Summary!$B$23/100) * K884,
    AND(N884/K884 &gt; 25, N884/K884 &lt;= 999), 15000/(Summary!$B$23/100) * K884
),0))</f>
        <v>0</v>
      </c>
      <c r="X884" s="99" cm="1">
        <f t="array" ref="X884">_xlfn.IFNA(_xlfn.IFS(AND(P884&gt;=2000, P884&lt;3000), 10000, AND(P884&gt;=3000, P884&lt;4000), 15000, AND(P884&gt;=4000, P884&lt;5000), 20000, AND(P884&gt;=5000), 25000),0)</f>
        <v>0</v>
      </c>
      <c r="Y884" s="64" t="str">
        <f>_xlfn.IFNA(VLOOKUP(D884,OTC!$A:$H,8,0),"")</f>
        <v/>
      </c>
      <c r="Z884" s="102">
        <f t="shared" si="307"/>
        <v>0</v>
      </c>
      <c r="AA884" s="113">
        <f t="shared" si="308"/>
        <v>850</v>
      </c>
      <c r="AB884" s="124">
        <f>IF(OR(ISNUMBER(SEARCH("적하삭제",J884)),ISNUMBER(SEARCH("적하 삭제",J884))),0,AA884*Summary!$B$23/100)</f>
        <v>8009.8050000000003</v>
      </c>
      <c r="AC884" s="65"/>
      <c r="AD884" s="145">
        <v>45919</v>
      </c>
      <c r="AE884" s="139" t="s">
        <v>10</v>
      </c>
      <c r="AF884" s="139">
        <v>82020038152</v>
      </c>
      <c r="AG884" s="139" t="s">
        <v>2740</v>
      </c>
      <c r="AH884" s="139" t="s">
        <v>196</v>
      </c>
      <c r="AI884" s="139">
        <v>1021022065</v>
      </c>
      <c r="AJ884" s="139">
        <v>63619</v>
      </c>
      <c r="AK884" s="139"/>
      <c r="AL884" s="140">
        <v>1</v>
      </c>
      <c r="AM884" s="141">
        <v>0.65</v>
      </c>
      <c r="AN884" s="141">
        <v>2</v>
      </c>
      <c r="AO884" s="141">
        <v>2</v>
      </c>
      <c r="AP884" s="139" t="s">
        <v>8</v>
      </c>
      <c r="AQ884" s="141">
        <v>9.2899999999999991</v>
      </c>
      <c r="AR884" s="139" t="s">
        <v>81</v>
      </c>
      <c r="AS884" s="139" t="s">
        <v>81</v>
      </c>
      <c r="AT884" s="139" t="s">
        <v>81</v>
      </c>
      <c r="AU884" s="139" t="s">
        <v>81</v>
      </c>
      <c r="AV884" s="139" t="s">
        <v>81</v>
      </c>
      <c r="AW884" s="139">
        <v>2256355</v>
      </c>
      <c r="AX884" s="139" t="s">
        <v>121</v>
      </c>
      <c r="AY884" s="139" t="s">
        <v>82</v>
      </c>
      <c r="AZ884" s="139"/>
      <c r="BA884" s="139" t="s">
        <v>83</v>
      </c>
      <c r="BB884" s="157">
        <v>596421493912</v>
      </c>
      <c r="BC884" s="139"/>
      <c r="BD884" s="139" t="s">
        <v>2741</v>
      </c>
      <c r="BE884" s="139" t="s">
        <v>88</v>
      </c>
      <c r="BF884" s="139" t="s">
        <v>87</v>
      </c>
      <c r="BG884" s="139" t="s">
        <v>84</v>
      </c>
      <c r="BH884" s="139" t="s">
        <v>85</v>
      </c>
      <c r="BI884" s="139" t="s">
        <v>86</v>
      </c>
      <c r="BJ884" s="139"/>
      <c r="BK884" s="139" t="s">
        <v>116</v>
      </c>
    </row>
    <row r="885" spans="1:63" ht="13.2" customHeight="1" x14ac:dyDescent="0.2">
      <c r="A885" s="54">
        <f t="shared" si="287"/>
        <v>45919</v>
      </c>
      <c r="B885" s="54" t="str">
        <f t="shared" si="288"/>
        <v>NRT</v>
      </c>
      <c r="C885" s="53">
        <f t="shared" si="289"/>
        <v>82020038152</v>
      </c>
      <c r="D885" s="55" t="str">
        <f t="shared" si="290"/>
        <v>PJP250146904</v>
      </c>
      <c r="E885" s="53">
        <f t="shared" si="291"/>
        <v>596421493982</v>
      </c>
      <c r="F885" s="53">
        <f t="shared" si="292"/>
        <v>2256355</v>
      </c>
      <c r="G885" s="53" t="str">
        <f t="shared" si="293"/>
        <v>SWCORP (TEAMHT)</v>
      </c>
      <c r="H885" s="55" t="str">
        <f t="shared" si="294"/>
        <v>최다연</v>
      </c>
      <c r="I885" s="53">
        <f t="shared" si="295"/>
        <v>5062</v>
      </c>
      <c r="J885" s="72">
        <f t="shared" si="296"/>
        <v>0</v>
      </c>
      <c r="K885" s="114">
        <f t="shared" si="297"/>
        <v>1</v>
      </c>
      <c r="L885" s="115">
        <f t="shared" si="298"/>
        <v>0.8</v>
      </c>
      <c r="M885" s="115">
        <f t="shared" si="299"/>
        <v>2</v>
      </c>
      <c r="N885" s="56">
        <f t="shared" si="300"/>
        <v>2</v>
      </c>
      <c r="O885" s="53" t="str">
        <f t="shared" si="301"/>
        <v>일반(목록배제,Normal-Manifest Exception)</v>
      </c>
      <c r="P885" s="100">
        <f t="shared" si="302"/>
        <v>8.65</v>
      </c>
      <c r="Q885" s="63" t="str">
        <f t="shared" si="303"/>
        <v>RS706</v>
      </c>
      <c r="R885" s="63" t="str">
        <f t="shared" si="304"/>
        <v>AIR SEOUL</v>
      </c>
      <c r="S885" s="54">
        <f t="shared" si="305"/>
        <v>45919</v>
      </c>
      <c r="T885" s="94">
        <f t="shared" si="306"/>
        <v>850</v>
      </c>
      <c r="U885" s="98" cm="1">
        <f t="array" ref="U885">IF(OR(ISNUMBER(SEARCH("대신대납",J885)),ISNUMBER(SEARCH("대신 대납",J885))),_xlfn.LET(
  _xlpm.s,J885,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5" s="98">
        <f>((K885-1)*2500)/(Summary!$B$23/100)</f>
        <v>0</v>
      </c>
      <c r="W885" s="107">
        <f>IF(OR(ISNUMBER(SEARCH("대신대납",J885)),ISNUMBER(SEARCH("대신 대납",J885)),ISNUMBER(SEARCH("대신착불",J885)),ISNUMBER(SEARCH("대신 착불",J885))), 0,_xlfn.IFNA(_xlfn.IFS(
    AND(N885/K885 &gt; 2, N885/K885 &lt;= 5), 500/(Summary!$B$23/100) * K885,
    AND(N885/K885 &gt; 5, N885/K885 &lt;= 10), 1000/(Summary!$B$23/100) * K885,
    AND(N885/K885 &gt; 10, N885/K885 &lt;= 20), 3000/(Summary!$B$23/100) * K885,
    AND(N885/K885 &gt; 20, N885/K885 &lt;= 25), 11000/(Summary!$B$23/100) * K885,
    AND(N885/K885 &gt; 25, N885/K885 &lt;= 999), 15000/(Summary!$B$23/100) * K885
),0))</f>
        <v>0</v>
      </c>
      <c r="X885" s="99" cm="1">
        <f t="array" ref="X885">_xlfn.IFNA(_xlfn.IFS(AND(P885&gt;=2000, P885&lt;3000), 10000, AND(P885&gt;=3000, P885&lt;4000), 15000, AND(P885&gt;=4000, P885&lt;5000), 20000, AND(P885&gt;=5000), 25000),0)</f>
        <v>0</v>
      </c>
      <c r="Y885" s="64" t="str">
        <f>_xlfn.IFNA(VLOOKUP(D885,OTC!$A:$H,8,0),"")</f>
        <v/>
      </c>
      <c r="Z885" s="102">
        <f t="shared" si="307"/>
        <v>0</v>
      </c>
      <c r="AA885" s="113">
        <f t="shared" si="308"/>
        <v>850</v>
      </c>
      <c r="AB885" s="124">
        <f>IF(OR(ISNUMBER(SEARCH("적하삭제",J885)),ISNUMBER(SEARCH("적하 삭제",J885))),0,AA885*Summary!$B$23/100)</f>
        <v>8009.8050000000003</v>
      </c>
      <c r="AC885" s="65"/>
      <c r="AD885" s="145">
        <v>45919</v>
      </c>
      <c r="AE885" s="139" t="s">
        <v>10</v>
      </c>
      <c r="AF885" s="139">
        <v>82020038152</v>
      </c>
      <c r="AG885" s="139" t="s">
        <v>2742</v>
      </c>
      <c r="AH885" s="139" t="s">
        <v>2743</v>
      </c>
      <c r="AI885" s="139">
        <v>1085363413</v>
      </c>
      <c r="AJ885" s="139">
        <v>5062</v>
      </c>
      <c r="AK885" s="139"/>
      <c r="AL885" s="140">
        <v>1</v>
      </c>
      <c r="AM885" s="141">
        <v>0.8</v>
      </c>
      <c r="AN885" s="141">
        <v>2</v>
      </c>
      <c r="AO885" s="141">
        <v>2</v>
      </c>
      <c r="AP885" s="139" t="s">
        <v>8</v>
      </c>
      <c r="AQ885" s="141">
        <v>8.65</v>
      </c>
      <c r="AR885" s="139" t="s">
        <v>81</v>
      </c>
      <c r="AS885" s="139" t="s">
        <v>81</v>
      </c>
      <c r="AT885" s="139" t="s">
        <v>81</v>
      </c>
      <c r="AU885" s="139" t="s">
        <v>81</v>
      </c>
      <c r="AV885" s="139" t="s">
        <v>81</v>
      </c>
      <c r="AW885" s="139">
        <v>2256355</v>
      </c>
      <c r="AX885" s="139" t="s">
        <v>121</v>
      </c>
      <c r="AY885" s="139" t="s">
        <v>82</v>
      </c>
      <c r="AZ885" s="139"/>
      <c r="BA885" s="139" t="s">
        <v>83</v>
      </c>
      <c r="BB885" s="157">
        <v>596421493982</v>
      </c>
      <c r="BC885" s="139"/>
      <c r="BD885" s="139" t="s">
        <v>2744</v>
      </c>
      <c r="BE885" s="139" t="s">
        <v>88</v>
      </c>
      <c r="BF885" s="139" t="s">
        <v>87</v>
      </c>
      <c r="BG885" s="139" t="s">
        <v>84</v>
      </c>
      <c r="BH885" s="139" t="s">
        <v>85</v>
      </c>
      <c r="BI885" s="139" t="s">
        <v>86</v>
      </c>
      <c r="BJ885" s="139"/>
      <c r="BK885" s="139" t="s">
        <v>116</v>
      </c>
    </row>
    <row r="886" spans="1:63" ht="13.2" customHeight="1" x14ac:dyDescent="0.2">
      <c r="A886" s="54">
        <f t="shared" si="287"/>
        <v>45919</v>
      </c>
      <c r="B886" s="54" t="str">
        <f t="shared" si="288"/>
        <v>NRT</v>
      </c>
      <c r="C886" s="53">
        <f t="shared" si="289"/>
        <v>82020038152</v>
      </c>
      <c r="D886" s="55" t="str">
        <f t="shared" si="290"/>
        <v>PJP250147276</v>
      </c>
      <c r="E886" s="53">
        <f t="shared" si="291"/>
        <v>596421496454</v>
      </c>
      <c r="F886" s="53">
        <f t="shared" si="292"/>
        <v>2256355</v>
      </c>
      <c r="G886" s="53" t="str">
        <f t="shared" si="293"/>
        <v>SWCORP (TEAMHT)</v>
      </c>
      <c r="H886" s="55" t="str">
        <f t="shared" si="294"/>
        <v>채연아</v>
      </c>
      <c r="I886" s="53">
        <f t="shared" si="295"/>
        <v>11664</v>
      </c>
      <c r="J886" s="72">
        <f t="shared" si="296"/>
        <v>0</v>
      </c>
      <c r="K886" s="114">
        <f t="shared" si="297"/>
        <v>1</v>
      </c>
      <c r="L886" s="115">
        <f t="shared" si="298"/>
        <v>1.3</v>
      </c>
      <c r="M886" s="115">
        <f t="shared" si="299"/>
        <v>3.5</v>
      </c>
      <c r="N886" s="56">
        <f t="shared" si="300"/>
        <v>3.5</v>
      </c>
      <c r="O886" s="53" t="str">
        <f t="shared" si="301"/>
        <v>일반(목록배제,Normal-Manifest Exception)</v>
      </c>
      <c r="P886" s="100">
        <f t="shared" si="302"/>
        <v>12.93</v>
      </c>
      <c r="Q886" s="63" t="str">
        <f t="shared" si="303"/>
        <v>RS706</v>
      </c>
      <c r="R886" s="63" t="str">
        <f t="shared" si="304"/>
        <v>AIR SEOUL</v>
      </c>
      <c r="S886" s="54">
        <f t="shared" si="305"/>
        <v>45919</v>
      </c>
      <c r="T886" s="94">
        <f t="shared" si="306"/>
        <v>1135</v>
      </c>
      <c r="U886" s="98" cm="1">
        <f t="array" ref="U886">IF(OR(ISNUMBER(SEARCH("대신대납",J886)),ISNUMBER(SEARCH("대신 대납",J886))),_xlfn.LET(
  _xlpm.s,J886,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6" s="98">
        <f>((K886-1)*2500)/(Summary!$B$23/100)</f>
        <v>0</v>
      </c>
      <c r="W886" s="107">
        <f>IF(OR(ISNUMBER(SEARCH("대신대납",J886)),ISNUMBER(SEARCH("대신 대납",J886)),ISNUMBER(SEARCH("대신착불",J886)),ISNUMBER(SEARCH("대신 착불",J886))), 0,_xlfn.IFNA(_xlfn.IFS(
    AND(N886/K886 &gt; 2, N886/K886 &lt;= 5), 500/(Summary!$B$23/100) * K886,
    AND(N886/K886 &gt; 5, N886/K886 &lt;= 10), 1000/(Summary!$B$23/100) * K886,
    AND(N886/K886 &gt; 10, N886/K886 &lt;= 20), 3000/(Summary!$B$23/100) * K886,
    AND(N886/K886 &gt; 20, N886/K886 &lt;= 25), 11000/(Summary!$B$23/100) * K886,
    AND(N886/K886 &gt; 25, N886/K886 &lt;= 999), 15000/(Summary!$B$23/100) * K886
),0))</f>
        <v>53.059968376258844</v>
      </c>
      <c r="X886" s="99" cm="1">
        <f t="array" ref="X886">_xlfn.IFNA(_xlfn.IFS(AND(P886&gt;=2000, P886&lt;3000), 10000, AND(P886&gt;=3000, P886&lt;4000), 15000, AND(P886&gt;=4000, P886&lt;5000), 20000, AND(P886&gt;=5000), 25000),0)</f>
        <v>0</v>
      </c>
      <c r="Y886" s="64" t="str">
        <f>_xlfn.IFNA(VLOOKUP(D886,OTC!$A:$H,8,0),"")</f>
        <v/>
      </c>
      <c r="Z886" s="102">
        <f t="shared" si="307"/>
        <v>53</v>
      </c>
      <c r="AA886" s="113">
        <f t="shared" si="308"/>
        <v>1188</v>
      </c>
      <c r="AB886" s="124">
        <f>IF(OR(ISNUMBER(SEARCH("적하삭제",J886)),ISNUMBER(SEARCH("적하 삭제",J886))),0,AA886*Summary!$B$23/100)</f>
        <v>11194.8804</v>
      </c>
      <c r="AC886" s="65"/>
      <c r="AD886" s="145">
        <v>45919</v>
      </c>
      <c r="AE886" s="139" t="s">
        <v>10</v>
      </c>
      <c r="AF886" s="139">
        <v>82020038152</v>
      </c>
      <c r="AG886" s="139" t="s">
        <v>2745</v>
      </c>
      <c r="AH886" s="139" t="s">
        <v>2746</v>
      </c>
      <c r="AI886" s="139">
        <v>1043755464</v>
      </c>
      <c r="AJ886" s="139">
        <v>11664</v>
      </c>
      <c r="AK886" s="139"/>
      <c r="AL886" s="140">
        <v>1</v>
      </c>
      <c r="AM886" s="141">
        <v>1.3</v>
      </c>
      <c r="AN886" s="141">
        <v>3.5</v>
      </c>
      <c r="AO886" s="141">
        <v>3.5</v>
      </c>
      <c r="AP886" s="139" t="s">
        <v>8</v>
      </c>
      <c r="AQ886" s="141">
        <v>12.93</v>
      </c>
      <c r="AR886" s="139" t="s">
        <v>81</v>
      </c>
      <c r="AS886" s="139" t="s">
        <v>81</v>
      </c>
      <c r="AT886" s="139" t="s">
        <v>81</v>
      </c>
      <c r="AU886" s="139" t="s">
        <v>81</v>
      </c>
      <c r="AV886" s="139" t="s">
        <v>81</v>
      </c>
      <c r="AW886" s="139">
        <v>2256355</v>
      </c>
      <c r="AX886" s="139" t="s">
        <v>121</v>
      </c>
      <c r="AY886" s="139" t="s">
        <v>82</v>
      </c>
      <c r="AZ886" s="139"/>
      <c r="BA886" s="139" t="s">
        <v>83</v>
      </c>
      <c r="BB886" s="157">
        <v>596421496454</v>
      </c>
      <c r="BC886" s="139"/>
      <c r="BD886" s="139" t="s">
        <v>2747</v>
      </c>
      <c r="BE886" s="139" t="s">
        <v>88</v>
      </c>
      <c r="BF886" s="139" t="s">
        <v>87</v>
      </c>
      <c r="BG886" s="139" t="s">
        <v>84</v>
      </c>
      <c r="BH886" s="139" t="s">
        <v>85</v>
      </c>
      <c r="BI886" s="139" t="s">
        <v>86</v>
      </c>
      <c r="BJ886" s="139"/>
      <c r="BK886" s="139" t="s">
        <v>116</v>
      </c>
    </row>
    <row r="887" spans="1:63" ht="13.2" customHeight="1" x14ac:dyDescent="0.2">
      <c r="A887" s="54">
        <f t="shared" si="287"/>
        <v>45919</v>
      </c>
      <c r="B887" s="54" t="str">
        <f t="shared" si="288"/>
        <v>NRT</v>
      </c>
      <c r="C887" s="53">
        <f t="shared" si="289"/>
        <v>82020038152</v>
      </c>
      <c r="D887" s="55" t="str">
        <f t="shared" si="290"/>
        <v>PJP250146873</v>
      </c>
      <c r="E887" s="53">
        <f t="shared" si="291"/>
        <v>596421493676</v>
      </c>
      <c r="F887" s="53">
        <f t="shared" si="292"/>
        <v>2256355</v>
      </c>
      <c r="G887" s="53" t="str">
        <f t="shared" si="293"/>
        <v>SWCORP (TEAMHT)</v>
      </c>
      <c r="H887" s="55" t="str">
        <f t="shared" si="294"/>
        <v>최태연</v>
      </c>
      <c r="I887" s="53">
        <f t="shared" si="295"/>
        <v>6009</v>
      </c>
      <c r="J887" s="72">
        <f t="shared" si="296"/>
        <v>0</v>
      </c>
      <c r="K887" s="114">
        <f t="shared" si="297"/>
        <v>1</v>
      </c>
      <c r="L887" s="115">
        <f t="shared" si="298"/>
        <v>0.95</v>
      </c>
      <c r="M887" s="115">
        <f t="shared" si="299"/>
        <v>2.2000000000000002</v>
      </c>
      <c r="N887" s="56">
        <f t="shared" si="300"/>
        <v>2.2000000000000002</v>
      </c>
      <c r="O887" s="53" t="str">
        <f t="shared" si="301"/>
        <v>일반(목록배제,Normal-Manifest Exception)</v>
      </c>
      <c r="P887" s="100">
        <f t="shared" si="302"/>
        <v>8.8699999999999992</v>
      </c>
      <c r="Q887" s="63" t="str">
        <f t="shared" si="303"/>
        <v>RS706</v>
      </c>
      <c r="R887" s="63" t="str">
        <f t="shared" si="304"/>
        <v>AIR SEOUL</v>
      </c>
      <c r="S887" s="54">
        <f t="shared" si="305"/>
        <v>45919</v>
      </c>
      <c r="T887" s="94">
        <f t="shared" si="306"/>
        <v>888</v>
      </c>
      <c r="U887" s="98" cm="1">
        <f t="array" ref="U887">IF(OR(ISNUMBER(SEARCH("대신대납",J887)),ISNUMBER(SEARCH("대신 대납",J887))),_xlfn.LET(
  _xlpm.s,J887,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7" s="98">
        <f>((K887-1)*2500)/(Summary!$B$23/100)</f>
        <v>0</v>
      </c>
      <c r="W887" s="107">
        <f>IF(OR(ISNUMBER(SEARCH("대신대납",J887)),ISNUMBER(SEARCH("대신 대납",J887)),ISNUMBER(SEARCH("대신착불",J887)),ISNUMBER(SEARCH("대신 착불",J887))), 0,_xlfn.IFNA(_xlfn.IFS(
    AND(N887/K887 &gt; 2, N887/K887 &lt;= 5), 500/(Summary!$B$23/100) * K887,
    AND(N887/K887 &gt; 5, N887/K887 &lt;= 10), 1000/(Summary!$B$23/100) * K887,
    AND(N887/K887 &gt; 10, N887/K887 &lt;= 20), 3000/(Summary!$B$23/100) * K887,
    AND(N887/K887 &gt; 20, N887/K887 &lt;= 25), 11000/(Summary!$B$23/100) * K887,
    AND(N887/K887 &gt; 25, N887/K887 &lt;= 999), 15000/(Summary!$B$23/100) * K887
),0))</f>
        <v>53.059968376258844</v>
      </c>
      <c r="X887" s="99" cm="1">
        <f t="array" ref="X887">_xlfn.IFNA(_xlfn.IFS(AND(P887&gt;=2000, P887&lt;3000), 10000, AND(P887&gt;=3000, P887&lt;4000), 15000, AND(P887&gt;=4000, P887&lt;5000), 20000, AND(P887&gt;=5000), 25000),0)</f>
        <v>0</v>
      </c>
      <c r="Y887" s="64" t="str">
        <f>_xlfn.IFNA(VLOOKUP(D887,OTC!$A:$H,8,0),"")</f>
        <v/>
      </c>
      <c r="Z887" s="102">
        <f t="shared" si="307"/>
        <v>53</v>
      </c>
      <c r="AA887" s="113">
        <f t="shared" si="308"/>
        <v>941</v>
      </c>
      <c r="AB887" s="124">
        <f>IF(OR(ISNUMBER(SEARCH("적하삭제",J887)),ISNUMBER(SEARCH("적하 삭제",J887))),0,AA887*Summary!$B$23/100)</f>
        <v>8867.3253000000004</v>
      </c>
      <c r="AC887" s="65"/>
      <c r="AD887" s="145">
        <v>45919</v>
      </c>
      <c r="AE887" s="139" t="s">
        <v>10</v>
      </c>
      <c r="AF887" s="139">
        <v>82020038152</v>
      </c>
      <c r="AG887" s="139" t="s">
        <v>2748</v>
      </c>
      <c r="AH887" s="139" t="s">
        <v>233</v>
      </c>
      <c r="AI887" s="139">
        <v>1093311058</v>
      </c>
      <c r="AJ887" s="139">
        <v>6009</v>
      </c>
      <c r="AK887" s="139"/>
      <c r="AL887" s="140">
        <v>1</v>
      </c>
      <c r="AM887" s="141">
        <v>0.95</v>
      </c>
      <c r="AN887" s="141">
        <v>2.2000000000000002</v>
      </c>
      <c r="AO887" s="141">
        <v>2.2000000000000002</v>
      </c>
      <c r="AP887" s="139" t="s">
        <v>8</v>
      </c>
      <c r="AQ887" s="141">
        <v>8.8699999999999992</v>
      </c>
      <c r="AR887" s="139" t="s">
        <v>81</v>
      </c>
      <c r="AS887" s="139" t="s">
        <v>81</v>
      </c>
      <c r="AT887" s="139" t="s">
        <v>81</v>
      </c>
      <c r="AU887" s="139" t="s">
        <v>81</v>
      </c>
      <c r="AV887" s="139" t="s">
        <v>81</v>
      </c>
      <c r="AW887" s="139">
        <v>2256355</v>
      </c>
      <c r="AX887" s="139" t="s">
        <v>121</v>
      </c>
      <c r="AY887" s="139" t="s">
        <v>82</v>
      </c>
      <c r="AZ887" s="139"/>
      <c r="BA887" s="139" t="s">
        <v>83</v>
      </c>
      <c r="BB887" s="157">
        <v>596421493676</v>
      </c>
      <c r="BC887" s="139"/>
      <c r="BD887" s="139" t="s">
        <v>2749</v>
      </c>
      <c r="BE887" s="139" t="s">
        <v>88</v>
      </c>
      <c r="BF887" s="139" t="s">
        <v>87</v>
      </c>
      <c r="BG887" s="139" t="s">
        <v>84</v>
      </c>
      <c r="BH887" s="139" t="s">
        <v>85</v>
      </c>
      <c r="BI887" s="139" t="s">
        <v>86</v>
      </c>
      <c r="BJ887" s="139"/>
      <c r="BK887" s="139" t="s">
        <v>116</v>
      </c>
    </row>
    <row r="888" spans="1:63" ht="13.2" customHeight="1" x14ac:dyDescent="0.2">
      <c r="A888" s="54">
        <f t="shared" si="287"/>
        <v>45919</v>
      </c>
      <c r="B888" s="54" t="str">
        <f t="shared" si="288"/>
        <v>NRT</v>
      </c>
      <c r="C888" s="53">
        <f t="shared" si="289"/>
        <v>82020038152</v>
      </c>
      <c r="D888" s="55" t="str">
        <f t="shared" si="290"/>
        <v>PJP250146890</v>
      </c>
      <c r="E888" s="53">
        <f t="shared" si="291"/>
        <v>596421493842</v>
      </c>
      <c r="F888" s="53">
        <f t="shared" si="292"/>
        <v>2256355</v>
      </c>
      <c r="G888" s="53" t="str">
        <f t="shared" si="293"/>
        <v>SWCORP (TEAMHT)</v>
      </c>
      <c r="H888" s="55" t="str">
        <f t="shared" si="294"/>
        <v>김지후</v>
      </c>
      <c r="I888" s="53">
        <f t="shared" si="295"/>
        <v>11612</v>
      </c>
      <c r="J888" s="72">
        <f t="shared" si="296"/>
        <v>0</v>
      </c>
      <c r="K888" s="114">
        <f t="shared" si="297"/>
        <v>1</v>
      </c>
      <c r="L888" s="115">
        <f t="shared" si="298"/>
        <v>3.25</v>
      </c>
      <c r="M888" s="115">
        <f t="shared" si="299"/>
        <v>4</v>
      </c>
      <c r="N888" s="56">
        <f t="shared" si="300"/>
        <v>4</v>
      </c>
      <c r="O888" s="53" t="str">
        <f t="shared" si="301"/>
        <v>일반(목록배제,Normal-Manifest Exception)</v>
      </c>
      <c r="P888" s="100">
        <f t="shared" si="302"/>
        <v>35.33</v>
      </c>
      <c r="Q888" s="63" t="str">
        <f t="shared" si="303"/>
        <v>RS706</v>
      </c>
      <c r="R888" s="63" t="str">
        <f t="shared" si="304"/>
        <v>AIR SEOUL</v>
      </c>
      <c r="S888" s="54">
        <f t="shared" si="305"/>
        <v>45919</v>
      </c>
      <c r="T888" s="94">
        <f t="shared" si="306"/>
        <v>1230</v>
      </c>
      <c r="U888" s="98" cm="1">
        <f t="array" ref="U888">IF(OR(ISNUMBER(SEARCH("대신대납",J888)),ISNUMBER(SEARCH("대신 대납",J888))),_xlfn.LET(
  _xlpm.s,J888,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8" s="98">
        <f>((K888-1)*2500)/(Summary!$B$23/100)</f>
        <v>0</v>
      </c>
      <c r="W888" s="107">
        <f>IF(OR(ISNUMBER(SEARCH("대신대납",J888)),ISNUMBER(SEARCH("대신 대납",J888)),ISNUMBER(SEARCH("대신착불",J888)),ISNUMBER(SEARCH("대신 착불",J888))), 0,_xlfn.IFNA(_xlfn.IFS(
    AND(N888/K888 &gt; 2, N888/K888 &lt;= 5), 500/(Summary!$B$23/100) * K888,
    AND(N888/K888 &gt; 5, N888/K888 &lt;= 10), 1000/(Summary!$B$23/100) * K888,
    AND(N888/K888 &gt; 10, N888/K888 &lt;= 20), 3000/(Summary!$B$23/100) * K888,
    AND(N888/K888 &gt; 20, N888/K888 &lt;= 25), 11000/(Summary!$B$23/100) * K888,
    AND(N888/K888 &gt; 25, N888/K888 &lt;= 999), 15000/(Summary!$B$23/100) * K888
),0))</f>
        <v>53.059968376258844</v>
      </c>
      <c r="X888" s="99" cm="1">
        <f t="array" ref="X888">_xlfn.IFNA(_xlfn.IFS(AND(P888&gt;=2000, P888&lt;3000), 10000, AND(P888&gt;=3000, P888&lt;4000), 15000, AND(P888&gt;=4000, P888&lt;5000), 20000, AND(P888&gt;=5000), 25000),0)</f>
        <v>0</v>
      </c>
      <c r="Y888" s="64" t="str">
        <f>_xlfn.IFNA(VLOOKUP(D888,OTC!$A:$H,8,0),"")</f>
        <v/>
      </c>
      <c r="Z888" s="102">
        <f t="shared" si="307"/>
        <v>53</v>
      </c>
      <c r="AA888" s="113">
        <f t="shared" si="308"/>
        <v>1283</v>
      </c>
      <c r="AB888" s="124">
        <f>IF(OR(ISNUMBER(SEARCH("적하삭제",J888)),ISNUMBER(SEARCH("적하 삭제",J888))),0,AA888*Summary!$B$23/100)</f>
        <v>12090.093900000002</v>
      </c>
      <c r="AC888" s="65"/>
      <c r="AD888" s="145">
        <v>45919</v>
      </c>
      <c r="AE888" s="139" t="s">
        <v>10</v>
      </c>
      <c r="AF888" s="139">
        <v>82020038152</v>
      </c>
      <c r="AG888" s="139" t="s">
        <v>2750</v>
      </c>
      <c r="AH888" s="139" t="s">
        <v>2751</v>
      </c>
      <c r="AI888" s="139">
        <v>1089496824</v>
      </c>
      <c r="AJ888" s="139">
        <v>11612</v>
      </c>
      <c r="AK888" s="139"/>
      <c r="AL888" s="140">
        <v>1</v>
      </c>
      <c r="AM888" s="141">
        <v>3.25</v>
      </c>
      <c r="AN888" s="141">
        <v>4</v>
      </c>
      <c r="AO888" s="141">
        <v>4</v>
      </c>
      <c r="AP888" s="139" t="s">
        <v>8</v>
      </c>
      <c r="AQ888" s="141">
        <v>35.33</v>
      </c>
      <c r="AR888" s="139" t="s">
        <v>81</v>
      </c>
      <c r="AS888" s="139" t="s">
        <v>81</v>
      </c>
      <c r="AT888" s="139" t="s">
        <v>81</v>
      </c>
      <c r="AU888" s="139" t="s">
        <v>81</v>
      </c>
      <c r="AV888" s="139" t="s">
        <v>81</v>
      </c>
      <c r="AW888" s="139">
        <v>2256355</v>
      </c>
      <c r="AX888" s="139" t="s">
        <v>121</v>
      </c>
      <c r="AY888" s="139" t="s">
        <v>82</v>
      </c>
      <c r="AZ888" s="139"/>
      <c r="BA888" s="139" t="s">
        <v>83</v>
      </c>
      <c r="BB888" s="157">
        <v>596421493842</v>
      </c>
      <c r="BC888" s="139"/>
      <c r="BD888" s="139" t="s">
        <v>2752</v>
      </c>
      <c r="BE888" s="139" t="s">
        <v>88</v>
      </c>
      <c r="BF888" s="139" t="s">
        <v>87</v>
      </c>
      <c r="BG888" s="139" t="s">
        <v>84</v>
      </c>
      <c r="BH888" s="139" t="s">
        <v>85</v>
      </c>
      <c r="BI888" s="139" t="s">
        <v>86</v>
      </c>
      <c r="BJ888" s="139"/>
      <c r="BK888" s="139" t="s">
        <v>116</v>
      </c>
    </row>
    <row r="889" spans="1:63" ht="13.2" customHeight="1" x14ac:dyDescent="0.2">
      <c r="A889" s="54">
        <f t="shared" si="287"/>
        <v>45919</v>
      </c>
      <c r="B889" s="54" t="str">
        <f t="shared" si="288"/>
        <v>NRT</v>
      </c>
      <c r="C889" s="53">
        <f t="shared" si="289"/>
        <v>82020038152</v>
      </c>
      <c r="D889" s="55" t="str">
        <f t="shared" si="290"/>
        <v>PJP250146860</v>
      </c>
      <c r="E889" s="53">
        <f t="shared" si="291"/>
        <v>596421493540</v>
      </c>
      <c r="F889" s="53">
        <f t="shared" si="292"/>
        <v>2256355</v>
      </c>
      <c r="G889" s="53" t="str">
        <f t="shared" si="293"/>
        <v>SWCORP (TEAMHT)</v>
      </c>
      <c r="H889" s="55" t="str">
        <f t="shared" si="294"/>
        <v>서원종</v>
      </c>
      <c r="I889" s="53">
        <f t="shared" si="295"/>
        <v>16813</v>
      </c>
      <c r="J889" s="72">
        <f t="shared" si="296"/>
        <v>0</v>
      </c>
      <c r="K889" s="114">
        <f t="shared" si="297"/>
        <v>1</v>
      </c>
      <c r="L889" s="115">
        <f t="shared" si="298"/>
        <v>4.8499999999999996</v>
      </c>
      <c r="M889" s="115">
        <f t="shared" si="299"/>
        <v>2</v>
      </c>
      <c r="N889" s="56">
        <f t="shared" si="300"/>
        <v>4.9000000000000004</v>
      </c>
      <c r="O889" s="53" t="str">
        <f t="shared" si="301"/>
        <v>일반(목록배제,Normal-Manifest Exception)</v>
      </c>
      <c r="P889" s="100">
        <f t="shared" si="302"/>
        <v>18.100000000000001</v>
      </c>
      <c r="Q889" s="63" t="str">
        <f t="shared" si="303"/>
        <v>RS706</v>
      </c>
      <c r="R889" s="63" t="str">
        <f t="shared" si="304"/>
        <v>AIR SEOUL</v>
      </c>
      <c r="S889" s="54">
        <f t="shared" si="305"/>
        <v>45919</v>
      </c>
      <c r="T889" s="94">
        <f t="shared" si="306"/>
        <v>1401</v>
      </c>
      <c r="U889" s="98" cm="1">
        <f t="array" ref="U889">IF(OR(ISNUMBER(SEARCH("대신대납",J889)),ISNUMBER(SEARCH("대신 대납",J889))),_xlfn.LET(
  _xlpm.s,J889,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9" s="98">
        <f>((K889-1)*2500)/(Summary!$B$23/100)</f>
        <v>0</v>
      </c>
      <c r="W889" s="107">
        <f>IF(OR(ISNUMBER(SEARCH("대신대납",J889)),ISNUMBER(SEARCH("대신 대납",J889)),ISNUMBER(SEARCH("대신착불",J889)),ISNUMBER(SEARCH("대신 착불",J889))), 0,_xlfn.IFNA(_xlfn.IFS(
    AND(N889/K889 &gt; 2, N889/K889 &lt;= 5), 500/(Summary!$B$23/100) * K889,
    AND(N889/K889 &gt; 5, N889/K889 &lt;= 10), 1000/(Summary!$B$23/100) * K889,
    AND(N889/K889 &gt; 10, N889/K889 &lt;= 20), 3000/(Summary!$B$23/100) * K889,
    AND(N889/K889 &gt; 20, N889/K889 &lt;= 25), 11000/(Summary!$B$23/100) * K889,
    AND(N889/K889 &gt; 25, N889/K889 &lt;= 999), 15000/(Summary!$B$23/100) * K889
),0))</f>
        <v>53.059968376258844</v>
      </c>
      <c r="X889" s="99" cm="1">
        <f t="array" ref="X889">_xlfn.IFNA(_xlfn.IFS(AND(P889&gt;=2000, P889&lt;3000), 10000, AND(P889&gt;=3000, P889&lt;4000), 15000, AND(P889&gt;=4000, P889&lt;5000), 20000, AND(P889&gt;=5000), 25000),0)</f>
        <v>0</v>
      </c>
      <c r="Y889" s="64" t="str">
        <f>_xlfn.IFNA(VLOOKUP(D889,OTC!$A:$H,8,0),"")</f>
        <v/>
      </c>
      <c r="Z889" s="102">
        <f t="shared" si="307"/>
        <v>53</v>
      </c>
      <c r="AA889" s="113">
        <f t="shared" si="308"/>
        <v>1454</v>
      </c>
      <c r="AB889" s="124">
        <f>IF(OR(ISNUMBER(SEARCH("적하삭제",J889)),ISNUMBER(SEARCH("적하 삭제",J889))),0,AA889*Summary!$B$23/100)</f>
        <v>13701.478200000001</v>
      </c>
      <c r="AC889" s="65"/>
      <c r="AD889" s="145">
        <v>45919</v>
      </c>
      <c r="AE889" s="139" t="s">
        <v>10</v>
      </c>
      <c r="AF889" s="139">
        <v>82020038152</v>
      </c>
      <c r="AG889" s="139" t="s">
        <v>2753</v>
      </c>
      <c r="AH889" s="139" t="s">
        <v>2754</v>
      </c>
      <c r="AI889" s="139">
        <v>1037323405</v>
      </c>
      <c r="AJ889" s="139">
        <v>16813</v>
      </c>
      <c r="AK889" s="139"/>
      <c r="AL889" s="140">
        <v>1</v>
      </c>
      <c r="AM889" s="141">
        <v>4.8499999999999996</v>
      </c>
      <c r="AN889" s="141">
        <v>2</v>
      </c>
      <c r="AO889" s="141">
        <v>4.9000000000000004</v>
      </c>
      <c r="AP889" s="139" t="s">
        <v>8</v>
      </c>
      <c r="AQ889" s="141">
        <v>18.100000000000001</v>
      </c>
      <c r="AR889" s="139" t="s">
        <v>81</v>
      </c>
      <c r="AS889" s="139" t="s">
        <v>81</v>
      </c>
      <c r="AT889" s="139" t="s">
        <v>81</v>
      </c>
      <c r="AU889" s="139" t="s">
        <v>81</v>
      </c>
      <c r="AV889" s="139" t="s">
        <v>81</v>
      </c>
      <c r="AW889" s="139">
        <v>2256355</v>
      </c>
      <c r="AX889" s="139" t="s">
        <v>121</v>
      </c>
      <c r="AY889" s="139" t="s">
        <v>82</v>
      </c>
      <c r="AZ889" s="139"/>
      <c r="BA889" s="139" t="s">
        <v>83</v>
      </c>
      <c r="BB889" s="157">
        <v>596421493540</v>
      </c>
      <c r="BC889" s="139"/>
      <c r="BD889" s="139" t="s">
        <v>2755</v>
      </c>
      <c r="BE889" s="139" t="s">
        <v>88</v>
      </c>
      <c r="BF889" s="139" t="s">
        <v>87</v>
      </c>
      <c r="BG889" s="139" t="s">
        <v>84</v>
      </c>
      <c r="BH889" s="139" t="s">
        <v>85</v>
      </c>
      <c r="BI889" s="139" t="s">
        <v>86</v>
      </c>
      <c r="BJ889" s="139"/>
      <c r="BK889" s="139" t="s">
        <v>116</v>
      </c>
    </row>
    <row r="890" spans="1:63" ht="13.2" customHeight="1" x14ac:dyDescent="0.2">
      <c r="A890" s="54">
        <f t="shared" si="287"/>
        <v>45919</v>
      </c>
      <c r="B890" s="54" t="str">
        <f t="shared" si="288"/>
        <v>NRT</v>
      </c>
      <c r="C890" s="53">
        <f t="shared" si="289"/>
        <v>82020038152</v>
      </c>
      <c r="D890" s="55" t="str">
        <f t="shared" si="290"/>
        <v>PJP250146876</v>
      </c>
      <c r="E890" s="53">
        <f t="shared" si="291"/>
        <v>596421493702</v>
      </c>
      <c r="F890" s="53">
        <f t="shared" si="292"/>
        <v>2256355</v>
      </c>
      <c r="G890" s="53" t="str">
        <f t="shared" si="293"/>
        <v>SWCORP (TEAMHT)</v>
      </c>
      <c r="H890" s="55" t="str">
        <f t="shared" si="294"/>
        <v>박수연</v>
      </c>
      <c r="I890" s="53">
        <f t="shared" si="295"/>
        <v>2498</v>
      </c>
      <c r="J890" s="72">
        <f t="shared" si="296"/>
        <v>0</v>
      </c>
      <c r="K890" s="114">
        <f t="shared" si="297"/>
        <v>1</v>
      </c>
      <c r="L890" s="115">
        <f t="shared" si="298"/>
        <v>0.8</v>
      </c>
      <c r="M890" s="115">
        <f t="shared" si="299"/>
        <v>2.2000000000000002</v>
      </c>
      <c r="N890" s="56">
        <f t="shared" si="300"/>
        <v>2.2000000000000002</v>
      </c>
      <c r="O890" s="53" t="str">
        <f t="shared" si="301"/>
        <v>일반(목록배제,Normal-Manifest Exception)</v>
      </c>
      <c r="P890" s="100">
        <f t="shared" si="302"/>
        <v>4.92</v>
      </c>
      <c r="Q890" s="63" t="str">
        <f t="shared" si="303"/>
        <v>RS706</v>
      </c>
      <c r="R890" s="63" t="str">
        <f t="shared" si="304"/>
        <v>AIR SEOUL</v>
      </c>
      <c r="S890" s="54">
        <f t="shared" si="305"/>
        <v>45919</v>
      </c>
      <c r="T890" s="94">
        <f t="shared" si="306"/>
        <v>888</v>
      </c>
      <c r="U890" s="98" cm="1">
        <f t="array" ref="U890">IF(OR(ISNUMBER(SEARCH("대신대납",J890)),ISNUMBER(SEARCH("대신 대납",J890))),_xlfn.LET(
  _xlpm.s,J890,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0" s="98">
        <f>((K890-1)*2500)/(Summary!$B$23/100)</f>
        <v>0</v>
      </c>
      <c r="W890" s="107">
        <f>IF(OR(ISNUMBER(SEARCH("대신대납",J890)),ISNUMBER(SEARCH("대신 대납",J890)),ISNUMBER(SEARCH("대신착불",J890)),ISNUMBER(SEARCH("대신 착불",J890))), 0,_xlfn.IFNA(_xlfn.IFS(
    AND(N890/K890 &gt; 2, N890/K890 &lt;= 5), 500/(Summary!$B$23/100) * K890,
    AND(N890/K890 &gt; 5, N890/K890 &lt;= 10), 1000/(Summary!$B$23/100) * K890,
    AND(N890/K890 &gt; 10, N890/K890 &lt;= 20), 3000/(Summary!$B$23/100) * K890,
    AND(N890/K890 &gt; 20, N890/K890 &lt;= 25), 11000/(Summary!$B$23/100) * K890,
    AND(N890/K890 &gt; 25, N890/K890 &lt;= 999), 15000/(Summary!$B$23/100) * K890
),0))</f>
        <v>53.059968376258844</v>
      </c>
      <c r="X890" s="99" cm="1">
        <f t="array" ref="X890">_xlfn.IFNA(_xlfn.IFS(AND(P890&gt;=2000, P890&lt;3000), 10000, AND(P890&gt;=3000, P890&lt;4000), 15000, AND(P890&gt;=4000, P890&lt;5000), 20000, AND(P890&gt;=5000), 25000),0)</f>
        <v>0</v>
      </c>
      <c r="Y890" s="64" t="str">
        <f>_xlfn.IFNA(VLOOKUP(D890,OTC!$A:$H,8,0),"")</f>
        <v/>
      </c>
      <c r="Z890" s="102">
        <f t="shared" si="307"/>
        <v>53</v>
      </c>
      <c r="AA890" s="113">
        <f t="shared" si="308"/>
        <v>941</v>
      </c>
      <c r="AB890" s="124">
        <f>IF(OR(ISNUMBER(SEARCH("적하삭제",J890)),ISNUMBER(SEARCH("적하 삭제",J890))),0,AA890*Summary!$B$23/100)</f>
        <v>8867.3253000000004</v>
      </c>
      <c r="AC890" s="65"/>
      <c r="AD890" s="145">
        <v>45919</v>
      </c>
      <c r="AE890" s="139" t="s">
        <v>10</v>
      </c>
      <c r="AF890" s="139">
        <v>82020038152</v>
      </c>
      <c r="AG890" s="139" t="s">
        <v>2756</v>
      </c>
      <c r="AH890" s="139" t="s">
        <v>2659</v>
      </c>
      <c r="AI890" s="139">
        <v>1099003377</v>
      </c>
      <c r="AJ890" s="139">
        <v>2498</v>
      </c>
      <c r="AK890" s="139"/>
      <c r="AL890" s="140">
        <v>1</v>
      </c>
      <c r="AM890" s="141">
        <v>0.8</v>
      </c>
      <c r="AN890" s="141">
        <v>2.2000000000000002</v>
      </c>
      <c r="AO890" s="141">
        <v>2.2000000000000002</v>
      </c>
      <c r="AP890" s="139" t="s">
        <v>8</v>
      </c>
      <c r="AQ890" s="141">
        <v>4.92</v>
      </c>
      <c r="AR890" s="139" t="s">
        <v>81</v>
      </c>
      <c r="AS890" s="139" t="s">
        <v>81</v>
      </c>
      <c r="AT890" s="139" t="s">
        <v>81</v>
      </c>
      <c r="AU890" s="139" t="s">
        <v>81</v>
      </c>
      <c r="AV890" s="139" t="s">
        <v>81</v>
      </c>
      <c r="AW890" s="139">
        <v>2256355</v>
      </c>
      <c r="AX890" s="139" t="s">
        <v>121</v>
      </c>
      <c r="AY890" s="139" t="s">
        <v>82</v>
      </c>
      <c r="AZ890" s="139"/>
      <c r="BA890" s="139" t="s">
        <v>83</v>
      </c>
      <c r="BB890" s="157">
        <v>596421493702</v>
      </c>
      <c r="BC890" s="139"/>
      <c r="BD890" s="139" t="s">
        <v>2757</v>
      </c>
      <c r="BE890" s="139" t="s">
        <v>88</v>
      </c>
      <c r="BF890" s="139" t="s">
        <v>87</v>
      </c>
      <c r="BG890" s="139" t="s">
        <v>84</v>
      </c>
      <c r="BH890" s="139" t="s">
        <v>85</v>
      </c>
      <c r="BI890" s="139" t="s">
        <v>86</v>
      </c>
      <c r="BJ890" s="139"/>
      <c r="BK890" s="139" t="s">
        <v>116</v>
      </c>
    </row>
    <row r="891" spans="1:63" ht="13.2" customHeight="1" x14ac:dyDescent="0.2">
      <c r="A891" s="54">
        <f t="shared" si="287"/>
        <v>45919</v>
      </c>
      <c r="B891" s="54" t="str">
        <f t="shared" si="288"/>
        <v>NRT</v>
      </c>
      <c r="C891" s="53">
        <f t="shared" si="289"/>
        <v>82020038152</v>
      </c>
      <c r="D891" s="55" t="str">
        <f t="shared" si="290"/>
        <v>PJP250146899</v>
      </c>
      <c r="E891" s="53">
        <f t="shared" si="291"/>
        <v>596421493934</v>
      </c>
      <c r="F891" s="53">
        <f t="shared" si="292"/>
        <v>2256355</v>
      </c>
      <c r="G891" s="53" t="str">
        <f t="shared" si="293"/>
        <v>SWCORP (TEAMHT)</v>
      </c>
      <c r="H891" s="55" t="str">
        <f t="shared" si="294"/>
        <v>윤지훈</v>
      </c>
      <c r="I891" s="53">
        <f t="shared" si="295"/>
        <v>50898</v>
      </c>
      <c r="J891" s="72">
        <f t="shared" si="296"/>
        <v>0</v>
      </c>
      <c r="K891" s="114">
        <f t="shared" si="297"/>
        <v>1</v>
      </c>
      <c r="L891" s="115">
        <f t="shared" si="298"/>
        <v>2.15</v>
      </c>
      <c r="M891" s="115">
        <f t="shared" si="299"/>
        <v>4</v>
      </c>
      <c r="N891" s="56">
        <f t="shared" si="300"/>
        <v>4</v>
      </c>
      <c r="O891" s="53" t="str">
        <f t="shared" si="301"/>
        <v>일반(목록배제,Normal-Manifest Exception)</v>
      </c>
      <c r="P891" s="100">
        <f t="shared" si="302"/>
        <v>39.659999999999997</v>
      </c>
      <c r="Q891" s="63" t="str">
        <f t="shared" si="303"/>
        <v>RS706</v>
      </c>
      <c r="R891" s="63" t="str">
        <f t="shared" si="304"/>
        <v>AIR SEOUL</v>
      </c>
      <c r="S891" s="54">
        <f t="shared" si="305"/>
        <v>45919</v>
      </c>
      <c r="T891" s="94">
        <f t="shared" si="306"/>
        <v>1230</v>
      </c>
      <c r="U891" s="98" cm="1">
        <f t="array" ref="U891">IF(OR(ISNUMBER(SEARCH("대신대납",J891)),ISNUMBER(SEARCH("대신 대납",J891))),_xlfn.LET(
  _xlpm.s,J891,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1" s="98">
        <f>((K891-1)*2500)/(Summary!$B$23/100)</f>
        <v>0</v>
      </c>
      <c r="W891" s="107">
        <f>IF(OR(ISNUMBER(SEARCH("대신대납",J891)),ISNUMBER(SEARCH("대신 대납",J891)),ISNUMBER(SEARCH("대신착불",J891)),ISNUMBER(SEARCH("대신 착불",J891))), 0,_xlfn.IFNA(_xlfn.IFS(
    AND(N891/K891 &gt; 2, N891/K891 &lt;= 5), 500/(Summary!$B$23/100) * K891,
    AND(N891/K891 &gt; 5, N891/K891 &lt;= 10), 1000/(Summary!$B$23/100) * K891,
    AND(N891/K891 &gt; 10, N891/K891 &lt;= 20), 3000/(Summary!$B$23/100) * K891,
    AND(N891/K891 &gt; 20, N891/K891 &lt;= 25), 11000/(Summary!$B$23/100) * K891,
    AND(N891/K891 &gt; 25, N891/K891 &lt;= 999), 15000/(Summary!$B$23/100) * K891
),0))</f>
        <v>53.059968376258844</v>
      </c>
      <c r="X891" s="99" cm="1">
        <f t="array" ref="X891">_xlfn.IFNA(_xlfn.IFS(AND(P891&gt;=2000, P891&lt;3000), 10000, AND(P891&gt;=3000, P891&lt;4000), 15000, AND(P891&gt;=4000, P891&lt;5000), 20000, AND(P891&gt;=5000), 25000),0)</f>
        <v>0</v>
      </c>
      <c r="Y891" s="64" t="str">
        <f>_xlfn.IFNA(VLOOKUP(D891,OTC!$A:$H,8,0),"")</f>
        <v/>
      </c>
      <c r="Z891" s="102">
        <f t="shared" si="307"/>
        <v>53</v>
      </c>
      <c r="AA891" s="113">
        <f t="shared" si="308"/>
        <v>1283</v>
      </c>
      <c r="AB891" s="124">
        <f>IF(OR(ISNUMBER(SEARCH("적하삭제",J891)),ISNUMBER(SEARCH("적하 삭제",J891))),0,AA891*Summary!$B$23/100)</f>
        <v>12090.093900000002</v>
      </c>
      <c r="AC891" s="65"/>
      <c r="AD891" s="145">
        <v>45919</v>
      </c>
      <c r="AE891" s="139" t="s">
        <v>10</v>
      </c>
      <c r="AF891" s="139">
        <v>82020038152</v>
      </c>
      <c r="AG891" s="139" t="s">
        <v>2758</v>
      </c>
      <c r="AH891" s="139" t="s">
        <v>2008</v>
      </c>
      <c r="AI891" s="139">
        <v>1027070905</v>
      </c>
      <c r="AJ891" s="139">
        <v>50898</v>
      </c>
      <c r="AK891" s="139"/>
      <c r="AL891" s="140">
        <v>1</v>
      </c>
      <c r="AM891" s="141">
        <v>2.15</v>
      </c>
      <c r="AN891" s="141">
        <v>4</v>
      </c>
      <c r="AO891" s="141">
        <v>4</v>
      </c>
      <c r="AP891" s="139" t="s">
        <v>8</v>
      </c>
      <c r="AQ891" s="141">
        <v>39.659999999999997</v>
      </c>
      <c r="AR891" s="139" t="s">
        <v>81</v>
      </c>
      <c r="AS891" s="139" t="s">
        <v>81</v>
      </c>
      <c r="AT891" s="139" t="s">
        <v>81</v>
      </c>
      <c r="AU891" s="139" t="s">
        <v>81</v>
      </c>
      <c r="AV891" s="139" t="s">
        <v>81</v>
      </c>
      <c r="AW891" s="139">
        <v>2256355</v>
      </c>
      <c r="AX891" s="139" t="s">
        <v>121</v>
      </c>
      <c r="AY891" s="139" t="s">
        <v>82</v>
      </c>
      <c r="AZ891" s="139"/>
      <c r="BA891" s="139" t="s">
        <v>83</v>
      </c>
      <c r="BB891" s="157">
        <v>596421493934</v>
      </c>
      <c r="BC891" s="139"/>
      <c r="BD891" s="139" t="s">
        <v>2759</v>
      </c>
      <c r="BE891" s="139" t="s">
        <v>88</v>
      </c>
      <c r="BF891" s="139" t="s">
        <v>87</v>
      </c>
      <c r="BG891" s="139" t="s">
        <v>84</v>
      </c>
      <c r="BH891" s="139" t="s">
        <v>85</v>
      </c>
      <c r="BI891" s="139" t="s">
        <v>86</v>
      </c>
      <c r="BJ891" s="139"/>
      <c r="BK891" s="139" t="s">
        <v>116</v>
      </c>
    </row>
    <row r="892" spans="1:63" ht="13.2" customHeight="1" x14ac:dyDescent="0.2">
      <c r="A892" s="54">
        <f t="shared" si="287"/>
        <v>45919</v>
      </c>
      <c r="B892" s="54" t="str">
        <f t="shared" si="288"/>
        <v>NRT</v>
      </c>
      <c r="C892" s="53">
        <f t="shared" si="289"/>
        <v>82020038152</v>
      </c>
      <c r="D892" s="55" t="str">
        <f t="shared" si="290"/>
        <v>PJP250145420</v>
      </c>
      <c r="E892" s="53">
        <f t="shared" si="291"/>
        <v>596421487170</v>
      </c>
      <c r="F892" s="53">
        <f t="shared" si="292"/>
        <v>2256355</v>
      </c>
      <c r="G892" s="53" t="str">
        <f t="shared" si="293"/>
        <v>SWCORP (TEAMHT)</v>
      </c>
      <c r="H892" s="55" t="str">
        <f t="shared" si="294"/>
        <v>최우창</v>
      </c>
      <c r="I892" s="53">
        <f t="shared" si="295"/>
        <v>44251</v>
      </c>
      <c r="J892" s="72">
        <f t="shared" si="296"/>
        <v>0</v>
      </c>
      <c r="K892" s="114">
        <f t="shared" si="297"/>
        <v>1</v>
      </c>
      <c r="L892" s="115">
        <f t="shared" si="298"/>
        <v>2.2000000000000002</v>
      </c>
      <c r="M892" s="115">
        <f t="shared" si="299"/>
        <v>4.2</v>
      </c>
      <c r="N892" s="56">
        <f t="shared" si="300"/>
        <v>4.2</v>
      </c>
      <c r="O892" s="53" t="str">
        <f t="shared" si="301"/>
        <v>일반(목록배제,Normal-Manifest Exception)</v>
      </c>
      <c r="P892" s="100">
        <f t="shared" si="302"/>
        <v>37.11</v>
      </c>
      <c r="Q892" s="63" t="str">
        <f t="shared" si="303"/>
        <v>RS706</v>
      </c>
      <c r="R892" s="63" t="str">
        <f t="shared" si="304"/>
        <v>AIR SEOUL</v>
      </c>
      <c r="S892" s="54">
        <f t="shared" si="305"/>
        <v>45919</v>
      </c>
      <c r="T892" s="94">
        <f t="shared" si="306"/>
        <v>1268</v>
      </c>
      <c r="U892" s="98" cm="1">
        <f t="array" ref="U892">IF(OR(ISNUMBER(SEARCH("대신대납",J892)),ISNUMBER(SEARCH("대신 대납",J892))),_xlfn.LET(
  _xlpm.s,J892,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2" s="98">
        <f>((K892-1)*2500)/(Summary!$B$23/100)</f>
        <v>0</v>
      </c>
      <c r="W892" s="107">
        <f>IF(OR(ISNUMBER(SEARCH("대신대납",J892)),ISNUMBER(SEARCH("대신 대납",J892)),ISNUMBER(SEARCH("대신착불",J892)),ISNUMBER(SEARCH("대신 착불",J892))), 0,_xlfn.IFNA(_xlfn.IFS(
    AND(N892/K892 &gt; 2, N892/K892 &lt;= 5), 500/(Summary!$B$23/100) * K892,
    AND(N892/K892 &gt; 5, N892/K892 &lt;= 10), 1000/(Summary!$B$23/100) * K892,
    AND(N892/K892 &gt; 10, N892/K892 &lt;= 20), 3000/(Summary!$B$23/100) * K892,
    AND(N892/K892 &gt; 20, N892/K892 &lt;= 25), 11000/(Summary!$B$23/100) * K892,
    AND(N892/K892 &gt; 25, N892/K892 &lt;= 999), 15000/(Summary!$B$23/100) * K892
),0))</f>
        <v>53.059968376258844</v>
      </c>
      <c r="X892" s="99" cm="1">
        <f t="array" ref="X892">_xlfn.IFNA(_xlfn.IFS(AND(P892&gt;=2000, P892&lt;3000), 10000, AND(P892&gt;=3000, P892&lt;4000), 15000, AND(P892&gt;=4000, P892&lt;5000), 20000, AND(P892&gt;=5000), 25000),0)</f>
        <v>0</v>
      </c>
      <c r="Y892" s="64" t="str">
        <f>_xlfn.IFNA(VLOOKUP(D892,OTC!$A:$H,8,0),"")</f>
        <v/>
      </c>
      <c r="Z892" s="102">
        <f t="shared" si="307"/>
        <v>53</v>
      </c>
      <c r="AA892" s="113">
        <f t="shared" si="308"/>
        <v>1321</v>
      </c>
      <c r="AB892" s="124">
        <f>IF(OR(ISNUMBER(SEARCH("적하삭제",J892)),ISNUMBER(SEARCH("적하 삭제",J892))),0,AA892*Summary!$B$23/100)</f>
        <v>12448.179300000002</v>
      </c>
      <c r="AC892" s="65"/>
      <c r="AD892" s="145">
        <v>45919</v>
      </c>
      <c r="AE892" s="139" t="s">
        <v>10</v>
      </c>
      <c r="AF892" s="139">
        <v>82020038152</v>
      </c>
      <c r="AG892" s="139" t="s">
        <v>2760</v>
      </c>
      <c r="AH892" s="139" t="s">
        <v>2761</v>
      </c>
      <c r="AI892" s="139">
        <v>1036281299</v>
      </c>
      <c r="AJ892" s="139">
        <v>44251</v>
      </c>
      <c r="AK892" s="139"/>
      <c r="AL892" s="140">
        <v>1</v>
      </c>
      <c r="AM892" s="141">
        <v>2.2000000000000002</v>
      </c>
      <c r="AN892" s="141">
        <v>4.2</v>
      </c>
      <c r="AO892" s="141">
        <v>4.2</v>
      </c>
      <c r="AP892" s="139" t="s">
        <v>8</v>
      </c>
      <c r="AQ892" s="141">
        <v>37.11</v>
      </c>
      <c r="AR892" s="139" t="s">
        <v>81</v>
      </c>
      <c r="AS892" s="139" t="s">
        <v>81</v>
      </c>
      <c r="AT892" s="139" t="s">
        <v>81</v>
      </c>
      <c r="AU892" s="139" t="s">
        <v>81</v>
      </c>
      <c r="AV892" s="139" t="s">
        <v>81</v>
      </c>
      <c r="AW892" s="139">
        <v>2256355</v>
      </c>
      <c r="AX892" s="139" t="s">
        <v>121</v>
      </c>
      <c r="AY892" s="139" t="s">
        <v>82</v>
      </c>
      <c r="AZ892" s="139"/>
      <c r="BA892" s="139" t="s">
        <v>83</v>
      </c>
      <c r="BB892" s="157">
        <v>596421487170</v>
      </c>
      <c r="BC892" s="139"/>
      <c r="BD892" s="139" t="s">
        <v>2762</v>
      </c>
      <c r="BE892" s="139" t="s">
        <v>88</v>
      </c>
      <c r="BF892" s="139" t="s">
        <v>87</v>
      </c>
      <c r="BG892" s="139" t="s">
        <v>84</v>
      </c>
      <c r="BH892" s="139" t="s">
        <v>85</v>
      </c>
      <c r="BI892" s="139" t="s">
        <v>86</v>
      </c>
      <c r="BJ892" s="139"/>
      <c r="BK892" s="139" t="s">
        <v>116</v>
      </c>
    </row>
    <row r="893" spans="1:63" ht="13.2" customHeight="1" x14ac:dyDescent="0.2">
      <c r="A893" s="54">
        <f t="shared" si="287"/>
        <v>45919</v>
      </c>
      <c r="B893" s="54" t="str">
        <f t="shared" si="288"/>
        <v>NRT</v>
      </c>
      <c r="C893" s="53">
        <f t="shared" si="289"/>
        <v>82020038152</v>
      </c>
      <c r="D893" s="55" t="str">
        <f t="shared" si="290"/>
        <v>PJP250145896</v>
      </c>
      <c r="E893" s="53">
        <f t="shared" si="291"/>
        <v>596421490482</v>
      </c>
      <c r="F893" s="53">
        <f t="shared" si="292"/>
        <v>2256355</v>
      </c>
      <c r="G893" s="53" t="str">
        <f t="shared" si="293"/>
        <v>SWCORP (TEAMHT)</v>
      </c>
      <c r="H893" s="55" t="str">
        <f t="shared" si="294"/>
        <v>이진아</v>
      </c>
      <c r="I893" s="53">
        <f t="shared" si="295"/>
        <v>48592</v>
      </c>
      <c r="J893" s="72">
        <f t="shared" si="296"/>
        <v>0</v>
      </c>
      <c r="K893" s="114">
        <f t="shared" si="297"/>
        <v>1</v>
      </c>
      <c r="L893" s="115">
        <f t="shared" si="298"/>
        <v>0.6</v>
      </c>
      <c r="M893" s="115">
        <f t="shared" si="299"/>
        <v>2.2999999999999998</v>
      </c>
      <c r="N893" s="56">
        <f t="shared" si="300"/>
        <v>2.3000000000000003</v>
      </c>
      <c r="O893" s="53" t="str">
        <f t="shared" si="301"/>
        <v>일반(목록배제,Normal-Manifest Exception)</v>
      </c>
      <c r="P893" s="100">
        <f t="shared" si="302"/>
        <v>11.27</v>
      </c>
      <c r="Q893" s="63" t="str">
        <f t="shared" si="303"/>
        <v>RS706</v>
      </c>
      <c r="R893" s="63" t="str">
        <f t="shared" si="304"/>
        <v>AIR SEOUL</v>
      </c>
      <c r="S893" s="54">
        <f t="shared" si="305"/>
        <v>45919</v>
      </c>
      <c r="T893" s="94">
        <f t="shared" si="306"/>
        <v>907</v>
      </c>
      <c r="U893" s="98" cm="1">
        <f t="array" ref="U893">IF(OR(ISNUMBER(SEARCH("대신대납",J893)),ISNUMBER(SEARCH("대신 대납",J893))),_xlfn.LET(
  _xlpm.s,J893,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3" s="98">
        <f>((K893-1)*2500)/(Summary!$B$23/100)</f>
        <v>0</v>
      </c>
      <c r="W893" s="107">
        <f>IF(OR(ISNUMBER(SEARCH("대신대납",J893)),ISNUMBER(SEARCH("대신 대납",J893)),ISNUMBER(SEARCH("대신착불",J893)),ISNUMBER(SEARCH("대신 착불",J893))), 0,_xlfn.IFNA(_xlfn.IFS(
    AND(N893/K893 &gt; 2, N893/K893 &lt;= 5), 500/(Summary!$B$23/100) * K893,
    AND(N893/K893 &gt; 5, N893/K893 &lt;= 10), 1000/(Summary!$B$23/100) * K893,
    AND(N893/K893 &gt; 10, N893/K893 &lt;= 20), 3000/(Summary!$B$23/100) * K893,
    AND(N893/K893 &gt; 20, N893/K893 &lt;= 25), 11000/(Summary!$B$23/100) * K893,
    AND(N893/K893 &gt; 25, N893/K893 &lt;= 999), 15000/(Summary!$B$23/100) * K893
),0))</f>
        <v>53.059968376258844</v>
      </c>
      <c r="X893" s="99" cm="1">
        <f t="array" ref="X893">_xlfn.IFNA(_xlfn.IFS(AND(P893&gt;=2000, P893&lt;3000), 10000, AND(P893&gt;=3000, P893&lt;4000), 15000, AND(P893&gt;=4000, P893&lt;5000), 20000, AND(P893&gt;=5000), 25000),0)</f>
        <v>0</v>
      </c>
      <c r="Y893" s="64" t="str">
        <f>_xlfn.IFNA(VLOOKUP(D893,OTC!$A:$H,8,0),"")</f>
        <v/>
      </c>
      <c r="Z893" s="102">
        <f t="shared" si="307"/>
        <v>53</v>
      </c>
      <c r="AA893" s="113">
        <f t="shared" si="308"/>
        <v>960</v>
      </c>
      <c r="AB893" s="124">
        <f>IF(OR(ISNUMBER(SEARCH("적하삭제",J893)),ISNUMBER(SEARCH("적하 삭제",J893))),0,AA893*Summary!$B$23/100)</f>
        <v>9046.3680000000004</v>
      </c>
      <c r="AC893" s="65"/>
      <c r="AD893" s="145">
        <v>45919</v>
      </c>
      <c r="AE893" s="139" t="s">
        <v>10</v>
      </c>
      <c r="AF893" s="139">
        <v>82020038152</v>
      </c>
      <c r="AG893" s="139" t="s">
        <v>2763</v>
      </c>
      <c r="AH893" s="139" t="s">
        <v>392</v>
      </c>
      <c r="AI893" s="139">
        <v>1020621213</v>
      </c>
      <c r="AJ893" s="139">
        <v>48592</v>
      </c>
      <c r="AK893" s="139"/>
      <c r="AL893" s="140">
        <v>1</v>
      </c>
      <c r="AM893" s="141">
        <v>0.6</v>
      </c>
      <c r="AN893" s="141">
        <v>2.2999999999999998</v>
      </c>
      <c r="AO893" s="141">
        <v>2.2999999999999998</v>
      </c>
      <c r="AP893" s="139" t="s">
        <v>8</v>
      </c>
      <c r="AQ893" s="141">
        <v>11.27</v>
      </c>
      <c r="AR893" s="139" t="s">
        <v>81</v>
      </c>
      <c r="AS893" s="139" t="s">
        <v>81</v>
      </c>
      <c r="AT893" s="139" t="s">
        <v>81</v>
      </c>
      <c r="AU893" s="139" t="s">
        <v>81</v>
      </c>
      <c r="AV893" s="139" t="s">
        <v>81</v>
      </c>
      <c r="AW893" s="139">
        <v>2256355</v>
      </c>
      <c r="AX893" s="139" t="s">
        <v>121</v>
      </c>
      <c r="AY893" s="139" t="s">
        <v>82</v>
      </c>
      <c r="AZ893" s="139"/>
      <c r="BA893" s="139" t="s">
        <v>83</v>
      </c>
      <c r="BB893" s="157">
        <v>596421490482</v>
      </c>
      <c r="BC893" s="139"/>
      <c r="BD893" s="139" t="s">
        <v>2764</v>
      </c>
      <c r="BE893" s="139" t="s">
        <v>88</v>
      </c>
      <c r="BF893" s="139" t="s">
        <v>87</v>
      </c>
      <c r="BG893" s="139" t="s">
        <v>84</v>
      </c>
      <c r="BH893" s="139" t="s">
        <v>85</v>
      </c>
      <c r="BI893" s="139" t="s">
        <v>86</v>
      </c>
      <c r="BJ893" s="139"/>
      <c r="BK893" s="139" t="s">
        <v>116</v>
      </c>
    </row>
    <row r="894" spans="1:63" ht="13.2" customHeight="1" x14ac:dyDescent="0.2">
      <c r="A894" s="54">
        <f t="shared" si="287"/>
        <v>45919</v>
      </c>
      <c r="B894" s="54" t="str">
        <f t="shared" si="288"/>
        <v>NRT</v>
      </c>
      <c r="C894" s="53">
        <f t="shared" si="289"/>
        <v>82020038152</v>
      </c>
      <c r="D894" s="55" t="str">
        <f t="shared" si="290"/>
        <v>PJP250145898</v>
      </c>
      <c r="E894" s="53">
        <f t="shared" si="291"/>
        <v>596421490504</v>
      </c>
      <c r="F894" s="53">
        <f t="shared" si="292"/>
        <v>2256355</v>
      </c>
      <c r="G894" s="53" t="str">
        <f t="shared" si="293"/>
        <v>SWCORP (TEAMHT)</v>
      </c>
      <c r="H894" s="55" t="str">
        <f t="shared" si="294"/>
        <v>박유진</v>
      </c>
      <c r="I894" s="53">
        <f t="shared" si="295"/>
        <v>31800</v>
      </c>
      <c r="J894" s="72">
        <f t="shared" si="296"/>
        <v>0</v>
      </c>
      <c r="K894" s="114">
        <f t="shared" si="297"/>
        <v>1</v>
      </c>
      <c r="L894" s="115">
        <f t="shared" si="298"/>
        <v>1.7</v>
      </c>
      <c r="M894" s="115">
        <f t="shared" si="299"/>
        <v>2</v>
      </c>
      <c r="N894" s="56">
        <f t="shared" si="300"/>
        <v>2</v>
      </c>
      <c r="O894" s="53" t="str">
        <f t="shared" si="301"/>
        <v>일반(목록배제,Normal-Manifest Exception)</v>
      </c>
      <c r="P894" s="100">
        <f t="shared" si="302"/>
        <v>6.85</v>
      </c>
      <c r="Q894" s="63" t="str">
        <f t="shared" si="303"/>
        <v>RS706</v>
      </c>
      <c r="R894" s="63" t="str">
        <f t="shared" si="304"/>
        <v>AIR SEOUL</v>
      </c>
      <c r="S894" s="54">
        <f t="shared" si="305"/>
        <v>45919</v>
      </c>
      <c r="T894" s="94">
        <f t="shared" si="306"/>
        <v>850</v>
      </c>
      <c r="U894" s="98" cm="1">
        <f t="array" ref="U894">IF(OR(ISNUMBER(SEARCH("대신대납",J894)),ISNUMBER(SEARCH("대신 대납",J894))),_xlfn.LET(
  _xlpm.s,J894,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4" s="98">
        <f>((K894-1)*2500)/(Summary!$B$23/100)</f>
        <v>0</v>
      </c>
      <c r="W894" s="107">
        <f>IF(OR(ISNUMBER(SEARCH("대신대납",J894)),ISNUMBER(SEARCH("대신 대납",J894)),ISNUMBER(SEARCH("대신착불",J894)),ISNUMBER(SEARCH("대신 착불",J894))), 0,_xlfn.IFNA(_xlfn.IFS(
    AND(N894/K894 &gt; 2, N894/K894 &lt;= 5), 500/(Summary!$B$23/100) * K894,
    AND(N894/K894 &gt; 5, N894/K894 &lt;= 10), 1000/(Summary!$B$23/100) * K894,
    AND(N894/K894 &gt; 10, N894/K894 &lt;= 20), 3000/(Summary!$B$23/100) * K894,
    AND(N894/K894 &gt; 20, N894/K894 &lt;= 25), 11000/(Summary!$B$23/100) * K894,
    AND(N894/K894 &gt; 25, N894/K894 &lt;= 999), 15000/(Summary!$B$23/100) * K894
),0))</f>
        <v>0</v>
      </c>
      <c r="X894" s="99" cm="1">
        <f t="array" ref="X894">_xlfn.IFNA(_xlfn.IFS(AND(P894&gt;=2000, P894&lt;3000), 10000, AND(P894&gt;=3000, P894&lt;4000), 15000, AND(P894&gt;=4000, P894&lt;5000), 20000, AND(P894&gt;=5000), 25000),0)</f>
        <v>0</v>
      </c>
      <c r="Y894" s="64" t="str">
        <f>_xlfn.IFNA(VLOOKUP(D894,OTC!$A:$H,8,0),"")</f>
        <v/>
      </c>
      <c r="Z894" s="102">
        <f t="shared" si="307"/>
        <v>0</v>
      </c>
      <c r="AA894" s="113">
        <f t="shared" si="308"/>
        <v>850</v>
      </c>
      <c r="AB894" s="124">
        <f>IF(OR(ISNUMBER(SEARCH("적하삭제",J894)),ISNUMBER(SEARCH("적하 삭제",J894))),0,AA894*Summary!$B$23/100)</f>
        <v>8009.8050000000003</v>
      </c>
      <c r="AC894" s="65"/>
      <c r="AD894" s="145">
        <v>45919</v>
      </c>
      <c r="AE894" s="139" t="s">
        <v>10</v>
      </c>
      <c r="AF894" s="139">
        <v>82020038152</v>
      </c>
      <c r="AG894" s="139" t="s">
        <v>2765</v>
      </c>
      <c r="AH894" s="139" t="s">
        <v>1626</v>
      </c>
      <c r="AI894" s="139">
        <v>1043536022</v>
      </c>
      <c r="AJ894" s="139">
        <v>31800</v>
      </c>
      <c r="AK894" s="139"/>
      <c r="AL894" s="140">
        <v>1</v>
      </c>
      <c r="AM894" s="141">
        <v>1.7</v>
      </c>
      <c r="AN894" s="141">
        <v>2</v>
      </c>
      <c r="AO894" s="141">
        <v>2</v>
      </c>
      <c r="AP894" s="139" t="s">
        <v>8</v>
      </c>
      <c r="AQ894" s="141">
        <v>6.85</v>
      </c>
      <c r="AR894" s="139" t="s">
        <v>81</v>
      </c>
      <c r="AS894" s="139" t="s">
        <v>81</v>
      </c>
      <c r="AT894" s="139" t="s">
        <v>81</v>
      </c>
      <c r="AU894" s="139" t="s">
        <v>81</v>
      </c>
      <c r="AV894" s="139" t="s">
        <v>81</v>
      </c>
      <c r="AW894" s="139">
        <v>2256355</v>
      </c>
      <c r="AX894" s="139" t="s">
        <v>121</v>
      </c>
      <c r="AY894" s="139" t="s">
        <v>82</v>
      </c>
      <c r="AZ894" s="139"/>
      <c r="BA894" s="139" t="s">
        <v>83</v>
      </c>
      <c r="BB894" s="157">
        <v>596421490504</v>
      </c>
      <c r="BC894" s="139"/>
      <c r="BD894" s="139" t="s">
        <v>2766</v>
      </c>
      <c r="BE894" s="139" t="s">
        <v>88</v>
      </c>
      <c r="BF894" s="139" t="s">
        <v>87</v>
      </c>
      <c r="BG894" s="139" t="s">
        <v>84</v>
      </c>
      <c r="BH894" s="139" t="s">
        <v>85</v>
      </c>
      <c r="BI894" s="139" t="s">
        <v>86</v>
      </c>
      <c r="BJ894" s="139"/>
      <c r="BK894" s="139" t="s">
        <v>116</v>
      </c>
    </row>
    <row r="895" spans="1:63" ht="13.2" customHeight="1" x14ac:dyDescent="0.2">
      <c r="A895" s="54">
        <f t="shared" si="287"/>
        <v>45919</v>
      </c>
      <c r="B895" s="54" t="str">
        <f t="shared" si="288"/>
        <v>NRT</v>
      </c>
      <c r="C895" s="53">
        <f t="shared" si="289"/>
        <v>82020038152</v>
      </c>
      <c r="D895" s="55" t="str">
        <f t="shared" si="290"/>
        <v>PJP250145900</v>
      </c>
      <c r="E895" s="53">
        <f t="shared" si="291"/>
        <v>596421490526</v>
      </c>
      <c r="F895" s="53">
        <f t="shared" si="292"/>
        <v>2256355</v>
      </c>
      <c r="G895" s="53" t="str">
        <f t="shared" si="293"/>
        <v>SWCORP (TEAMHT)</v>
      </c>
      <c r="H895" s="55" t="str">
        <f t="shared" si="294"/>
        <v>사숙진</v>
      </c>
      <c r="I895" s="53">
        <f t="shared" si="295"/>
        <v>27666</v>
      </c>
      <c r="J895" s="72">
        <f t="shared" si="296"/>
        <v>0</v>
      </c>
      <c r="K895" s="114">
        <f t="shared" si="297"/>
        <v>1</v>
      </c>
      <c r="L895" s="115">
        <f t="shared" si="298"/>
        <v>0.35</v>
      </c>
      <c r="M895" s="115">
        <f t="shared" si="299"/>
        <v>2</v>
      </c>
      <c r="N895" s="56">
        <f t="shared" si="300"/>
        <v>2</v>
      </c>
      <c r="O895" s="53" t="str">
        <f t="shared" si="301"/>
        <v>일반(목록배제,Normal-Manifest Exception)</v>
      </c>
      <c r="P895" s="100">
        <f t="shared" si="302"/>
        <v>5.55</v>
      </c>
      <c r="Q895" s="63" t="str">
        <f t="shared" si="303"/>
        <v>RS706</v>
      </c>
      <c r="R895" s="63" t="str">
        <f t="shared" si="304"/>
        <v>AIR SEOUL</v>
      </c>
      <c r="S895" s="54">
        <f t="shared" si="305"/>
        <v>45919</v>
      </c>
      <c r="T895" s="94">
        <f t="shared" si="306"/>
        <v>850</v>
      </c>
      <c r="U895" s="98" cm="1">
        <f t="array" ref="U895">IF(OR(ISNUMBER(SEARCH("대신대납",J895)),ISNUMBER(SEARCH("대신 대납",J895))),_xlfn.LET(
  _xlpm.s,J895,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5" s="98">
        <f>((K895-1)*2500)/(Summary!$B$23/100)</f>
        <v>0</v>
      </c>
      <c r="W895" s="107">
        <f>IF(OR(ISNUMBER(SEARCH("대신대납",J895)),ISNUMBER(SEARCH("대신 대납",J895)),ISNUMBER(SEARCH("대신착불",J895)),ISNUMBER(SEARCH("대신 착불",J895))), 0,_xlfn.IFNA(_xlfn.IFS(
    AND(N895/K895 &gt; 2, N895/K895 &lt;= 5), 500/(Summary!$B$23/100) * K895,
    AND(N895/K895 &gt; 5, N895/K895 &lt;= 10), 1000/(Summary!$B$23/100) * K895,
    AND(N895/K895 &gt; 10, N895/K895 &lt;= 20), 3000/(Summary!$B$23/100) * K895,
    AND(N895/K895 &gt; 20, N895/K895 &lt;= 25), 11000/(Summary!$B$23/100) * K895,
    AND(N895/K895 &gt; 25, N895/K895 &lt;= 999), 15000/(Summary!$B$23/100) * K895
),0))</f>
        <v>0</v>
      </c>
      <c r="X895" s="99" cm="1">
        <f t="array" ref="X895">_xlfn.IFNA(_xlfn.IFS(AND(P895&gt;=2000, P895&lt;3000), 10000, AND(P895&gt;=3000, P895&lt;4000), 15000, AND(P895&gt;=4000, P895&lt;5000), 20000, AND(P895&gt;=5000), 25000),0)</f>
        <v>0</v>
      </c>
      <c r="Y895" s="64" t="str">
        <f>_xlfn.IFNA(VLOOKUP(D895,OTC!$A:$H,8,0),"")</f>
        <v/>
      </c>
      <c r="Z895" s="102">
        <f t="shared" si="307"/>
        <v>0</v>
      </c>
      <c r="AA895" s="113">
        <f t="shared" si="308"/>
        <v>850</v>
      </c>
      <c r="AB895" s="124">
        <f>IF(OR(ISNUMBER(SEARCH("적하삭제",J895)),ISNUMBER(SEARCH("적하 삭제",J895))),0,AA895*Summary!$B$23/100)</f>
        <v>8009.8050000000003</v>
      </c>
      <c r="AC895" s="65"/>
      <c r="AD895" s="145">
        <v>45919</v>
      </c>
      <c r="AE895" s="139" t="s">
        <v>10</v>
      </c>
      <c r="AF895" s="139">
        <v>82020038152</v>
      </c>
      <c r="AG895" s="139" t="s">
        <v>2767</v>
      </c>
      <c r="AH895" s="139" t="s">
        <v>2768</v>
      </c>
      <c r="AI895" s="139">
        <v>1072977840</v>
      </c>
      <c r="AJ895" s="139">
        <v>27666</v>
      </c>
      <c r="AK895" s="139"/>
      <c r="AL895" s="140">
        <v>1</v>
      </c>
      <c r="AM895" s="141">
        <v>0.35</v>
      </c>
      <c r="AN895" s="141">
        <v>2</v>
      </c>
      <c r="AO895" s="141">
        <v>2</v>
      </c>
      <c r="AP895" s="139" t="s">
        <v>8</v>
      </c>
      <c r="AQ895" s="141">
        <v>5.55</v>
      </c>
      <c r="AR895" s="139" t="s">
        <v>81</v>
      </c>
      <c r="AS895" s="139" t="s">
        <v>81</v>
      </c>
      <c r="AT895" s="139" t="s">
        <v>81</v>
      </c>
      <c r="AU895" s="139" t="s">
        <v>81</v>
      </c>
      <c r="AV895" s="139" t="s">
        <v>81</v>
      </c>
      <c r="AW895" s="139">
        <v>2256355</v>
      </c>
      <c r="AX895" s="139" t="s">
        <v>121</v>
      </c>
      <c r="AY895" s="139" t="s">
        <v>82</v>
      </c>
      <c r="AZ895" s="139"/>
      <c r="BA895" s="139" t="s">
        <v>83</v>
      </c>
      <c r="BB895" s="157">
        <v>596421490526</v>
      </c>
      <c r="BC895" s="139"/>
      <c r="BD895" s="139" t="s">
        <v>2769</v>
      </c>
      <c r="BE895" s="139" t="s">
        <v>88</v>
      </c>
      <c r="BF895" s="139" t="s">
        <v>87</v>
      </c>
      <c r="BG895" s="139" t="s">
        <v>84</v>
      </c>
      <c r="BH895" s="139" t="s">
        <v>85</v>
      </c>
      <c r="BI895" s="139" t="s">
        <v>86</v>
      </c>
      <c r="BJ895" s="139"/>
      <c r="BK895" s="139" t="s">
        <v>116</v>
      </c>
    </row>
    <row r="896" spans="1:63" ht="13.2" customHeight="1" x14ac:dyDescent="0.2">
      <c r="A896" s="54">
        <f t="shared" si="287"/>
        <v>45919</v>
      </c>
      <c r="B896" s="54" t="str">
        <f t="shared" si="288"/>
        <v>NRT</v>
      </c>
      <c r="C896" s="53">
        <f t="shared" si="289"/>
        <v>82020038152</v>
      </c>
      <c r="D896" s="55" t="str">
        <f t="shared" si="290"/>
        <v>PJP250145903</v>
      </c>
      <c r="E896" s="53">
        <f t="shared" si="291"/>
        <v>596421490552</v>
      </c>
      <c r="F896" s="53">
        <f t="shared" si="292"/>
        <v>2256355</v>
      </c>
      <c r="G896" s="53" t="str">
        <f t="shared" si="293"/>
        <v>SWCORP (TEAMHT)</v>
      </c>
      <c r="H896" s="55" t="str">
        <f t="shared" si="294"/>
        <v>정소연</v>
      </c>
      <c r="I896" s="53">
        <f t="shared" si="295"/>
        <v>8564</v>
      </c>
      <c r="J896" s="72">
        <f t="shared" si="296"/>
        <v>0</v>
      </c>
      <c r="K896" s="114">
        <f t="shared" si="297"/>
        <v>1</v>
      </c>
      <c r="L896" s="115">
        <f t="shared" si="298"/>
        <v>1.3</v>
      </c>
      <c r="M896" s="115">
        <f t="shared" si="299"/>
        <v>3.5</v>
      </c>
      <c r="N896" s="56">
        <f t="shared" si="300"/>
        <v>3.5</v>
      </c>
      <c r="O896" s="53" t="str">
        <f t="shared" si="301"/>
        <v>일반(목록배제,Normal-Manifest Exception)</v>
      </c>
      <c r="P896" s="100">
        <f t="shared" si="302"/>
        <v>12.92</v>
      </c>
      <c r="Q896" s="63" t="str">
        <f t="shared" si="303"/>
        <v>RS706</v>
      </c>
      <c r="R896" s="63" t="str">
        <f t="shared" si="304"/>
        <v>AIR SEOUL</v>
      </c>
      <c r="S896" s="54">
        <f t="shared" si="305"/>
        <v>45919</v>
      </c>
      <c r="T896" s="94">
        <f t="shared" si="306"/>
        <v>1135</v>
      </c>
      <c r="U896" s="98" cm="1">
        <f t="array" ref="U896">IF(OR(ISNUMBER(SEARCH("대신대납",J896)),ISNUMBER(SEARCH("대신 대납",J896))),_xlfn.LET(
  _xlpm.s,J896,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6" s="98">
        <f>((K896-1)*2500)/(Summary!$B$23/100)</f>
        <v>0</v>
      </c>
      <c r="W896" s="107">
        <f>IF(OR(ISNUMBER(SEARCH("대신대납",J896)),ISNUMBER(SEARCH("대신 대납",J896)),ISNUMBER(SEARCH("대신착불",J896)),ISNUMBER(SEARCH("대신 착불",J896))), 0,_xlfn.IFNA(_xlfn.IFS(
    AND(N896/K896 &gt; 2, N896/K896 &lt;= 5), 500/(Summary!$B$23/100) * K896,
    AND(N896/K896 &gt; 5, N896/K896 &lt;= 10), 1000/(Summary!$B$23/100) * K896,
    AND(N896/K896 &gt; 10, N896/K896 &lt;= 20), 3000/(Summary!$B$23/100) * K896,
    AND(N896/K896 &gt; 20, N896/K896 &lt;= 25), 11000/(Summary!$B$23/100) * K896,
    AND(N896/K896 &gt; 25, N896/K896 &lt;= 999), 15000/(Summary!$B$23/100) * K896
),0))</f>
        <v>53.059968376258844</v>
      </c>
      <c r="X896" s="99" cm="1">
        <f t="array" ref="X896">_xlfn.IFNA(_xlfn.IFS(AND(P896&gt;=2000, P896&lt;3000), 10000, AND(P896&gt;=3000, P896&lt;4000), 15000, AND(P896&gt;=4000, P896&lt;5000), 20000, AND(P896&gt;=5000), 25000),0)</f>
        <v>0</v>
      </c>
      <c r="Y896" s="64" t="str">
        <f>_xlfn.IFNA(VLOOKUP(D896,OTC!$A:$H,8,0),"")</f>
        <v/>
      </c>
      <c r="Z896" s="102">
        <f t="shared" si="307"/>
        <v>53</v>
      </c>
      <c r="AA896" s="113">
        <f t="shared" si="308"/>
        <v>1188</v>
      </c>
      <c r="AB896" s="124">
        <f>IF(OR(ISNUMBER(SEARCH("적하삭제",J896)),ISNUMBER(SEARCH("적하 삭제",J896))),0,AA896*Summary!$B$23/100)</f>
        <v>11194.8804</v>
      </c>
      <c r="AC896" s="65"/>
      <c r="AD896" s="145">
        <v>45919</v>
      </c>
      <c r="AE896" s="139" t="s">
        <v>10</v>
      </c>
      <c r="AF896" s="139">
        <v>82020038152</v>
      </c>
      <c r="AG896" s="139" t="s">
        <v>2770</v>
      </c>
      <c r="AH896" s="139" t="s">
        <v>2771</v>
      </c>
      <c r="AI896" s="139">
        <v>1087349708</v>
      </c>
      <c r="AJ896" s="139">
        <v>8564</v>
      </c>
      <c r="AK896" s="139"/>
      <c r="AL896" s="140">
        <v>1</v>
      </c>
      <c r="AM896" s="141">
        <v>1.3</v>
      </c>
      <c r="AN896" s="141">
        <v>3.5</v>
      </c>
      <c r="AO896" s="141">
        <v>3.5</v>
      </c>
      <c r="AP896" s="139" t="s">
        <v>8</v>
      </c>
      <c r="AQ896" s="141">
        <v>12.92</v>
      </c>
      <c r="AR896" s="139" t="s">
        <v>81</v>
      </c>
      <c r="AS896" s="139" t="s">
        <v>81</v>
      </c>
      <c r="AT896" s="139" t="s">
        <v>81</v>
      </c>
      <c r="AU896" s="139" t="s">
        <v>81</v>
      </c>
      <c r="AV896" s="139" t="s">
        <v>81</v>
      </c>
      <c r="AW896" s="139">
        <v>2256355</v>
      </c>
      <c r="AX896" s="139" t="s">
        <v>121</v>
      </c>
      <c r="AY896" s="139" t="s">
        <v>82</v>
      </c>
      <c r="AZ896" s="139"/>
      <c r="BA896" s="139" t="s">
        <v>83</v>
      </c>
      <c r="BB896" s="157">
        <v>596421490552</v>
      </c>
      <c r="BC896" s="139"/>
      <c r="BD896" s="139" t="s">
        <v>2772</v>
      </c>
      <c r="BE896" s="139" t="s">
        <v>88</v>
      </c>
      <c r="BF896" s="139" t="s">
        <v>87</v>
      </c>
      <c r="BG896" s="139" t="s">
        <v>84</v>
      </c>
      <c r="BH896" s="139" t="s">
        <v>85</v>
      </c>
      <c r="BI896" s="139" t="s">
        <v>86</v>
      </c>
      <c r="BJ896" s="139"/>
      <c r="BK896" s="139" t="s">
        <v>116</v>
      </c>
    </row>
    <row r="897" spans="1:63" ht="13.2" customHeight="1" x14ac:dyDescent="0.2">
      <c r="A897" s="54">
        <f t="shared" si="287"/>
        <v>45919</v>
      </c>
      <c r="B897" s="54" t="str">
        <f t="shared" si="288"/>
        <v>NRT</v>
      </c>
      <c r="C897" s="53">
        <f t="shared" si="289"/>
        <v>82020038152</v>
      </c>
      <c r="D897" s="55" t="str">
        <f t="shared" si="290"/>
        <v>PJP250145905</v>
      </c>
      <c r="E897" s="53">
        <f t="shared" si="291"/>
        <v>596421490574</v>
      </c>
      <c r="F897" s="53">
        <f t="shared" si="292"/>
        <v>2256355</v>
      </c>
      <c r="G897" s="53" t="str">
        <f t="shared" si="293"/>
        <v>SWCORP (TEAMHT)</v>
      </c>
      <c r="H897" s="55" t="str">
        <f t="shared" si="294"/>
        <v>박영신</v>
      </c>
      <c r="I897" s="53">
        <f t="shared" si="295"/>
        <v>48278</v>
      </c>
      <c r="J897" s="72">
        <f t="shared" si="296"/>
        <v>0</v>
      </c>
      <c r="K897" s="114">
        <f t="shared" si="297"/>
        <v>1</v>
      </c>
      <c r="L897" s="115">
        <f t="shared" si="298"/>
        <v>1.7</v>
      </c>
      <c r="M897" s="115">
        <f t="shared" si="299"/>
        <v>2.2000000000000002</v>
      </c>
      <c r="N897" s="56">
        <f t="shared" si="300"/>
        <v>2.2000000000000002</v>
      </c>
      <c r="O897" s="53" t="str">
        <f t="shared" si="301"/>
        <v>일반(목록배제,Normal-Manifest Exception)</v>
      </c>
      <c r="P897" s="100">
        <f t="shared" si="302"/>
        <v>5.92</v>
      </c>
      <c r="Q897" s="63" t="str">
        <f t="shared" si="303"/>
        <v>RS706</v>
      </c>
      <c r="R897" s="63" t="str">
        <f t="shared" si="304"/>
        <v>AIR SEOUL</v>
      </c>
      <c r="S897" s="54">
        <f t="shared" si="305"/>
        <v>45919</v>
      </c>
      <c r="T897" s="94">
        <f t="shared" si="306"/>
        <v>888</v>
      </c>
      <c r="U897" s="98" cm="1">
        <f t="array" ref="U897">IF(OR(ISNUMBER(SEARCH("대신대납",J897)),ISNUMBER(SEARCH("대신 대납",J897))),_xlfn.LET(
  _xlpm.s,J897,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7" s="98">
        <f>((K897-1)*2500)/(Summary!$B$23/100)</f>
        <v>0</v>
      </c>
      <c r="W897" s="107">
        <f>IF(OR(ISNUMBER(SEARCH("대신대납",J897)),ISNUMBER(SEARCH("대신 대납",J897)),ISNUMBER(SEARCH("대신착불",J897)),ISNUMBER(SEARCH("대신 착불",J897))), 0,_xlfn.IFNA(_xlfn.IFS(
    AND(N897/K897 &gt; 2, N897/K897 &lt;= 5), 500/(Summary!$B$23/100) * K897,
    AND(N897/K897 &gt; 5, N897/K897 &lt;= 10), 1000/(Summary!$B$23/100) * K897,
    AND(N897/K897 &gt; 10, N897/K897 &lt;= 20), 3000/(Summary!$B$23/100) * K897,
    AND(N897/K897 &gt; 20, N897/K897 &lt;= 25), 11000/(Summary!$B$23/100) * K897,
    AND(N897/K897 &gt; 25, N897/K897 &lt;= 999), 15000/(Summary!$B$23/100) * K897
),0))</f>
        <v>53.059968376258844</v>
      </c>
      <c r="X897" s="99" cm="1">
        <f t="array" ref="X897">_xlfn.IFNA(_xlfn.IFS(AND(P897&gt;=2000, P897&lt;3000), 10000, AND(P897&gt;=3000, P897&lt;4000), 15000, AND(P897&gt;=4000, P897&lt;5000), 20000, AND(P897&gt;=5000), 25000),0)</f>
        <v>0</v>
      </c>
      <c r="Y897" s="64" t="str">
        <f>_xlfn.IFNA(VLOOKUP(D897,OTC!$A:$H,8,0),"")</f>
        <v/>
      </c>
      <c r="Z897" s="102">
        <f t="shared" si="307"/>
        <v>53</v>
      </c>
      <c r="AA897" s="113">
        <f t="shared" si="308"/>
        <v>941</v>
      </c>
      <c r="AB897" s="124">
        <f>IF(OR(ISNUMBER(SEARCH("적하삭제",J897)),ISNUMBER(SEARCH("적하 삭제",J897))),0,AA897*Summary!$B$23/100)</f>
        <v>8867.3253000000004</v>
      </c>
      <c r="AC897" s="65"/>
      <c r="AD897" s="145">
        <v>45919</v>
      </c>
      <c r="AE897" s="139" t="s">
        <v>10</v>
      </c>
      <c r="AF897" s="139">
        <v>82020038152</v>
      </c>
      <c r="AG897" s="139" t="s">
        <v>2773</v>
      </c>
      <c r="AH897" s="139" t="s">
        <v>2774</v>
      </c>
      <c r="AI897" s="139">
        <v>1054793357</v>
      </c>
      <c r="AJ897" s="139">
        <v>48278</v>
      </c>
      <c r="AK897" s="139"/>
      <c r="AL897" s="140">
        <v>1</v>
      </c>
      <c r="AM897" s="141">
        <v>1.7</v>
      </c>
      <c r="AN897" s="141">
        <v>2.2000000000000002</v>
      </c>
      <c r="AO897" s="141">
        <v>2.2000000000000002</v>
      </c>
      <c r="AP897" s="139" t="s">
        <v>8</v>
      </c>
      <c r="AQ897" s="141">
        <v>5.92</v>
      </c>
      <c r="AR897" s="139" t="s">
        <v>81</v>
      </c>
      <c r="AS897" s="139" t="s">
        <v>81</v>
      </c>
      <c r="AT897" s="139" t="s">
        <v>81</v>
      </c>
      <c r="AU897" s="139" t="s">
        <v>81</v>
      </c>
      <c r="AV897" s="139" t="s">
        <v>81</v>
      </c>
      <c r="AW897" s="139">
        <v>2256355</v>
      </c>
      <c r="AX897" s="139" t="s">
        <v>121</v>
      </c>
      <c r="AY897" s="139" t="s">
        <v>82</v>
      </c>
      <c r="AZ897" s="139"/>
      <c r="BA897" s="139" t="s">
        <v>83</v>
      </c>
      <c r="BB897" s="157">
        <v>596421490574</v>
      </c>
      <c r="BC897" s="139"/>
      <c r="BD897" s="139" t="s">
        <v>2775</v>
      </c>
      <c r="BE897" s="139" t="s">
        <v>88</v>
      </c>
      <c r="BF897" s="139" t="s">
        <v>87</v>
      </c>
      <c r="BG897" s="139" t="s">
        <v>84</v>
      </c>
      <c r="BH897" s="139" t="s">
        <v>85</v>
      </c>
      <c r="BI897" s="139" t="s">
        <v>86</v>
      </c>
      <c r="BJ897" s="139"/>
      <c r="BK897" s="139" t="s">
        <v>116</v>
      </c>
    </row>
    <row r="898" spans="1:63" ht="13.2" customHeight="1" x14ac:dyDescent="0.2">
      <c r="A898" s="54">
        <f t="shared" si="287"/>
        <v>45919</v>
      </c>
      <c r="B898" s="54" t="str">
        <f t="shared" si="288"/>
        <v>NRT</v>
      </c>
      <c r="C898" s="53">
        <f t="shared" si="289"/>
        <v>82020038152</v>
      </c>
      <c r="D898" s="55" t="str">
        <f t="shared" si="290"/>
        <v>PJP250145910</v>
      </c>
      <c r="E898" s="53">
        <f t="shared" si="291"/>
        <v>596421490622</v>
      </c>
      <c r="F898" s="53">
        <f t="shared" si="292"/>
        <v>2256355</v>
      </c>
      <c r="G898" s="53" t="str">
        <f t="shared" si="293"/>
        <v>SWCORP (TEAMHT)</v>
      </c>
      <c r="H898" s="55" t="str">
        <f t="shared" si="294"/>
        <v>최창락</v>
      </c>
      <c r="I898" s="53">
        <f t="shared" si="295"/>
        <v>18255</v>
      </c>
      <c r="J898" s="72">
        <f t="shared" si="296"/>
        <v>0</v>
      </c>
      <c r="K898" s="114">
        <f t="shared" si="297"/>
        <v>1</v>
      </c>
      <c r="L898" s="115">
        <f t="shared" si="298"/>
        <v>5</v>
      </c>
      <c r="M898" s="115">
        <f t="shared" si="299"/>
        <v>3.8</v>
      </c>
      <c r="N898" s="56">
        <f t="shared" si="300"/>
        <v>5</v>
      </c>
      <c r="O898" s="53" t="str">
        <f t="shared" si="301"/>
        <v>일반(목록배제,Normal-Manifest Exception)</v>
      </c>
      <c r="P898" s="100">
        <f t="shared" si="302"/>
        <v>27.05</v>
      </c>
      <c r="Q898" s="63" t="str">
        <f t="shared" si="303"/>
        <v>RS706</v>
      </c>
      <c r="R898" s="63" t="str">
        <f t="shared" si="304"/>
        <v>AIR SEOUL</v>
      </c>
      <c r="S898" s="54">
        <f t="shared" si="305"/>
        <v>45919</v>
      </c>
      <c r="T898" s="94">
        <f t="shared" si="306"/>
        <v>1420</v>
      </c>
      <c r="U898" s="98" cm="1">
        <f t="array" ref="U898">IF(OR(ISNUMBER(SEARCH("대신대납",J898)),ISNUMBER(SEARCH("대신 대납",J898))),_xlfn.LET(
  _xlpm.s,J898,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8" s="98">
        <f>((K898-1)*2500)/(Summary!$B$23/100)</f>
        <v>0</v>
      </c>
      <c r="W898" s="107">
        <f>IF(OR(ISNUMBER(SEARCH("대신대납",J898)),ISNUMBER(SEARCH("대신 대납",J898)),ISNUMBER(SEARCH("대신착불",J898)),ISNUMBER(SEARCH("대신 착불",J898))), 0,_xlfn.IFNA(_xlfn.IFS(
    AND(N898/K898 &gt; 2, N898/K898 &lt;= 5), 500/(Summary!$B$23/100) * K898,
    AND(N898/K898 &gt; 5, N898/K898 &lt;= 10), 1000/(Summary!$B$23/100) * K898,
    AND(N898/K898 &gt; 10, N898/K898 &lt;= 20), 3000/(Summary!$B$23/100) * K898,
    AND(N898/K898 &gt; 20, N898/K898 &lt;= 25), 11000/(Summary!$B$23/100) * K898,
    AND(N898/K898 &gt; 25, N898/K898 &lt;= 999), 15000/(Summary!$B$23/100) * K898
),0))</f>
        <v>53.059968376258844</v>
      </c>
      <c r="X898" s="99" cm="1">
        <f t="array" ref="X898">_xlfn.IFNA(_xlfn.IFS(AND(P898&gt;=2000, P898&lt;3000), 10000, AND(P898&gt;=3000, P898&lt;4000), 15000, AND(P898&gt;=4000, P898&lt;5000), 20000, AND(P898&gt;=5000), 25000),0)</f>
        <v>0</v>
      </c>
      <c r="Y898" s="64" t="str">
        <f>_xlfn.IFNA(VLOOKUP(D898,OTC!$A:$H,8,0),"")</f>
        <v/>
      </c>
      <c r="Z898" s="102">
        <f t="shared" si="307"/>
        <v>53</v>
      </c>
      <c r="AA898" s="113">
        <f t="shared" si="308"/>
        <v>1473</v>
      </c>
      <c r="AB898" s="124">
        <f>IF(OR(ISNUMBER(SEARCH("적하삭제",J898)),ISNUMBER(SEARCH("적하 삭제",J898))),0,AA898*Summary!$B$23/100)</f>
        <v>13880.520900000001</v>
      </c>
      <c r="AC898" s="65"/>
      <c r="AD898" s="145">
        <v>45919</v>
      </c>
      <c r="AE898" s="139" t="s">
        <v>10</v>
      </c>
      <c r="AF898" s="139">
        <v>82020038152</v>
      </c>
      <c r="AG898" s="139" t="s">
        <v>2776</v>
      </c>
      <c r="AH898" s="139" t="s">
        <v>2777</v>
      </c>
      <c r="AI898" s="139">
        <v>1095807664</v>
      </c>
      <c r="AJ898" s="139">
        <v>18255</v>
      </c>
      <c r="AK898" s="139"/>
      <c r="AL898" s="140">
        <v>1</v>
      </c>
      <c r="AM898" s="141">
        <v>5</v>
      </c>
      <c r="AN898" s="141">
        <v>3.8</v>
      </c>
      <c r="AO898" s="141">
        <v>5</v>
      </c>
      <c r="AP898" s="139" t="s">
        <v>8</v>
      </c>
      <c r="AQ898" s="141">
        <v>27.05</v>
      </c>
      <c r="AR898" s="139" t="s">
        <v>81</v>
      </c>
      <c r="AS898" s="139" t="s">
        <v>81</v>
      </c>
      <c r="AT898" s="139" t="s">
        <v>81</v>
      </c>
      <c r="AU898" s="139" t="s">
        <v>81</v>
      </c>
      <c r="AV898" s="139" t="s">
        <v>81</v>
      </c>
      <c r="AW898" s="139">
        <v>2256355</v>
      </c>
      <c r="AX898" s="139" t="s">
        <v>121</v>
      </c>
      <c r="AY898" s="139" t="s">
        <v>82</v>
      </c>
      <c r="AZ898" s="139"/>
      <c r="BA898" s="139" t="s">
        <v>83</v>
      </c>
      <c r="BB898" s="157">
        <v>596421490622</v>
      </c>
      <c r="BC898" s="139"/>
      <c r="BD898" s="139" t="s">
        <v>2778</v>
      </c>
      <c r="BE898" s="139" t="s">
        <v>88</v>
      </c>
      <c r="BF898" s="139" t="s">
        <v>87</v>
      </c>
      <c r="BG898" s="139" t="s">
        <v>84</v>
      </c>
      <c r="BH898" s="139" t="s">
        <v>85</v>
      </c>
      <c r="BI898" s="139" t="s">
        <v>86</v>
      </c>
      <c r="BJ898" s="139"/>
      <c r="BK898" s="139" t="s">
        <v>116</v>
      </c>
    </row>
    <row r="899" spans="1:63" ht="13.2" customHeight="1" x14ac:dyDescent="0.2">
      <c r="A899" s="54">
        <f t="shared" si="287"/>
        <v>45919</v>
      </c>
      <c r="B899" s="54" t="str">
        <f t="shared" si="288"/>
        <v>NRT</v>
      </c>
      <c r="C899" s="53">
        <f t="shared" si="289"/>
        <v>82020038152</v>
      </c>
      <c r="D899" s="55" t="str">
        <f t="shared" si="290"/>
        <v>PJP250145911</v>
      </c>
      <c r="E899" s="53">
        <f t="shared" si="291"/>
        <v>596421490633</v>
      </c>
      <c r="F899" s="53">
        <f t="shared" si="292"/>
        <v>2256355</v>
      </c>
      <c r="G899" s="53" t="str">
        <f t="shared" si="293"/>
        <v>SWCORP (TEAMHT)</v>
      </c>
      <c r="H899" s="55" t="str">
        <f t="shared" si="294"/>
        <v>이용성</v>
      </c>
      <c r="I899" s="53">
        <f t="shared" si="295"/>
        <v>21378</v>
      </c>
      <c r="J899" s="72">
        <f t="shared" si="296"/>
        <v>0</v>
      </c>
      <c r="K899" s="114">
        <f t="shared" si="297"/>
        <v>1</v>
      </c>
      <c r="L899" s="115">
        <f t="shared" si="298"/>
        <v>9.6999999999999993</v>
      </c>
      <c r="M899" s="115">
        <f t="shared" si="299"/>
        <v>8</v>
      </c>
      <c r="N899" s="56">
        <f t="shared" si="300"/>
        <v>9.7000000000000011</v>
      </c>
      <c r="O899" s="53" t="str">
        <f t="shared" si="301"/>
        <v>일반(목록배제,Normal-Manifest Exception)</v>
      </c>
      <c r="P899" s="100">
        <f t="shared" si="302"/>
        <v>18.39</v>
      </c>
      <c r="Q899" s="63" t="str">
        <f t="shared" si="303"/>
        <v>RS706</v>
      </c>
      <c r="R899" s="63" t="str">
        <f t="shared" si="304"/>
        <v>AIR SEOUL</v>
      </c>
      <c r="S899" s="54">
        <f t="shared" si="305"/>
        <v>45919</v>
      </c>
      <c r="T899" s="94">
        <f t="shared" si="306"/>
        <v>2313</v>
      </c>
      <c r="U899" s="98" cm="1">
        <f t="array" ref="U899">IF(OR(ISNUMBER(SEARCH("대신대납",J899)),ISNUMBER(SEARCH("대신 대납",J899))),_xlfn.LET(
  _xlpm.s,J899,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9" s="98">
        <f>((K899-1)*2500)/(Summary!$B$23/100)</f>
        <v>0</v>
      </c>
      <c r="W899" s="107">
        <f>IF(OR(ISNUMBER(SEARCH("대신대납",J899)),ISNUMBER(SEARCH("대신 대납",J899)),ISNUMBER(SEARCH("대신착불",J899)),ISNUMBER(SEARCH("대신 착불",J899))), 0,_xlfn.IFNA(_xlfn.IFS(
    AND(N899/K899 &gt; 2, N899/K899 &lt;= 5), 500/(Summary!$B$23/100) * K899,
    AND(N899/K899 &gt; 5, N899/K899 &lt;= 10), 1000/(Summary!$B$23/100) * K899,
    AND(N899/K899 &gt; 10, N899/K899 &lt;= 20), 3000/(Summary!$B$23/100) * K899,
    AND(N899/K899 &gt; 20, N899/K899 &lt;= 25), 11000/(Summary!$B$23/100) * K899,
    AND(N899/K899 &gt; 25, N899/K899 &lt;= 999), 15000/(Summary!$B$23/100) * K899
),0))</f>
        <v>106.11993675251769</v>
      </c>
      <c r="X899" s="99" cm="1">
        <f t="array" ref="X899">_xlfn.IFNA(_xlfn.IFS(AND(P899&gt;=2000, P899&lt;3000), 10000, AND(P899&gt;=3000, P899&lt;4000), 15000, AND(P899&gt;=4000, P899&lt;5000), 20000, AND(P899&gt;=5000), 25000),0)</f>
        <v>0</v>
      </c>
      <c r="Y899" s="64" t="str">
        <f>_xlfn.IFNA(VLOOKUP(D899,OTC!$A:$H,8,0),"")</f>
        <v/>
      </c>
      <c r="Z899" s="102">
        <f t="shared" si="307"/>
        <v>106</v>
      </c>
      <c r="AA899" s="113">
        <f t="shared" si="308"/>
        <v>2419</v>
      </c>
      <c r="AB899" s="124">
        <f>IF(OR(ISNUMBER(SEARCH("적하삭제",J899)),ISNUMBER(SEARCH("적하 삭제",J899))),0,AA899*Summary!$B$23/100)</f>
        <v>22794.9627</v>
      </c>
      <c r="AC899" s="65"/>
      <c r="AD899" s="145">
        <v>45919</v>
      </c>
      <c r="AE899" s="139" t="s">
        <v>10</v>
      </c>
      <c r="AF899" s="139">
        <v>82020038152</v>
      </c>
      <c r="AG899" s="139" t="s">
        <v>2779</v>
      </c>
      <c r="AH899" s="139" t="s">
        <v>2780</v>
      </c>
      <c r="AI899" s="139">
        <v>1062646514</v>
      </c>
      <c r="AJ899" s="139">
        <v>21378</v>
      </c>
      <c r="AK899" s="139"/>
      <c r="AL899" s="140">
        <v>1</v>
      </c>
      <c r="AM899" s="141">
        <v>9.6999999999999993</v>
      </c>
      <c r="AN899" s="141">
        <v>8</v>
      </c>
      <c r="AO899" s="141">
        <v>10</v>
      </c>
      <c r="AP899" s="139" t="s">
        <v>8</v>
      </c>
      <c r="AQ899" s="141">
        <v>18.39</v>
      </c>
      <c r="AR899" s="139" t="s">
        <v>81</v>
      </c>
      <c r="AS899" s="139" t="s">
        <v>81</v>
      </c>
      <c r="AT899" s="139" t="s">
        <v>81</v>
      </c>
      <c r="AU899" s="139" t="s">
        <v>81</v>
      </c>
      <c r="AV899" s="139" t="s">
        <v>81</v>
      </c>
      <c r="AW899" s="139">
        <v>2256355</v>
      </c>
      <c r="AX899" s="139" t="s">
        <v>121</v>
      </c>
      <c r="AY899" s="139" t="s">
        <v>82</v>
      </c>
      <c r="AZ899" s="139"/>
      <c r="BA899" s="139" t="s">
        <v>83</v>
      </c>
      <c r="BB899" s="157">
        <v>596421490633</v>
      </c>
      <c r="BC899" s="139"/>
      <c r="BD899" s="139" t="s">
        <v>2781</v>
      </c>
      <c r="BE899" s="139" t="s">
        <v>88</v>
      </c>
      <c r="BF899" s="139" t="s">
        <v>87</v>
      </c>
      <c r="BG899" s="139" t="s">
        <v>84</v>
      </c>
      <c r="BH899" s="139" t="s">
        <v>85</v>
      </c>
      <c r="BI899" s="139" t="s">
        <v>86</v>
      </c>
      <c r="BJ899" s="139"/>
      <c r="BK899" s="139" t="s">
        <v>116</v>
      </c>
    </row>
    <row r="900" spans="1:63" ht="13.2" customHeight="1" x14ac:dyDescent="0.2">
      <c r="A900" s="54">
        <f t="shared" si="287"/>
        <v>45919</v>
      </c>
      <c r="B900" s="54" t="str">
        <f t="shared" si="288"/>
        <v>NRT</v>
      </c>
      <c r="C900" s="53">
        <f t="shared" si="289"/>
        <v>82020038152</v>
      </c>
      <c r="D900" s="55" t="str">
        <f t="shared" si="290"/>
        <v>PJP250145914</v>
      </c>
      <c r="E900" s="53">
        <f t="shared" si="291"/>
        <v>596421490666</v>
      </c>
      <c r="F900" s="53">
        <f t="shared" si="292"/>
        <v>2256355</v>
      </c>
      <c r="G900" s="53" t="str">
        <f t="shared" si="293"/>
        <v>SWCORP (TEAMHT)</v>
      </c>
      <c r="H900" s="55" t="str">
        <f t="shared" si="294"/>
        <v>유완규</v>
      </c>
      <c r="I900" s="53">
        <f t="shared" si="295"/>
        <v>13554</v>
      </c>
      <c r="J900" s="72" t="str">
        <f t="shared" si="296"/>
        <v>[식물검역]</v>
      </c>
      <c r="K900" s="114">
        <f t="shared" si="297"/>
        <v>1</v>
      </c>
      <c r="L900" s="115">
        <f t="shared" si="298"/>
        <v>2.35</v>
      </c>
      <c r="M900" s="115">
        <f t="shared" si="299"/>
        <v>3.5</v>
      </c>
      <c r="N900" s="56">
        <f t="shared" si="300"/>
        <v>3.5</v>
      </c>
      <c r="O900" s="53" t="str">
        <f t="shared" si="301"/>
        <v>식물검역(Plants Inspection)</v>
      </c>
      <c r="P900" s="100">
        <f t="shared" si="302"/>
        <v>21.58</v>
      </c>
      <c r="Q900" s="63" t="str">
        <f t="shared" si="303"/>
        <v>RS706</v>
      </c>
      <c r="R900" s="63" t="str">
        <f t="shared" si="304"/>
        <v>AIR SEOUL</v>
      </c>
      <c r="S900" s="54">
        <f t="shared" si="305"/>
        <v>45919</v>
      </c>
      <c r="T900" s="94">
        <f t="shared" si="306"/>
        <v>1135</v>
      </c>
      <c r="U900" s="98" cm="1">
        <f t="array" ref="U900">IF(OR(ISNUMBER(SEARCH("대신대납",J900)),ISNUMBER(SEARCH("대신 대납",J900))),_xlfn.LET(
  _xlpm.s,J900,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0" s="98">
        <f>((K900-1)*2500)/(Summary!$B$23/100)</f>
        <v>0</v>
      </c>
      <c r="W900" s="107">
        <f>IF(OR(ISNUMBER(SEARCH("대신대납",J900)),ISNUMBER(SEARCH("대신 대납",J900)),ISNUMBER(SEARCH("대신착불",J900)),ISNUMBER(SEARCH("대신 착불",J900))), 0,_xlfn.IFNA(_xlfn.IFS(
    AND(N900/K900 &gt; 2, N900/K900 &lt;= 5), 500/(Summary!$B$23/100) * K900,
    AND(N900/K900 &gt; 5, N900/K900 &lt;= 10), 1000/(Summary!$B$23/100) * K900,
    AND(N900/K900 &gt; 10, N900/K900 &lt;= 20), 3000/(Summary!$B$23/100) * K900,
    AND(N900/K900 &gt; 20, N900/K900 &lt;= 25), 11000/(Summary!$B$23/100) * K900,
    AND(N900/K900 &gt; 25, N900/K900 &lt;= 999), 15000/(Summary!$B$23/100) * K900
),0))</f>
        <v>53.059968376258844</v>
      </c>
      <c r="X900" s="99" cm="1">
        <f t="array" ref="X900">_xlfn.IFNA(_xlfn.IFS(AND(P900&gt;=2000, P900&lt;3000), 10000, AND(P900&gt;=3000, P900&lt;4000), 15000, AND(P900&gt;=4000, P900&lt;5000), 20000, AND(P900&gt;=5000), 25000),0)</f>
        <v>0</v>
      </c>
      <c r="Y900" s="64" t="str">
        <f>_xlfn.IFNA(VLOOKUP(D900,OTC!$A:$H,8,0),"")</f>
        <v/>
      </c>
      <c r="Z900" s="102">
        <f t="shared" si="307"/>
        <v>53</v>
      </c>
      <c r="AA900" s="113">
        <f t="shared" si="308"/>
        <v>1188</v>
      </c>
      <c r="AB900" s="124">
        <f>IF(OR(ISNUMBER(SEARCH("적하삭제",J900)),ISNUMBER(SEARCH("적하 삭제",J900))),0,AA900*Summary!$B$23/100)</f>
        <v>11194.8804</v>
      </c>
      <c r="AC900" s="65"/>
      <c r="AD900" s="145">
        <v>45919</v>
      </c>
      <c r="AE900" s="139" t="s">
        <v>10</v>
      </c>
      <c r="AF900" s="139">
        <v>82020038152</v>
      </c>
      <c r="AG900" s="139" t="s">
        <v>2782</v>
      </c>
      <c r="AH900" s="139" t="s">
        <v>2783</v>
      </c>
      <c r="AI900" s="139">
        <v>1054775518</v>
      </c>
      <c r="AJ900" s="139">
        <v>13554</v>
      </c>
      <c r="AK900" s="139" t="s">
        <v>117</v>
      </c>
      <c r="AL900" s="140">
        <v>1</v>
      </c>
      <c r="AM900" s="141">
        <v>2.35</v>
      </c>
      <c r="AN900" s="141">
        <v>3.5</v>
      </c>
      <c r="AO900" s="141">
        <v>3.5</v>
      </c>
      <c r="AP900" s="139" t="s">
        <v>99</v>
      </c>
      <c r="AQ900" s="141">
        <v>21.58</v>
      </c>
      <c r="AR900" s="139" t="s">
        <v>81</v>
      </c>
      <c r="AS900" s="139" t="s">
        <v>81</v>
      </c>
      <c r="AT900" s="139" t="s">
        <v>81</v>
      </c>
      <c r="AU900" s="139" t="s">
        <v>81</v>
      </c>
      <c r="AV900" s="139" t="s">
        <v>81</v>
      </c>
      <c r="AW900" s="139">
        <v>2256355</v>
      </c>
      <c r="AX900" s="139" t="s">
        <v>121</v>
      </c>
      <c r="AY900" s="139" t="s">
        <v>82</v>
      </c>
      <c r="AZ900" s="139"/>
      <c r="BA900" s="139" t="s">
        <v>83</v>
      </c>
      <c r="BB900" s="157">
        <v>596421490666</v>
      </c>
      <c r="BC900" s="139"/>
      <c r="BD900" s="139" t="s">
        <v>2784</v>
      </c>
      <c r="BE900" s="139" t="s">
        <v>88</v>
      </c>
      <c r="BF900" s="139" t="s">
        <v>87</v>
      </c>
      <c r="BG900" s="139" t="s">
        <v>84</v>
      </c>
      <c r="BH900" s="139" t="s">
        <v>85</v>
      </c>
      <c r="BI900" s="139" t="s">
        <v>86</v>
      </c>
      <c r="BJ900" s="139"/>
      <c r="BK900" s="139" t="s">
        <v>116</v>
      </c>
    </row>
    <row r="901" spans="1:63" ht="13.2" customHeight="1" x14ac:dyDescent="0.2">
      <c r="A901" s="54">
        <f t="shared" si="287"/>
        <v>45920</v>
      </c>
      <c r="B901" s="54" t="str">
        <f t="shared" si="288"/>
        <v>NRT</v>
      </c>
      <c r="C901" s="53">
        <f t="shared" si="289"/>
        <v>82020038163</v>
      </c>
      <c r="D901" s="55" t="str">
        <f t="shared" si="290"/>
        <v>PJP250146888</v>
      </c>
      <c r="E901" s="53">
        <f t="shared" si="291"/>
        <v>596421493820</v>
      </c>
      <c r="F901" s="53">
        <f t="shared" si="292"/>
        <v>2256355</v>
      </c>
      <c r="G901" s="53" t="str">
        <f t="shared" si="293"/>
        <v>SWCORP (TEAMHT)</v>
      </c>
      <c r="H901" s="55" t="str">
        <f t="shared" si="294"/>
        <v>김석하</v>
      </c>
      <c r="I901" s="53">
        <f t="shared" si="295"/>
        <v>16988</v>
      </c>
      <c r="J901" s="72">
        <f t="shared" si="296"/>
        <v>0</v>
      </c>
      <c r="K901" s="114">
        <f t="shared" si="297"/>
        <v>1</v>
      </c>
      <c r="L901" s="115">
        <f t="shared" si="298"/>
        <v>1.25</v>
      </c>
      <c r="M901" s="115">
        <f t="shared" si="299"/>
        <v>3.5</v>
      </c>
      <c r="N901" s="56">
        <f t="shared" si="300"/>
        <v>3.5</v>
      </c>
      <c r="O901" s="53" t="str">
        <f t="shared" si="301"/>
        <v>일반(목록배제,Normal-Manifest Exception)</v>
      </c>
      <c r="P901" s="100">
        <f t="shared" si="302"/>
        <v>8.36</v>
      </c>
      <c r="Q901" s="63" t="str">
        <f t="shared" si="303"/>
        <v>RS706</v>
      </c>
      <c r="R901" s="63" t="str">
        <f t="shared" si="304"/>
        <v>ASIANA AIRLINES</v>
      </c>
      <c r="S901" s="54">
        <f t="shared" si="305"/>
        <v>45920</v>
      </c>
      <c r="T901" s="94">
        <f t="shared" si="306"/>
        <v>1135</v>
      </c>
      <c r="U901" s="98" cm="1">
        <f t="array" ref="U901">IF(OR(ISNUMBER(SEARCH("대신대납",J901)),ISNUMBER(SEARCH("대신 대납",J901))),_xlfn.LET(
  _xlpm.s,J901,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1" s="98">
        <f>((K901-1)*2500)/(Summary!$B$23/100)</f>
        <v>0</v>
      </c>
      <c r="W901" s="107">
        <f>IF(OR(ISNUMBER(SEARCH("대신대납",J901)),ISNUMBER(SEARCH("대신 대납",J901)),ISNUMBER(SEARCH("대신착불",J901)),ISNUMBER(SEARCH("대신 착불",J901))), 0,_xlfn.IFNA(_xlfn.IFS(
    AND(N901/K901 &gt; 2, N901/K901 &lt;= 5), 500/(Summary!$B$23/100) * K901,
    AND(N901/K901 &gt; 5, N901/K901 &lt;= 10), 1000/(Summary!$B$23/100) * K901,
    AND(N901/K901 &gt; 10, N901/K901 &lt;= 20), 3000/(Summary!$B$23/100) * K901,
    AND(N901/K901 &gt; 20, N901/K901 &lt;= 25), 11000/(Summary!$B$23/100) * K901,
    AND(N901/K901 &gt; 25, N901/K901 &lt;= 999), 15000/(Summary!$B$23/100) * K901
),0))</f>
        <v>53.059968376258844</v>
      </c>
      <c r="X901" s="99" cm="1">
        <f t="array" ref="X901">_xlfn.IFNA(_xlfn.IFS(AND(P901&gt;=2000, P901&lt;3000), 10000, AND(P901&gt;=3000, P901&lt;4000), 15000, AND(P901&gt;=4000, P901&lt;5000), 20000, AND(P901&gt;=5000), 25000),0)</f>
        <v>0</v>
      </c>
      <c r="Y901" s="64" t="str">
        <f>_xlfn.IFNA(VLOOKUP(D901,OTC!$A:$H,8,0),"")</f>
        <v/>
      </c>
      <c r="Z901" s="102">
        <f t="shared" si="307"/>
        <v>53</v>
      </c>
      <c r="AA901" s="113">
        <f t="shared" si="308"/>
        <v>1188</v>
      </c>
      <c r="AB901" s="124">
        <f>IF(OR(ISNUMBER(SEARCH("적하삭제",J901)),ISNUMBER(SEARCH("적하 삭제",J901))),0,AA901*Summary!$B$23/100)</f>
        <v>11194.8804</v>
      </c>
      <c r="AC901" s="65"/>
      <c r="AD901" s="145">
        <v>45920</v>
      </c>
      <c r="AE901" s="139" t="s">
        <v>10</v>
      </c>
      <c r="AF901" s="139">
        <v>82020038163</v>
      </c>
      <c r="AG901" s="139" t="s">
        <v>2785</v>
      </c>
      <c r="AH901" s="139" t="s">
        <v>2786</v>
      </c>
      <c r="AI901" s="139">
        <v>1067166970</v>
      </c>
      <c r="AJ901" s="139">
        <v>16988</v>
      </c>
      <c r="AK901" s="139"/>
      <c r="AL901" s="140">
        <v>1</v>
      </c>
      <c r="AM901" s="141">
        <v>1.25</v>
      </c>
      <c r="AN901" s="141">
        <v>3.5</v>
      </c>
      <c r="AO901" s="141">
        <v>3.5</v>
      </c>
      <c r="AP901" s="139" t="s">
        <v>8</v>
      </c>
      <c r="AQ901" s="141">
        <v>8.36</v>
      </c>
      <c r="AR901" s="139" t="s">
        <v>81</v>
      </c>
      <c r="AS901" s="139" t="s">
        <v>81</v>
      </c>
      <c r="AT901" s="139" t="s">
        <v>81</v>
      </c>
      <c r="AU901" s="139" t="s">
        <v>81</v>
      </c>
      <c r="AV901" s="139" t="s">
        <v>81</v>
      </c>
      <c r="AW901" s="139">
        <v>2256355</v>
      </c>
      <c r="AX901" s="139" t="s">
        <v>121</v>
      </c>
      <c r="AY901" s="139" t="s">
        <v>82</v>
      </c>
      <c r="AZ901" s="139"/>
      <c r="BA901" s="139" t="s">
        <v>83</v>
      </c>
      <c r="BB901" s="157">
        <v>596421493820</v>
      </c>
      <c r="BC901" s="139"/>
      <c r="BD901" s="139" t="s">
        <v>2787</v>
      </c>
      <c r="BE901" s="139" t="s">
        <v>88</v>
      </c>
      <c r="BF901" s="139" t="s">
        <v>2788</v>
      </c>
      <c r="BG901" s="139" t="s">
        <v>84</v>
      </c>
      <c r="BH901" s="139" t="s">
        <v>85</v>
      </c>
      <c r="BI901" s="139" t="s">
        <v>86</v>
      </c>
      <c r="BJ901" s="139"/>
      <c r="BK901" s="139" t="s">
        <v>116</v>
      </c>
    </row>
    <row r="902" spans="1:63" ht="13.2" customHeight="1" x14ac:dyDescent="0.2">
      <c r="A902" s="54">
        <f t="shared" si="287"/>
        <v>45920</v>
      </c>
      <c r="B902" s="54" t="str">
        <f t="shared" si="288"/>
        <v>NRT</v>
      </c>
      <c r="C902" s="53">
        <f t="shared" si="289"/>
        <v>82020038163</v>
      </c>
      <c r="D902" s="55" t="str">
        <f t="shared" si="290"/>
        <v>PJP250146894</v>
      </c>
      <c r="E902" s="53">
        <f t="shared" si="291"/>
        <v>596421493886</v>
      </c>
      <c r="F902" s="53">
        <f t="shared" si="292"/>
        <v>2256355</v>
      </c>
      <c r="G902" s="53" t="str">
        <f t="shared" si="293"/>
        <v>SWCORP (TEAMHT)</v>
      </c>
      <c r="H902" s="55" t="str">
        <f t="shared" si="294"/>
        <v>맹현진</v>
      </c>
      <c r="I902" s="53">
        <f t="shared" si="295"/>
        <v>4045</v>
      </c>
      <c r="J902" s="72">
        <f t="shared" si="296"/>
        <v>0</v>
      </c>
      <c r="K902" s="114">
        <f t="shared" si="297"/>
        <v>1</v>
      </c>
      <c r="L902" s="115">
        <f t="shared" si="298"/>
        <v>0.8</v>
      </c>
      <c r="M902" s="115">
        <f t="shared" si="299"/>
        <v>2.1</v>
      </c>
      <c r="N902" s="56">
        <f t="shared" si="300"/>
        <v>2.1</v>
      </c>
      <c r="O902" s="53" t="str">
        <f t="shared" si="301"/>
        <v>일반(목록배제,Normal-Manifest Exception)</v>
      </c>
      <c r="P902" s="100">
        <f t="shared" si="302"/>
        <v>4.29</v>
      </c>
      <c r="Q902" s="63" t="str">
        <f t="shared" si="303"/>
        <v>RS706</v>
      </c>
      <c r="R902" s="63" t="str">
        <f t="shared" si="304"/>
        <v>ASIANA AIRLINES</v>
      </c>
      <c r="S902" s="54">
        <f t="shared" si="305"/>
        <v>45920</v>
      </c>
      <c r="T902" s="94">
        <f t="shared" si="306"/>
        <v>869</v>
      </c>
      <c r="U902" s="98" cm="1">
        <f t="array" ref="U902">IF(OR(ISNUMBER(SEARCH("대신대납",J902)),ISNUMBER(SEARCH("대신 대납",J902))),_xlfn.LET(
  _xlpm.s,J902,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2" s="98">
        <f>((K902-1)*2500)/(Summary!$B$23/100)</f>
        <v>0</v>
      </c>
      <c r="W902" s="107">
        <f>IF(OR(ISNUMBER(SEARCH("대신대납",J902)),ISNUMBER(SEARCH("대신 대납",J902)),ISNUMBER(SEARCH("대신착불",J902)),ISNUMBER(SEARCH("대신 착불",J902))), 0,_xlfn.IFNA(_xlfn.IFS(
    AND(N902/K902 &gt; 2, N902/K902 &lt;= 5), 500/(Summary!$B$23/100) * K902,
    AND(N902/K902 &gt; 5, N902/K902 &lt;= 10), 1000/(Summary!$B$23/100) * K902,
    AND(N902/K902 &gt; 10, N902/K902 &lt;= 20), 3000/(Summary!$B$23/100) * K902,
    AND(N902/K902 &gt; 20, N902/K902 &lt;= 25), 11000/(Summary!$B$23/100) * K902,
    AND(N902/K902 &gt; 25, N902/K902 &lt;= 999), 15000/(Summary!$B$23/100) * K902
),0))</f>
        <v>53.059968376258844</v>
      </c>
      <c r="X902" s="99" cm="1">
        <f t="array" ref="X902">_xlfn.IFNA(_xlfn.IFS(AND(P902&gt;=2000, P902&lt;3000), 10000, AND(P902&gt;=3000, P902&lt;4000), 15000, AND(P902&gt;=4000, P902&lt;5000), 20000, AND(P902&gt;=5000), 25000),0)</f>
        <v>0</v>
      </c>
      <c r="Y902" s="64" t="str">
        <f>_xlfn.IFNA(VLOOKUP(D902,OTC!$A:$H,8,0),"")</f>
        <v/>
      </c>
      <c r="Z902" s="102">
        <f t="shared" si="307"/>
        <v>53</v>
      </c>
      <c r="AA902" s="113">
        <f t="shared" si="308"/>
        <v>922</v>
      </c>
      <c r="AB902" s="124">
        <f>IF(OR(ISNUMBER(SEARCH("적하삭제",J902)),ISNUMBER(SEARCH("적하 삭제",J902))),0,AA902*Summary!$B$23/100)</f>
        <v>8688.2826000000005</v>
      </c>
      <c r="AC902" s="65"/>
      <c r="AD902" s="145">
        <v>45920</v>
      </c>
      <c r="AE902" s="139" t="s">
        <v>10</v>
      </c>
      <c r="AF902" s="139">
        <v>82020038163</v>
      </c>
      <c r="AG902" s="139" t="s">
        <v>2789</v>
      </c>
      <c r="AH902" s="139" t="s">
        <v>2790</v>
      </c>
      <c r="AI902" s="139">
        <v>1056901487</v>
      </c>
      <c r="AJ902" s="139">
        <v>4045</v>
      </c>
      <c r="AK902" s="139"/>
      <c r="AL902" s="140">
        <v>1</v>
      </c>
      <c r="AM902" s="141">
        <v>0.8</v>
      </c>
      <c r="AN902" s="141">
        <v>2.1</v>
      </c>
      <c r="AO902" s="141">
        <v>2.1</v>
      </c>
      <c r="AP902" s="139" t="s">
        <v>8</v>
      </c>
      <c r="AQ902" s="141">
        <v>4.29</v>
      </c>
      <c r="AR902" s="139" t="s">
        <v>81</v>
      </c>
      <c r="AS902" s="139" t="s">
        <v>81</v>
      </c>
      <c r="AT902" s="139" t="s">
        <v>81</v>
      </c>
      <c r="AU902" s="139" t="s">
        <v>81</v>
      </c>
      <c r="AV902" s="139" t="s">
        <v>81</v>
      </c>
      <c r="AW902" s="139">
        <v>2256355</v>
      </c>
      <c r="AX902" s="139" t="s">
        <v>121</v>
      </c>
      <c r="AY902" s="139" t="s">
        <v>82</v>
      </c>
      <c r="AZ902" s="139"/>
      <c r="BA902" s="139" t="s">
        <v>83</v>
      </c>
      <c r="BB902" s="157">
        <v>596421493886</v>
      </c>
      <c r="BC902" s="139"/>
      <c r="BD902" s="139" t="s">
        <v>2791</v>
      </c>
      <c r="BE902" s="139" t="s">
        <v>88</v>
      </c>
      <c r="BF902" s="139" t="s">
        <v>2788</v>
      </c>
      <c r="BG902" s="139" t="s">
        <v>84</v>
      </c>
      <c r="BH902" s="139" t="s">
        <v>85</v>
      </c>
      <c r="BI902" s="139" t="s">
        <v>86</v>
      </c>
      <c r="BJ902" s="139"/>
      <c r="BK902" s="139" t="s">
        <v>116</v>
      </c>
    </row>
    <row r="903" spans="1:63" ht="13.2" customHeight="1" x14ac:dyDescent="0.2">
      <c r="A903" s="54">
        <f t="shared" ref="A903:A966" si="309">AD903</f>
        <v>45920</v>
      </c>
      <c r="B903" s="54" t="str">
        <f t="shared" ref="B903:B966" si="310">AE903</f>
        <v>NRT</v>
      </c>
      <c r="C903" s="53">
        <f t="shared" ref="C903:C966" si="311">AF903</f>
        <v>82020038163</v>
      </c>
      <c r="D903" s="55" t="str">
        <f t="shared" ref="D903:D966" si="312">AG903</f>
        <v>PJP250146901</v>
      </c>
      <c r="E903" s="53">
        <f t="shared" ref="E903:E966" si="313">BB903</f>
        <v>596421493956</v>
      </c>
      <c r="F903" s="53">
        <f t="shared" ref="F903:F966" si="314">AW903</f>
        <v>2256355</v>
      </c>
      <c r="G903" s="53" t="str">
        <f t="shared" ref="G903:G966" si="315">AX903</f>
        <v>SWCORP (TEAMHT)</v>
      </c>
      <c r="H903" s="55" t="str">
        <f t="shared" ref="H903:H966" si="316">AH903</f>
        <v>김상규</v>
      </c>
      <c r="I903" s="53">
        <f t="shared" ref="I903:I966" si="317">AJ903</f>
        <v>44721</v>
      </c>
      <c r="J903" s="72">
        <f t="shared" ref="J903:J966" si="318">AK903</f>
        <v>0</v>
      </c>
      <c r="K903" s="114">
        <f t="shared" ref="K903:K966" si="319">AL903</f>
        <v>1</v>
      </c>
      <c r="L903" s="115">
        <f t="shared" ref="L903:L966" si="320">AM903</f>
        <v>2.5</v>
      </c>
      <c r="M903" s="115">
        <f t="shared" ref="M903:M966" si="321">AN903</f>
        <v>4</v>
      </c>
      <c r="N903" s="56">
        <f t="shared" ref="N903:N966" si="322">CEILING(IF(L903&gt;M903,L903,M903),$D$2)</f>
        <v>4</v>
      </c>
      <c r="O903" s="53" t="str">
        <f t="shared" ref="O903:O966" si="323">AP903</f>
        <v>일반(목록배제,Normal-Manifest Exception)</v>
      </c>
      <c r="P903" s="100">
        <f t="shared" ref="P903:P966" si="324">AQ903</f>
        <v>21.5</v>
      </c>
      <c r="Q903" s="63" t="str">
        <f t="shared" ref="Q903:Q966" si="325">BE903</f>
        <v>RS706</v>
      </c>
      <c r="R903" s="63" t="str">
        <f t="shared" ref="R903:R966" si="326">BF903</f>
        <v>ASIANA AIRLINES</v>
      </c>
      <c r="S903" s="54">
        <f t="shared" ref="S903:S966" si="327">DATE(YEAR(A903),MONTH(A903),DAY(A903))</f>
        <v>45920</v>
      </c>
      <c r="T903" s="94">
        <f t="shared" ref="T903:T966" si="328">IF(N903&gt;0.5,CEILING($B$2+(N903-0.5)*$C$2,1),$B$2)-30</f>
        <v>1230</v>
      </c>
      <c r="U903" s="98" cm="1">
        <f t="array" ref="U903">IF(OR(ISNUMBER(SEARCH("대신대납",J903)),ISNUMBER(SEARCH("대신 대납",J903))),_xlfn.LET(
  _xlpm.s,J903,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3" s="98">
        <f>((K903-1)*2500)/(Summary!$B$23/100)</f>
        <v>0</v>
      </c>
      <c r="W903" s="107">
        <f>IF(OR(ISNUMBER(SEARCH("대신대납",J903)),ISNUMBER(SEARCH("대신 대납",J903)),ISNUMBER(SEARCH("대신착불",J903)),ISNUMBER(SEARCH("대신 착불",J903))), 0,_xlfn.IFNA(_xlfn.IFS(
    AND(N903/K903 &gt; 2, N903/K903 &lt;= 5), 500/(Summary!$B$23/100) * K903,
    AND(N903/K903 &gt; 5, N903/K903 &lt;= 10), 1000/(Summary!$B$23/100) * K903,
    AND(N903/K903 &gt; 10, N903/K903 &lt;= 20), 3000/(Summary!$B$23/100) * K903,
    AND(N903/K903 &gt; 20, N903/K903 &lt;= 25), 11000/(Summary!$B$23/100) * K903,
    AND(N903/K903 &gt; 25, N903/K903 &lt;= 999), 15000/(Summary!$B$23/100) * K903
),0))</f>
        <v>53.059968376258844</v>
      </c>
      <c r="X903" s="99" cm="1">
        <f t="array" ref="X903">_xlfn.IFNA(_xlfn.IFS(AND(P903&gt;=2000, P903&lt;3000), 10000, AND(P903&gt;=3000, P903&lt;4000), 15000, AND(P903&gt;=4000, P903&lt;5000), 20000, AND(P903&gt;=5000), 25000),0)</f>
        <v>0</v>
      </c>
      <c r="Y903" s="64" t="str">
        <f>_xlfn.IFNA(VLOOKUP(D903,OTC!$A:$H,8,0),"")</f>
        <v/>
      </c>
      <c r="Z903" s="102">
        <f t="shared" ref="Z903:Z966" si="329">ROUND(SUM(U903:Y903),0)</f>
        <v>53</v>
      </c>
      <c r="AA903" s="113">
        <f t="shared" ref="AA903:AA966" si="330">SUM(Z903,T903)</f>
        <v>1283</v>
      </c>
      <c r="AB903" s="124">
        <f>IF(OR(ISNUMBER(SEARCH("적하삭제",J903)),ISNUMBER(SEARCH("적하 삭제",J903))),0,AA903*Summary!$B$23/100)</f>
        <v>12090.093900000002</v>
      </c>
      <c r="AC903" s="65"/>
      <c r="AD903" s="145">
        <v>45920</v>
      </c>
      <c r="AE903" s="139" t="s">
        <v>10</v>
      </c>
      <c r="AF903" s="139">
        <v>82020038163</v>
      </c>
      <c r="AG903" s="139" t="s">
        <v>2792</v>
      </c>
      <c r="AH903" s="139" t="s">
        <v>2793</v>
      </c>
      <c r="AI903" s="139">
        <v>1023058775</v>
      </c>
      <c r="AJ903" s="139">
        <v>44721</v>
      </c>
      <c r="AK903" s="139"/>
      <c r="AL903" s="140">
        <v>1</v>
      </c>
      <c r="AM903" s="141">
        <v>2.5</v>
      </c>
      <c r="AN903" s="141">
        <v>4</v>
      </c>
      <c r="AO903" s="141">
        <v>4</v>
      </c>
      <c r="AP903" s="139" t="s">
        <v>8</v>
      </c>
      <c r="AQ903" s="141">
        <v>21.5</v>
      </c>
      <c r="AR903" s="139" t="s">
        <v>81</v>
      </c>
      <c r="AS903" s="139" t="s">
        <v>81</v>
      </c>
      <c r="AT903" s="139" t="s">
        <v>81</v>
      </c>
      <c r="AU903" s="139" t="s">
        <v>81</v>
      </c>
      <c r="AV903" s="139" t="s">
        <v>81</v>
      </c>
      <c r="AW903" s="139">
        <v>2256355</v>
      </c>
      <c r="AX903" s="139" t="s">
        <v>121</v>
      </c>
      <c r="AY903" s="139" t="s">
        <v>82</v>
      </c>
      <c r="AZ903" s="139"/>
      <c r="BA903" s="139" t="s">
        <v>83</v>
      </c>
      <c r="BB903" s="157">
        <v>596421493956</v>
      </c>
      <c r="BC903" s="139"/>
      <c r="BD903" s="139" t="s">
        <v>2794</v>
      </c>
      <c r="BE903" s="139" t="s">
        <v>88</v>
      </c>
      <c r="BF903" s="139" t="s">
        <v>2788</v>
      </c>
      <c r="BG903" s="139" t="s">
        <v>84</v>
      </c>
      <c r="BH903" s="139" t="s">
        <v>85</v>
      </c>
      <c r="BI903" s="139" t="s">
        <v>86</v>
      </c>
      <c r="BJ903" s="139"/>
      <c r="BK903" s="139" t="s">
        <v>116</v>
      </c>
    </row>
    <row r="904" spans="1:63" ht="13.2" customHeight="1" x14ac:dyDescent="0.2">
      <c r="A904" s="54">
        <f t="shared" si="309"/>
        <v>45920</v>
      </c>
      <c r="B904" s="54" t="str">
        <f t="shared" si="310"/>
        <v>NRT</v>
      </c>
      <c r="C904" s="53">
        <f t="shared" si="311"/>
        <v>82020038163</v>
      </c>
      <c r="D904" s="55" t="str">
        <f t="shared" si="312"/>
        <v>PJP250147024</v>
      </c>
      <c r="E904" s="53">
        <f t="shared" si="313"/>
        <v>596421494796</v>
      </c>
      <c r="F904" s="53">
        <f t="shared" si="314"/>
        <v>2256355</v>
      </c>
      <c r="G904" s="53" t="str">
        <f t="shared" si="315"/>
        <v>SWCORP (TEAMHT)</v>
      </c>
      <c r="H904" s="55" t="str">
        <f t="shared" si="316"/>
        <v>박예지</v>
      </c>
      <c r="I904" s="53">
        <f t="shared" si="317"/>
        <v>36622</v>
      </c>
      <c r="J904" s="72">
        <f t="shared" si="318"/>
        <v>0</v>
      </c>
      <c r="K904" s="114">
        <f t="shared" si="319"/>
        <v>1</v>
      </c>
      <c r="L904" s="115">
        <f t="shared" si="320"/>
        <v>2.9</v>
      </c>
      <c r="M904" s="115">
        <f t="shared" si="321"/>
        <v>1.9</v>
      </c>
      <c r="N904" s="56">
        <f t="shared" si="322"/>
        <v>2.9000000000000004</v>
      </c>
      <c r="O904" s="53" t="str">
        <f t="shared" si="323"/>
        <v>일반(목록배제,Normal-Manifest Exception)</v>
      </c>
      <c r="P904" s="100">
        <f t="shared" si="324"/>
        <v>14.71</v>
      </c>
      <c r="Q904" s="63" t="str">
        <f t="shared" si="325"/>
        <v>RS706</v>
      </c>
      <c r="R904" s="63" t="str">
        <f t="shared" si="326"/>
        <v>ASIANA AIRLINES</v>
      </c>
      <c r="S904" s="54">
        <f t="shared" si="327"/>
        <v>45920</v>
      </c>
      <c r="T904" s="94">
        <f t="shared" si="328"/>
        <v>1021</v>
      </c>
      <c r="U904" s="98" cm="1">
        <f t="array" ref="U904">IF(OR(ISNUMBER(SEARCH("대신대납",J904)),ISNUMBER(SEARCH("대신 대납",J904))),_xlfn.LET(
  _xlpm.s,J904,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4" s="98">
        <f>((K904-1)*2500)/(Summary!$B$23/100)</f>
        <v>0</v>
      </c>
      <c r="W904" s="107">
        <f>IF(OR(ISNUMBER(SEARCH("대신대납",J904)),ISNUMBER(SEARCH("대신 대납",J904)),ISNUMBER(SEARCH("대신착불",J904)),ISNUMBER(SEARCH("대신 착불",J904))), 0,_xlfn.IFNA(_xlfn.IFS(
    AND(N904/K904 &gt; 2, N904/K904 &lt;= 5), 500/(Summary!$B$23/100) * K904,
    AND(N904/K904 &gt; 5, N904/K904 &lt;= 10), 1000/(Summary!$B$23/100) * K904,
    AND(N904/K904 &gt; 10, N904/K904 &lt;= 20), 3000/(Summary!$B$23/100) * K904,
    AND(N904/K904 &gt; 20, N904/K904 &lt;= 25), 11000/(Summary!$B$23/100) * K904,
    AND(N904/K904 &gt; 25, N904/K904 &lt;= 999), 15000/(Summary!$B$23/100) * K904
),0))</f>
        <v>53.059968376258844</v>
      </c>
      <c r="X904" s="99" cm="1">
        <f t="array" ref="X904">_xlfn.IFNA(_xlfn.IFS(AND(P904&gt;=2000, P904&lt;3000), 10000, AND(P904&gt;=3000, P904&lt;4000), 15000, AND(P904&gt;=4000, P904&lt;5000), 20000, AND(P904&gt;=5000), 25000),0)</f>
        <v>0</v>
      </c>
      <c r="Y904" s="64" t="str">
        <f>_xlfn.IFNA(VLOOKUP(D904,OTC!$A:$H,8,0),"")</f>
        <v/>
      </c>
      <c r="Z904" s="102">
        <f t="shared" si="329"/>
        <v>53</v>
      </c>
      <c r="AA904" s="113">
        <f t="shared" si="330"/>
        <v>1074</v>
      </c>
      <c r="AB904" s="124">
        <f>IF(OR(ISNUMBER(SEARCH("적하삭제",J904)),ISNUMBER(SEARCH("적하 삭제",J904))),0,AA904*Summary!$B$23/100)</f>
        <v>10120.6242</v>
      </c>
      <c r="AC904" s="65"/>
      <c r="AD904" s="145">
        <v>45920</v>
      </c>
      <c r="AE904" s="139" t="s">
        <v>10</v>
      </c>
      <c r="AF904" s="139">
        <v>82020038163</v>
      </c>
      <c r="AG904" s="139" t="s">
        <v>2795</v>
      </c>
      <c r="AH904" s="139" t="s">
        <v>2796</v>
      </c>
      <c r="AI904" s="139">
        <v>1095700782</v>
      </c>
      <c r="AJ904" s="139">
        <v>36622</v>
      </c>
      <c r="AK904" s="139"/>
      <c r="AL904" s="140">
        <v>1</v>
      </c>
      <c r="AM904" s="141">
        <v>2.9</v>
      </c>
      <c r="AN904" s="141">
        <v>1.9</v>
      </c>
      <c r="AO904" s="141">
        <v>2.9</v>
      </c>
      <c r="AP904" s="139" t="s">
        <v>8</v>
      </c>
      <c r="AQ904" s="141">
        <v>14.71</v>
      </c>
      <c r="AR904" s="139" t="s">
        <v>81</v>
      </c>
      <c r="AS904" s="139" t="s">
        <v>81</v>
      </c>
      <c r="AT904" s="139" t="s">
        <v>81</v>
      </c>
      <c r="AU904" s="139" t="s">
        <v>81</v>
      </c>
      <c r="AV904" s="139" t="s">
        <v>81</v>
      </c>
      <c r="AW904" s="139">
        <v>2256355</v>
      </c>
      <c r="AX904" s="139" t="s">
        <v>121</v>
      </c>
      <c r="AY904" s="139" t="s">
        <v>82</v>
      </c>
      <c r="AZ904" s="139"/>
      <c r="BA904" s="139" t="s">
        <v>83</v>
      </c>
      <c r="BB904" s="157">
        <v>596421494796</v>
      </c>
      <c r="BC904" s="139"/>
      <c r="BD904" s="139" t="s">
        <v>2797</v>
      </c>
      <c r="BE904" s="139" t="s">
        <v>88</v>
      </c>
      <c r="BF904" s="139" t="s">
        <v>2788</v>
      </c>
      <c r="BG904" s="139" t="s">
        <v>84</v>
      </c>
      <c r="BH904" s="139" t="s">
        <v>85</v>
      </c>
      <c r="BI904" s="139" t="s">
        <v>86</v>
      </c>
      <c r="BJ904" s="139"/>
      <c r="BK904" s="139" t="s">
        <v>116</v>
      </c>
    </row>
    <row r="905" spans="1:63" ht="13.2" customHeight="1" x14ac:dyDescent="0.2">
      <c r="A905" s="54">
        <f t="shared" si="309"/>
        <v>45920</v>
      </c>
      <c r="B905" s="54" t="str">
        <f t="shared" si="310"/>
        <v>NRT</v>
      </c>
      <c r="C905" s="53">
        <f t="shared" si="311"/>
        <v>82020038163</v>
      </c>
      <c r="D905" s="55" t="str">
        <f t="shared" si="312"/>
        <v>PJP250147029</v>
      </c>
      <c r="E905" s="53">
        <f t="shared" si="313"/>
        <v>596421494844</v>
      </c>
      <c r="F905" s="53">
        <f t="shared" si="314"/>
        <v>2256355</v>
      </c>
      <c r="G905" s="53" t="str">
        <f t="shared" si="315"/>
        <v>SWCORP (TEAMHT)</v>
      </c>
      <c r="H905" s="55" t="str">
        <f t="shared" si="316"/>
        <v>김혜진</v>
      </c>
      <c r="I905" s="53">
        <f t="shared" si="317"/>
        <v>3372</v>
      </c>
      <c r="J905" s="72">
        <f t="shared" si="318"/>
        <v>0</v>
      </c>
      <c r="K905" s="114">
        <f t="shared" si="319"/>
        <v>1</v>
      </c>
      <c r="L905" s="115">
        <f t="shared" si="320"/>
        <v>10</v>
      </c>
      <c r="M905" s="115">
        <f t="shared" si="321"/>
        <v>6.2</v>
      </c>
      <c r="N905" s="56">
        <f t="shared" si="322"/>
        <v>10</v>
      </c>
      <c r="O905" s="53" t="str">
        <f t="shared" si="323"/>
        <v>일반(목록배제,Normal-Manifest Exception)</v>
      </c>
      <c r="P905" s="100">
        <f t="shared" si="324"/>
        <v>25.04</v>
      </c>
      <c r="Q905" s="63" t="str">
        <f t="shared" si="325"/>
        <v>RS706</v>
      </c>
      <c r="R905" s="63" t="str">
        <f t="shared" si="326"/>
        <v>ASIANA AIRLINES</v>
      </c>
      <c r="S905" s="54">
        <f t="shared" si="327"/>
        <v>45920</v>
      </c>
      <c r="T905" s="94">
        <f t="shared" si="328"/>
        <v>2370</v>
      </c>
      <c r="U905" s="98" cm="1">
        <f t="array" ref="U905">IF(OR(ISNUMBER(SEARCH("대신대납",J905)),ISNUMBER(SEARCH("대신 대납",J905))),_xlfn.LET(
  _xlpm.s,J905,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5" s="98">
        <f>((K905-1)*2500)/(Summary!$B$23/100)</f>
        <v>0</v>
      </c>
      <c r="W905" s="107">
        <f>IF(OR(ISNUMBER(SEARCH("대신대납",J905)),ISNUMBER(SEARCH("대신 대납",J905)),ISNUMBER(SEARCH("대신착불",J905)),ISNUMBER(SEARCH("대신 착불",J905))), 0,_xlfn.IFNA(_xlfn.IFS(
    AND(N905/K905 &gt; 2, N905/K905 &lt;= 5), 500/(Summary!$B$23/100) * K905,
    AND(N905/K905 &gt; 5, N905/K905 &lt;= 10), 1000/(Summary!$B$23/100) * K905,
    AND(N905/K905 &gt; 10, N905/K905 &lt;= 20), 3000/(Summary!$B$23/100) * K905,
    AND(N905/K905 &gt; 20, N905/K905 &lt;= 25), 11000/(Summary!$B$23/100) * K905,
    AND(N905/K905 &gt; 25, N905/K905 &lt;= 999), 15000/(Summary!$B$23/100) * K905
),0))</f>
        <v>106.11993675251769</v>
      </c>
      <c r="X905" s="99" cm="1">
        <f t="array" ref="X905">_xlfn.IFNA(_xlfn.IFS(AND(P905&gt;=2000, P905&lt;3000), 10000, AND(P905&gt;=3000, P905&lt;4000), 15000, AND(P905&gt;=4000, P905&lt;5000), 20000, AND(P905&gt;=5000), 25000),0)</f>
        <v>0</v>
      </c>
      <c r="Y905" s="64" t="str">
        <f>_xlfn.IFNA(VLOOKUP(D905,OTC!$A:$H,8,0),"")</f>
        <v/>
      </c>
      <c r="Z905" s="102">
        <f t="shared" si="329"/>
        <v>106</v>
      </c>
      <c r="AA905" s="113">
        <f t="shared" si="330"/>
        <v>2476</v>
      </c>
      <c r="AB905" s="124">
        <f>IF(OR(ISNUMBER(SEARCH("적하삭제",J905)),ISNUMBER(SEARCH("적하 삭제",J905))),0,AA905*Summary!$B$23/100)</f>
        <v>23332.090800000002</v>
      </c>
      <c r="AC905" s="65"/>
      <c r="AD905" s="145">
        <v>45920</v>
      </c>
      <c r="AE905" s="139" t="s">
        <v>10</v>
      </c>
      <c r="AF905" s="139">
        <v>82020038163</v>
      </c>
      <c r="AG905" s="139" t="s">
        <v>2798</v>
      </c>
      <c r="AH905" s="139" t="s">
        <v>228</v>
      </c>
      <c r="AI905" s="139">
        <v>1034564436</v>
      </c>
      <c r="AJ905" s="139">
        <v>3372</v>
      </c>
      <c r="AK905" s="139"/>
      <c r="AL905" s="140">
        <v>1</v>
      </c>
      <c r="AM905" s="141">
        <v>10</v>
      </c>
      <c r="AN905" s="141">
        <v>6.2</v>
      </c>
      <c r="AO905" s="141">
        <v>10</v>
      </c>
      <c r="AP905" s="139" t="s">
        <v>8</v>
      </c>
      <c r="AQ905" s="141">
        <v>25.04</v>
      </c>
      <c r="AR905" s="139" t="s">
        <v>81</v>
      </c>
      <c r="AS905" s="139" t="s">
        <v>81</v>
      </c>
      <c r="AT905" s="139" t="s">
        <v>81</v>
      </c>
      <c r="AU905" s="139" t="s">
        <v>81</v>
      </c>
      <c r="AV905" s="139" t="s">
        <v>81</v>
      </c>
      <c r="AW905" s="139">
        <v>2256355</v>
      </c>
      <c r="AX905" s="139" t="s">
        <v>121</v>
      </c>
      <c r="AY905" s="139" t="s">
        <v>82</v>
      </c>
      <c r="AZ905" s="139"/>
      <c r="BA905" s="139" t="s">
        <v>83</v>
      </c>
      <c r="BB905" s="157">
        <v>596421494844</v>
      </c>
      <c r="BC905" s="139"/>
      <c r="BD905" s="139" t="s">
        <v>2799</v>
      </c>
      <c r="BE905" s="139" t="s">
        <v>88</v>
      </c>
      <c r="BF905" s="139" t="s">
        <v>2788</v>
      </c>
      <c r="BG905" s="139" t="s">
        <v>84</v>
      </c>
      <c r="BH905" s="139" t="s">
        <v>85</v>
      </c>
      <c r="BI905" s="139" t="s">
        <v>86</v>
      </c>
      <c r="BJ905" s="139"/>
      <c r="BK905" s="139" t="s">
        <v>116</v>
      </c>
    </row>
    <row r="906" spans="1:63" ht="13.2" customHeight="1" x14ac:dyDescent="0.2">
      <c r="A906" s="54">
        <f t="shared" si="309"/>
        <v>45920</v>
      </c>
      <c r="B906" s="54" t="str">
        <f t="shared" si="310"/>
        <v>NRT</v>
      </c>
      <c r="C906" s="53">
        <f t="shared" si="311"/>
        <v>82020038163</v>
      </c>
      <c r="D906" s="55" t="str">
        <f t="shared" si="312"/>
        <v>PJP250147248</v>
      </c>
      <c r="E906" s="53">
        <f t="shared" si="313"/>
        <v>596421496174</v>
      </c>
      <c r="F906" s="53">
        <f t="shared" si="314"/>
        <v>2256355</v>
      </c>
      <c r="G906" s="53" t="str">
        <f t="shared" si="315"/>
        <v>SWCORP (TEAMHT)</v>
      </c>
      <c r="H906" s="55" t="str">
        <f t="shared" si="316"/>
        <v>김현미</v>
      </c>
      <c r="I906" s="53">
        <f t="shared" si="317"/>
        <v>49338</v>
      </c>
      <c r="J906" s="72">
        <f t="shared" si="318"/>
        <v>0</v>
      </c>
      <c r="K906" s="114">
        <f t="shared" si="319"/>
        <v>1</v>
      </c>
      <c r="L906" s="115">
        <f t="shared" si="320"/>
        <v>2.6</v>
      </c>
      <c r="M906" s="115">
        <f t="shared" si="321"/>
        <v>6.1</v>
      </c>
      <c r="N906" s="56">
        <f t="shared" si="322"/>
        <v>6.1000000000000005</v>
      </c>
      <c r="O906" s="53" t="str">
        <f t="shared" si="323"/>
        <v>일반(목록배제,Normal-Manifest Exception)</v>
      </c>
      <c r="P906" s="100">
        <f t="shared" si="324"/>
        <v>23.08</v>
      </c>
      <c r="Q906" s="63" t="str">
        <f t="shared" si="325"/>
        <v>RS706</v>
      </c>
      <c r="R906" s="63" t="str">
        <f t="shared" si="326"/>
        <v>ASIANA AIRLINES</v>
      </c>
      <c r="S906" s="54">
        <f t="shared" si="327"/>
        <v>45920</v>
      </c>
      <c r="T906" s="94">
        <f t="shared" si="328"/>
        <v>1629</v>
      </c>
      <c r="U906" s="98" cm="1">
        <f t="array" ref="U906">IF(OR(ISNUMBER(SEARCH("대신대납",J906)),ISNUMBER(SEARCH("대신 대납",J906))),_xlfn.LET(
  _xlpm.s,J906,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6" s="98">
        <f>((K906-1)*2500)/(Summary!$B$23/100)</f>
        <v>0</v>
      </c>
      <c r="W906" s="107">
        <f>IF(OR(ISNUMBER(SEARCH("대신대납",J906)),ISNUMBER(SEARCH("대신 대납",J906)),ISNUMBER(SEARCH("대신착불",J906)),ISNUMBER(SEARCH("대신 착불",J906))), 0,_xlfn.IFNA(_xlfn.IFS(
    AND(N906/K906 &gt; 2, N906/K906 &lt;= 5), 500/(Summary!$B$23/100) * K906,
    AND(N906/K906 &gt; 5, N906/K906 &lt;= 10), 1000/(Summary!$B$23/100) * K906,
    AND(N906/K906 &gt; 10, N906/K906 &lt;= 20), 3000/(Summary!$B$23/100) * K906,
    AND(N906/K906 &gt; 20, N906/K906 &lt;= 25), 11000/(Summary!$B$23/100) * K906,
    AND(N906/K906 &gt; 25, N906/K906 &lt;= 999), 15000/(Summary!$B$23/100) * K906
),0))</f>
        <v>106.11993675251769</v>
      </c>
      <c r="X906" s="99" cm="1">
        <f t="array" ref="X906">_xlfn.IFNA(_xlfn.IFS(AND(P906&gt;=2000, P906&lt;3000), 10000, AND(P906&gt;=3000, P906&lt;4000), 15000, AND(P906&gt;=4000, P906&lt;5000), 20000, AND(P906&gt;=5000), 25000),0)</f>
        <v>0</v>
      </c>
      <c r="Y906" s="64" t="str">
        <f>_xlfn.IFNA(VLOOKUP(D906,OTC!$A:$H,8,0),"")</f>
        <v/>
      </c>
      <c r="Z906" s="102">
        <f t="shared" si="329"/>
        <v>106</v>
      </c>
      <c r="AA906" s="113">
        <f t="shared" si="330"/>
        <v>1735</v>
      </c>
      <c r="AB906" s="124">
        <f>IF(OR(ISNUMBER(SEARCH("적하삭제",J906)),ISNUMBER(SEARCH("적하 삭제",J906))),0,AA906*Summary!$B$23/100)</f>
        <v>16349.425500000001</v>
      </c>
      <c r="AC906" s="65"/>
      <c r="AD906" s="145">
        <v>45920</v>
      </c>
      <c r="AE906" s="139" t="s">
        <v>10</v>
      </c>
      <c r="AF906" s="139">
        <v>82020038163</v>
      </c>
      <c r="AG906" s="139" t="s">
        <v>2800</v>
      </c>
      <c r="AH906" s="139" t="s">
        <v>216</v>
      </c>
      <c r="AI906" s="139">
        <v>1028953690</v>
      </c>
      <c r="AJ906" s="139">
        <v>49338</v>
      </c>
      <c r="AK906" s="139"/>
      <c r="AL906" s="140">
        <v>1</v>
      </c>
      <c r="AM906" s="141">
        <v>2.6</v>
      </c>
      <c r="AN906" s="141">
        <v>6.1</v>
      </c>
      <c r="AO906" s="141">
        <v>6.5</v>
      </c>
      <c r="AP906" s="139" t="s">
        <v>8</v>
      </c>
      <c r="AQ906" s="141">
        <v>23.08</v>
      </c>
      <c r="AR906" s="139" t="s">
        <v>81</v>
      </c>
      <c r="AS906" s="139" t="s">
        <v>81</v>
      </c>
      <c r="AT906" s="139" t="s">
        <v>81</v>
      </c>
      <c r="AU906" s="139" t="s">
        <v>81</v>
      </c>
      <c r="AV906" s="139" t="s">
        <v>81</v>
      </c>
      <c r="AW906" s="139">
        <v>2256355</v>
      </c>
      <c r="AX906" s="139" t="s">
        <v>121</v>
      </c>
      <c r="AY906" s="139" t="s">
        <v>82</v>
      </c>
      <c r="AZ906" s="139"/>
      <c r="BA906" s="139" t="s">
        <v>83</v>
      </c>
      <c r="BB906" s="157">
        <v>596421496174</v>
      </c>
      <c r="BC906" s="139"/>
      <c r="BD906" s="139" t="s">
        <v>2801</v>
      </c>
      <c r="BE906" s="139" t="s">
        <v>88</v>
      </c>
      <c r="BF906" s="139" t="s">
        <v>2788</v>
      </c>
      <c r="BG906" s="139" t="s">
        <v>84</v>
      </c>
      <c r="BH906" s="139" t="s">
        <v>85</v>
      </c>
      <c r="BI906" s="139" t="s">
        <v>86</v>
      </c>
      <c r="BJ906" s="139"/>
      <c r="BK906" s="139" t="s">
        <v>116</v>
      </c>
    </row>
    <row r="907" spans="1:63" ht="13.2" customHeight="1" x14ac:dyDescent="0.2">
      <c r="A907" s="54">
        <f t="shared" si="309"/>
        <v>45920</v>
      </c>
      <c r="B907" s="54" t="str">
        <f t="shared" si="310"/>
        <v>NRT</v>
      </c>
      <c r="C907" s="53">
        <f t="shared" si="311"/>
        <v>82020038163</v>
      </c>
      <c r="D907" s="55" t="str">
        <f t="shared" si="312"/>
        <v>PJP250147251</v>
      </c>
      <c r="E907" s="53">
        <f t="shared" si="313"/>
        <v>596421496200</v>
      </c>
      <c r="F907" s="53">
        <f t="shared" si="314"/>
        <v>2256355</v>
      </c>
      <c r="G907" s="53" t="str">
        <f t="shared" si="315"/>
        <v>SWCORP (TEAMHT)</v>
      </c>
      <c r="H907" s="55" t="str">
        <f t="shared" si="316"/>
        <v>배진영</v>
      </c>
      <c r="I907" s="53">
        <f t="shared" si="317"/>
        <v>18459</v>
      </c>
      <c r="J907" s="72">
        <f t="shared" si="318"/>
        <v>0</v>
      </c>
      <c r="K907" s="114">
        <f t="shared" si="319"/>
        <v>1</v>
      </c>
      <c r="L907" s="115">
        <f t="shared" si="320"/>
        <v>0.55000000000000004</v>
      </c>
      <c r="M907" s="115">
        <f t="shared" si="321"/>
        <v>2</v>
      </c>
      <c r="N907" s="56">
        <f t="shared" si="322"/>
        <v>2</v>
      </c>
      <c r="O907" s="53" t="str">
        <f t="shared" si="323"/>
        <v>일반(목록배제,Normal-Manifest Exception)</v>
      </c>
      <c r="P907" s="100">
        <f t="shared" si="324"/>
        <v>10.27</v>
      </c>
      <c r="Q907" s="63" t="str">
        <f t="shared" si="325"/>
        <v>RS706</v>
      </c>
      <c r="R907" s="63" t="str">
        <f t="shared" si="326"/>
        <v>ASIANA AIRLINES</v>
      </c>
      <c r="S907" s="54">
        <f t="shared" si="327"/>
        <v>45920</v>
      </c>
      <c r="T907" s="94">
        <f t="shared" si="328"/>
        <v>850</v>
      </c>
      <c r="U907" s="98" cm="1">
        <f t="array" ref="U907">IF(OR(ISNUMBER(SEARCH("대신대납",J907)),ISNUMBER(SEARCH("대신 대납",J907))),_xlfn.LET(
  _xlpm.s,J907,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7" s="98">
        <f>((K907-1)*2500)/(Summary!$B$23/100)</f>
        <v>0</v>
      </c>
      <c r="W907" s="107">
        <f>IF(OR(ISNUMBER(SEARCH("대신대납",J907)),ISNUMBER(SEARCH("대신 대납",J907)),ISNUMBER(SEARCH("대신착불",J907)),ISNUMBER(SEARCH("대신 착불",J907))), 0,_xlfn.IFNA(_xlfn.IFS(
    AND(N907/K907 &gt; 2, N907/K907 &lt;= 5), 500/(Summary!$B$23/100) * K907,
    AND(N907/K907 &gt; 5, N907/K907 &lt;= 10), 1000/(Summary!$B$23/100) * K907,
    AND(N907/K907 &gt; 10, N907/K907 &lt;= 20), 3000/(Summary!$B$23/100) * K907,
    AND(N907/K907 &gt; 20, N907/K907 &lt;= 25), 11000/(Summary!$B$23/100) * K907,
    AND(N907/K907 &gt; 25, N907/K907 &lt;= 999), 15000/(Summary!$B$23/100) * K907
),0))</f>
        <v>0</v>
      </c>
      <c r="X907" s="99" cm="1">
        <f t="array" ref="X907">_xlfn.IFNA(_xlfn.IFS(AND(P907&gt;=2000, P907&lt;3000), 10000, AND(P907&gt;=3000, P907&lt;4000), 15000, AND(P907&gt;=4000, P907&lt;5000), 20000, AND(P907&gt;=5000), 25000),0)</f>
        <v>0</v>
      </c>
      <c r="Y907" s="64" t="str">
        <f>_xlfn.IFNA(VLOOKUP(D907,OTC!$A:$H,8,0),"")</f>
        <v/>
      </c>
      <c r="Z907" s="102">
        <f t="shared" si="329"/>
        <v>0</v>
      </c>
      <c r="AA907" s="113">
        <f t="shared" si="330"/>
        <v>850</v>
      </c>
      <c r="AB907" s="124">
        <f>IF(OR(ISNUMBER(SEARCH("적하삭제",J907)),ISNUMBER(SEARCH("적하 삭제",J907))),0,AA907*Summary!$B$23/100)</f>
        <v>8009.8050000000003</v>
      </c>
      <c r="AC907" s="65"/>
      <c r="AD907" s="145">
        <v>45920</v>
      </c>
      <c r="AE907" s="139" t="s">
        <v>10</v>
      </c>
      <c r="AF907" s="139">
        <v>82020038163</v>
      </c>
      <c r="AG907" s="139" t="s">
        <v>2802</v>
      </c>
      <c r="AH907" s="139" t="s">
        <v>2803</v>
      </c>
      <c r="AI907" s="139">
        <v>1054434232</v>
      </c>
      <c r="AJ907" s="139">
        <v>18459</v>
      </c>
      <c r="AK907" s="139"/>
      <c r="AL907" s="140">
        <v>1</v>
      </c>
      <c r="AM907" s="141">
        <v>0.55000000000000004</v>
      </c>
      <c r="AN907" s="141">
        <v>2</v>
      </c>
      <c r="AO907" s="141">
        <v>2</v>
      </c>
      <c r="AP907" s="139" t="s">
        <v>8</v>
      </c>
      <c r="AQ907" s="141">
        <v>10.27</v>
      </c>
      <c r="AR907" s="139" t="s">
        <v>81</v>
      </c>
      <c r="AS907" s="139" t="s">
        <v>81</v>
      </c>
      <c r="AT907" s="139" t="s">
        <v>81</v>
      </c>
      <c r="AU907" s="139" t="s">
        <v>81</v>
      </c>
      <c r="AV907" s="139" t="s">
        <v>81</v>
      </c>
      <c r="AW907" s="139">
        <v>2256355</v>
      </c>
      <c r="AX907" s="139" t="s">
        <v>121</v>
      </c>
      <c r="AY907" s="139" t="s">
        <v>82</v>
      </c>
      <c r="AZ907" s="139"/>
      <c r="BA907" s="139" t="s">
        <v>83</v>
      </c>
      <c r="BB907" s="157">
        <v>596421496200</v>
      </c>
      <c r="BC907" s="139"/>
      <c r="BD907" s="139" t="s">
        <v>2804</v>
      </c>
      <c r="BE907" s="139" t="s">
        <v>88</v>
      </c>
      <c r="BF907" s="139" t="s">
        <v>2788</v>
      </c>
      <c r="BG907" s="139" t="s">
        <v>84</v>
      </c>
      <c r="BH907" s="139" t="s">
        <v>85</v>
      </c>
      <c r="BI907" s="139" t="s">
        <v>86</v>
      </c>
      <c r="BJ907" s="139"/>
      <c r="BK907" s="139" t="s">
        <v>116</v>
      </c>
    </row>
    <row r="908" spans="1:63" ht="13.2" customHeight="1" x14ac:dyDescent="0.2">
      <c r="A908" s="54">
        <f t="shared" si="309"/>
        <v>45920</v>
      </c>
      <c r="B908" s="54" t="str">
        <f t="shared" si="310"/>
        <v>NRT</v>
      </c>
      <c r="C908" s="53">
        <f t="shared" si="311"/>
        <v>82020038163</v>
      </c>
      <c r="D908" s="55" t="str">
        <f t="shared" si="312"/>
        <v>PJP250146905</v>
      </c>
      <c r="E908" s="53">
        <f t="shared" si="313"/>
        <v>596421493993</v>
      </c>
      <c r="F908" s="53">
        <f t="shared" si="314"/>
        <v>2256355</v>
      </c>
      <c r="G908" s="53" t="str">
        <f t="shared" si="315"/>
        <v>SWCORP (TEAMHT)</v>
      </c>
      <c r="H908" s="55" t="str">
        <f t="shared" si="316"/>
        <v>변혜진</v>
      </c>
      <c r="I908" s="53">
        <f t="shared" si="317"/>
        <v>25912</v>
      </c>
      <c r="J908" s="72">
        <f t="shared" si="318"/>
        <v>0</v>
      </c>
      <c r="K908" s="114">
        <f t="shared" si="319"/>
        <v>1</v>
      </c>
      <c r="L908" s="115">
        <f t="shared" si="320"/>
        <v>2.15</v>
      </c>
      <c r="M908" s="115">
        <f t="shared" si="321"/>
        <v>2.1</v>
      </c>
      <c r="N908" s="56">
        <f t="shared" si="322"/>
        <v>2.2000000000000002</v>
      </c>
      <c r="O908" s="53" t="str">
        <f t="shared" si="323"/>
        <v>일반(목록배제,Normal-Manifest Exception)</v>
      </c>
      <c r="P908" s="100">
        <f t="shared" si="324"/>
        <v>7.33</v>
      </c>
      <c r="Q908" s="63" t="str">
        <f t="shared" si="325"/>
        <v>RS706</v>
      </c>
      <c r="R908" s="63" t="str">
        <f t="shared" si="326"/>
        <v>ASIANA AIRLINES</v>
      </c>
      <c r="S908" s="54">
        <f t="shared" si="327"/>
        <v>45920</v>
      </c>
      <c r="T908" s="94">
        <f t="shared" si="328"/>
        <v>888</v>
      </c>
      <c r="U908" s="98" cm="1">
        <f t="array" ref="U908">IF(OR(ISNUMBER(SEARCH("대신대납",J908)),ISNUMBER(SEARCH("대신 대납",J908))),_xlfn.LET(
  _xlpm.s,J908,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8" s="98">
        <f>((K908-1)*2500)/(Summary!$B$23/100)</f>
        <v>0</v>
      </c>
      <c r="W908" s="107">
        <f>IF(OR(ISNUMBER(SEARCH("대신대납",J908)),ISNUMBER(SEARCH("대신 대납",J908)),ISNUMBER(SEARCH("대신착불",J908)),ISNUMBER(SEARCH("대신 착불",J908))), 0,_xlfn.IFNA(_xlfn.IFS(
    AND(N908/K908 &gt; 2, N908/K908 &lt;= 5), 500/(Summary!$B$23/100) * K908,
    AND(N908/K908 &gt; 5, N908/K908 &lt;= 10), 1000/(Summary!$B$23/100) * K908,
    AND(N908/K908 &gt; 10, N908/K908 &lt;= 20), 3000/(Summary!$B$23/100) * K908,
    AND(N908/K908 &gt; 20, N908/K908 &lt;= 25), 11000/(Summary!$B$23/100) * K908,
    AND(N908/K908 &gt; 25, N908/K908 &lt;= 999), 15000/(Summary!$B$23/100) * K908
),0))</f>
        <v>53.059968376258844</v>
      </c>
      <c r="X908" s="99" cm="1">
        <f t="array" ref="X908">_xlfn.IFNA(_xlfn.IFS(AND(P908&gt;=2000, P908&lt;3000), 10000, AND(P908&gt;=3000, P908&lt;4000), 15000, AND(P908&gt;=4000, P908&lt;5000), 20000, AND(P908&gt;=5000), 25000),0)</f>
        <v>0</v>
      </c>
      <c r="Y908" s="64" t="str">
        <f>_xlfn.IFNA(VLOOKUP(D908,OTC!$A:$H,8,0),"")</f>
        <v/>
      </c>
      <c r="Z908" s="102">
        <f t="shared" si="329"/>
        <v>53</v>
      </c>
      <c r="AA908" s="113">
        <f t="shared" si="330"/>
        <v>941</v>
      </c>
      <c r="AB908" s="124">
        <f>IF(OR(ISNUMBER(SEARCH("적하삭제",J908)),ISNUMBER(SEARCH("적하 삭제",J908))),0,AA908*Summary!$B$23/100)</f>
        <v>8867.3253000000004</v>
      </c>
      <c r="AC908" s="65"/>
      <c r="AD908" s="145">
        <v>45920</v>
      </c>
      <c r="AE908" s="139" t="s">
        <v>10</v>
      </c>
      <c r="AF908" s="139">
        <v>82020038163</v>
      </c>
      <c r="AG908" s="139" t="s">
        <v>2805</v>
      </c>
      <c r="AH908" s="139" t="s">
        <v>171</v>
      </c>
      <c r="AI908" s="139">
        <v>1089506063</v>
      </c>
      <c r="AJ908" s="139">
        <v>25912</v>
      </c>
      <c r="AK908" s="139"/>
      <c r="AL908" s="140">
        <v>1</v>
      </c>
      <c r="AM908" s="141">
        <v>2.15</v>
      </c>
      <c r="AN908" s="141">
        <v>2.1</v>
      </c>
      <c r="AO908" s="141">
        <v>2.2000000000000002</v>
      </c>
      <c r="AP908" s="139" t="s">
        <v>8</v>
      </c>
      <c r="AQ908" s="141">
        <v>7.33</v>
      </c>
      <c r="AR908" s="139" t="s">
        <v>81</v>
      </c>
      <c r="AS908" s="139" t="s">
        <v>81</v>
      </c>
      <c r="AT908" s="139" t="s">
        <v>81</v>
      </c>
      <c r="AU908" s="139" t="s">
        <v>81</v>
      </c>
      <c r="AV908" s="139" t="s">
        <v>81</v>
      </c>
      <c r="AW908" s="139">
        <v>2256355</v>
      </c>
      <c r="AX908" s="139" t="s">
        <v>121</v>
      </c>
      <c r="AY908" s="139" t="s">
        <v>82</v>
      </c>
      <c r="AZ908" s="139"/>
      <c r="BA908" s="139" t="s">
        <v>83</v>
      </c>
      <c r="BB908" s="157">
        <v>596421493993</v>
      </c>
      <c r="BC908" s="139"/>
      <c r="BD908" s="139" t="s">
        <v>2806</v>
      </c>
      <c r="BE908" s="139" t="s">
        <v>88</v>
      </c>
      <c r="BF908" s="139" t="s">
        <v>2788</v>
      </c>
      <c r="BG908" s="139" t="s">
        <v>84</v>
      </c>
      <c r="BH908" s="139" t="s">
        <v>85</v>
      </c>
      <c r="BI908" s="139" t="s">
        <v>86</v>
      </c>
      <c r="BJ908" s="139"/>
      <c r="BK908" s="139" t="s">
        <v>116</v>
      </c>
    </row>
    <row r="909" spans="1:63" ht="13.2" customHeight="1" x14ac:dyDescent="0.2">
      <c r="A909" s="54">
        <f t="shared" si="309"/>
        <v>45920</v>
      </c>
      <c r="B909" s="54" t="str">
        <f t="shared" si="310"/>
        <v>NRT</v>
      </c>
      <c r="C909" s="53">
        <f t="shared" si="311"/>
        <v>82020038163</v>
      </c>
      <c r="D909" s="55" t="str">
        <f t="shared" si="312"/>
        <v>PJP250147275</v>
      </c>
      <c r="E909" s="53">
        <f t="shared" si="313"/>
        <v>596421496443</v>
      </c>
      <c r="F909" s="53">
        <f t="shared" si="314"/>
        <v>2256355</v>
      </c>
      <c r="G909" s="53" t="str">
        <f t="shared" si="315"/>
        <v>SWCORP (TEAMHT)</v>
      </c>
      <c r="H909" s="55" t="str">
        <f t="shared" si="316"/>
        <v>김보경</v>
      </c>
      <c r="I909" s="53">
        <f t="shared" si="317"/>
        <v>8321</v>
      </c>
      <c r="J909" s="72">
        <f t="shared" si="318"/>
        <v>0</v>
      </c>
      <c r="K909" s="114">
        <f t="shared" si="319"/>
        <v>1</v>
      </c>
      <c r="L909" s="115">
        <f t="shared" si="320"/>
        <v>1.6</v>
      </c>
      <c r="M909" s="115">
        <f t="shared" si="321"/>
        <v>4</v>
      </c>
      <c r="N909" s="56">
        <f t="shared" si="322"/>
        <v>4</v>
      </c>
      <c r="O909" s="53" t="str">
        <f t="shared" si="323"/>
        <v>일반(목록배제,Normal-Manifest Exception)</v>
      </c>
      <c r="P909" s="100">
        <f t="shared" si="324"/>
        <v>11.67</v>
      </c>
      <c r="Q909" s="63" t="str">
        <f t="shared" si="325"/>
        <v>RS706</v>
      </c>
      <c r="R909" s="63" t="str">
        <f t="shared" si="326"/>
        <v>ASIANA AIRLINES</v>
      </c>
      <c r="S909" s="54">
        <f t="shared" si="327"/>
        <v>45920</v>
      </c>
      <c r="T909" s="94">
        <f t="shared" si="328"/>
        <v>1230</v>
      </c>
      <c r="U909" s="98" cm="1">
        <f t="array" ref="U909">IF(OR(ISNUMBER(SEARCH("대신대납",J909)),ISNUMBER(SEARCH("대신 대납",J909))),_xlfn.LET(
  _xlpm.s,J909,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9" s="98">
        <f>((K909-1)*2500)/(Summary!$B$23/100)</f>
        <v>0</v>
      </c>
      <c r="W909" s="107">
        <f>IF(OR(ISNUMBER(SEARCH("대신대납",J909)),ISNUMBER(SEARCH("대신 대납",J909)),ISNUMBER(SEARCH("대신착불",J909)),ISNUMBER(SEARCH("대신 착불",J909))), 0,_xlfn.IFNA(_xlfn.IFS(
    AND(N909/K909 &gt; 2, N909/K909 &lt;= 5), 500/(Summary!$B$23/100) * K909,
    AND(N909/K909 &gt; 5, N909/K909 &lt;= 10), 1000/(Summary!$B$23/100) * K909,
    AND(N909/K909 &gt; 10, N909/K909 &lt;= 20), 3000/(Summary!$B$23/100) * K909,
    AND(N909/K909 &gt; 20, N909/K909 &lt;= 25), 11000/(Summary!$B$23/100) * K909,
    AND(N909/K909 &gt; 25, N909/K909 &lt;= 999), 15000/(Summary!$B$23/100) * K909
),0))</f>
        <v>53.059968376258844</v>
      </c>
      <c r="X909" s="99" cm="1">
        <f t="array" ref="X909">_xlfn.IFNA(_xlfn.IFS(AND(P909&gt;=2000, P909&lt;3000), 10000, AND(P909&gt;=3000, P909&lt;4000), 15000, AND(P909&gt;=4000, P909&lt;5000), 20000, AND(P909&gt;=5000), 25000),0)</f>
        <v>0</v>
      </c>
      <c r="Y909" s="64" t="str">
        <f>_xlfn.IFNA(VLOOKUP(D909,OTC!$A:$H,8,0),"")</f>
        <v/>
      </c>
      <c r="Z909" s="102">
        <f t="shared" si="329"/>
        <v>53</v>
      </c>
      <c r="AA909" s="113">
        <f t="shared" si="330"/>
        <v>1283</v>
      </c>
      <c r="AB909" s="124">
        <f>IF(OR(ISNUMBER(SEARCH("적하삭제",J909)),ISNUMBER(SEARCH("적하 삭제",J909))),0,AA909*Summary!$B$23/100)</f>
        <v>12090.093900000002</v>
      </c>
      <c r="AC909" s="65"/>
      <c r="AD909" s="145">
        <v>45920</v>
      </c>
      <c r="AE909" s="139" t="s">
        <v>10</v>
      </c>
      <c r="AF909" s="139">
        <v>82020038163</v>
      </c>
      <c r="AG909" s="139" t="s">
        <v>2807</v>
      </c>
      <c r="AH909" s="139" t="s">
        <v>109</v>
      </c>
      <c r="AI909" s="139">
        <v>1066060498</v>
      </c>
      <c r="AJ909" s="139">
        <v>8321</v>
      </c>
      <c r="AK909" s="139"/>
      <c r="AL909" s="140">
        <v>1</v>
      </c>
      <c r="AM909" s="141">
        <v>1.6</v>
      </c>
      <c r="AN909" s="141">
        <v>4</v>
      </c>
      <c r="AO909" s="141">
        <v>4</v>
      </c>
      <c r="AP909" s="139" t="s">
        <v>8</v>
      </c>
      <c r="AQ909" s="141">
        <v>11.67</v>
      </c>
      <c r="AR909" s="139" t="s">
        <v>81</v>
      </c>
      <c r="AS909" s="139" t="s">
        <v>81</v>
      </c>
      <c r="AT909" s="139" t="s">
        <v>81</v>
      </c>
      <c r="AU909" s="139" t="s">
        <v>81</v>
      </c>
      <c r="AV909" s="139" t="s">
        <v>81</v>
      </c>
      <c r="AW909" s="139">
        <v>2256355</v>
      </c>
      <c r="AX909" s="139" t="s">
        <v>121</v>
      </c>
      <c r="AY909" s="139" t="s">
        <v>82</v>
      </c>
      <c r="AZ909" s="139"/>
      <c r="BA909" s="139" t="s">
        <v>83</v>
      </c>
      <c r="BB909" s="157">
        <v>596421496443</v>
      </c>
      <c r="BC909" s="139"/>
      <c r="BD909" s="139" t="s">
        <v>2808</v>
      </c>
      <c r="BE909" s="139" t="s">
        <v>88</v>
      </c>
      <c r="BF909" s="139" t="s">
        <v>2788</v>
      </c>
      <c r="BG909" s="139" t="s">
        <v>84</v>
      </c>
      <c r="BH909" s="139" t="s">
        <v>85</v>
      </c>
      <c r="BI909" s="139" t="s">
        <v>86</v>
      </c>
      <c r="BJ909" s="139"/>
      <c r="BK909" s="139" t="s">
        <v>116</v>
      </c>
    </row>
    <row r="910" spans="1:63" ht="13.2" customHeight="1" x14ac:dyDescent="0.2">
      <c r="A910" s="54">
        <f t="shared" si="309"/>
        <v>45920</v>
      </c>
      <c r="B910" s="54" t="str">
        <f t="shared" si="310"/>
        <v>NRT</v>
      </c>
      <c r="C910" s="53">
        <f t="shared" si="311"/>
        <v>82020038163</v>
      </c>
      <c r="D910" s="55" t="str">
        <f t="shared" si="312"/>
        <v>PJP250147247</v>
      </c>
      <c r="E910" s="53">
        <f t="shared" si="313"/>
        <v>596421496163</v>
      </c>
      <c r="F910" s="53">
        <f t="shared" si="314"/>
        <v>2256355</v>
      </c>
      <c r="G910" s="53" t="str">
        <f t="shared" si="315"/>
        <v>SWCORP (TEAMHT)</v>
      </c>
      <c r="H910" s="55" t="str">
        <f t="shared" si="316"/>
        <v>고미정</v>
      </c>
      <c r="I910" s="53">
        <f t="shared" si="317"/>
        <v>5269</v>
      </c>
      <c r="J910" s="72">
        <f t="shared" si="318"/>
        <v>0</v>
      </c>
      <c r="K910" s="114">
        <f t="shared" si="319"/>
        <v>1</v>
      </c>
      <c r="L910" s="115">
        <f t="shared" si="320"/>
        <v>1.6</v>
      </c>
      <c r="M910" s="115">
        <f t="shared" si="321"/>
        <v>2.2000000000000002</v>
      </c>
      <c r="N910" s="56">
        <f t="shared" si="322"/>
        <v>2.2000000000000002</v>
      </c>
      <c r="O910" s="53" t="str">
        <f t="shared" si="323"/>
        <v>일반(목록배제,Normal-Manifest Exception)</v>
      </c>
      <c r="P910" s="100">
        <f t="shared" si="324"/>
        <v>12.36</v>
      </c>
      <c r="Q910" s="63" t="str">
        <f t="shared" si="325"/>
        <v>RS706</v>
      </c>
      <c r="R910" s="63" t="str">
        <f t="shared" si="326"/>
        <v>ASIANA AIRLINES</v>
      </c>
      <c r="S910" s="54">
        <f t="shared" si="327"/>
        <v>45920</v>
      </c>
      <c r="T910" s="94">
        <f t="shared" si="328"/>
        <v>888</v>
      </c>
      <c r="U910" s="98" cm="1">
        <f t="array" ref="U910">IF(OR(ISNUMBER(SEARCH("대신대납",J910)),ISNUMBER(SEARCH("대신 대납",J910))),_xlfn.LET(
  _xlpm.s,J910,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0" s="98">
        <f>((K910-1)*2500)/(Summary!$B$23/100)</f>
        <v>0</v>
      </c>
      <c r="W910" s="107">
        <f>IF(OR(ISNUMBER(SEARCH("대신대납",J910)),ISNUMBER(SEARCH("대신 대납",J910)),ISNUMBER(SEARCH("대신착불",J910)),ISNUMBER(SEARCH("대신 착불",J910))), 0,_xlfn.IFNA(_xlfn.IFS(
    AND(N910/K910 &gt; 2, N910/K910 &lt;= 5), 500/(Summary!$B$23/100) * K910,
    AND(N910/K910 &gt; 5, N910/K910 &lt;= 10), 1000/(Summary!$B$23/100) * K910,
    AND(N910/K910 &gt; 10, N910/K910 &lt;= 20), 3000/(Summary!$B$23/100) * K910,
    AND(N910/K910 &gt; 20, N910/K910 &lt;= 25), 11000/(Summary!$B$23/100) * K910,
    AND(N910/K910 &gt; 25, N910/K910 &lt;= 999), 15000/(Summary!$B$23/100) * K910
),0))</f>
        <v>53.059968376258844</v>
      </c>
      <c r="X910" s="99" cm="1">
        <f t="array" ref="X910">_xlfn.IFNA(_xlfn.IFS(AND(P910&gt;=2000, P910&lt;3000), 10000, AND(P910&gt;=3000, P910&lt;4000), 15000, AND(P910&gt;=4000, P910&lt;5000), 20000, AND(P910&gt;=5000), 25000),0)</f>
        <v>0</v>
      </c>
      <c r="Y910" s="64" t="str">
        <f>_xlfn.IFNA(VLOOKUP(D910,OTC!$A:$H,8,0),"")</f>
        <v/>
      </c>
      <c r="Z910" s="102">
        <f t="shared" si="329"/>
        <v>53</v>
      </c>
      <c r="AA910" s="113">
        <f t="shared" si="330"/>
        <v>941</v>
      </c>
      <c r="AB910" s="124">
        <f>IF(OR(ISNUMBER(SEARCH("적하삭제",J910)),ISNUMBER(SEARCH("적하 삭제",J910))),0,AA910*Summary!$B$23/100)</f>
        <v>8867.3253000000004</v>
      </c>
      <c r="AC910" s="65"/>
      <c r="AD910" s="145">
        <v>45920</v>
      </c>
      <c r="AE910" s="139" t="s">
        <v>10</v>
      </c>
      <c r="AF910" s="139">
        <v>82020038163</v>
      </c>
      <c r="AG910" s="139" t="s">
        <v>2809</v>
      </c>
      <c r="AH910" s="139" t="s">
        <v>2810</v>
      </c>
      <c r="AI910" s="139">
        <v>1075744711</v>
      </c>
      <c r="AJ910" s="139">
        <v>5269</v>
      </c>
      <c r="AK910" s="139"/>
      <c r="AL910" s="140">
        <v>1</v>
      </c>
      <c r="AM910" s="141">
        <v>1.6</v>
      </c>
      <c r="AN910" s="141">
        <v>2.2000000000000002</v>
      </c>
      <c r="AO910" s="141">
        <v>2.2000000000000002</v>
      </c>
      <c r="AP910" s="139" t="s">
        <v>8</v>
      </c>
      <c r="AQ910" s="141">
        <v>12.36</v>
      </c>
      <c r="AR910" s="139" t="s">
        <v>81</v>
      </c>
      <c r="AS910" s="139" t="s">
        <v>81</v>
      </c>
      <c r="AT910" s="139" t="s">
        <v>81</v>
      </c>
      <c r="AU910" s="139" t="s">
        <v>81</v>
      </c>
      <c r="AV910" s="139" t="s">
        <v>81</v>
      </c>
      <c r="AW910" s="139">
        <v>2256355</v>
      </c>
      <c r="AX910" s="139" t="s">
        <v>121</v>
      </c>
      <c r="AY910" s="139" t="s">
        <v>82</v>
      </c>
      <c r="AZ910" s="139"/>
      <c r="BA910" s="139" t="s">
        <v>83</v>
      </c>
      <c r="BB910" s="157">
        <v>596421496163</v>
      </c>
      <c r="BC910" s="139"/>
      <c r="BD910" s="139" t="s">
        <v>2811</v>
      </c>
      <c r="BE910" s="139" t="s">
        <v>88</v>
      </c>
      <c r="BF910" s="139" t="s">
        <v>2788</v>
      </c>
      <c r="BG910" s="139" t="s">
        <v>84</v>
      </c>
      <c r="BH910" s="139" t="s">
        <v>85</v>
      </c>
      <c r="BI910" s="139" t="s">
        <v>86</v>
      </c>
      <c r="BJ910" s="139"/>
      <c r="BK910" s="139" t="s">
        <v>116</v>
      </c>
    </row>
    <row r="911" spans="1:63" ht="13.2" customHeight="1" x14ac:dyDescent="0.2">
      <c r="A911" s="54">
        <f t="shared" si="309"/>
        <v>45920</v>
      </c>
      <c r="B911" s="54" t="str">
        <f t="shared" si="310"/>
        <v>NRT</v>
      </c>
      <c r="C911" s="53">
        <f t="shared" si="311"/>
        <v>82020038163</v>
      </c>
      <c r="D911" s="55" t="str">
        <f t="shared" si="312"/>
        <v>PJP250147250</v>
      </c>
      <c r="E911" s="53">
        <f t="shared" si="313"/>
        <v>596421496196</v>
      </c>
      <c r="F911" s="53">
        <f t="shared" si="314"/>
        <v>2256355</v>
      </c>
      <c r="G911" s="53" t="str">
        <f t="shared" si="315"/>
        <v>SWCORP (TEAMHT)</v>
      </c>
      <c r="H911" s="55" t="str">
        <f t="shared" si="316"/>
        <v>최하림</v>
      </c>
      <c r="I911" s="53">
        <f t="shared" si="317"/>
        <v>12221</v>
      </c>
      <c r="J911" s="72">
        <f t="shared" si="318"/>
        <v>0</v>
      </c>
      <c r="K911" s="114">
        <f t="shared" si="319"/>
        <v>1</v>
      </c>
      <c r="L911" s="115">
        <f t="shared" si="320"/>
        <v>3.9</v>
      </c>
      <c r="M911" s="115">
        <f t="shared" si="321"/>
        <v>4.3</v>
      </c>
      <c r="N911" s="56">
        <f t="shared" si="322"/>
        <v>4.3</v>
      </c>
      <c r="O911" s="53" t="str">
        <f t="shared" si="323"/>
        <v>일반(목록배제,Normal-Manifest Exception)</v>
      </c>
      <c r="P911" s="100">
        <f t="shared" si="324"/>
        <v>26.92</v>
      </c>
      <c r="Q911" s="63" t="str">
        <f t="shared" si="325"/>
        <v>RS706</v>
      </c>
      <c r="R911" s="63" t="str">
        <f t="shared" si="326"/>
        <v>ASIANA AIRLINES</v>
      </c>
      <c r="S911" s="54">
        <f t="shared" si="327"/>
        <v>45920</v>
      </c>
      <c r="T911" s="94">
        <f t="shared" si="328"/>
        <v>1287</v>
      </c>
      <c r="U911" s="98" cm="1">
        <f t="array" ref="U911">IF(OR(ISNUMBER(SEARCH("대신대납",J911)),ISNUMBER(SEARCH("대신 대납",J911))),_xlfn.LET(
  _xlpm.s,J911,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1" s="98">
        <f>((K911-1)*2500)/(Summary!$B$23/100)</f>
        <v>0</v>
      </c>
      <c r="W911" s="107">
        <f>IF(OR(ISNUMBER(SEARCH("대신대납",J911)),ISNUMBER(SEARCH("대신 대납",J911)),ISNUMBER(SEARCH("대신착불",J911)),ISNUMBER(SEARCH("대신 착불",J911))), 0,_xlfn.IFNA(_xlfn.IFS(
    AND(N911/K911 &gt; 2, N911/K911 &lt;= 5), 500/(Summary!$B$23/100) * K911,
    AND(N911/K911 &gt; 5, N911/K911 &lt;= 10), 1000/(Summary!$B$23/100) * K911,
    AND(N911/K911 &gt; 10, N911/K911 &lt;= 20), 3000/(Summary!$B$23/100) * K911,
    AND(N911/K911 &gt; 20, N911/K911 &lt;= 25), 11000/(Summary!$B$23/100) * K911,
    AND(N911/K911 &gt; 25, N911/K911 &lt;= 999), 15000/(Summary!$B$23/100) * K911
),0))</f>
        <v>53.059968376258844</v>
      </c>
      <c r="X911" s="99" cm="1">
        <f t="array" ref="X911">_xlfn.IFNA(_xlfn.IFS(AND(P911&gt;=2000, P911&lt;3000), 10000, AND(P911&gt;=3000, P911&lt;4000), 15000, AND(P911&gt;=4000, P911&lt;5000), 20000, AND(P911&gt;=5000), 25000),0)</f>
        <v>0</v>
      </c>
      <c r="Y911" s="64" t="str">
        <f>_xlfn.IFNA(VLOOKUP(D911,OTC!$A:$H,8,0),"")</f>
        <v/>
      </c>
      <c r="Z911" s="102">
        <f t="shared" si="329"/>
        <v>53</v>
      </c>
      <c r="AA911" s="113">
        <f t="shared" si="330"/>
        <v>1340</v>
      </c>
      <c r="AB911" s="124">
        <f>IF(OR(ISNUMBER(SEARCH("적하삭제",J911)),ISNUMBER(SEARCH("적하 삭제",J911))),0,AA911*Summary!$B$23/100)</f>
        <v>12627.222</v>
      </c>
      <c r="AC911" s="65"/>
      <c r="AD911" s="145">
        <v>45920</v>
      </c>
      <c r="AE911" s="139" t="s">
        <v>10</v>
      </c>
      <c r="AF911" s="139">
        <v>82020038163</v>
      </c>
      <c r="AG911" s="139" t="s">
        <v>2812</v>
      </c>
      <c r="AH911" s="139" t="s">
        <v>2813</v>
      </c>
      <c r="AI911" s="139">
        <v>1062243451</v>
      </c>
      <c r="AJ911" s="139">
        <v>12221</v>
      </c>
      <c r="AK911" s="139"/>
      <c r="AL911" s="140">
        <v>1</v>
      </c>
      <c r="AM911" s="141">
        <v>3.9</v>
      </c>
      <c r="AN911" s="141">
        <v>4.3</v>
      </c>
      <c r="AO911" s="141">
        <v>4.3</v>
      </c>
      <c r="AP911" s="139" t="s">
        <v>8</v>
      </c>
      <c r="AQ911" s="141">
        <v>26.92</v>
      </c>
      <c r="AR911" s="139" t="s">
        <v>81</v>
      </c>
      <c r="AS911" s="139" t="s">
        <v>81</v>
      </c>
      <c r="AT911" s="139" t="s">
        <v>81</v>
      </c>
      <c r="AU911" s="139" t="s">
        <v>81</v>
      </c>
      <c r="AV911" s="139" t="s">
        <v>81</v>
      </c>
      <c r="AW911" s="139">
        <v>2256355</v>
      </c>
      <c r="AX911" s="139" t="s">
        <v>121</v>
      </c>
      <c r="AY911" s="139" t="s">
        <v>82</v>
      </c>
      <c r="AZ911" s="139"/>
      <c r="BA911" s="139" t="s">
        <v>83</v>
      </c>
      <c r="BB911" s="157">
        <v>596421496196</v>
      </c>
      <c r="BC911" s="139"/>
      <c r="BD911" s="139" t="s">
        <v>2814</v>
      </c>
      <c r="BE911" s="139" t="s">
        <v>88</v>
      </c>
      <c r="BF911" s="139" t="s">
        <v>2788</v>
      </c>
      <c r="BG911" s="139" t="s">
        <v>84</v>
      </c>
      <c r="BH911" s="139" t="s">
        <v>85</v>
      </c>
      <c r="BI911" s="139" t="s">
        <v>86</v>
      </c>
      <c r="BJ911" s="139"/>
      <c r="BK911" s="139" t="s">
        <v>116</v>
      </c>
    </row>
    <row r="912" spans="1:63" ht="13.2" customHeight="1" x14ac:dyDescent="0.2">
      <c r="A912" s="54">
        <f t="shared" si="309"/>
        <v>45920</v>
      </c>
      <c r="B912" s="54" t="str">
        <f t="shared" si="310"/>
        <v>NRT</v>
      </c>
      <c r="C912" s="53">
        <f t="shared" si="311"/>
        <v>82020038163</v>
      </c>
      <c r="D912" s="55" t="str">
        <f t="shared" si="312"/>
        <v>PJP250147283</v>
      </c>
      <c r="E912" s="53">
        <f t="shared" si="313"/>
        <v>596421496524</v>
      </c>
      <c r="F912" s="53">
        <f t="shared" si="314"/>
        <v>2256355</v>
      </c>
      <c r="G912" s="53" t="str">
        <f t="shared" si="315"/>
        <v>SWCORP (TEAMHT)</v>
      </c>
      <c r="H912" s="55" t="str">
        <f t="shared" si="316"/>
        <v>김민숙</v>
      </c>
      <c r="I912" s="53">
        <f t="shared" si="317"/>
        <v>8307</v>
      </c>
      <c r="J912" s="72">
        <f t="shared" si="318"/>
        <v>0</v>
      </c>
      <c r="K912" s="114">
        <f t="shared" si="319"/>
        <v>1</v>
      </c>
      <c r="L912" s="115">
        <f t="shared" si="320"/>
        <v>0.85</v>
      </c>
      <c r="M912" s="115">
        <f t="shared" si="321"/>
        <v>3.5</v>
      </c>
      <c r="N912" s="56">
        <f t="shared" si="322"/>
        <v>3.5</v>
      </c>
      <c r="O912" s="53" t="str">
        <f t="shared" si="323"/>
        <v>일반(목록배제,Normal-Manifest Exception)</v>
      </c>
      <c r="P912" s="100">
        <f t="shared" si="324"/>
        <v>5.81</v>
      </c>
      <c r="Q912" s="63" t="str">
        <f t="shared" si="325"/>
        <v>RS706</v>
      </c>
      <c r="R912" s="63" t="str">
        <f t="shared" si="326"/>
        <v>ASIANA AIRLINES</v>
      </c>
      <c r="S912" s="54">
        <f t="shared" si="327"/>
        <v>45920</v>
      </c>
      <c r="T912" s="94">
        <f t="shared" si="328"/>
        <v>1135</v>
      </c>
      <c r="U912" s="98" cm="1">
        <f t="array" ref="U912">IF(OR(ISNUMBER(SEARCH("대신대납",J912)),ISNUMBER(SEARCH("대신 대납",J912))),_xlfn.LET(
  _xlpm.s,J912,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2" s="98">
        <f>((K912-1)*2500)/(Summary!$B$23/100)</f>
        <v>0</v>
      </c>
      <c r="W912" s="107">
        <f>IF(OR(ISNUMBER(SEARCH("대신대납",J912)),ISNUMBER(SEARCH("대신 대납",J912)),ISNUMBER(SEARCH("대신착불",J912)),ISNUMBER(SEARCH("대신 착불",J912))), 0,_xlfn.IFNA(_xlfn.IFS(
    AND(N912/K912 &gt; 2, N912/K912 &lt;= 5), 500/(Summary!$B$23/100) * K912,
    AND(N912/K912 &gt; 5, N912/K912 &lt;= 10), 1000/(Summary!$B$23/100) * K912,
    AND(N912/K912 &gt; 10, N912/K912 &lt;= 20), 3000/(Summary!$B$23/100) * K912,
    AND(N912/K912 &gt; 20, N912/K912 &lt;= 25), 11000/(Summary!$B$23/100) * K912,
    AND(N912/K912 &gt; 25, N912/K912 &lt;= 999), 15000/(Summary!$B$23/100) * K912
),0))</f>
        <v>53.059968376258844</v>
      </c>
      <c r="X912" s="99" cm="1">
        <f t="array" ref="X912">_xlfn.IFNA(_xlfn.IFS(AND(P912&gt;=2000, P912&lt;3000), 10000, AND(P912&gt;=3000, P912&lt;4000), 15000, AND(P912&gt;=4000, P912&lt;5000), 20000, AND(P912&gt;=5000), 25000),0)</f>
        <v>0</v>
      </c>
      <c r="Y912" s="64" t="str">
        <f>_xlfn.IFNA(VLOOKUP(D912,OTC!$A:$H,8,0),"")</f>
        <v/>
      </c>
      <c r="Z912" s="102">
        <f t="shared" si="329"/>
        <v>53</v>
      </c>
      <c r="AA912" s="113">
        <f t="shared" si="330"/>
        <v>1188</v>
      </c>
      <c r="AB912" s="124">
        <f>IF(OR(ISNUMBER(SEARCH("적하삭제",J912)),ISNUMBER(SEARCH("적하 삭제",J912))),0,AA912*Summary!$B$23/100)</f>
        <v>11194.8804</v>
      </c>
      <c r="AC912" s="65"/>
      <c r="AD912" s="145">
        <v>45920</v>
      </c>
      <c r="AE912" s="139" t="s">
        <v>10</v>
      </c>
      <c r="AF912" s="139">
        <v>82020038163</v>
      </c>
      <c r="AG912" s="139" t="s">
        <v>2815</v>
      </c>
      <c r="AH912" s="139" t="s">
        <v>281</v>
      </c>
      <c r="AI912" s="139">
        <v>1077446094</v>
      </c>
      <c r="AJ912" s="139">
        <v>8307</v>
      </c>
      <c r="AK912" s="139"/>
      <c r="AL912" s="140">
        <v>1</v>
      </c>
      <c r="AM912" s="141">
        <v>0.85</v>
      </c>
      <c r="AN912" s="141">
        <v>3.5</v>
      </c>
      <c r="AO912" s="141">
        <v>3.5</v>
      </c>
      <c r="AP912" s="139" t="s">
        <v>8</v>
      </c>
      <c r="AQ912" s="141">
        <v>5.81</v>
      </c>
      <c r="AR912" s="139" t="s">
        <v>81</v>
      </c>
      <c r="AS912" s="139" t="s">
        <v>81</v>
      </c>
      <c r="AT912" s="139" t="s">
        <v>81</v>
      </c>
      <c r="AU912" s="139" t="s">
        <v>81</v>
      </c>
      <c r="AV912" s="139" t="s">
        <v>81</v>
      </c>
      <c r="AW912" s="139">
        <v>2256355</v>
      </c>
      <c r="AX912" s="139" t="s">
        <v>121</v>
      </c>
      <c r="AY912" s="139" t="s">
        <v>82</v>
      </c>
      <c r="AZ912" s="139"/>
      <c r="BA912" s="139" t="s">
        <v>83</v>
      </c>
      <c r="BB912" s="157">
        <v>596421496524</v>
      </c>
      <c r="BC912" s="139"/>
      <c r="BD912" s="139" t="s">
        <v>2816</v>
      </c>
      <c r="BE912" s="139" t="s">
        <v>88</v>
      </c>
      <c r="BF912" s="139" t="s">
        <v>2788</v>
      </c>
      <c r="BG912" s="139" t="s">
        <v>84</v>
      </c>
      <c r="BH912" s="139" t="s">
        <v>85</v>
      </c>
      <c r="BI912" s="139" t="s">
        <v>86</v>
      </c>
      <c r="BJ912" s="139"/>
      <c r="BK912" s="139" t="s">
        <v>116</v>
      </c>
    </row>
    <row r="913" spans="1:63" ht="13.2" customHeight="1" x14ac:dyDescent="0.2">
      <c r="A913" s="54">
        <f t="shared" si="309"/>
        <v>45920</v>
      </c>
      <c r="B913" s="54" t="str">
        <f t="shared" si="310"/>
        <v>NRT</v>
      </c>
      <c r="C913" s="53">
        <f t="shared" si="311"/>
        <v>82020038163</v>
      </c>
      <c r="D913" s="55" t="str">
        <f t="shared" si="312"/>
        <v>PJP250147243</v>
      </c>
      <c r="E913" s="53">
        <f t="shared" si="313"/>
        <v>596421496126</v>
      </c>
      <c r="F913" s="53">
        <f t="shared" si="314"/>
        <v>2256355</v>
      </c>
      <c r="G913" s="53" t="str">
        <f t="shared" si="315"/>
        <v>SWCORP (TEAMHT)</v>
      </c>
      <c r="H913" s="55" t="str">
        <f t="shared" si="316"/>
        <v>김주영</v>
      </c>
      <c r="I913" s="53">
        <f t="shared" si="317"/>
        <v>34382</v>
      </c>
      <c r="J913" s="72">
        <f t="shared" si="318"/>
        <v>0</v>
      </c>
      <c r="K913" s="114">
        <f t="shared" si="319"/>
        <v>1</v>
      </c>
      <c r="L913" s="115">
        <f t="shared" si="320"/>
        <v>3.65</v>
      </c>
      <c r="M913" s="115">
        <f t="shared" si="321"/>
        <v>3.6</v>
      </c>
      <c r="N913" s="56">
        <f t="shared" si="322"/>
        <v>3.7</v>
      </c>
      <c r="O913" s="53" t="str">
        <f t="shared" si="323"/>
        <v>일반(목록배제,Normal-Manifest Exception)</v>
      </c>
      <c r="P913" s="100">
        <f t="shared" si="324"/>
        <v>13.49</v>
      </c>
      <c r="Q913" s="63" t="str">
        <f t="shared" si="325"/>
        <v>RS706</v>
      </c>
      <c r="R913" s="63" t="str">
        <f t="shared" si="326"/>
        <v>ASIANA AIRLINES</v>
      </c>
      <c r="S913" s="54">
        <f t="shared" si="327"/>
        <v>45920</v>
      </c>
      <c r="T913" s="94">
        <f t="shared" si="328"/>
        <v>1173</v>
      </c>
      <c r="U913" s="98" cm="1">
        <f t="array" ref="U913">IF(OR(ISNUMBER(SEARCH("대신대납",J913)),ISNUMBER(SEARCH("대신 대납",J913))),_xlfn.LET(
  _xlpm.s,J913,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3" s="98">
        <f>((K913-1)*2500)/(Summary!$B$23/100)</f>
        <v>0</v>
      </c>
      <c r="W913" s="107">
        <f>IF(OR(ISNUMBER(SEARCH("대신대납",J913)),ISNUMBER(SEARCH("대신 대납",J913)),ISNUMBER(SEARCH("대신착불",J913)),ISNUMBER(SEARCH("대신 착불",J913))), 0,_xlfn.IFNA(_xlfn.IFS(
    AND(N913/K913 &gt; 2, N913/K913 &lt;= 5), 500/(Summary!$B$23/100) * K913,
    AND(N913/K913 &gt; 5, N913/K913 &lt;= 10), 1000/(Summary!$B$23/100) * K913,
    AND(N913/K913 &gt; 10, N913/K913 &lt;= 20), 3000/(Summary!$B$23/100) * K913,
    AND(N913/K913 &gt; 20, N913/K913 &lt;= 25), 11000/(Summary!$B$23/100) * K913,
    AND(N913/K913 &gt; 25, N913/K913 &lt;= 999), 15000/(Summary!$B$23/100) * K913
),0))</f>
        <v>53.059968376258844</v>
      </c>
      <c r="X913" s="99" cm="1">
        <f t="array" ref="X913">_xlfn.IFNA(_xlfn.IFS(AND(P913&gt;=2000, P913&lt;3000), 10000, AND(P913&gt;=3000, P913&lt;4000), 15000, AND(P913&gt;=4000, P913&lt;5000), 20000, AND(P913&gt;=5000), 25000),0)</f>
        <v>0</v>
      </c>
      <c r="Y913" s="64" t="str">
        <f>_xlfn.IFNA(VLOOKUP(D913,OTC!$A:$H,8,0),"")</f>
        <v/>
      </c>
      <c r="Z913" s="102">
        <f t="shared" si="329"/>
        <v>53</v>
      </c>
      <c r="AA913" s="113">
        <f t="shared" si="330"/>
        <v>1226</v>
      </c>
      <c r="AB913" s="124">
        <f>IF(OR(ISNUMBER(SEARCH("적하삭제",J913)),ISNUMBER(SEARCH("적하 삭제",J913))),0,AA913*Summary!$B$23/100)</f>
        <v>11552.9658</v>
      </c>
      <c r="AC913" s="65"/>
      <c r="AD913" s="145">
        <v>45920</v>
      </c>
      <c r="AE913" s="139" t="s">
        <v>10</v>
      </c>
      <c r="AF913" s="139">
        <v>82020038163</v>
      </c>
      <c r="AG913" s="139" t="s">
        <v>2817</v>
      </c>
      <c r="AH913" s="139" t="s">
        <v>2818</v>
      </c>
      <c r="AI913" s="139">
        <v>1034789443</v>
      </c>
      <c r="AJ913" s="139">
        <v>34382</v>
      </c>
      <c r="AK913" s="139"/>
      <c r="AL913" s="140">
        <v>1</v>
      </c>
      <c r="AM913" s="141">
        <v>3.65</v>
      </c>
      <c r="AN913" s="141">
        <v>3.6</v>
      </c>
      <c r="AO913" s="141">
        <v>3.7</v>
      </c>
      <c r="AP913" s="139" t="s">
        <v>8</v>
      </c>
      <c r="AQ913" s="141">
        <v>13.49</v>
      </c>
      <c r="AR913" s="139" t="s">
        <v>81</v>
      </c>
      <c r="AS913" s="139" t="s">
        <v>81</v>
      </c>
      <c r="AT913" s="139" t="s">
        <v>81</v>
      </c>
      <c r="AU913" s="139" t="s">
        <v>81</v>
      </c>
      <c r="AV913" s="139" t="s">
        <v>81</v>
      </c>
      <c r="AW913" s="139">
        <v>2256355</v>
      </c>
      <c r="AX913" s="139" t="s">
        <v>121</v>
      </c>
      <c r="AY913" s="139" t="s">
        <v>82</v>
      </c>
      <c r="AZ913" s="139"/>
      <c r="BA913" s="139" t="s">
        <v>83</v>
      </c>
      <c r="BB913" s="157">
        <v>596421496126</v>
      </c>
      <c r="BC913" s="139"/>
      <c r="BD913" s="139" t="s">
        <v>2819</v>
      </c>
      <c r="BE913" s="139" t="s">
        <v>88</v>
      </c>
      <c r="BF913" s="139" t="s">
        <v>2788</v>
      </c>
      <c r="BG913" s="139" t="s">
        <v>84</v>
      </c>
      <c r="BH913" s="139" t="s">
        <v>85</v>
      </c>
      <c r="BI913" s="139" t="s">
        <v>86</v>
      </c>
      <c r="BJ913" s="139"/>
      <c r="BK913" s="139" t="s">
        <v>116</v>
      </c>
    </row>
    <row r="914" spans="1:63" ht="13.2" customHeight="1" x14ac:dyDescent="0.2">
      <c r="A914" s="54">
        <f t="shared" si="309"/>
        <v>45920</v>
      </c>
      <c r="B914" s="54" t="str">
        <f t="shared" si="310"/>
        <v>NRT</v>
      </c>
      <c r="C914" s="53">
        <f t="shared" si="311"/>
        <v>82020038163</v>
      </c>
      <c r="D914" s="55" t="str">
        <f t="shared" si="312"/>
        <v>PJP250147245</v>
      </c>
      <c r="E914" s="53">
        <f t="shared" si="313"/>
        <v>596421496141</v>
      </c>
      <c r="F914" s="53">
        <f t="shared" si="314"/>
        <v>2256355</v>
      </c>
      <c r="G914" s="53" t="str">
        <f t="shared" si="315"/>
        <v>SWCORP (TEAMHT)</v>
      </c>
      <c r="H914" s="55" t="str">
        <f t="shared" si="316"/>
        <v>김미애</v>
      </c>
      <c r="I914" s="53">
        <f t="shared" si="317"/>
        <v>14513</v>
      </c>
      <c r="J914" s="72">
        <f t="shared" si="318"/>
        <v>0</v>
      </c>
      <c r="K914" s="114">
        <f t="shared" si="319"/>
        <v>1</v>
      </c>
      <c r="L914" s="115">
        <f t="shared" si="320"/>
        <v>0.45</v>
      </c>
      <c r="M914" s="115">
        <f t="shared" si="321"/>
        <v>2.1</v>
      </c>
      <c r="N914" s="56">
        <f t="shared" si="322"/>
        <v>2.1</v>
      </c>
      <c r="O914" s="53" t="str">
        <f t="shared" si="323"/>
        <v>일반(목록배제,Normal-Manifest Exception)</v>
      </c>
      <c r="P914" s="100">
        <f t="shared" si="324"/>
        <v>11.8</v>
      </c>
      <c r="Q914" s="63" t="str">
        <f t="shared" si="325"/>
        <v>RS706</v>
      </c>
      <c r="R914" s="63" t="str">
        <f t="shared" si="326"/>
        <v>ASIANA AIRLINES</v>
      </c>
      <c r="S914" s="54">
        <f t="shared" si="327"/>
        <v>45920</v>
      </c>
      <c r="T914" s="94">
        <f t="shared" si="328"/>
        <v>869</v>
      </c>
      <c r="U914" s="98" cm="1">
        <f t="array" ref="U914">IF(OR(ISNUMBER(SEARCH("대신대납",J914)),ISNUMBER(SEARCH("대신 대납",J914))),_xlfn.LET(
  _xlpm.s,J914,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4" s="98">
        <f>((K914-1)*2500)/(Summary!$B$23/100)</f>
        <v>0</v>
      </c>
      <c r="W914" s="107">
        <f>IF(OR(ISNUMBER(SEARCH("대신대납",J914)),ISNUMBER(SEARCH("대신 대납",J914)),ISNUMBER(SEARCH("대신착불",J914)),ISNUMBER(SEARCH("대신 착불",J914))), 0,_xlfn.IFNA(_xlfn.IFS(
    AND(N914/K914 &gt; 2, N914/K914 &lt;= 5), 500/(Summary!$B$23/100) * K914,
    AND(N914/K914 &gt; 5, N914/K914 &lt;= 10), 1000/(Summary!$B$23/100) * K914,
    AND(N914/K914 &gt; 10, N914/K914 &lt;= 20), 3000/(Summary!$B$23/100) * K914,
    AND(N914/K914 &gt; 20, N914/K914 &lt;= 25), 11000/(Summary!$B$23/100) * K914,
    AND(N914/K914 &gt; 25, N914/K914 &lt;= 999), 15000/(Summary!$B$23/100) * K914
),0))</f>
        <v>53.059968376258844</v>
      </c>
      <c r="X914" s="99" cm="1">
        <f t="array" ref="X914">_xlfn.IFNA(_xlfn.IFS(AND(P914&gt;=2000, P914&lt;3000), 10000, AND(P914&gt;=3000, P914&lt;4000), 15000, AND(P914&gt;=4000, P914&lt;5000), 20000, AND(P914&gt;=5000), 25000),0)</f>
        <v>0</v>
      </c>
      <c r="Y914" s="64" t="str">
        <f>_xlfn.IFNA(VLOOKUP(D914,OTC!$A:$H,8,0),"")</f>
        <v/>
      </c>
      <c r="Z914" s="102">
        <f t="shared" si="329"/>
        <v>53</v>
      </c>
      <c r="AA914" s="113">
        <f t="shared" si="330"/>
        <v>922</v>
      </c>
      <c r="AB914" s="124">
        <f>IF(OR(ISNUMBER(SEARCH("적하삭제",J914)),ISNUMBER(SEARCH("적하 삭제",J914))),0,AA914*Summary!$B$23/100)</f>
        <v>8688.2826000000005</v>
      </c>
      <c r="AC914" s="65"/>
      <c r="AD914" s="145">
        <v>45920</v>
      </c>
      <c r="AE914" s="139" t="s">
        <v>10</v>
      </c>
      <c r="AF914" s="139">
        <v>82020038163</v>
      </c>
      <c r="AG914" s="139" t="s">
        <v>2820</v>
      </c>
      <c r="AH914" s="139" t="s">
        <v>2821</v>
      </c>
      <c r="AI914" s="139">
        <v>1087555248</v>
      </c>
      <c r="AJ914" s="139">
        <v>14513</v>
      </c>
      <c r="AK914" s="139"/>
      <c r="AL914" s="140">
        <v>1</v>
      </c>
      <c r="AM914" s="141">
        <v>0.45</v>
      </c>
      <c r="AN914" s="141">
        <v>2.1</v>
      </c>
      <c r="AO914" s="141">
        <v>2.1</v>
      </c>
      <c r="AP914" s="139" t="s">
        <v>8</v>
      </c>
      <c r="AQ914" s="141">
        <v>11.8</v>
      </c>
      <c r="AR914" s="139" t="s">
        <v>81</v>
      </c>
      <c r="AS914" s="139" t="s">
        <v>81</v>
      </c>
      <c r="AT914" s="139" t="s">
        <v>81</v>
      </c>
      <c r="AU914" s="139" t="s">
        <v>81</v>
      </c>
      <c r="AV914" s="139" t="s">
        <v>81</v>
      </c>
      <c r="AW914" s="139">
        <v>2256355</v>
      </c>
      <c r="AX914" s="139" t="s">
        <v>121</v>
      </c>
      <c r="AY914" s="139" t="s">
        <v>82</v>
      </c>
      <c r="AZ914" s="139"/>
      <c r="BA914" s="139" t="s">
        <v>83</v>
      </c>
      <c r="BB914" s="157">
        <v>596421496141</v>
      </c>
      <c r="BC914" s="139"/>
      <c r="BD914" s="139" t="s">
        <v>2822</v>
      </c>
      <c r="BE914" s="139" t="s">
        <v>88</v>
      </c>
      <c r="BF914" s="139" t="s">
        <v>2788</v>
      </c>
      <c r="BG914" s="139" t="s">
        <v>84</v>
      </c>
      <c r="BH914" s="139" t="s">
        <v>85</v>
      </c>
      <c r="BI914" s="139" t="s">
        <v>86</v>
      </c>
      <c r="BJ914" s="139"/>
      <c r="BK914" s="139" t="s">
        <v>116</v>
      </c>
    </row>
    <row r="915" spans="1:63" ht="13.2" customHeight="1" x14ac:dyDescent="0.2">
      <c r="A915" s="54">
        <f t="shared" si="309"/>
        <v>45920</v>
      </c>
      <c r="B915" s="54" t="str">
        <f t="shared" si="310"/>
        <v>NRT</v>
      </c>
      <c r="C915" s="53">
        <f t="shared" si="311"/>
        <v>82020038163</v>
      </c>
      <c r="D915" s="55" t="str">
        <f t="shared" si="312"/>
        <v>PJP250147270</v>
      </c>
      <c r="E915" s="53">
        <f t="shared" si="313"/>
        <v>596421496395</v>
      </c>
      <c r="F915" s="53">
        <f t="shared" si="314"/>
        <v>2256355</v>
      </c>
      <c r="G915" s="53" t="str">
        <f t="shared" si="315"/>
        <v>SWCORP (TEAMHT)</v>
      </c>
      <c r="H915" s="55" t="str">
        <f t="shared" si="316"/>
        <v>조연희</v>
      </c>
      <c r="I915" s="53">
        <f t="shared" si="317"/>
        <v>37615</v>
      </c>
      <c r="J915" s="72">
        <f t="shared" si="318"/>
        <v>0</v>
      </c>
      <c r="K915" s="114">
        <f t="shared" si="319"/>
        <v>1</v>
      </c>
      <c r="L915" s="115">
        <f t="shared" si="320"/>
        <v>2.95</v>
      </c>
      <c r="M915" s="115">
        <f t="shared" si="321"/>
        <v>4</v>
      </c>
      <c r="N915" s="56">
        <f t="shared" si="322"/>
        <v>4</v>
      </c>
      <c r="O915" s="53" t="str">
        <f t="shared" si="323"/>
        <v>일반(목록배제,Normal-Manifest Exception)</v>
      </c>
      <c r="P915" s="100">
        <f t="shared" si="324"/>
        <v>23.11</v>
      </c>
      <c r="Q915" s="63" t="str">
        <f t="shared" si="325"/>
        <v>RS706</v>
      </c>
      <c r="R915" s="63" t="str">
        <f t="shared" si="326"/>
        <v>ASIANA AIRLINES</v>
      </c>
      <c r="S915" s="54">
        <f t="shared" si="327"/>
        <v>45920</v>
      </c>
      <c r="T915" s="94">
        <f t="shared" si="328"/>
        <v>1230</v>
      </c>
      <c r="U915" s="98" cm="1">
        <f t="array" ref="U915">IF(OR(ISNUMBER(SEARCH("대신대납",J915)),ISNUMBER(SEARCH("대신 대납",J915))),_xlfn.LET(
  _xlpm.s,J915,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5" s="98">
        <f>((K915-1)*2500)/(Summary!$B$23/100)</f>
        <v>0</v>
      </c>
      <c r="W915" s="107">
        <f>IF(OR(ISNUMBER(SEARCH("대신대납",J915)),ISNUMBER(SEARCH("대신 대납",J915)),ISNUMBER(SEARCH("대신착불",J915)),ISNUMBER(SEARCH("대신 착불",J915))), 0,_xlfn.IFNA(_xlfn.IFS(
    AND(N915/K915 &gt; 2, N915/K915 &lt;= 5), 500/(Summary!$B$23/100) * K915,
    AND(N915/K915 &gt; 5, N915/K915 &lt;= 10), 1000/(Summary!$B$23/100) * K915,
    AND(N915/K915 &gt; 10, N915/K915 &lt;= 20), 3000/(Summary!$B$23/100) * K915,
    AND(N915/K915 &gt; 20, N915/K915 &lt;= 25), 11000/(Summary!$B$23/100) * K915,
    AND(N915/K915 &gt; 25, N915/K915 &lt;= 999), 15000/(Summary!$B$23/100) * K915
),0))</f>
        <v>53.059968376258844</v>
      </c>
      <c r="X915" s="99" cm="1">
        <f t="array" ref="X915">_xlfn.IFNA(_xlfn.IFS(AND(P915&gt;=2000, P915&lt;3000), 10000, AND(P915&gt;=3000, P915&lt;4000), 15000, AND(P915&gt;=4000, P915&lt;5000), 20000, AND(P915&gt;=5000), 25000),0)</f>
        <v>0</v>
      </c>
      <c r="Y915" s="64" t="str">
        <f>_xlfn.IFNA(VLOOKUP(D915,OTC!$A:$H,8,0),"")</f>
        <v/>
      </c>
      <c r="Z915" s="102">
        <f t="shared" si="329"/>
        <v>53</v>
      </c>
      <c r="AA915" s="113">
        <f t="shared" si="330"/>
        <v>1283</v>
      </c>
      <c r="AB915" s="124">
        <f>IF(OR(ISNUMBER(SEARCH("적하삭제",J915)),ISNUMBER(SEARCH("적하 삭제",J915))),0,AA915*Summary!$B$23/100)</f>
        <v>12090.093900000002</v>
      </c>
      <c r="AC915" s="65"/>
      <c r="AD915" s="145">
        <v>45920</v>
      </c>
      <c r="AE915" s="139" t="s">
        <v>10</v>
      </c>
      <c r="AF915" s="139">
        <v>82020038163</v>
      </c>
      <c r="AG915" s="139" t="s">
        <v>2823</v>
      </c>
      <c r="AH915" s="139" t="s">
        <v>2824</v>
      </c>
      <c r="AI915" s="139">
        <v>1055326733</v>
      </c>
      <c r="AJ915" s="139">
        <v>37615</v>
      </c>
      <c r="AK915" s="139"/>
      <c r="AL915" s="140">
        <v>1</v>
      </c>
      <c r="AM915" s="141">
        <v>2.95</v>
      </c>
      <c r="AN915" s="141">
        <v>4</v>
      </c>
      <c r="AO915" s="141">
        <v>4</v>
      </c>
      <c r="AP915" s="139" t="s">
        <v>8</v>
      </c>
      <c r="AQ915" s="141">
        <v>23.11</v>
      </c>
      <c r="AR915" s="139" t="s">
        <v>81</v>
      </c>
      <c r="AS915" s="139" t="s">
        <v>81</v>
      </c>
      <c r="AT915" s="139" t="s">
        <v>81</v>
      </c>
      <c r="AU915" s="139" t="s">
        <v>81</v>
      </c>
      <c r="AV915" s="139" t="s">
        <v>81</v>
      </c>
      <c r="AW915" s="139">
        <v>2256355</v>
      </c>
      <c r="AX915" s="139" t="s">
        <v>121</v>
      </c>
      <c r="AY915" s="139" t="s">
        <v>82</v>
      </c>
      <c r="AZ915" s="139"/>
      <c r="BA915" s="139" t="s">
        <v>83</v>
      </c>
      <c r="BB915" s="157">
        <v>596421496395</v>
      </c>
      <c r="BC915" s="139"/>
      <c r="BD915" s="139" t="s">
        <v>2825</v>
      </c>
      <c r="BE915" s="139" t="s">
        <v>88</v>
      </c>
      <c r="BF915" s="139" t="s">
        <v>2788</v>
      </c>
      <c r="BG915" s="139" t="s">
        <v>84</v>
      </c>
      <c r="BH915" s="139" t="s">
        <v>85</v>
      </c>
      <c r="BI915" s="139" t="s">
        <v>86</v>
      </c>
      <c r="BJ915" s="139"/>
      <c r="BK915" s="139" t="s">
        <v>116</v>
      </c>
    </row>
    <row r="916" spans="1:63" ht="13.2" customHeight="1" x14ac:dyDescent="0.2">
      <c r="A916" s="54">
        <f t="shared" si="309"/>
        <v>45920</v>
      </c>
      <c r="B916" s="54" t="str">
        <f t="shared" si="310"/>
        <v>NRT</v>
      </c>
      <c r="C916" s="53">
        <f t="shared" si="311"/>
        <v>82020038163</v>
      </c>
      <c r="D916" s="55" t="str">
        <f t="shared" si="312"/>
        <v>PJP250147269</v>
      </c>
      <c r="E916" s="53">
        <f t="shared" si="313"/>
        <v>596421496384</v>
      </c>
      <c r="F916" s="53">
        <f t="shared" si="314"/>
        <v>2256355</v>
      </c>
      <c r="G916" s="53" t="str">
        <f t="shared" si="315"/>
        <v>SWCORP (TEAMHT)</v>
      </c>
      <c r="H916" s="55" t="str">
        <f t="shared" si="316"/>
        <v>안영은</v>
      </c>
      <c r="I916" s="53">
        <f t="shared" si="317"/>
        <v>38615</v>
      </c>
      <c r="J916" s="72">
        <f t="shared" si="318"/>
        <v>0</v>
      </c>
      <c r="K916" s="114">
        <f t="shared" si="319"/>
        <v>1</v>
      </c>
      <c r="L916" s="115">
        <f t="shared" si="320"/>
        <v>0.35</v>
      </c>
      <c r="M916" s="115">
        <f t="shared" si="321"/>
        <v>2</v>
      </c>
      <c r="N916" s="56">
        <f t="shared" si="322"/>
        <v>2</v>
      </c>
      <c r="O916" s="53" t="str">
        <f t="shared" si="323"/>
        <v>일반(목록배제,Normal-Manifest Exception)</v>
      </c>
      <c r="P916" s="100">
        <f t="shared" si="324"/>
        <v>3.35</v>
      </c>
      <c r="Q916" s="63" t="str">
        <f t="shared" si="325"/>
        <v>RS706</v>
      </c>
      <c r="R916" s="63" t="str">
        <f t="shared" si="326"/>
        <v>ASIANA AIRLINES</v>
      </c>
      <c r="S916" s="54">
        <f t="shared" si="327"/>
        <v>45920</v>
      </c>
      <c r="T916" s="94">
        <f t="shared" si="328"/>
        <v>850</v>
      </c>
      <c r="U916" s="98" cm="1">
        <f t="array" ref="U916">IF(OR(ISNUMBER(SEARCH("대신대납",J916)),ISNUMBER(SEARCH("대신 대납",J916))),_xlfn.LET(
  _xlpm.s,J916,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6" s="98">
        <f>((K916-1)*2500)/(Summary!$B$23/100)</f>
        <v>0</v>
      </c>
      <c r="W916" s="107">
        <f>IF(OR(ISNUMBER(SEARCH("대신대납",J916)),ISNUMBER(SEARCH("대신 대납",J916)),ISNUMBER(SEARCH("대신착불",J916)),ISNUMBER(SEARCH("대신 착불",J916))), 0,_xlfn.IFNA(_xlfn.IFS(
    AND(N916/K916 &gt; 2, N916/K916 &lt;= 5), 500/(Summary!$B$23/100) * K916,
    AND(N916/K916 &gt; 5, N916/K916 &lt;= 10), 1000/(Summary!$B$23/100) * K916,
    AND(N916/K916 &gt; 10, N916/K916 &lt;= 20), 3000/(Summary!$B$23/100) * K916,
    AND(N916/K916 &gt; 20, N916/K916 &lt;= 25), 11000/(Summary!$B$23/100) * K916,
    AND(N916/K916 &gt; 25, N916/K916 &lt;= 999), 15000/(Summary!$B$23/100) * K916
),0))</f>
        <v>0</v>
      </c>
      <c r="X916" s="99" cm="1">
        <f t="array" ref="X916">_xlfn.IFNA(_xlfn.IFS(AND(P916&gt;=2000, P916&lt;3000), 10000, AND(P916&gt;=3000, P916&lt;4000), 15000, AND(P916&gt;=4000, P916&lt;5000), 20000, AND(P916&gt;=5000), 25000),0)</f>
        <v>0</v>
      </c>
      <c r="Y916" s="64" t="str">
        <f>_xlfn.IFNA(VLOOKUP(D916,OTC!$A:$H,8,0),"")</f>
        <v/>
      </c>
      <c r="Z916" s="102">
        <f t="shared" si="329"/>
        <v>0</v>
      </c>
      <c r="AA916" s="113">
        <f t="shared" si="330"/>
        <v>850</v>
      </c>
      <c r="AB916" s="124">
        <f>IF(OR(ISNUMBER(SEARCH("적하삭제",J916)),ISNUMBER(SEARCH("적하 삭제",J916))),0,AA916*Summary!$B$23/100)</f>
        <v>8009.8050000000003</v>
      </c>
      <c r="AC916" s="65"/>
      <c r="AD916" s="145">
        <v>45920</v>
      </c>
      <c r="AE916" s="139" t="s">
        <v>10</v>
      </c>
      <c r="AF916" s="139">
        <v>82020038163</v>
      </c>
      <c r="AG916" s="139" t="s">
        <v>2826</v>
      </c>
      <c r="AH916" s="139" t="s">
        <v>2827</v>
      </c>
      <c r="AI916" s="139">
        <v>1083356474</v>
      </c>
      <c r="AJ916" s="139">
        <v>38615</v>
      </c>
      <c r="AK916" s="139"/>
      <c r="AL916" s="140">
        <v>1</v>
      </c>
      <c r="AM916" s="141">
        <v>0.35</v>
      </c>
      <c r="AN916" s="141">
        <v>2</v>
      </c>
      <c r="AO916" s="141">
        <v>2</v>
      </c>
      <c r="AP916" s="139" t="s">
        <v>8</v>
      </c>
      <c r="AQ916" s="141">
        <v>3.35</v>
      </c>
      <c r="AR916" s="139" t="s">
        <v>81</v>
      </c>
      <c r="AS916" s="139" t="s">
        <v>81</v>
      </c>
      <c r="AT916" s="139" t="s">
        <v>81</v>
      </c>
      <c r="AU916" s="139" t="s">
        <v>81</v>
      </c>
      <c r="AV916" s="139" t="s">
        <v>81</v>
      </c>
      <c r="AW916" s="139">
        <v>2256355</v>
      </c>
      <c r="AX916" s="139" t="s">
        <v>121</v>
      </c>
      <c r="AY916" s="139" t="s">
        <v>82</v>
      </c>
      <c r="AZ916" s="139"/>
      <c r="BA916" s="139" t="s">
        <v>83</v>
      </c>
      <c r="BB916" s="157">
        <v>596421496384</v>
      </c>
      <c r="BC916" s="139"/>
      <c r="BD916" s="139" t="s">
        <v>2828</v>
      </c>
      <c r="BE916" s="139" t="s">
        <v>88</v>
      </c>
      <c r="BF916" s="139" t="s">
        <v>2788</v>
      </c>
      <c r="BG916" s="139" t="s">
        <v>84</v>
      </c>
      <c r="BH916" s="139" t="s">
        <v>85</v>
      </c>
      <c r="BI916" s="139" t="s">
        <v>86</v>
      </c>
      <c r="BJ916" s="139"/>
      <c r="BK916" s="139" t="s">
        <v>116</v>
      </c>
    </row>
    <row r="917" spans="1:63" ht="13.2" customHeight="1" x14ac:dyDescent="0.2">
      <c r="A917" s="54">
        <f t="shared" si="309"/>
        <v>45920</v>
      </c>
      <c r="B917" s="54" t="str">
        <f t="shared" si="310"/>
        <v>NRT</v>
      </c>
      <c r="C917" s="53">
        <f t="shared" si="311"/>
        <v>82020038163</v>
      </c>
      <c r="D917" s="55" t="str">
        <f t="shared" si="312"/>
        <v>PJP250146906</v>
      </c>
      <c r="E917" s="53">
        <f t="shared" si="313"/>
        <v>596421494004</v>
      </c>
      <c r="F917" s="53">
        <f t="shared" si="314"/>
        <v>2256355</v>
      </c>
      <c r="G917" s="53" t="str">
        <f t="shared" si="315"/>
        <v>SWCORP (TEAMHT)</v>
      </c>
      <c r="H917" s="55" t="str">
        <f t="shared" si="316"/>
        <v>조현진</v>
      </c>
      <c r="I917" s="53">
        <f t="shared" si="317"/>
        <v>7292</v>
      </c>
      <c r="J917" s="72">
        <f t="shared" si="318"/>
        <v>0</v>
      </c>
      <c r="K917" s="114">
        <f t="shared" si="319"/>
        <v>1</v>
      </c>
      <c r="L917" s="115">
        <f t="shared" si="320"/>
        <v>4.6500000000000004</v>
      </c>
      <c r="M917" s="115">
        <f t="shared" si="321"/>
        <v>4</v>
      </c>
      <c r="N917" s="56">
        <f t="shared" si="322"/>
        <v>4.7</v>
      </c>
      <c r="O917" s="53" t="str">
        <f t="shared" si="323"/>
        <v>일반(목록배제,Normal-Manifest Exception)</v>
      </c>
      <c r="P917" s="100">
        <f t="shared" si="324"/>
        <v>12.37</v>
      </c>
      <c r="Q917" s="63" t="str">
        <f t="shared" si="325"/>
        <v>RS706</v>
      </c>
      <c r="R917" s="63" t="str">
        <f t="shared" si="326"/>
        <v>ASIANA AIRLINES</v>
      </c>
      <c r="S917" s="54">
        <f t="shared" si="327"/>
        <v>45920</v>
      </c>
      <c r="T917" s="94">
        <f t="shared" si="328"/>
        <v>1363</v>
      </c>
      <c r="U917" s="98" cm="1">
        <f t="array" ref="U917">IF(OR(ISNUMBER(SEARCH("대신대납",J917)),ISNUMBER(SEARCH("대신 대납",J917))),_xlfn.LET(
  _xlpm.s,J917,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7" s="98">
        <f>((K917-1)*2500)/(Summary!$B$23/100)</f>
        <v>0</v>
      </c>
      <c r="W917" s="107">
        <f>IF(OR(ISNUMBER(SEARCH("대신대납",J917)),ISNUMBER(SEARCH("대신 대납",J917)),ISNUMBER(SEARCH("대신착불",J917)),ISNUMBER(SEARCH("대신 착불",J917))), 0,_xlfn.IFNA(_xlfn.IFS(
    AND(N917/K917 &gt; 2, N917/K917 &lt;= 5), 500/(Summary!$B$23/100) * K917,
    AND(N917/K917 &gt; 5, N917/K917 &lt;= 10), 1000/(Summary!$B$23/100) * K917,
    AND(N917/K917 &gt; 10, N917/K917 &lt;= 20), 3000/(Summary!$B$23/100) * K917,
    AND(N917/K917 &gt; 20, N917/K917 &lt;= 25), 11000/(Summary!$B$23/100) * K917,
    AND(N917/K917 &gt; 25, N917/K917 &lt;= 999), 15000/(Summary!$B$23/100) * K917
),0))</f>
        <v>53.059968376258844</v>
      </c>
      <c r="X917" s="99" cm="1">
        <f t="array" ref="X917">_xlfn.IFNA(_xlfn.IFS(AND(P917&gt;=2000, P917&lt;3000), 10000, AND(P917&gt;=3000, P917&lt;4000), 15000, AND(P917&gt;=4000, P917&lt;5000), 20000, AND(P917&gt;=5000), 25000),0)</f>
        <v>0</v>
      </c>
      <c r="Y917" s="64" t="str">
        <f>_xlfn.IFNA(VLOOKUP(D917,OTC!$A:$H,8,0),"")</f>
        <v/>
      </c>
      <c r="Z917" s="102">
        <f t="shared" si="329"/>
        <v>53</v>
      </c>
      <c r="AA917" s="113">
        <f t="shared" si="330"/>
        <v>1416</v>
      </c>
      <c r="AB917" s="124">
        <f>IF(OR(ISNUMBER(SEARCH("적하삭제",J917)),ISNUMBER(SEARCH("적하 삭제",J917))),0,AA917*Summary!$B$23/100)</f>
        <v>13343.3928</v>
      </c>
      <c r="AC917" s="65"/>
      <c r="AD917" s="145">
        <v>45920</v>
      </c>
      <c r="AE917" s="139" t="s">
        <v>10</v>
      </c>
      <c r="AF917" s="139">
        <v>82020038163</v>
      </c>
      <c r="AG917" s="139" t="s">
        <v>2829</v>
      </c>
      <c r="AH917" s="139" t="s">
        <v>2830</v>
      </c>
      <c r="AI917" s="139">
        <v>1079378575</v>
      </c>
      <c r="AJ917" s="139">
        <v>7292</v>
      </c>
      <c r="AK917" s="139"/>
      <c r="AL917" s="140">
        <v>1</v>
      </c>
      <c r="AM917" s="141">
        <v>4.6500000000000004</v>
      </c>
      <c r="AN917" s="141">
        <v>4</v>
      </c>
      <c r="AO917" s="141">
        <v>4.7</v>
      </c>
      <c r="AP917" s="139" t="s">
        <v>8</v>
      </c>
      <c r="AQ917" s="141">
        <v>12.37</v>
      </c>
      <c r="AR917" s="139" t="s">
        <v>81</v>
      </c>
      <c r="AS917" s="139" t="s">
        <v>81</v>
      </c>
      <c r="AT917" s="139" t="s">
        <v>81</v>
      </c>
      <c r="AU917" s="139" t="s">
        <v>81</v>
      </c>
      <c r="AV917" s="139" t="s">
        <v>81</v>
      </c>
      <c r="AW917" s="139">
        <v>2256355</v>
      </c>
      <c r="AX917" s="139" t="s">
        <v>121</v>
      </c>
      <c r="AY917" s="139" t="s">
        <v>82</v>
      </c>
      <c r="AZ917" s="139"/>
      <c r="BA917" s="139" t="s">
        <v>83</v>
      </c>
      <c r="BB917" s="157">
        <v>596421494004</v>
      </c>
      <c r="BC917" s="139"/>
      <c r="BD917" s="139" t="s">
        <v>2831</v>
      </c>
      <c r="BE917" s="139" t="s">
        <v>88</v>
      </c>
      <c r="BF917" s="139" t="s">
        <v>2788</v>
      </c>
      <c r="BG917" s="139" t="s">
        <v>84</v>
      </c>
      <c r="BH917" s="139" t="s">
        <v>85</v>
      </c>
      <c r="BI917" s="139" t="s">
        <v>86</v>
      </c>
      <c r="BJ917" s="139"/>
      <c r="BK917" s="139" t="s">
        <v>116</v>
      </c>
    </row>
    <row r="918" spans="1:63" ht="13.2" customHeight="1" x14ac:dyDescent="0.2">
      <c r="A918" s="54">
        <f t="shared" si="309"/>
        <v>45920</v>
      </c>
      <c r="B918" s="54" t="str">
        <f t="shared" si="310"/>
        <v>NRT</v>
      </c>
      <c r="C918" s="53">
        <f t="shared" si="311"/>
        <v>82020038163</v>
      </c>
      <c r="D918" s="55" t="str">
        <f t="shared" si="312"/>
        <v>PJP250146868</v>
      </c>
      <c r="E918" s="53">
        <f t="shared" si="313"/>
        <v>596421493621</v>
      </c>
      <c r="F918" s="53">
        <f t="shared" si="314"/>
        <v>2256355</v>
      </c>
      <c r="G918" s="53" t="str">
        <f t="shared" si="315"/>
        <v>SWCORP (TEAMHT)</v>
      </c>
      <c r="H918" s="55" t="str">
        <f t="shared" si="316"/>
        <v>권용민</v>
      </c>
      <c r="I918" s="53">
        <f t="shared" si="317"/>
        <v>11187</v>
      </c>
      <c r="J918" s="72">
        <f t="shared" si="318"/>
        <v>0</v>
      </c>
      <c r="K918" s="114">
        <f t="shared" si="319"/>
        <v>1</v>
      </c>
      <c r="L918" s="115">
        <f t="shared" si="320"/>
        <v>1.9</v>
      </c>
      <c r="M918" s="115">
        <f t="shared" si="321"/>
        <v>4</v>
      </c>
      <c r="N918" s="56">
        <f t="shared" si="322"/>
        <v>4</v>
      </c>
      <c r="O918" s="53" t="str">
        <f t="shared" si="323"/>
        <v>일반(목록배제,Normal-Manifest Exception)</v>
      </c>
      <c r="P918" s="100">
        <f t="shared" si="324"/>
        <v>9.59</v>
      </c>
      <c r="Q918" s="63" t="str">
        <f t="shared" si="325"/>
        <v>RS706</v>
      </c>
      <c r="R918" s="63" t="str">
        <f t="shared" si="326"/>
        <v>ASIANA AIRLINES</v>
      </c>
      <c r="S918" s="54">
        <f t="shared" si="327"/>
        <v>45920</v>
      </c>
      <c r="T918" s="94">
        <f t="shared" si="328"/>
        <v>1230</v>
      </c>
      <c r="U918" s="98" cm="1">
        <f t="array" ref="U918">IF(OR(ISNUMBER(SEARCH("대신대납",J918)),ISNUMBER(SEARCH("대신 대납",J918))),_xlfn.LET(
  _xlpm.s,J918,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8" s="98">
        <f>((K918-1)*2500)/(Summary!$B$23/100)</f>
        <v>0</v>
      </c>
      <c r="W918" s="107">
        <f>IF(OR(ISNUMBER(SEARCH("대신대납",J918)),ISNUMBER(SEARCH("대신 대납",J918)),ISNUMBER(SEARCH("대신착불",J918)),ISNUMBER(SEARCH("대신 착불",J918))), 0,_xlfn.IFNA(_xlfn.IFS(
    AND(N918/K918 &gt; 2, N918/K918 &lt;= 5), 500/(Summary!$B$23/100) * K918,
    AND(N918/K918 &gt; 5, N918/K918 &lt;= 10), 1000/(Summary!$B$23/100) * K918,
    AND(N918/K918 &gt; 10, N918/K918 &lt;= 20), 3000/(Summary!$B$23/100) * K918,
    AND(N918/K918 &gt; 20, N918/K918 &lt;= 25), 11000/(Summary!$B$23/100) * K918,
    AND(N918/K918 &gt; 25, N918/K918 &lt;= 999), 15000/(Summary!$B$23/100) * K918
),0))</f>
        <v>53.059968376258844</v>
      </c>
      <c r="X918" s="99" cm="1">
        <f t="array" ref="X918">_xlfn.IFNA(_xlfn.IFS(AND(P918&gt;=2000, P918&lt;3000), 10000, AND(P918&gt;=3000, P918&lt;4000), 15000, AND(P918&gt;=4000, P918&lt;5000), 20000, AND(P918&gt;=5000), 25000),0)</f>
        <v>0</v>
      </c>
      <c r="Y918" s="64" t="str">
        <f>_xlfn.IFNA(VLOOKUP(D918,OTC!$A:$H,8,0),"")</f>
        <v/>
      </c>
      <c r="Z918" s="102">
        <f t="shared" si="329"/>
        <v>53</v>
      </c>
      <c r="AA918" s="113">
        <f t="shared" si="330"/>
        <v>1283</v>
      </c>
      <c r="AB918" s="124">
        <f>IF(OR(ISNUMBER(SEARCH("적하삭제",J918)),ISNUMBER(SEARCH("적하 삭제",J918))),0,AA918*Summary!$B$23/100)</f>
        <v>12090.093900000002</v>
      </c>
      <c r="AC918" s="65"/>
      <c r="AD918" s="145">
        <v>45920</v>
      </c>
      <c r="AE918" s="139" t="s">
        <v>10</v>
      </c>
      <c r="AF918" s="139">
        <v>82020038163</v>
      </c>
      <c r="AG918" s="139" t="s">
        <v>2832</v>
      </c>
      <c r="AH918" s="139" t="s">
        <v>2833</v>
      </c>
      <c r="AI918" s="139">
        <v>1044170374</v>
      </c>
      <c r="AJ918" s="139">
        <v>11187</v>
      </c>
      <c r="AK918" s="139"/>
      <c r="AL918" s="140">
        <v>1</v>
      </c>
      <c r="AM918" s="141">
        <v>1.9</v>
      </c>
      <c r="AN918" s="141">
        <v>4</v>
      </c>
      <c r="AO918" s="141">
        <v>4</v>
      </c>
      <c r="AP918" s="139" t="s">
        <v>8</v>
      </c>
      <c r="AQ918" s="141">
        <v>9.59</v>
      </c>
      <c r="AR918" s="139" t="s">
        <v>81</v>
      </c>
      <c r="AS918" s="139" t="s">
        <v>81</v>
      </c>
      <c r="AT918" s="139" t="s">
        <v>81</v>
      </c>
      <c r="AU918" s="139" t="s">
        <v>81</v>
      </c>
      <c r="AV918" s="139" t="s">
        <v>81</v>
      </c>
      <c r="AW918" s="139">
        <v>2256355</v>
      </c>
      <c r="AX918" s="139" t="s">
        <v>121</v>
      </c>
      <c r="AY918" s="139" t="s">
        <v>82</v>
      </c>
      <c r="AZ918" s="139"/>
      <c r="BA918" s="139" t="s">
        <v>83</v>
      </c>
      <c r="BB918" s="157">
        <v>596421493621</v>
      </c>
      <c r="BC918" s="139"/>
      <c r="BD918" s="139" t="s">
        <v>2834</v>
      </c>
      <c r="BE918" s="139" t="s">
        <v>88</v>
      </c>
      <c r="BF918" s="139" t="s">
        <v>2788</v>
      </c>
      <c r="BG918" s="139" t="s">
        <v>84</v>
      </c>
      <c r="BH918" s="139" t="s">
        <v>85</v>
      </c>
      <c r="BI918" s="139" t="s">
        <v>86</v>
      </c>
      <c r="BJ918" s="139"/>
      <c r="BK918" s="139" t="s">
        <v>116</v>
      </c>
    </row>
    <row r="919" spans="1:63" ht="13.2" customHeight="1" x14ac:dyDescent="0.2">
      <c r="A919" s="54">
        <f t="shared" si="309"/>
        <v>45920</v>
      </c>
      <c r="B919" s="54" t="str">
        <f t="shared" si="310"/>
        <v>NRT</v>
      </c>
      <c r="C919" s="53">
        <f t="shared" si="311"/>
        <v>82020038163</v>
      </c>
      <c r="D919" s="55" t="str">
        <f t="shared" si="312"/>
        <v>PJP250146857</v>
      </c>
      <c r="E919" s="53">
        <f t="shared" si="313"/>
        <v>596421493514</v>
      </c>
      <c r="F919" s="53">
        <f t="shared" si="314"/>
        <v>2256355</v>
      </c>
      <c r="G919" s="53" t="str">
        <f t="shared" si="315"/>
        <v>SWCORP (TEAMHT)</v>
      </c>
      <c r="H919" s="55" t="str">
        <f t="shared" si="316"/>
        <v>홍지영</v>
      </c>
      <c r="I919" s="53">
        <f t="shared" si="317"/>
        <v>11364</v>
      </c>
      <c r="J919" s="72">
        <f t="shared" si="318"/>
        <v>0</v>
      </c>
      <c r="K919" s="114">
        <f t="shared" si="319"/>
        <v>1</v>
      </c>
      <c r="L919" s="115">
        <f t="shared" si="320"/>
        <v>5.8</v>
      </c>
      <c r="M919" s="115">
        <f t="shared" si="321"/>
        <v>3.5</v>
      </c>
      <c r="N919" s="56">
        <f t="shared" si="322"/>
        <v>5.8000000000000007</v>
      </c>
      <c r="O919" s="53" t="str">
        <f t="shared" si="323"/>
        <v>일반(목록배제,Normal-Manifest Exception)</v>
      </c>
      <c r="P919" s="100">
        <f t="shared" si="324"/>
        <v>11.55</v>
      </c>
      <c r="Q919" s="63" t="str">
        <f t="shared" si="325"/>
        <v>RS706</v>
      </c>
      <c r="R919" s="63" t="str">
        <f t="shared" si="326"/>
        <v>ASIANA AIRLINES</v>
      </c>
      <c r="S919" s="54">
        <f t="shared" si="327"/>
        <v>45920</v>
      </c>
      <c r="T919" s="94">
        <f t="shared" si="328"/>
        <v>1572</v>
      </c>
      <c r="U919" s="98" cm="1">
        <f t="array" ref="U919">IF(OR(ISNUMBER(SEARCH("대신대납",J919)),ISNUMBER(SEARCH("대신 대납",J919))),_xlfn.LET(
  _xlpm.s,J919,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9" s="98">
        <f>((K919-1)*2500)/(Summary!$B$23/100)</f>
        <v>0</v>
      </c>
      <c r="W919" s="107">
        <f>IF(OR(ISNUMBER(SEARCH("대신대납",J919)),ISNUMBER(SEARCH("대신 대납",J919)),ISNUMBER(SEARCH("대신착불",J919)),ISNUMBER(SEARCH("대신 착불",J919))), 0,_xlfn.IFNA(_xlfn.IFS(
    AND(N919/K919 &gt; 2, N919/K919 &lt;= 5), 500/(Summary!$B$23/100) * K919,
    AND(N919/K919 &gt; 5, N919/K919 &lt;= 10), 1000/(Summary!$B$23/100) * K919,
    AND(N919/K919 &gt; 10, N919/K919 &lt;= 20), 3000/(Summary!$B$23/100) * K919,
    AND(N919/K919 &gt; 20, N919/K919 &lt;= 25), 11000/(Summary!$B$23/100) * K919,
    AND(N919/K919 &gt; 25, N919/K919 &lt;= 999), 15000/(Summary!$B$23/100) * K919
),0))</f>
        <v>106.11993675251769</v>
      </c>
      <c r="X919" s="99" cm="1">
        <f t="array" ref="X919">_xlfn.IFNA(_xlfn.IFS(AND(P919&gt;=2000, P919&lt;3000), 10000, AND(P919&gt;=3000, P919&lt;4000), 15000, AND(P919&gt;=4000, P919&lt;5000), 20000, AND(P919&gt;=5000), 25000),0)</f>
        <v>0</v>
      </c>
      <c r="Y919" s="64" t="str">
        <f>_xlfn.IFNA(VLOOKUP(D919,OTC!$A:$H,8,0),"")</f>
        <v/>
      </c>
      <c r="Z919" s="102">
        <f t="shared" si="329"/>
        <v>106</v>
      </c>
      <c r="AA919" s="113">
        <f t="shared" si="330"/>
        <v>1678</v>
      </c>
      <c r="AB919" s="124">
        <f>IF(OR(ISNUMBER(SEARCH("적하삭제",J919)),ISNUMBER(SEARCH("적하 삭제",J919))),0,AA919*Summary!$B$23/100)</f>
        <v>15812.297399999999</v>
      </c>
      <c r="AC919" s="65"/>
      <c r="AD919" s="145">
        <v>45920</v>
      </c>
      <c r="AE919" s="139" t="s">
        <v>10</v>
      </c>
      <c r="AF919" s="139">
        <v>82020038163</v>
      </c>
      <c r="AG919" s="139" t="s">
        <v>2835</v>
      </c>
      <c r="AH919" s="139" t="s">
        <v>2836</v>
      </c>
      <c r="AI919" s="139">
        <v>1066474983</v>
      </c>
      <c r="AJ919" s="139">
        <v>11364</v>
      </c>
      <c r="AK919" s="139"/>
      <c r="AL919" s="140">
        <v>1</v>
      </c>
      <c r="AM919" s="141">
        <v>5.8</v>
      </c>
      <c r="AN919" s="141">
        <v>3.5</v>
      </c>
      <c r="AO919" s="141">
        <v>6</v>
      </c>
      <c r="AP919" s="139" t="s">
        <v>8</v>
      </c>
      <c r="AQ919" s="141">
        <v>11.55</v>
      </c>
      <c r="AR919" s="139" t="s">
        <v>81</v>
      </c>
      <c r="AS919" s="139" t="s">
        <v>81</v>
      </c>
      <c r="AT919" s="139" t="s">
        <v>81</v>
      </c>
      <c r="AU919" s="139" t="s">
        <v>81</v>
      </c>
      <c r="AV919" s="139" t="s">
        <v>81</v>
      </c>
      <c r="AW919" s="139">
        <v>2256355</v>
      </c>
      <c r="AX919" s="139" t="s">
        <v>121</v>
      </c>
      <c r="AY919" s="139" t="s">
        <v>82</v>
      </c>
      <c r="AZ919" s="139"/>
      <c r="BA919" s="139" t="s">
        <v>83</v>
      </c>
      <c r="BB919" s="157">
        <v>596421493514</v>
      </c>
      <c r="BC919" s="139"/>
      <c r="BD919" s="139" t="s">
        <v>2837</v>
      </c>
      <c r="BE919" s="139" t="s">
        <v>88</v>
      </c>
      <c r="BF919" s="139" t="s">
        <v>2788</v>
      </c>
      <c r="BG919" s="139" t="s">
        <v>84</v>
      </c>
      <c r="BH919" s="139" t="s">
        <v>85</v>
      </c>
      <c r="BI919" s="139" t="s">
        <v>86</v>
      </c>
      <c r="BJ919" s="139"/>
      <c r="BK919" s="139" t="s">
        <v>116</v>
      </c>
    </row>
    <row r="920" spans="1:63" ht="13.2" customHeight="1" x14ac:dyDescent="0.2">
      <c r="A920" s="54">
        <f t="shared" si="309"/>
        <v>45920</v>
      </c>
      <c r="B920" s="54" t="str">
        <f t="shared" si="310"/>
        <v>NRT</v>
      </c>
      <c r="C920" s="53">
        <f t="shared" si="311"/>
        <v>82020038163</v>
      </c>
      <c r="D920" s="55" t="str">
        <f t="shared" si="312"/>
        <v>PJP250147028</v>
      </c>
      <c r="E920" s="53">
        <f t="shared" si="313"/>
        <v>596421494833</v>
      </c>
      <c r="F920" s="53">
        <f t="shared" si="314"/>
        <v>2256355</v>
      </c>
      <c r="G920" s="53" t="str">
        <f t="shared" si="315"/>
        <v>SWCORP (TEAMHT)</v>
      </c>
      <c r="H920" s="55" t="str">
        <f t="shared" si="316"/>
        <v>권도현</v>
      </c>
      <c r="I920" s="53">
        <f t="shared" si="317"/>
        <v>54893</v>
      </c>
      <c r="J920" s="72">
        <f t="shared" si="318"/>
        <v>0</v>
      </c>
      <c r="K920" s="114">
        <f t="shared" si="319"/>
        <v>1</v>
      </c>
      <c r="L920" s="115">
        <f t="shared" si="320"/>
        <v>5</v>
      </c>
      <c r="M920" s="115">
        <f t="shared" si="321"/>
        <v>16.100000000000001</v>
      </c>
      <c r="N920" s="56">
        <f t="shared" si="322"/>
        <v>16.100000000000001</v>
      </c>
      <c r="O920" s="53" t="str">
        <f t="shared" si="323"/>
        <v>일반(목록배제,Normal-Manifest Exception)</v>
      </c>
      <c r="P920" s="100">
        <f t="shared" si="324"/>
        <v>37.83</v>
      </c>
      <c r="Q920" s="63" t="str">
        <f t="shared" si="325"/>
        <v>RS706</v>
      </c>
      <c r="R920" s="63" t="str">
        <f t="shared" si="326"/>
        <v>ASIANA AIRLINES</v>
      </c>
      <c r="S920" s="54">
        <f t="shared" si="327"/>
        <v>45920</v>
      </c>
      <c r="T920" s="94">
        <f t="shared" si="328"/>
        <v>3529</v>
      </c>
      <c r="U920" s="98" cm="1">
        <f t="array" ref="U920">IF(OR(ISNUMBER(SEARCH("대신대납",J920)),ISNUMBER(SEARCH("대신 대납",J920))),_xlfn.LET(
  _xlpm.s,J920,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0" s="98">
        <f>((K920-1)*2500)/(Summary!$B$23/100)</f>
        <v>0</v>
      </c>
      <c r="W920" s="107">
        <f>IF(OR(ISNUMBER(SEARCH("대신대납",J920)),ISNUMBER(SEARCH("대신 대납",J920)),ISNUMBER(SEARCH("대신착불",J920)),ISNUMBER(SEARCH("대신 착불",J920))), 0,_xlfn.IFNA(_xlfn.IFS(
    AND(N920/K920 &gt; 2, N920/K920 &lt;= 5), 500/(Summary!$B$23/100) * K920,
    AND(N920/K920 &gt; 5, N920/K920 &lt;= 10), 1000/(Summary!$B$23/100) * K920,
    AND(N920/K920 &gt; 10, N920/K920 &lt;= 20), 3000/(Summary!$B$23/100) * K920,
    AND(N920/K920 &gt; 20, N920/K920 &lt;= 25), 11000/(Summary!$B$23/100) * K920,
    AND(N920/K920 &gt; 25, N920/K920 &lt;= 999), 15000/(Summary!$B$23/100) * K920
),0))</f>
        <v>318.35981025755302</v>
      </c>
      <c r="X920" s="99" cm="1">
        <f t="array" ref="X920">_xlfn.IFNA(_xlfn.IFS(AND(P920&gt;=2000, P920&lt;3000), 10000, AND(P920&gt;=3000, P920&lt;4000), 15000, AND(P920&gt;=4000, P920&lt;5000), 20000, AND(P920&gt;=5000), 25000),0)</f>
        <v>0</v>
      </c>
      <c r="Y920" s="64" t="str">
        <f>_xlfn.IFNA(VLOOKUP(D920,OTC!$A:$H,8,0),"")</f>
        <v/>
      </c>
      <c r="Z920" s="102">
        <f t="shared" si="329"/>
        <v>318</v>
      </c>
      <c r="AA920" s="113">
        <f t="shared" si="330"/>
        <v>3847</v>
      </c>
      <c r="AB920" s="124">
        <f>IF(OR(ISNUMBER(SEARCH("적하삭제",J920)),ISNUMBER(SEARCH("적하 삭제",J920))),0,AA920*Summary!$B$23/100)</f>
        <v>36251.435100000002</v>
      </c>
      <c r="AC920" s="65"/>
      <c r="AD920" s="145">
        <v>45920</v>
      </c>
      <c r="AE920" s="139" t="s">
        <v>10</v>
      </c>
      <c r="AF920" s="139">
        <v>82020038163</v>
      </c>
      <c r="AG920" s="139" t="s">
        <v>2838</v>
      </c>
      <c r="AH920" s="139" t="s">
        <v>2839</v>
      </c>
      <c r="AI920" s="139">
        <v>1074351505</v>
      </c>
      <c r="AJ920" s="139">
        <v>54893</v>
      </c>
      <c r="AK920" s="139"/>
      <c r="AL920" s="140">
        <v>1</v>
      </c>
      <c r="AM920" s="141">
        <v>5</v>
      </c>
      <c r="AN920" s="141">
        <v>16.100000000000001</v>
      </c>
      <c r="AO920" s="141">
        <v>16.5</v>
      </c>
      <c r="AP920" s="139" t="s">
        <v>8</v>
      </c>
      <c r="AQ920" s="141">
        <v>37.83</v>
      </c>
      <c r="AR920" s="139" t="s">
        <v>81</v>
      </c>
      <c r="AS920" s="139" t="s">
        <v>81</v>
      </c>
      <c r="AT920" s="139" t="s">
        <v>81</v>
      </c>
      <c r="AU920" s="139" t="s">
        <v>81</v>
      </c>
      <c r="AV920" s="139" t="s">
        <v>81</v>
      </c>
      <c r="AW920" s="139">
        <v>2256355</v>
      </c>
      <c r="AX920" s="139" t="s">
        <v>121</v>
      </c>
      <c r="AY920" s="139" t="s">
        <v>82</v>
      </c>
      <c r="AZ920" s="139"/>
      <c r="BA920" s="139" t="s">
        <v>83</v>
      </c>
      <c r="BB920" s="157">
        <v>596421494833</v>
      </c>
      <c r="BC920" s="139"/>
      <c r="BD920" s="139" t="s">
        <v>2840</v>
      </c>
      <c r="BE920" s="139" t="s">
        <v>88</v>
      </c>
      <c r="BF920" s="139" t="s">
        <v>2788</v>
      </c>
      <c r="BG920" s="139" t="s">
        <v>84</v>
      </c>
      <c r="BH920" s="139" t="s">
        <v>85</v>
      </c>
      <c r="BI920" s="139" t="s">
        <v>86</v>
      </c>
      <c r="BJ920" s="139"/>
      <c r="BK920" s="139" t="s">
        <v>116</v>
      </c>
    </row>
    <row r="921" spans="1:63" ht="13.2" customHeight="1" x14ac:dyDescent="0.2">
      <c r="A921" s="54">
        <f t="shared" si="309"/>
        <v>45920</v>
      </c>
      <c r="B921" s="54" t="str">
        <f t="shared" si="310"/>
        <v>NRT</v>
      </c>
      <c r="C921" s="53">
        <f t="shared" si="311"/>
        <v>82020038163</v>
      </c>
      <c r="D921" s="55" t="str">
        <f t="shared" si="312"/>
        <v>PJP250147735</v>
      </c>
      <c r="E921" s="53">
        <f t="shared" si="313"/>
        <v>596421497541</v>
      </c>
      <c r="F921" s="53">
        <f t="shared" si="314"/>
        <v>2256355</v>
      </c>
      <c r="G921" s="53" t="str">
        <f t="shared" si="315"/>
        <v>SWCORP (TEAMHT)</v>
      </c>
      <c r="H921" s="55" t="str">
        <f t="shared" si="316"/>
        <v>김혜린</v>
      </c>
      <c r="I921" s="53">
        <f t="shared" si="317"/>
        <v>16237</v>
      </c>
      <c r="J921" s="72">
        <f t="shared" si="318"/>
        <v>0</v>
      </c>
      <c r="K921" s="114">
        <f t="shared" si="319"/>
        <v>1</v>
      </c>
      <c r="L921" s="115">
        <f t="shared" si="320"/>
        <v>2.35</v>
      </c>
      <c r="M921" s="115">
        <f t="shared" si="321"/>
        <v>2</v>
      </c>
      <c r="N921" s="56">
        <f t="shared" si="322"/>
        <v>2.4000000000000004</v>
      </c>
      <c r="O921" s="53" t="str">
        <f t="shared" si="323"/>
        <v>일반(목록배제,Normal-Manifest Exception)</v>
      </c>
      <c r="P921" s="100">
        <f t="shared" si="324"/>
        <v>8.2899999999999991</v>
      </c>
      <c r="Q921" s="63" t="str">
        <f t="shared" si="325"/>
        <v>RS706</v>
      </c>
      <c r="R921" s="63" t="str">
        <f t="shared" si="326"/>
        <v>ASIANA AIRLINES</v>
      </c>
      <c r="S921" s="54">
        <f t="shared" si="327"/>
        <v>45920</v>
      </c>
      <c r="T921" s="94">
        <f t="shared" si="328"/>
        <v>926</v>
      </c>
      <c r="U921" s="98" cm="1">
        <f t="array" ref="U921">IF(OR(ISNUMBER(SEARCH("대신대납",J921)),ISNUMBER(SEARCH("대신 대납",J921))),_xlfn.LET(
  _xlpm.s,J921,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1" s="98">
        <f>((K921-1)*2500)/(Summary!$B$23/100)</f>
        <v>0</v>
      </c>
      <c r="W921" s="107">
        <f>IF(OR(ISNUMBER(SEARCH("대신대납",J921)),ISNUMBER(SEARCH("대신 대납",J921)),ISNUMBER(SEARCH("대신착불",J921)),ISNUMBER(SEARCH("대신 착불",J921))), 0,_xlfn.IFNA(_xlfn.IFS(
    AND(N921/K921 &gt; 2, N921/K921 &lt;= 5), 500/(Summary!$B$23/100) * K921,
    AND(N921/K921 &gt; 5, N921/K921 &lt;= 10), 1000/(Summary!$B$23/100) * K921,
    AND(N921/K921 &gt; 10, N921/K921 &lt;= 20), 3000/(Summary!$B$23/100) * K921,
    AND(N921/K921 &gt; 20, N921/K921 &lt;= 25), 11000/(Summary!$B$23/100) * K921,
    AND(N921/K921 &gt; 25, N921/K921 &lt;= 999), 15000/(Summary!$B$23/100) * K921
),0))</f>
        <v>53.059968376258844</v>
      </c>
      <c r="X921" s="99" cm="1">
        <f t="array" ref="X921">_xlfn.IFNA(_xlfn.IFS(AND(P921&gt;=2000, P921&lt;3000), 10000, AND(P921&gt;=3000, P921&lt;4000), 15000, AND(P921&gt;=4000, P921&lt;5000), 20000, AND(P921&gt;=5000), 25000),0)</f>
        <v>0</v>
      </c>
      <c r="Y921" s="64" t="str">
        <f>_xlfn.IFNA(VLOOKUP(D921,OTC!$A:$H,8,0),"")</f>
        <v/>
      </c>
      <c r="Z921" s="102">
        <f t="shared" si="329"/>
        <v>53</v>
      </c>
      <c r="AA921" s="113">
        <f t="shared" si="330"/>
        <v>979</v>
      </c>
      <c r="AB921" s="124">
        <f>IF(OR(ISNUMBER(SEARCH("적하삭제",J921)),ISNUMBER(SEARCH("적하 삭제",J921))),0,AA921*Summary!$B$23/100)</f>
        <v>9225.4107000000004</v>
      </c>
      <c r="AC921" s="65"/>
      <c r="AD921" s="145">
        <v>45920</v>
      </c>
      <c r="AE921" s="139" t="s">
        <v>10</v>
      </c>
      <c r="AF921" s="139">
        <v>82020038163</v>
      </c>
      <c r="AG921" s="139" t="s">
        <v>2841</v>
      </c>
      <c r="AH921" s="139" t="s">
        <v>2842</v>
      </c>
      <c r="AI921" s="139">
        <v>1076329243</v>
      </c>
      <c r="AJ921" s="139">
        <v>16237</v>
      </c>
      <c r="AK921" s="139"/>
      <c r="AL921" s="140">
        <v>1</v>
      </c>
      <c r="AM921" s="141">
        <v>2.35</v>
      </c>
      <c r="AN921" s="141">
        <v>2</v>
      </c>
      <c r="AO921" s="141">
        <v>2.4</v>
      </c>
      <c r="AP921" s="139" t="s">
        <v>8</v>
      </c>
      <c r="AQ921" s="141">
        <v>8.2899999999999991</v>
      </c>
      <c r="AR921" s="139" t="s">
        <v>81</v>
      </c>
      <c r="AS921" s="139" t="s">
        <v>81</v>
      </c>
      <c r="AT921" s="139" t="s">
        <v>81</v>
      </c>
      <c r="AU921" s="139" t="s">
        <v>81</v>
      </c>
      <c r="AV921" s="139" t="s">
        <v>81</v>
      </c>
      <c r="AW921" s="139">
        <v>2256355</v>
      </c>
      <c r="AX921" s="139" t="s">
        <v>121</v>
      </c>
      <c r="AY921" s="139" t="s">
        <v>82</v>
      </c>
      <c r="AZ921" s="139"/>
      <c r="BA921" s="139" t="s">
        <v>83</v>
      </c>
      <c r="BB921" s="157">
        <v>596421497541</v>
      </c>
      <c r="BC921" s="139"/>
      <c r="BD921" s="139" t="s">
        <v>2843</v>
      </c>
      <c r="BE921" s="139" t="s">
        <v>88</v>
      </c>
      <c r="BF921" s="139" t="s">
        <v>2788</v>
      </c>
      <c r="BG921" s="139" t="s">
        <v>84</v>
      </c>
      <c r="BH921" s="139" t="s">
        <v>85</v>
      </c>
      <c r="BI921" s="139" t="s">
        <v>86</v>
      </c>
      <c r="BJ921" s="139"/>
      <c r="BK921" s="139" t="s">
        <v>116</v>
      </c>
    </row>
    <row r="922" spans="1:63" ht="13.2" customHeight="1" x14ac:dyDescent="0.2">
      <c r="A922" s="54">
        <f t="shared" si="309"/>
        <v>45920</v>
      </c>
      <c r="B922" s="54" t="str">
        <f t="shared" si="310"/>
        <v>NRT</v>
      </c>
      <c r="C922" s="53">
        <f t="shared" si="311"/>
        <v>82020038163</v>
      </c>
      <c r="D922" s="55" t="str">
        <f t="shared" si="312"/>
        <v>PJP250147736</v>
      </c>
      <c r="E922" s="53">
        <f t="shared" si="313"/>
        <v>596421497552</v>
      </c>
      <c r="F922" s="53">
        <f t="shared" si="314"/>
        <v>2256355</v>
      </c>
      <c r="G922" s="53" t="str">
        <f t="shared" si="315"/>
        <v>SWCORP (TEAMHT)</v>
      </c>
      <c r="H922" s="55" t="str">
        <f t="shared" si="316"/>
        <v>신진욱</v>
      </c>
      <c r="I922" s="53">
        <f t="shared" si="317"/>
        <v>12158</v>
      </c>
      <c r="J922" s="72">
        <f t="shared" si="318"/>
        <v>0</v>
      </c>
      <c r="K922" s="114">
        <f t="shared" si="319"/>
        <v>1</v>
      </c>
      <c r="L922" s="115">
        <f t="shared" si="320"/>
        <v>1.85</v>
      </c>
      <c r="M922" s="115">
        <f t="shared" si="321"/>
        <v>3.9</v>
      </c>
      <c r="N922" s="56">
        <f t="shared" si="322"/>
        <v>3.9000000000000004</v>
      </c>
      <c r="O922" s="53" t="str">
        <f t="shared" si="323"/>
        <v>일반(목록배제,Normal-Manifest Exception)</v>
      </c>
      <c r="P922" s="100">
        <f t="shared" si="324"/>
        <v>13.51</v>
      </c>
      <c r="Q922" s="63" t="str">
        <f t="shared" si="325"/>
        <v>RS706</v>
      </c>
      <c r="R922" s="63" t="str">
        <f t="shared" si="326"/>
        <v>ASIANA AIRLINES</v>
      </c>
      <c r="S922" s="54">
        <f t="shared" si="327"/>
        <v>45920</v>
      </c>
      <c r="T922" s="94">
        <f t="shared" si="328"/>
        <v>1211</v>
      </c>
      <c r="U922" s="98" cm="1">
        <f t="array" ref="U922">IF(OR(ISNUMBER(SEARCH("대신대납",J922)),ISNUMBER(SEARCH("대신 대납",J922))),_xlfn.LET(
  _xlpm.s,J922,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2" s="98">
        <f>((K922-1)*2500)/(Summary!$B$23/100)</f>
        <v>0</v>
      </c>
      <c r="W922" s="107">
        <f>IF(OR(ISNUMBER(SEARCH("대신대납",J922)),ISNUMBER(SEARCH("대신 대납",J922)),ISNUMBER(SEARCH("대신착불",J922)),ISNUMBER(SEARCH("대신 착불",J922))), 0,_xlfn.IFNA(_xlfn.IFS(
    AND(N922/K922 &gt; 2, N922/K922 &lt;= 5), 500/(Summary!$B$23/100) * K922,
    AND(N922/K922 &gt; 5, N922/K922 &lt;= 10), 1000/(Summary!$B$23/100) * K922,
    AND(N922/K922 &gt; 10, N922/K922 &lt;= 20), 3000/(Summary!$B$23/100) * K922,
    AND(N922/K922 &gt; 20, N922/K922 &lt;= 25), 11000/(Summary!$B$23/100) * K922,
    AND(N922/K922 &gt; 25, N922/K922 &lt;= 999), 15000/(Summary!$B$23/100) * K922
),0))</f>
        <v>53.059968376258844</v>
      </c>
      <c r="X922" s="99" cm="1">
        <f t="array" ref="X922">_xlfn.IFNA(_xlfn.IFS(AND(P922&gt;=2000, P922&lt;3000), 10000, AND(P922&gt;=3000, P922&lt;4000), 15000, AND(P922&gt;=4000, P922&lt;5000), 20000, AND(P922&gt;=5000), 25000),0)</f>
        <v>0</v>
      </c>
      <c r="Y922" s="64" t="str">
        <f>_xlfn.IFNA(VLOOKUP(D922,OTC!$A:$H,8,0),"")</f>
        <v/>
      </c>
      <c r="Z922" s="102">
        <f t="shared" si="329"/>
        <v>53</v>
      </c>
      <c r="AA922" s="113">
        <f t="shared" si="330"/>
        <v>1264</v>
      </c>
      <c r="AB922" s="124">
        <f>IF(OR(ISNUMBER(SEARCH("적하삭제",J922)),ISNUMBER(SEARCH("적하 삭제",J922))),0,AA922*Summary!$B$23/100)</f>
        <v>11911.051200000002</v>
      </c>
      <c r="AC922" s="65"/>
      <c r="AD922" s="145">
        <v>45920</v>
      </c>
      <c r="AE922" s="139" t="s">
        <v>10</v>
      </c>
      <c r="AF922" s="139">
        <v>82020038163</v>
      </c>
      <c r="AG922" s="139" t="s">
        <v>2844</v>
      </c>
      <c r="AH922" s="139" t="s">
        <v>2845</v>
      </c>
      <c r="AI922" s="139">
        <v>1025664172</v>
      </c>
      <c r="AJ922" s="139">
        <v>12158</v>
      </c>
      <c r="AK922" s="139"/>
      <c r="AL922" s="140">
        <v>1</v>
      </c>
      <c r="AM922" s="141">
        <v>1.85</v>
      </c>
      <c r="AN922" s="141">
        <v>3.9</v>
      </c>
      <c r="AO922" s="141">
        <v>3.9</v>
      </c>
      <c r="AP922" s="139" t="s">
        <v>8</v>
      </c>
      <c r="AQ922" s="141">
        <v>13.51</v>
      </c>
      <c r="AR922" s="139" t="s">
        <v>81</v>
      </c>
      <c r="AS922" s="139" t="s">
        <v>81</v>
      </c>
      <c r="AT922" s="139" t="s">
        <v>81</v>
      </c>
      <c r="AU922" s="139" t="s">
        <v>81</v>
      </c>
      <c r="AV922" s="139" t="s">
        <v>81</v>
      </c>
      <c r="AW922" s="139">
        <v>2256355</v>
      </c>
      <c r="AX922" s="139" t="s">
        <v>121</v>
      </c>
      <c r="AY922" s="139" t="s">
        <v>82</v>
      </c>
      <c r="AZ922" s="139"/>
      <c r="BA922" s="139" t="s">
        <v>83</v>
      </c>
      <c r="BB922" s="157">
        <v>596421497552</v>
      </c>
      <c r="BC922" s="139"/>
      <c r="BD922" s="139" t="s">
        <v>2846</v>
      </c>
      <c r="BE922" s="139" t="s">
        <v>88</v>
      </c>
      <c r="BF922" s="139" t="s">
        <v>2788</v>
      </c>
      <c r="BG922" s="139" t="s">
        <v>84</v>
      </c>
      <c r="BH922" s="139" t="s">
        <v>85</v>
      </c>
      <c r="BI922" s="139" t="s">
        <v>86</v>
      </c>
      <c r="BJ922" s="139"/>
      <c r="BK922" s="139" t="s">
        <v>116</v>
      </c>
    </row>
    <row r="923" spans="1:63" ht="13.2" customHeight="1" x14ac:dyDescent="0.2">
      <c r="A923" s="54">
        <f t="shared" si="309"/>
        <v>45920</v>
      </c>
      <c r="B923" s="54" t="str">
        <f t="shared" si="310"/>
        <v>NRT</v>
      </c>
      <c r="C923" s="53">
        <f t="shared" si="311"/>
        <v>82020038163</v>
      </c>
      <c r="D923" s="55" t="str">
        <f t="shared" si="312"/>
        <v>PJP250147737</v>
      </c>
      <c r="E923" s="53">
        <f t="shared" si="313"/>
        <v>596421497563</v>
      </c>
      <c r="F923" s="53">
        <f t="shared" si="314"/>
        <v>2256355</v>
      </c>
      <c r="G923" s="53" t="str">
        <f t="shared" si="315"/>
        <v>SWCORP (TEAMHT)</v>
      </c>
      <c r="H923" s="55" t="str">
        <f t="shared" si="316"/>
        <v>김현경</v>
      </c>
      <c r="I923" s="53">
        <f t="shared" si="317"/>
        <v>7987</v>
      </c>
      <c r="J923" s="72">
        <f t="shared" si="318"/>
        <v>0</v>
      </c>
      <c r="K923" s="114">
        <f t="shared" si="319"/>
        <v>1</v>
      </c>
      <c r="L923" s="115">
        <f t="shared" si="320"/>
        <v>1.4</v>
      </c>
      <c r="M923" s="115">
        <f t="shared" si="321"/>
        <v>3.5</v>
      </c>
      <c r="N923" s="56">
        <f t="shared" si="322"/>
        <v>3.5</v>
      </c>
      <c r="O923" s="53" t="str">
        <f t="shared" si="323"/>
        <v>일반(목록배제,Normal-Manifest Exception)</v>
      </c>
      <c r="P923" s="100">
        <f t="shared" si="324"/>
        <v>15.15</v>
      </c>
      <c r="Q923" s="63" t="str">
        <f t="shared" si="325"/>
        <v>RS706</v>
      </c>
      <c r="R923" s="63" t="str">
        <f t="shared" si="326"/>
        <v>ASIANA AIRLINES</v>
      </c>
      <c r="S923" s="54">
        <f t="shared" si="327"/>
        <v>45920</v>
      </c>
      <c r="T923" s="94">
        <f t="shared" si="328"/>
        <v>1135</v>
      </c>
      <c r="U923" s="98" cm="1">
        <f t="array" ref="U923">IF(OR(ISNUMBER(SEARCH("대신대납",J923)),ISNUMBER(SEARCH("대신 대납",J923))),_xlfn.LET(
  _xlpm.s,J923,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3" s="98">
        <f>((K923-1)*2500)/(Summary!$B$23/100)</f>
        <v>0</v>
      </c>
      <c r="W923" s="107">
        <f>IF(OR(ISNUMBER(SEARCH("대신대납",J923)),ISNUMBER(SEARCH("대신 대납",J923)),ISNUMBER(SEARCH("대신착불",J923)),ISNUMBER(SEARCH("대신 착불",J923))), 0,_xlfn.IFNA(_xlfn.IFS(
    AND(N923/K923 &gt; 2, N923/K923 &lt;= 5), 500/(Summary!$B$23/100) * K923,
    AND(N923/K923 &gt; 5, N923/K923 &lt;= 10), 1000/(Summary!$B$23/100) * K923,
    AND(N923/K923 &gt; 10, N923/K923 &lt;= 20), 3000/(Summary!$B$23/100) * K923,
    AND(N923/K923 &gt; 20, N923/K923 &lt;= 25), 11000/(Summary!$B$23/100) * K923,
    AND(N923/K923 &gt; 25, N923/K923 &lt;= 999), 15000/(Summary!$B$23/100) * K923
),0))</f>
        <v>53.059968376258844</v>
      </c>
      <c r="X923" s="99" cm="1">
        <f t="array" ref="X923">_xlfn.IFNA(_xlfn.IFS(AND(P923&gt;=2000, P923&lt;3000), 10000, AND(P923&gt;=3000, P923&lt;4000), 15000, AND(P923&gt;=4000, P923&lt;5000), 20000, AND(P923&gt;=5000), 25000),0)</f>
        <v>0</v>
      </c>
      <c r="Y923" s="64" t="str">
        <f>_xlfn.IFNA(VLOOKUP(D923,OTC!$A:$H,8,0),"")</f>
        <v/>
      </c>
      <c r="Z923" s="102">
        <f t="shared" si="329"/>
        <v>53</v>
      </c>
      <c r="AA923" s="113">
        <f t="shared" si="330"/>
        <v>1188</v>
      </c>
      <c r="AB923" s="124">
        <f>IF(OR(ISNUMBER(SEARCH("적하삭제",J923)),ISNUMBER(SEARCH("적하 삭제",J923))),0,AA923*Summary!$B$23/100)</f>
        <v>11194.8804</v>
      </c>
      <c r="AC923" s="65"/>
      <c r="AD923" s="145">
        <v>45920</v>
      </c>
      <c r="AE923" s="139" t="s">
        <v>10</v>
      </c>
      <c r="AF923" s="139">
        <v>82020038163</v>
      </c>
      <c r="AG923" s="139" t="s">
        <v>2847</v>
      </c>
      <c r="AH923" s="139" t="s">
        <v>2848</v>
      </c>
      <c r="AI923" s="139">
        <v>1067263821</v>
      </c>
      <c r="AJ923" s="139">
        <v>7987</v>
      </c>
      <c r="AK923" s="139"/>
      <c r="AL923" s="140">
        <v>1</v>
      </c>
      <c r="AM923" s="141">
        <v>1.4</v>
      </c>
      <c r="AN923" s="141">
        <v>3.5</v>
      </c>
      <c r="AO923" s="141">
        <v>3.5</v>
      </c>
      <c r="AP923" s="139" t="s">
        <v>8</v>
      </c>
      <c r="AQ923" s="141">
        <v>15.15</v>
      </c>
      <c r="AR923" s="139" t="s">
        <v>81</v>
      </c>
      <c r="AS923" s="139" t="s">
        <v>81</v>
      </c>
      <c r="AT923" s="139" t="s">
        <v>81</v>
      </c>
      <c r="AU923" s="139" t="s">
        <v>81</v>
      </c>
      <c r="AV923" s="139" t="s">
        <v>81</v>
      </c>
      <c r="AW923" s="139">
        <v>2256355</v>
      </c>
      <c r="AX923" s="139" t="s">
        <v>121</v>
      </c>
      <c r="AY923" s="139" t="s">
        <v>82</v>
      </c>
      <c r="AZ923" s="139"/>
      <c r="BA923" s="139" t="s">
        <v>83</v>
      </c>
      <c r="BB923" s="157">
        <v>596421497563</v>
      </c>
      <c r="BC923" s="139"/>
      <c r="BD923" s="139" t="s">
        <v>2849</v>
      </c>
      <c r="BE923" s="139" t="s">
        <v>88</v>
      </c>
      <c r="BF923" s="139" t="s">
        <v>2788</v>
      </c>
      <c r="BG923" s="139" t="s">
        <v>84</v>
      </c>
      <c r="BH923" s="139" t="s">
        <v>85</v>
      </c>
      <c r="BI923" s="139" t="s">
        <v>86</v>
      </c>
      <c r="BJ923" s="139"/>
      <c r="BK923" s="139" t="s">
        <v>116</v>
      </c>
    </row>
    <row r="924" spans="1:63" ht="13.2" customHeight="1" x14ac:dyDescent="0.2">
      <c r="A924" s="54">
        <f t="shared" si="309"/>
        <v>45920</v>
      </c>
      <c r="B924" s="54" t="str">
        <f t="shared" si="310"/>
        <v>NRT</v>
      </c>
      <c r="C924" s="53">
        <f t="shared" si="311"/>
        <v>82020038163</v>
      </c>
      <c r="D924" s="55" t="str">
        <f t="shared" si="312"/>
        <v>PJP250147264</v>
      </c>
      <c r="E924" s="53">
        <f t="shared" si="313"/>
        <v>596421496336</v>
      </c>
      <c r="F924" s="53">
        <f t="shared" si="314"/>
        <v>2256355</v>
      </c>
      <c r="G924" s="53" t="str">
        <f t="shared" si="315"/>
        <v>SWCORP (TEAMHT)</v>
      </c>
      <c r="H924" s="55" t="str">
        <f t="shared" si="316"/>
        <v>이연란</v>
      </c>
      <c r="I924" s="53">
        <f t="shared" si="317"/>
        <v>42753</v>
      </c>
      <c r="J924" s="72">
        <f t="shared" si="318"/>
        <v>0</v>
      </c>
      <c r="K924" s="114">
        <f t="shared" si="319"/>
        <v>1</v>
      </c>
      <c r="L924" s="115">
        <f t="shared" si="320"/>
        <v>1.3</v>
      </c>
      <c r="M924" s="115">
        <f t="shared" si="321"/>
        <v>3.6</v>
      </c>
      <c r="N924" s="56">
        <f t="shared" si="322"/>
        <v>3.6</v>
      </c>
      <c r="O924" s="53" t="str">
        <f t="shared" si="323"/>
        <v>일반(목록배제,Normal-Manifest Exception)</v>
      </c>
      <c r="P924" s="100">
        <f t="shared" si="324"/>
        <v>14.99</v>
      </c>
      <c r="Q924" s="63" t="str">
        <f t="shared" si="325"/>
        <v>RS706</v>
      </c>
      <c r="R924" s="63" t="str">
        <f t="shared" si="326"/>
        <v>ASIANA AIRLINES</v>
      </c>
      <c r="S924" s="54">
        <f t="shared" si="327"/>
        <v>45920</v>
      </c>
      <c r="T924" s="94">
        <f t="shared" si="328"/>
        <v>1154</v>
      </c>
      <c r="U924" s="98" cm="1">
        <f t="array" ref="U924">IF(OR(ISNUMBER(SEARCH("대신대납",J924)),ISNUMBER(SEARCH("대신 대납",J924))),_xlfn.LET(
  _xlpm.s,J924,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4" s="98">
        <f>((K924-1)*2500)/(Summary!$B$23/100)</f>
        <v>0</v>
      </c>
      <c r="W924" s="107">
        <f>IF(OR(ISNUMBER(SEARCH("대신대납",J924)),ISNUMBER(SEARCH("대신 대납",J924)),ISNUMBER(SEARCH("대신착불",J924)),ISNUMBER(SEARCH("대신 착불",J924))), 0,_xlfn.IFNA(_xlfn.IFS(
    AND(N924/K924 &gt; 2, N924/K924 &lt;= 5), 500/(Summary!$B$23/100) * K924,
    AND(N924/K924 &gt; 5, N924/K924 &lt;= 10), 1000/(Summary!$B$23/100) * K924,
    AND(N924/K924 &gt; 10, N924/K924 &lt;= 20), 3000/(Summary!$B$23/100) * K924,
    AND(N924/K924 &gt; 20, N924/K924 &lt;= 25), 11000/(Summary!$B$23/100) * K924,
    AND(N924/K924 &gt; 25, N924/K924 &lt;= 999), 15000/(Summary!$B$23/100) * K924
),0))</f>
        <v>53.059968376258844</v>
      </c>
      <c r="X924" s="99" cm="1">
        <f t="array" ref="X924">_xlfn.IFNA(_xlfn.IFS(AND(P924&gt;=2000, P924&lt;3000), 10000, AND(P924&gt;=3000, P924&lt;4000), 15000, AND(P924&gt;=4000, P924&lt;5000), 20000, AND(P924&gt;=5000), 25000),0)</f>
        <v>0</v>
      </c>
      <c r="Y924" s="64" t="str">
        <f>_xlfn.IFNA(VLOOKUP(D924,OTC!$A:$H,8,0),"")</f>
        <v/>
      </c>
      <c r="Z924" s="102">
        <f t="shared" si="329"/>
        <v>53</v>
      </c>
      <c r="AA924" s="113">
        <f t="shared" si="330"/>
        <v>1207</v>
      </c>
      <c r="AB924" s="124">
        <f>IF(OR(ISNUMBER(SEARCH("적하삭제",J924)),ISNUMBER(SEARCH("적하 삭제",J924))),0,AA924*Summary!$B$23/100)</f>
        <v>11373.9231</v>
      </c>
      <c r="AC924" s="65"/>
      <c r="AD924" s="145">
        <v>45920</v>
      </c>
      <c r="AE924" s="139" t="s">
        <v>10</v>
      </c>
      <c r="AF924" s="139">
        <v>82020038163</v>
      </c>
      <c r="AG924" s="139" t="s">
        <v>2850</v>
      </c>
      <c r="AH924" s="139" t="s">
        <v>2851</v>
      </c>
      <c r="AI924" s="139">
        <v>1037520530</v>
      </c>
      <c r="AJ924" s="139">
        <v>42753</v>
      </c>
      <c r="AK924" s="139"/>
      <c r="AL924" s="140">
        <v>1</v>
      </c>
      <c r="AM924" s="141">
        <v>1.3</v>
      </c>
      <c r="AN924" s="141">
        <v>3.6</v>
      </c>
      <c r="AO924" s="141">
        <v>3.6</v>
      </c>
      <c r="AP924" s="139" t="s">
        <v>8</v>
      </c>
      <c r="AQ924" s="141">
        <v>14.99</v>
      </c>
      <c r="AR924" s="139" t="s">
        <v>81</v>
      </c>
      <c r="AS924" s="139" t="s">
        <v>81</v>
      </c>
      <c r="AT924" s="139" t="s">
        <v>81</v>
      </c>
      <c r="AU924" s="139" t="s">
        <v>81</v>
      </c>
      <c r="AV924" s="139" t="s">
        <v>81</v>
      </c>
      <c r="AW924" s="139">
        <v>2256355</v>
      </c>
      <c r="AX924" s="139" t="s">
        <v>121</v>
      </c>
      <c r="AY924" s="139" t="s">
        <v>82</v>
      </c>
      <c r="AZ924" s="139"/>
      <c r="BA924" s="139" t="s">
        <v>83</v>
      </c>
      <c r="BB924" s="157">
        <v>596421496336</v>
      </c>
      <c r="BC924" s="139"/>
      <c r="BD924" s="139" t="s">
        <v>2852</v>
      </c>
      <c r="BE924" s="139" t="s">
        <v>88</v>
      </c>
      <c r="BF924" s="139" t="s">
        <v>2788</v>
      </c>
      <c r="BG924" s="139" t="s">
        <v>84</v>
      </c>
      <c r="BH924" s="139" t="s">
        <v>85</v>
      </c>
      <c r="BI924" s="139" t="s">
        <v>86</v>
      </c>
      <c r="BJ924" s="139"/>
      <c r="BK924" s="139" t="s">
        <v>116</v>
      </c>
    </row>
    <row r="925" spans="1:63" ht="13.2" customHeight="1" x14ac:dyDescent="0.2">
      <c r="A925" s="54">
        <f t="shared" si="309"/>
        <v>45920</v>
      </c>
      <c r="B925" s="54" t="str">
        <f t="shared" si="310"/>
        <v>NRT</v>
      </c>
      <c r="C925" s="53">
        <f t="shared" si="311"/>
        <v>82020038163</v>
      </c>
      <c r="D925" s="55" t="str">
        <f t="shared" si="312"/>
        <v>PJP250147266</v>
      </c>
      <c r="E925" s="53">
        <f t="shared" si="313"/>
        <v>596421496351</v>
      </c>
      <c r="F925" s="53">
        <f t="shared" si="314"/>
        <v>2256355</v>
      </c>
      <c r="G925" s="53" t="str">
        <f t="shared" si="315"/>
        <v>SWCORP (TEAMHT)</v>
      </c>
      <c r="H925" s="55" t="str">
        <f t="shared" si="316"/>
        <v>박소정</v>
      </c>
      <c r="I925" s="53">
        <f t="shared" si="317"/>
        <v>3943</v>
      </c>
      <c r="J925" s="72">
        <f t="shared" si="318"/>
        <v>0</v>
      </c>
      <c r="K925" s="114">
        <f t="shared" si="319"/>
        <v>1</v>
      </c>
      <c r="L925" s="115">
        <f t="shared" si="320"/>
        <v>6.5</v>
      </c>
      <c r="M925" s="115">
        <f t="shared" si="321"/>
        <v>6</v>
      </c>
      <c r="N925" s="56">
        <f t="shared" si="322"/>
        <v>6.5</v>
      </c>
      <c r="O925" s="53" t="str">
        <f t="shared" si="323"/>
        <v>일반(목록배제,Normal-Manifest Exception)</v>
      </c>
      <c r="P925" s="100">
        <f t="shared" si="324"/>
        <v>17.48</v>
      </c>
      <c r="Q925" s="63" t="str">
        <f t="shared" si="325"/>
        <v>RS706</v>
      </c>
      <c r="R925" s="63" t="str">
        <f t="shared" si="326"/>
        <v>ASIANA AIRLINES</v>
      </c>
      <c r="S925" s="54">
        <f t="shared" si="327"/>
        <v>45920</v>
      </c>
      <c r="T925" s="94">
        <f t="shared" si="328"/>
        <v>1705</v>
      </c>
      <c r="U925" s="98" cm="1">
        <f t="array" ref="U925">IF(OR(ISNUMBER(SEARCH("대신대납",J925)),ISNUMBER(SEARCH("대신 대납",J925))),_xlfn.LET(
  _xlpm.s,J925,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5" s="98">
        <f>((K925-1)*2500)/(Summary!$B$23/100)</f>
        <v>0</v>
      </c>
      <c r="W925" s="107">
        <f>IF(OR(ISNUMBER(SEARCH("대신대납",J925)),ISNUMBER(SEARCH("대신 대납",J925)),ISNUMBER(SEARCH("대신착불",J925)),ISNUMBER(SEARCH("대신 착불",J925))), 0,_xlfn.IFNA(_xlfn.IFS(
    AND(N925/K925 &gt; 2, N925/K925 &lt;= 5), 500/(Summary!$B$23/100) * K925,
    AND(N925/K925 &gt; 5, N925/K925 &lt;= 10), 1000/(Summary!$B$23/100) * K925,
    AND(N925/K925 &gt; 10, N925/K925 &lt;= 20), 3000/(Summary!$B$23/100) * K925,
    AND(N925/K925 &gt; 20, N925/K925 &lt;= 25), 11000/(Summary!$B$23/100) * K925,
    AND(N925/K925 &gt; 25, N925/K925 &lt;= 999), 15000/(Summary!$B$23/100) * K925
),0))</f>
        <v>106.11993675251769</v>
      </c>
      <c r="X925" s="99" cm="1">
        <f t="array" ref="X925">_xlfn.IFNA(_xlfn.IFS(AND(P925&gt;=2000, P925&lt;3000), 10000, AND(P925&gt;=3000, P925&lt;4000), 15000, AND(P925&gt;=4000, P925&lt;5000), 20000, AND(P925&gt;=5000), 25000),0)</f>
        <v>0</v>
      </c>
      <c r="Y925" s="64" t="str">
        <f>_xlfn.IFNA(VLOOKUP(D925,OTC!$A:$H,8,0),"")</f>
        <v/>
      </c>
      <c r="Z925" s="102">
        <f t="shared" si="329"/>
        <v>106</v>
      </c>
      <c r="AA925" s="113">
        <f t="shared" si="330"/>
        <v>1811</v>
      </c>
      <c r="AB925" s="124">
        <f>IF(OR(ISNUMBER(SEARCH("적하삭제",J925)),ISNUMBER(SEARCH("적하 삭제",J925))),0,AA925*Summary!$B$23/100)</f>
        <v>17065.596300000001</v>
      </c>
      <c r="AC925" s="65"/>
      <c r="AD925" s="145">
        <v>45920</v>
      </c>
      <c r="AE925" s="139" t="s">
        <v>10</v>
      </c>
      <c r="AF925" s="139">
        <v>82020038163</v>
      </c>
      <c r="AG925" s="139" t="s">
        <v>2853</v>
      </c>
      <c r="AH925" s="139" t="s">
        <v>273</v>
      </c>
      <c r="AI925" s="139">
        <v>1035793305</v>
      </c>
      <c r="AJ925" s="139">
        <v>3943</v>
      </c>
      <c r="AK925" s="139"/>
      <c r="AL925" s="140">
        <v>1</v>
      </c>
      <c r="AM925" s="141">
        <v>6.5</v>
      </c>
      <c r="AN925" s="141">
        <v>6</v>
      </c>
      <c r="AO925" s="141">
        <v>6.5</v>
      </c>
      <c r="AP925" s="139" t="s">
        <v>8</v>
      </c>
      <c r="AQ925" s="141">
        <v>17.48</v>
      </c>
      <c r="AR925" s="139" t="s">
        <v>81</v>
      </c>
      <c r="AS925" s="139" t="s">
        <v>81</v>
      </c>
      <c r="AT925" s="139" t="s">
        <v>81</v>
      </c>
      <c r="AU925" s="139" t="s">
        <v>81</v>
      </c>
      <c r="AV925" s="139" t="s">
        <v>81</v>
      </c>
      <c r="AW925" s="139">
        <v>2256355</v>
      </c>
      <c r="AX925" s="139" t="s">
        <v>121</v>
      </c>
      <c r="AY925" s="139" t="s">
        <v>82</v>
      </c>
      <c r="AZ925" s="139"/>
      <c r="BA925" s="139" t="s">
        <v>83</v>
      </c>
      <c r="BB925" s="157">
        <v>596421496351</v>
      </c>
      <c r="BC925" s="139"/>
      <c r="BD925" s="139" t="s">
        <v>2854</v>
      </c>
      <c r="BE925" s="139" t="s">
        <v>88</v>
      </c>
      <c r="BF925" s="139" t="s">
        <v>2788</v>
      </c>
      <c r="BG925" s="139" t="s">
        <v>84</v>
      </c>
      <c r="BH925" s="139" t="s">
        <v>85</v>
      </c>
      <c r="BI925" s="139" t="s">
        <v>86</v>
      </c>
      <c r="BJ925" s="139"/>
      <c r="BK925" s="139" t="s">
        <v>116</v>
      </c>
    </row>
    <row r="926" spans="1:63" ht="13.2" customHeight="1" x14ac:dyDescent="0.2">
      <c r="A926" s="54">
        <f t="shared" si="309"/>
        <v>45920</v>
      </c>
      <c r="B926" s="54" t="str">
        <f t="shared" si="310"/>
        <v>NRT</v>
      </c>
      <c r="C926" s="53">
        <f t="shared" si="311"/>
        <v>82020038163</v>
      </c>
      <c r="D926" s="55" t="str">
        <f t="shared" si="312"/>
        <v>PJP250147249</v>
      </c>
      <c r="E926" s="53">
        <f t="shared" si="313"/>
        <v>596421496185</v>
      </c>
      <c r="F926" s="53">
        <f t="shared" si="314"/>
        <v>2256355</v>
      </c>
      <c r="G926" s="53" t="str">
        <f t="shared" si="315"/>
        <v>SWCORP (TEAMHT)</v>
      </c>
      <c r="H926" s="55" t="str">
        <f t="shared" si="316"/>
        <v>이다은</v>
      </c>
      <c r="I926" s="53">
        <f t="shared" si="317"/>
        <v>8700</v>
      </c>
      <c r="J926" s="72">
        <f t="shared" si="318"/>
        <v>0</v>
      </c>
      <c r="K926" s="114">
        <f t="shared" si="319"/>
        <v>1</v>
      </c>
      <c r="L926" s="115">
        <f t="shared" si="320"/>
        <v>3.3</v>
      </c>
      <c r="M926" s="115">
        <f t="shared" si="321"/>
        <v>4.0999999999999996</v>
      </c>
      <c r="N926" s="56">
        <f t="shared" si="322"/>
        <v>4.1000000000000005</v>
      </c>
      <c r="O926" s="53" t="str">
        <f t="shared" si="323"/>
        <v>일반(목록배제,Normal-Manifest Exception)</v>
      </c>
      <c r="P926" s="100">
        <f t="shared" si="324"/>
        <v>10.41</v>
      </c>
      <c r="Q926" s="63" t="str">
        <f t="shared" si="325"/>
        <v>RS706</v>
      </c>
      <c r="R926" s="63" t="str">
        <f t="shared" si="326"/>
        <v>ASIANA AIRLINES</v>
      </c>
      <c r="S926" s="54">
        <f t="shared" si="327"/>
        <v>45920</v>
      </c>
      <c r="T926" s="94">
        <f t="shared" si="328"/>
        <v>1249</v>
      </c>
      <c r="U926" s="98" cm="1">
        <f t="array" ref="U926">IF(OR(ISNUMBER(SEARCH("대신대납",J926)),ISNUMBER(SEARCH("대신 대납",J926))),_xlfn.LET(
  _xlpm.s,J926,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6" s="98">
        <f>((K926-1)*2500)/(Summary!$B$23/100)</f>
        <v>0</v>
      </c>
      <c r="W926" s="107">
        <f>IF(OR(ISNUMBER(SEARCH("대신대납",J926)),ISNUMBER(SEARCH("대신 대납",J926)),ISNUMBER(SEARCH("대신착불",J926)),ISNUMBER(SEARCH("대신 착불",J926))), 0,_xlfn.IFNA(_xlfn.IFS(
    AND(N926/K926 &gt; 2, N926/K926 &lt;= 5), 500/(Summary!$B$23/100) * K926,
    AND(N926/K926 &gt; 5, N926/K926 &lt;= 10), 1000/(Summary!$B$23/100) * K926,
    AND(N926/K926 &gt; 10, N926/K926 &lt;= 20), 3000/(Summary!$B$23/100) * K926,
    AND(N926/K926 &gt; 20, N926/K926 &lt;= 25), 11000/(Summary!$B$23/100) * K926,
    AND(N926/K926 &gt; 25, N926/K926 &lt;= 999), 15000/(Summary!$B$23/100) * K926
),0))</f>
        <v>53.059968376258844</v>
      </c>
      <c r="X926" s="99" cm="1">
        <f t="array" ref="X926">_xlfn.IFNA(_xlfn.IFS(AND(P926&gt;=2000, P926&lt;3000), 10000, AND(P926&gt;=3000, P926&lt;4000), 15000, AND(P926&gt;=4000, P926&lt;5000), 20000, AND(P926&gt;=5000), 25000),0)</f>
        <v>0</v>
      </c>
      <c r="Y926" s="64" t="str">
        <f>_xlfn.IFNA(VLOOKUP(D926,OTC!$A:$H,8,0),"")</f>
        <v/>
      </c>
      <c r="Z926" s="102">
        <f t="shared" si="329"/>
        <v>53</v>
      </c>
      <c r="AA926" s="113">
        <f t="shared" si="330"/>
        <v>1302</v>
      </c>
      <c r="AB926" s="124">
        <f>IF(OR(ISNUMBER(SEARCH("적하삭제",J926)),ISNUMBER(SEARCH("적하 삭제",J926))),0,AA926*Summary!$B$23/100)</f>
        <v>12269.136600000002</v>
      </c>
      <c r="AC926" s="65"/>
      <c r="AD926" s="145">
        <v>45920</v>
      </c>
      <c r="AE926" s="139" t="s">
        <v>10</v>
      </c>
      <c r="AF926" s="139">
        <v>82020038163</v>
      </c>
      <c r="AG926" s="139" t="s">
        <v>2855</v>
      </c>
      <c r="AH926" s="139" t="s">
        <v>197</v>
      </c>
      <c r="AI926" s="139">
        <v>1098142692</v>
      </c>
      <c r="AJ926" s="139">
        <v>8700</v>
      </c>
      <c r="AK926" s="139"/>
      <c r="AL926" s="140">
        <v>1</v>
      </c>
      <c r="AM926" s="141">
        <v>3.3</v>
      </c>
      <c r="AN926" s="141">
        <v>4.0999999999999996</v>
      </c>
      <c r="AO926" s="141">
        <v>4.0999999999999996</v>
      </c>
      <c r="AP926" s="139" t="s">
        <v>8</v>
      </c>
      <c r="AQ926" s="141">
        <v>10.41</v>
      </c>
      <c r="AR926" s="139" t="s">
        <v>81</v>
      </c>
      <c r="AS926" s="139" t="s">
        <v>81</v>
      </c>
      <c r="AT926" s="139" t="s">
        <v>81</v>
      </c>
      <c r="AU926" s="139" t="s">
        <v>81</v>
      </c>
      <c r="AV926" s="139" t="s">
        <v>81</v>
      </c>
      <c r="AW926" s="139">
        <v>2256355</v>
      </c>
      <c r="AX926" s="139" t="s">
        <v>121</v>
      </c>
      <c r="AY926" s="139" t="s">
        <v>82</v>
      </c>
      <c r="AZ926" s="139"/>
      <c r="BA926" s="139" t="s">
        <v>83</v>
      </c>
      <c r="BB926" s="157">
        <v>596421496185</v>
      </c>
      <c r="BC926" s="139"/>
      <c r="BD926" s="139" t="s">
        <v>2856</v>
      </c>
      <c r="BE926" s="139" t="s">
        <v>88</v>
      </c>
      <c r="BF926" s="139" t="s">
        <v>2788</v>
      </c>
      <c r="BG926" s="139" t="s">
        <v>84</v>
      </c>
      <c r="BH926" s="139" t="s">
        <v>85</v>
      </c>
      <c r="BI926" s="139" t="s">
        <v>86</v>
      </c>
      <c r="BJ926" s="139"/>
      <c r="BK926" s="139" t="s">
        <v>116</v>
      </c>
    </row>
    <row r="927" spans="1:63" ht="13.2" customHeight="1" x14ac:dyDescent="0.2">
      <c r="A927" s="54">
        <f t="shared" si="309"/>
        <v>45920</v>
      </c>
      <c r="B927" s="54" t="str">
        <f t="shared" si="310"/>
        <v>NRT</v>
      </c>
      <c r="C927" s="53">
        <f t="shared" si="311"/>
        <v>82020038163</v>
      </c>
      <c r="D927" s="55" t="str">
        <f t="shared" si="312"/>
        <v>PJP250146912</v>
      </c>
      <c r="E927" s="53">
        <f t="shared" si="313"/>
        <v>596421494063</v>
      </c>
      <c r="F927" s="53">
        <f t="shared" si="314"/>
        <v>2256355</v>
      </c>
      <c r="G927" s="53" t="str">
        <f t="shared" si="315"/>
        <v>SWCORP (TEAMHT)</v>
      </c>
      <c r="H927" s="55" t="str">
        <f t="shared" si="316"/>
        <v>남성현</v>
      </c>
      <c r="I927" s="53">
        <f t="shared" si="317"/>
        <v>10894</v>
      </c>
      <c r="J927" s="72">
        <f t="shared" si="318"/>
        <v>0</v>
      </c>
      <c r="K927" s="114">
        <f t="shared" si="319"/>
        <v>1</v>
      </c>
      <c r="L927" s="115">
        <f t="shared" si="320"/>
        <v>1.85</v>
      </c>
      <c r="M927" s="115">
        <f t="shared" si="321"/>
        <v>4.2</v>
      </c>
      <c r="N927" s="56">
        <f t="shared" si="322"/>
        <v>4.2</v>
      </c>
      <c r="O927" s="53" t="str">
        <f t="shared" si="323"/>
        <v>일반(목록배제,Normal-Manifest Exception)</v>
      </c>
      <c r="P927" s="100">
        <f t="shared" si="324"/>
        <v>12.95</v>
      </c>
      <c r="Q927" s="63" t="str">
        <f t="shared" si="325"/>
        <v>RS706</v>
      </c>
      <c r="R927" s="63" t="str">
        <f t="shared" si="326"/>
        <v>ASIANA AIRLINES</v>
      </c>
      <c r="S927" s="54">
        <f t="shared" si="327"/>
        <v>45920</v>
      </c>
      <c r="T927" s="94">
        <f t="shared" si="328"/>
        <v>1268</v>
      </c>
      <c r="U927" s="98" cm="1">
        <f t="array" ref="U927">IF(OR(ISNUMBER(SEARCH("대신대납",J927)),ISNUMBER(SEARCH("대신 대납",J927))),_xlfn.LET(
  _xlpm.s,J927,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7" s="98">
        <f>((K927-1)*2500)/(Summary!$B$23/100)</f>
        <v>0</v>
      </c>
      <c r="W927" s="107">
        <f>IF(OR(ISNUMBER(SEARCH("대신대납",J927)),ISNUMBER(SEARCH("대신 대납",J927)),ISNUMBER(SEARCH("대신착불",J927)),ISNUMBER(SEARCH("대신 착불",J927))), 0,_xlfn.IFNA(_xlfn.IFS(
    AND(N927/K927 &gt; 2, N927/K927 &lt;= 5), 500/(Summary!$B$23/100) * K927,
    AND(N927/K927 &gt; 5, N927/K927 &lt;= 10), 1000/(Summary!$B$23/100) * K927,
    AND(N927/K927 &gt; 10, N927/K927 &lt;= 20), 3000/(Summary!$B$23/100) * K927,
    AND(N927/K927 &gt; 20, N927/K927 &lt;= 25), 11000/(Summary!$B$23/100) * K927,
    AND(N927/K927 &gt; 25, N927/K927 &lt;= 999), 15000/(Summary!$B$23/100) * K927
),0))</f>
        <v>53.059968376258844</v>
      </c>
      <c r="X927" s="99" cm="1">
        <f t="array" ref="X927">_xlfn.IFNA(_xlfn.IFS(AND(P927&gt;=2000, P927&lt;3000), 10000, AND(P927&gt;=3000, P927&lt;4000), 15000, AND(P927&gt;=4000, P927&lt;5000), 20000, AND(P927&gt;=5000), 25000),0)</f>
        <v>0</v>
      </c>
      <c r="Y927" s="64" t="str">
        <f>_xlfn.IFNA(VLOOKUP(D927,OTC!$A:$H,8,0),"")</f>
        <v/>
      </c>
      <c r="Z927" s="102">
        <f t="shared" si="329"/>
        <v>53</v>
      </c>
      <c r="AA927" s="113">
        <f t="shared" si="330"/>
        <v>1321</v>
      </c>
      <c r="AB927" s="124">
        <f>IF(OR(ISNUMBER(SEARCH("적하삭제",J927)),ISNUMBER(SEARCH("적하 삭제",J927))),0,AA927*Summary!$B$23/100)</f>
        <v>12448.179300000002</v>
      </c>
      <c r="AC927" s="65"/>
      <c r="AD927" s="145">
        <v>45920</v>
      </c>
      <c r="AE927" s="139" t="s">
        <v>10</v>
      </c>
      <c r="AF927" s="139">
        <v>82020038163</v>
      </c>
      <c r="AG927" s="139" t="s">
        <v>2857</v>
      </c>
      <c r="AH927" s="139" t="s">
        <v>2858</v>
      </c>
      <c r="AI927" s="139">
        <v>1045137387</v>
      </c>
      <c r="AJ927" s="139">
        <v>10894</v>
      </c>
      <c r="AK927" s="139"/>
      <c r="AL927" s="140">
        <v>1</v>
      </c>
      <c r="AM927" s="141">
        <v>1.85</v>
      </c>
      <c r="AN927" s="141">
        <v>4.2</v>
      </c>
      <c r="AO927" s="141">
        <v>4.2</v>
      </c>
      <c r="AP927" s="139" t="s">
        <v>8</v>
      </c>
      <c r="AQ927" s="141">
        <v>12.95</v>
      </c>
      <c r="AR927" s="139" t="s">
        <v>81</v>
      </c>
      <c r="AS927" s="139" t="s">
        <v>81</v>
      </c>
      <c r="AT927" s="139" t="s">
        <v>81</v>
      </c>
      <c r="AU927" s="139" t="s">
        <v>81</v>
      </c>
      <c r="AV927" s="139" t="s">
        <v>81</v>
      </c>
      <c r="AW927" s="139">
        <v>2256355</v>
      </c>
      <c r="AX927" s="139" t="s">
        <v>121</v>
      </c>
      <c r="AY927" s="139" t="s">
        <v>82</v>
      </c>
      <c r="AZ927" s="139"/>
      <c r="BA927" s="139" t="s">
        <v>83</v>
      </c>
      <c r="BB927" s="157">
        <v>596421494063</v>
      </c>
      <c r="BC927" s="139"/>
      <c r="BD927" s="139" t="s">
        <v>2859</v>
      </c>
      <c r="BE927" s="139" t="s">
        <v>88</v>
      </c>
      <c r="BF927" s="139" t="s">
        <v>2788</v>
      </c>
      <c r="BG927" s="139" t="s">
        <v>84</v>
      </c>
      <c r="BH927" s="139" t="s">
        <v>85</v>
      </c>
      <c r="BI927" s="139" t="s">
        <v>86</v>
      </c>
      <c r="BJ927" s="139"/>
      <c r="BK927" s="139" t="s">
        <v>116</v>
      </c>
    </row>
    <row r="928" spans="1:63" ht="13.2" customHeight="1" x14ac:dyDescent="0.2">
      <c r="A928" s="54">
        <f t="shared" si="309"/>
        <v>45920</v>
      </c>
      <c r="B928" s="54" t="str">
        <f t="shared" si="310"/>
        <v>NRT</v>
      </c>
      <c r="C928" s="53">
        <f t="shared" si="311"/>
        <v>82020038163</v>
      </c>
      <c r="D928" s="55" t="str">
        <f t="shared" si="312"/>
        <v>PJP250147246</v>
      </c>
      <c r="E928" s="53">
        <f t="shared" si="313"/>
        <v>596421496152</v>
      </c>
      <c r="F928" s="53">
        <f t="shared" si="314"/>
        <v>2256355</v>
      </c>
      <c r="G928" s="53" t="str">
        <f t="shared" si="315"/>
        <v>SWCORP (TEAMHT)</v>
      </c>
      <c r="H928" s="55" t="str">
        <f t="shared" si="316"/>
        <v>이창재</v>
      </c>
      <c r="I928" s="53">
        <f t="shared" si="317"/>
        <v>54840</v>
      </c>
      <c r="J928" s="72">
        <f t="shared" si="318"/>
        <v>0</v>
      </c>
      <c r="K928" s="114">
        <f t="shared" si="319"/>
        <v>1</v>
      </c>
      <c r="L928" s="115">
        <f t="shared" si="320"/>
        <v>0.75</v>
      </c>
      <c r="M928" s="115">
        <f t="shared" si="321"/>
        <v>2.1</v>
      </c>
      <c r="N928" s="56">
        <f t="shared" si="322"/>
        <v>2.1</v>
      </c>
      <c r="O928" s="53" t="str">
        <f t="shared" si="323"/>
        <v>일반(목록배제,Normal-Manifest Exception)</v>
      </c>
      <c r="P928" s="100">
        <f t="shared" si="324"/>
        <v>3.99</v>
      </c>
      <c r="Q928" s="63" t="str">
        <f t="shared" si="325"/>
        <v>RS706</v>
      </c>
      <c r="R928" s="63" t="str">
        <f t="shared" si="326"/>
        <v>ASIANA AIRLINES</v>
      </c>
      <c r="S928" s="54">
        <f t="shared" si="327"/>
        <v>45920</v>
      </c>
      <c r="T928" s="94">
        <f t="shared" si="328"/>
        <v>869</v>
      </c>
      <c r="U928" s="98" cm="1">
        <f t="array" ref="U928">IF(OR(ISNUMBER(SEARCH("대신대납",J928)),ISNUMBER(SEARCH("대신 대납",J928))),_xlfn.LET(
  _xlpm.s,J928,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8" s="98">
        <f>((K928-1)*2500)/(Summary!$B$23/100)</f>
        <v>0</v>
      </c>
      <c r="W928" s="107">
        <f>IF(OR(ISNUMBER(SEARCH("대신대납",J928)),ISNUMBER(SEARCH("대신 대납",J928)),ISNUMBER(SEARCH("대신착불",J928)),ISNUMBER(SEARCH("대신 착불",J928))), 0,_xlfn.IFNA(_xlfn.IFS(
    AND(N928/K928 &gt; 2, N928/K928 &lt;= 5), 500/(Summary!$B$23/100) * K928,
    AND(N928/K928 &gt; 5, N928/K928 &lt;= 10), 1000/(Summary!$B$23/100) * K928,
    AND(N928/K928 &gt; 10, N928/K928 &lt;= 20), 3000/(Summary!$B$23/100) * K928,
    AND(N928/K928 &gt; 20, N928/K928 &lt;= 25), 11000/(Summary!$B$23/100) * K928,
    AND(N928/K928 &gt; 25, N928/K928 &lt;= 999), 15000/(Summary!$B$23/100) * K928
),0))</f>
        <v>53.059968376258844</v>
      </c>
      <c r="X928" s="99" cm="1">
        <f t="array" ref="X928">_xlfn.IFNA(_xlfn.IFS(AND(P928&gt;=2000, P928&lt;3000), 10000, AND(P928&gt;=3000, P928&lt;4000), 15000, AND(P928&gt;=4000, P928&lt;5000), 20000, AND(P928&gt;=5000), 25000),0)</f>
        <v>0</v>
      </c>
      <c r="Y928" s="64" t="str">
        <f>_xlfn.IFNA(VLOOKUP(D928,OTC!$A:$H,8,0),"")</f>
        <v/>
      </c>
      <c r="Z928" s="102">
        <f t="shared" si="329"/>
        <v>53</v>
      </c>
      <c r="AA928" s="113">
        <f t="shared" si="330"/>
        <v>922</v>
      </c>
      <c r="AB928" s="124">
        <f>IF(OR(ISNUMBER(SEARCH("적하삭제",J928)),ISNUMBER(SEARCH("적하 삭제",J928))),0,AA928*Summary!$B$23/100)</f>
        <v>8688.2826000000005</v>
      </c>
      <c r="AC928" s="65"/>
      <c r="AD928" s="145">
        <v>45920</v>
      </c>
      <c r="AE928" s="139" t="s">
        <v>10</v>
      </c>
      <c r="AF928" s="139">
        <v>82020038163</v>
      </c>
      <c r="AG928" s="139" t="s">
        <v>2860</v>
      </c>
      <c r="AH928" s="139" t="s">
        <v>2861</v>
      </c>
      <c r="AI928" s="139">
        <v>1048095906</v>
      </c>
      <c r="AJ928" s="139">
        <v>54840</v>
      </c>
      <c r="AK928" s="139"/>
      <c r="AL928" s="140">
        <v>1</v>
      </c>
      <c r="AM928" s="141">
        <v>0.75</v>
      </c>
      <c r="AN928" s="141">
        <v>2.1</v>
      </c>
      <c r="AO928" s="141">
        <v>2.1</v>
      </c>
      <c r="AP928" s="139" t="s">
        <v>8</v>
      </c>
      <c r="AQ928" s="141">
        <v>3.99</v>
      </c>
      <c r="AR928" s="139" t="s">
        <v>81</v>
      </c>
      <c r="AS928" s="139" t="s">
        <v>81</v>
      </c>
      <c r="AT928" s="139" t="s">
        <v>81</v>
      </c>
      <c r="AU928" s="139" t="s">
        <v>81</v>
      </c>
      <c r="AV928" s="139" t="s">
        <v>81</v>
      </c>
      <c r="AW928" s="139">
        <v>2256355</v>
      </c>
      <c r="AX928" s="139" t="s">
        <v>121</v>
      </c>
      <c r="AY928" s="139" t="s">
        <v>82</v>
      </c>
      <c r="AZ928" s="139"/>
      <c r="BA928" s="139" t="s">
        <v>83</v>
      </c>
      <c r="BB928" s="157">
        <v>596421496152</v>
      </c>
      <c r="BC928" s="139"/>
      <c r="BD928" s="139" t="s">
        <v>2862</v>
      </c>
      <c r="BE928" s="139" t="s">
        <v>88</v>
      </c>
      <c r="BF928" s="139" t="s">
        <v>2788</v>
      </c>
      <c r="BG928" s="139" t="s">
        <v>84</v>
      </c>
      <c r="BH928" s="139" t="s">
        <v>85</v>
      </c>
      <c r="BI928" s="139" t="s">
        <v>86</v>
      </c>
      <c r="BJ928" s="139"/>
      <c r="BK928" s="139" t="s">
        <v>116</v>
      </c>
    </row>
    <row r="929" spans="1:63" ht="13.2" customHeight="1" x14ac:dyDescent="0.2">
      <c r="A929" s="54">
        <f t="shared" si="309"/>
        <v>45920</v>
      </c>
      <c r="B929" s="54" t="str">
        <f t="shared" si="310"/>
        <v>NRT</v>
      </c>
      <c r="C929" s="53">
        <f t="shared" si="311"/>
        <v>82020038163</v>
      </c>
      <c r="D929" s="55" t="str">
        <f t="shared" si="312"/>
        <v>PJP250147282</v>
      </c>
      <c r="E929" s="53">
        <f t="shared" si="313"/>
        <v>596421496513</v>
      </c>
      <c r="F929" s="53">
        <f t="shared" si="314"/>
        <v>2256355</v>
      </c>
      <c r="G929" s="53" t="str">
        <f t="shared" si="315"/>
        <v>SWCORP (TEAMHT)</v>
      </c>
      <c r="H929" s="55" t="str">
        <f t="shared" si="316"/>
        <v>박가나</v>
      </c>
      <c r="I929" s="53">
        <f t="shared" si="317"/>
        <v>4318</v>
      </c>
      <c r="J929" s="72">
        <f t="shared" si="318"/>
        <v>0</v>
      </c>
      <c r="K929" s="114">
        <f t="shared" si="319"/>
        <v>1</v>
      </c>
      <c r="L929" s="115">
        <f t="shared" si="320"/>
        <v>2.0499999999999998</v>
      </c>
      <c r="M929" s="115">
        <f t="shared" si="321"/>
        <v>2.1</v>
      </c>
      <c r="N929" s="56">
        <f t="shared" si="322"/>
        <v>2.1</v>
      </c>
      <c r="O929" s="53" t="str">
        <f t="shared" si="323"/>
        <v>일반(목록배제,Normal-Manifest Exception)</v>
      </c>
      <c r="P929" s="100">
        <f t="shared" si="324"/>
        <v>9.83</v>
      </c>
      <c r="Q929" s="63" t="str">
        <f t="shared" si="325"/>
        <v>RS706</v>
      </c>
      <c r="R929" s="63" t="str">
        <f t="shared" si="326"/>
        <v>ASIANA AIRLINES</v>
      </c>
      <c r="S929" s="54">
        <f t="shared" si="327"/>
        <v>45920</v>
      </c>
      <c r="T929" s="94">
        <f t="shared" si="328"/>
        <v>869</v>
      </c>
      <c r="U929" s="98" cm="1">
        <f t="array" ref="U929">IF(OR(ISNUMBER(SEARCH("대신대납",J929)),ISNUMBER(SEARCH("대신 대납",J929))),_xlfn.LET(
  _xlpm.s,J929,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9" s="98">
        <f>((K929-1)*2500)/(Summary!$B$23/100)</f>
        <v>0</v>
      </c>
      <c r="W929" s="107">
        <f>IF(OR(ISNUMBER(SEARCH("대신대납",J929)),ISNUMBER(SEARCH("대신 대납",J929)),ISNUMBER(SEARCH("대신착불",J929)),ISNUMBER(SEARCH("대신 착불",J929))), 0,_xlfn.IFNA(_xlfn.IFS(
    AND(N929/K929 &gt; 2, N929/K929 &lt;= 5), 500/(Summary!$B$23/100) * K929,
    AND(N929/K929 &gt; 5, N929/K929 &lt;= 10), 1000/(Summary!$B$23/100) * K929,
    AND(N929/K929 &gt; 10, N929/K929 &lt;= 20), 3000/(Summary!$B$23/100) * K929,
    AND(N929/K929 &gt; 20, N929/K929 &lt;= 25), 11000/(Summary!$B$23/100) * K929,
    AND(N929/K929 &gt; 25, N929/K929 &lt;= 999), 15000/(Summary!$B$23/100) * K929
),0))</f>
        <v>53.059968376258844</v>
      </c>
      <c r="X929" s="99" cm="1">
        <f t="array" ref="X929">_xlfn.IFNA(_xlfn.IFS(AND(P929&gt;=2000, P929&lt;3000), 10000, AND(P929&gt;=3000, P929&lt;4000), 15000, AND(P929&gt;=4000, P929&lt;5000), 20000, AND(P929&gt;=5000), 25000),0)</f>
        <v>0</v>
      </c>
      <c r="Y929" s="64" t="str">
        <f>_xlfn.IFNA(VLOOKUP(D929,OTC!$A:$H,8,0),"")</f>
        <v/>
      </c>
      <c r="Z929" s="102">
        <f t="shared" si="329"/>
        <v>53</v>
      </c>
      <c r="AA929" s="113">
        <f t="shared" si="330"/>
        <v>922</v>
      </c>
      <c r="AB929" s="124">
        <f>IF(OR(ISNUMBER(SEARCH("적하삭제",J929)),ISNUMBER(SEARCH("적하 삭제",J929))),0,AA929*Summary!$B$23/100)</f>
        <v>8688.2826000000005</v>
      </c>
      <c r="AC929" s="65"/>
      <c r="AD929" s="145">
        <v>45920</v>
      </c>
      <c r="AE929" s="139" t="s">
        <v>10</v>
      </c>
      <c r="AF929" s="139">
        <v>82020038163</v>
      </c>
      <c r="AG929" s="139" t="s">
        <v>2863</v>
      </c>
      <c r="AH929" s="139" t="s">
        <v>2864</v>
      </c>
      <c r="AI929" s="139">
        <v>1067381382</v>
      </c>
      <c r="AJ929" s="139">
        <v>4318</v>
      </c>
      <c r="AK929" s="139"/>
      <c r="AL929" s="140">
        <v>1</v>
      </c>
      <c r="AM929" s="141">
        <v>2.0499999999999998</v>
      </c>
      <c r="AN929" s="141">
        <v>2.1</v>
      </c>
      <c r="AO929" s="141">
        <v>2.1</v>
      </c>
      <c r="AP929" s="139" t="s">
        <v>8</v>
      </c>
      <c r="AQ929" s="141">
        <v>9.83</v>
      </c>
      <c r="AR929" s="139" t="s">
        <v>81</v>
      </c>
      <c r="AS929" s="139" t="s">
        <v>81</v>
      </c>
      <c r="AT929" s="139" t="s">
        <v>81</v>
      </c>
      <c r="AU929" s="139" t="s">
        <v>81</v>
      </c>
      <c r="AV929" s="139" t="s">
        <v>81</v>
      </c>
      <c r="AW929" s="139">
        <v>2256355</v>
      </c>
      <c r="AX929" s="139" t="s">
        <v>121</v>
      </c>
      <c r="AY929" s="139" t="s">
        <v>82</v>
      </c>
      <c r="AZ929" s="139"/>
      <c r="BA929" s="139" t="s">
        <v>83</v>
      </c>
      <c r="BB929" s="157">
        <v>596421496513</v>
      </c>
      <c r="BC929" s="139"/>
      <c r="BD929" s="139" t="s">
        <v>2865</v>
      </c>
      <c r="BE929" s="139" t="s">
        <v>88</v>
      </c>
      <c r="BF929" s="139" t="s">
        <v>2788</v>
      </c>
      <c r="BG929" s="139" t="s">
        <v>84</v>
      </c>
      <c r="BH929" s="139" t="s">
        <v>85</v>
      </c>
      <c r="BI929" s="139" t="s">
        <v>86</v>
      </c>
      <c r="BJ929" s="139"/>
      <c r="BK929" s="139" t="s">
        <v>116</v>
      </c>
    </row>
    <row r="930" spans="1:63" ht="13.2" customHeight="1" x14ac:dyDescent="0.2">
      <c r="A930" s="54">
        <f t="shared" si="309"/>
        <v>45920</v>
      </c>
      <c r="B930" s="54" t="str">
        <f t="shared" si="310"/>
        <v>NRT</v>
      </c>
      <c r="C930" s="53">
        <f t="shared" si="311"/>
        <v>82020038163</v>
      </c>
      <c r="D930" s="55" t="str">
        <f t="shared" si="312"/>
        <v>PJP250147281</v>
      </c>
      <c r="E930" s="53">
        <f t="shared" si="313"/>
        <v>596421496502</v>
      </c>
      <c r="F930" s="53">
        <f t="shared" si="314"/>
        <v>2256355</v>
      </c>
      <c r="G930" s="53" t="str">
        <f t="shared" si="315"/>
        <v>SWCORP (TEAMHT)</v>
      </c>
      <c r="H930" s="55" t="str">
        <f t="shared" si="316"/>
        <v>남재현</v>
      </c>
      <c r="I930" s="53">
        <f t="shared" si="317"/>
        <v>13311</v>
      </c>
      <c r="J930" s="72">
        <f t="shared" si="318"/>
        <v>0</v>
      </c>
      <c r="K930" s="114">
        <f t="shared" si="319"/>
        <v>1</v>
      </c>
      <c r="L930" s="115">
        <f t="shared" si="320"/>
        <v>2.4500000000000002</v>
      </c>
      <c r="M930" s="115">
        <f t="shared" si="321"/>
        <v>6.2</v>
      </c>
      <c r="N930" s="56">
        <f t="shared" si="322"/>
        <v>6.2</v>
      </c>
      <c r="O930" s="53" t="str">
        <f t="shared" si="323"/>
        <v>일반(목록배제,Normal-Manifest Exception)</v>
      </c>
      <c r="P930" s="100">
        <f t="shared" si="324"/>
        <v>18.690000000000001</v>
      </c>
      <c r="Q930" s="63" t="str">
        <f t="shared" si="325"/>
        <v>RS706</v>
      </c>
      <c r="R930" s="63" t="str">
        <f t="shared" si="326"/>
        <v>ASIANA AIRLINES</v>
      </c>
      <c r="S930" s="54">
        <f t="shared" si="327"/>
        <v>45920</v>
      </c>
      <c r="T930" s="94">
        <f t="shared" si="328"/>
        <v>1648</v>
      </c>
      <c r="U930" s="98" cm="1">
        <f t="array" ref="U930">IF(OR(ISNUMBER(SEARCH("대신대납",J930)),ISNUMBER(SEARCH("대신 대납",J930))),_xlfn.LET(
  _xlpm.s,J930,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0" s="98">
        <f>((K930-1)*2500)/(Summary!$B$23/100)</f>
        <v>0</v>
      </c>
      <c r="W930" s="107">
        <f>IF(OR(ISNUMBER(SEARCH("대신대납",J930)),ISNUMBER(SEARCH("대신 대납",J930)),ISNUMBER(SEARCH("대신착불",J930)),ISNUMBER(SEARCH("대신 착불",J930))), 0,_xlfn.IFNA(_xlfn.IFS(
    AND(N930/K930 &gt; 2, N930/K930 &lt;= 5), 500/(Summary!$B$23/100) * K930,
    AND(N930/K930 &gt; 5, N930/K930 &lt;= 10), 1000/(Summary!$B$23/100) * K930,
    AND(N930/K930 &gt; 10, N930/K930 &lt;= 20), 3000/(Summary!$B$23/100) * K930,
    AND(N930/K930 &gt; 20, N930/K930 &lt;= 25), 11000/(Summary!$B$23/100) * K930,
    AND(N930/K930 &gt; 25, N930/K930 &lt;= 999), 15000/(Summary!$B$23/100) * K930
),0))</f>
        <v>106.11993675251769</v>
      </c>
      <c r="X930" s="99" cm="1">
        <f t="array" ref="X930">_xlfn.IFNA(_xlfn.IFS(AND(P930&gt;=2000, P930&lt;3000), 10000, AND(P930&gt;=3000, P930&lt;4000), 15000, AND(P930&gt;=4000, P930&lt;5000), 20000, AND(P930&gt;=5000), 25000),0)</f>
        <v>0</v>
      </c>
      <c r="Y930" s="64" t="str">
        <f>_xlfn.IFNA(VLOOKUP(D930,OTC!$A:$H,8,0),"")</f>
        <v/>
      </c>
      <c r="Z930" s="102">
        <f t="shared" si="329"/>
        <v>106</v>
      </c>
      <c r="AA930" s="113">
        <f t="shared" si="330"/>
        <v>1754</v>
      </c>
      <c r="AB930" s="124">
        <f>IF(OR(ISNUMBER(SEARCH("적하삭제",J930)),ISNUMBER(SEARCH("적하 삭제",J930))),0,AA930*Summary!$B$23/100)</f>
        <v>16528.468199999999</v>
      </c>
      <c r="AC930" s="65"/>
      <c r="AD930" s="145">
        <v>45920</v>
      </c>
      <c r="AE930" s="139" t="s">
        <v>10</v>
      </c>
      <c r="AF930" s="139">
        <v>82020038163</v>
      </c>
      <c r="AG930" s="139" t="s">
        <v>2866</v>
      </c>
      <c r="AH930" s="139" t="s">
        <v>2867</v>
      </c>
      <c r="AI930" s="139">
        <v>1075220706</v>
      </c>
      <c r="AJ930" s="139">
        <v>13311</v>
      </c>
      <c r="AK930" s="139"/>
      <c r="AL930" s="140">
        <v>1</v>
      </c>
      <c r="AM930" s="141">
        <v>2.4500000000000002</v>
      </c>
      <c r="AN930" s="141">
        <v>6.2</v>
      </c>
      <c r="AO930" s="141">
        <v>6.5</v>
      </c>
      <c r="AP930" s="139" t="s">
        <v>8</v>
      </c>
      <c r="AQ930" s="141">
        <v>18.690000000000001</v>
      </c>
      <c r="AR930" s="139" t="s">
        <v>81</v>
      </c>
      <c r="AS930" s="139" t="s">
        <v>81</v>
      </c>
      <c r="AT930" s="139" t="s">
        <v>81</v>
      </c>
      <c r="AU930" s="139" t="s">
        <v>81</v>
      </c>
      <c r="AV930" s="139" t="s">
        <v>81</v>
      </c>
      <c r="AW930" s="139">
        <v>2256355</v>
      </c>
      <c r="AX930" s="139" t="s">
        <v>121</v>
      </c>
      <c r="AY930" s="139" t="s">
        <v>82</v>
      </c>
      <c r="AZ930" s="139"/>
      <c r="BA930" s="139" t="s">
        <v>83</v>
      </c>
      <c r="BB930" s="157">
        <v>596421496502</v>
      </c>
      <c r="BC930" s="139"/>
      <c r="BD930" s="139" t="s">
        <v>2868</v>
      </c>
      <c r="BE930" s="139" t="s">
        <v>88</v>
      </c>
      <c r="BF930" s="139" t="s">
        <v>2788</v>
      </c>
      <c r="BG930" s="139" t="s">
        <v>84</v>
      </c>
      <c r="BH930" s="139" t="s">
        <v>85</v>
      </c>
      <c r="BI930" s="139" t="s">
        <v>86</v>
      </c>
      <c r="BJ930" s="139"/>
      <c r="BK930" s="139" t="s">
        <v>116</v>
      </c>
    </row>
    <row r="931" spans="1:63" ht="13.2" customHeight="1" x14ac:dyDescent="0.2">
      <c r="A931" s="54">
        <f t="shared" si="309"/>
        <v>45920</v>
      </c>
      <c r="B931" s="54" t="str">
        <f t="shared" si="310"/>
        <v>NRT</v>
      </c>
      <c r="C931" s="53">
        <f t="shared" si="311"/>
        <v>82020038163</v>
      </c>
      <c r="D931" s="55" t="str">
        <f t="shared" si="312"/>
        <v>PJP250147252</v>
      </c>
      <c r="E931" s="53">
        <f t="shared" si="313"/>
        <v>596421496211</v>
      </c>
      <c r="F931" s="53">
        <f t="shared" si="314"/>
        <v>2256355</v>
      </c>
      <c r="G931" s="53" t="str">
        <f t="shared" si="315"/>
        <v>SWCORP (TEAMHT)</v>
      </c>
      <c r="H931" s="55" t="str">
        <f t="shared" si="316"/>
        <v>주희</v>
      </c>
      <c r="I931" s="53">
        <f t="shared" si="317"/>
        <v>4728</v>
      </c>
      <c r="J931" s="72">
        <f t="shared" si="318"/>
        <v>0</v>
      </c>
      <c r="K931" s="114">
        <f t="shared" si="319"/>
        <v>1</v>
      </c>
      <c r="L931" s="115">
        <f t="shared" si="320"/>
        <v>0.6</v>
      </c>
      <c r="M931" s="115">
        <f t="shared" si="321"/>
        <v>2.1</v>
      </c>
      <c r="N931" s="56">
        <f t="shared" si="322"/>
        <v>2.1</v>
      </c>
      <c r="O931" s="53" t="str">
        <f t="shared" si="323"/>
        <v>일반(목록배제,Normal-Manifest Exception)</v>
      </c>
      <c r="P931" s="100">
        <f t="shared" si="324"/>
        <v>12.43</v>
      </c>
      <c r="Q931" s="63" t="str">
        <f t="shared" si="325"/>
        <v>RS706</v>
      </c>
      <c r="R931" s="63" t="str">
        <f t="shared" si="326"/>
        <v>ASIANA AIRLINES</v>
      </c>
      <c r="S931" s="54">
        <f t="shared" si="327"/>
        <v>45920</v>
      </c>
      <c r="T931" s="94">
        <f t="shared" si="328"/>
        <v>869</v>
      </c>
      <c r="U931" s="98" cm="1">
        <f t="array" ref="U931">IF(OR(ISNUMBER(SEARCH("대신대납",J931)),ISNUMBER(SEARCH("대신 대납",J931))),_xlfn.LET(
  _xlpm.s,J931,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1" s="98">
        <f>((K931-1)*2500)/(Summary!$B$23/100)</f>
        <v>0</v>
      </c>
      <c r="W931" s="107">
        <f>IF(OR(ISNUMBER(SEARCH("대신대납",J931)),ISNUMBER(SEARCH("대신 대납",J931)),ISNUMBER(SEARCH("대신착불",J931)),ISNUMBER(SEARCH("대신 착불",J931))), 0,_xlfn.IFNA(_xlfn.IFS(
    AND(N931/K931 &gt; 2, N931/K931 &lt;= 5), 500/(Summary!$B$23/100) * K931,
    AND(N931/K931 &gt; 5, N931/K931 &lt;= 10), 1000/(Summary!$B$23/100) * K931,
    AND(N931/K931 &gt; 10, N931/K931 &lt;= 20), 3000/(Summary!$B$23/100) * K931,
    AND(N931/K931 &gt; 20, N931/K931 &lt;= 25), 11000/(Summary!$B$23/100) * K931,
    AND(N931/K931 &gt; 25, N931/K931 &lt;= 999), 15000/(Summary!$B$23/100) * K931
),0))</f>
        <v>53.059968376258844</v>
      </c>
      <c r="X931" s="99" cm="1">
        <f t="array" ref="X931">_xlfn.IFNA(_xlfn.IFS(AND(P931&gt;=2000, P931&lt;3000), 10000, AND(P931&gt;=3000, P931&lt;4000), 15000, AND(P931&gt;=4000, P931&lt;5000), 20000, AND(P931&gt;=5000), 25000),0)</f>
        <v>0</v>
      </c>
      <c r="Y931" s="64" t="str">
        <f>_xlfn.IFNA(VLOOKUP(D931,OTC!$A:$H,8,0),"")</f>
        <v/>
      </c>
      <c r="Z931" s="102">
        <f t="shared" si="329"/>
        <v>53</v>
      </c>
      <c r="AA931" s="113">
        <f t="shared" si="330"/>
        <v>922</v>
      </c>
      <c r="AB931" s="124">
        <f>IF(OR(ISNUMBER(SEARCH("적하삭제",J931)),ISNUMBER(SEARCH("적하 삭제",J931))),0,AA931*Summary!$B$23/100)</f>
        <v>8688.2826000000005</v>
      </c>
      <c r="AC931" s="65"/>
      <c r="AD931" s="145">
        <v>45920</v>
      </c>
      <c r="AE931" s="139" t="s">
        <v>10</v>
      </c>
      <c r="AF931" s="139">
        <v>82020038163</v>
      </c>
      <c r="AG931" s="139" t="s">
        <v>2869</v>
      </c>
      <c r="AH931" s="139" t="s">
        <v>2870</v>
      </c>
      <c r="AI931" s="139">
        <v>1081807806</v>
      </c>
      <c r="AJ931" s="139">
        <v>4728</v>
      </c>
      <c r="AK931" s="139"/>
      <c r="AL931" s="140">
        <v>1</v>
      </c>
      <c r="AM931" s="141">
        <v>0.6</v>
      </c>
      <c r="AN931" s="141">
        <v>2.1</v>
      </c>
      <c r="AO931" s="141">
        <v>2.1</v>
      </c>
      <c r="AP931" s="139" t="s">
        <v>8</v>
      </c>
      <c r="AQ931" s="141">
        <v>12.43</v>
      </c>
      <c r="AR931" s="139" t="s">
        <v>81</v>
      </c>
      <c r="AS931" s="139" t="s">
        <v>81</v>
      </c>
      <c r="AT931" s="139" t="s">
        <v>81</v>
      </c>
      <c r="AU931" s="139" t="s">
        <v>81</v>
      </c>
      <c r="AV931" s="139" t="s">
        <v>81</v>
      </c>
      <c r="AW931" s="139">
        <v>2256355</v>
      </c>
      <c r="AX931" s="139" t="s">
        <v>121</v>
      </c>
      <c r="AY931" s="139" t="s">
        <v>82</v>
      </c>
      <c r="AZ931" s="139"/>
      <c r="BA931" s="139" t="s">
        <v>83</v>
      </c>
      <c r="BB931" s="157">
        <v>596421496211</v>
      </c>
      <c r="BC931" s="139"/>
      <c r="BD931" s="139" t="s">
        <v>2871</v>
      </c>
      <c r="BE931" s="139" t="s">
        <v>88</v>
      </c>
      <c r="BF931" s="139" t="s">
        <v>2788</v>
      </c>
      <c r="BG931" s="139" t="s">
        <v>84</v>
      </c>
      <c r="BH931" s="139" t="s">
        <v>85</v>
      </c>
      <c r="BI931" s="139" t="s">
        <v>86</v>
      </c>
      <c r="BJ931" s="139"/>
      <c r="BK931" s="139" t="s">
        <v>116</v>
      </c>
    </row>
    <row r="932" spans="1:63" ht="13.2" customHeight="1" x14ac:dyDescent="0.2">
      <c r="A932" s="54">
        <f t="shared" si="309"/>
        <v>45920</v>
      </c>
      <c r="B932" s="54" t="str">
        <f t="shared" si="310"/>
        <v>NRT</v>
      </c>
      <c r="C932" s="53">
        <f t="shared" si="311"/>
        <v>82020038163</v>
      </c>
      <c r="D932" s="55" t="str">
        <f t="shared" si="312"/>
        <v>PJP250147262</v>
      </c>
      <c r="E932" s="53">
        <f t="shared" si="313"/>
        <v>596421496314</v>
      </c>
      <c r="F932" s="53">
        <f t="shared" si="314"/>
        <v>2256355</v>
      </c>
      <c r="G932" s="53" t="str">
        <f t="shared" si="315"/>
        <v>SWCORP (TEAMHT)</v>
      </c>
      <c r="H932" s="55" t="str">
        <f t="shared" si="316"/>
        <v>임형섭</v>
      </c>
      <c r="I932" s="53">
        <f t="shared" si="317"/>
        <v>15836</v>
      </c>
      <c r="J932" s="72">
        <f t="shared" si="318"/>
        <v>0</v>
      </c>
      <c r="K932" s="114">
        <f t="shared" si="319"/>
        <v>1</v>
      </c>
      <c r="L932" s="115">
        <f t="shared" si="320"/>
        <v>3.1</v>
      </c>
      <c r="M932" s="115">
        <f t="shared" si="321"/>
        <v>2</v>
      </c>
      <c r="N932" s="56">
        <f t="shared" si="322"/>
        <v>3.1</v>
      </c>
      <c r="O932" s="53" t="str">
        <f t="shared" si="323"/>
        <v>일반(목록배제,Normal-Manifest Exception)</v>
      </c>
      <c r="P932" s="100">
        <f t="shared" si="324"/>
        <v>6.23</v>
      </c>
      <c r="Q932" s="63" t="str">
        <f t="shared" si="325"/>
        <v>RS706</v>
      </c>
      <c r="R932" s="63" t="str">
        <f t="shared" si="326"/>
        <v>ASIANA AIRLINES</v>
      </c>
      <c r="S932" s="54">
        <f t="shared" si="327"/>
        <v>45920</v>
      </c>
      <c r="T932" s="94">
        <f t="shared" si="328"/>
        <v>1059</v>
      </c>
      <c r="U932" s="98" cm="1">
        <f t="array" ref="U932">IF(OR(ISNUMBER(SEARCH("대신대납",J932)),ISNUMBER(SEARCH("대신 대납",J932))),_xlfn.LET(
  _xlpm.s,J932,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2" s="98">
        <f>((K932-1)*2500)/(Summary!$B$23/100)</f>
        <v>0</v>
      </c>
      <c r="W932" s="107">
        <f>IF(OR(ISNUMBER(SEARCH("대신대납",J932)),ISNUMBER(SEARCH("대신 대납",J932)),ISNUMBER(SEARCH("대신착불",J932)),ISNUMBER(SEARCH("대신 착불",J932))), 0,_xlfn.IFNA(_xlfn.IFS(
    AND(N932/K932 &gt; 2, N932/K932 &lt;= 5), 500/(Summary!$B$23/100) * K932,
    AND(N932/K932 &gt; 5, N932/K932 &lt;= 10), 1000/(Summary!$B$23/100) * K932,
    AND(N932/K932 &gt; 10, N932/K932 &lt;= 20), 3000/(Summary!$B$23/100) * K932,
    AND(N932/K932 &gt; 20, N932/K932 &lt;= 25), 11000/(Summary!$B$23/100) * K932,
    AND(N932/K932 &gt; 25, N932/K932 &lt;= 999), 15000/(Summary!$B$23/100) * K932
),0))</f>
        <v>53.059968376258844</v>
      </c>
      <c r="X932" s="99" cm="1">
        <f t="array" ref="X932">_xlfn.IFNA(_xlfn.IFS(AND(P932&gt;=2000, P932&lt;3000), 10000, AND(P932&gt;=3000, P932&lt;4000), 15000, AND(P932&gt;=4000, P932&lt;5000), 20000, AND(P932&gt;=5000), 25000),0)</f>
        <v>0</v>
      </c>
      <c r="Y932" s="64" t="str">
        <f>_xlfn.IFNA(VLOOKUP(D932,OTC!$A:$H,8,0),"")</f>
        <v/>
      </c>
      <c r="Z932" s="102">
        <f t="shared" si="329"/>
        <v>53</v>
      </c>
      <c r="AA932" s="113">
        <f t="shared" si="330"/>
        <v>1112</v>
      </c>
      <c r="AB932" s="124">
        <f>IF(OR(ISNUMBER(SEARCH("적하삭제",J932)),ISNUMBER(SEARCH("적하 삭제",J932))),0,AA932*Summary!$B$23/100)</f>
        <v>10478.7096</v>
      </c>
      <c r="AC932" s="65"/>
      <c r="AD932" s="145">
        <v>45920</v>
      </c>
      <c r="AE932" s="139" t="s">
        <v>10</v>
      </c>
      <c r="AF932" s="139">
        <v>82020038163</v>
      </c>
      <c r="AG932" s="139" t="s">
        <v>2872</v>
      </c>
      <c r="AH932" s="139" t="s">
        <v>2873</v>
      </c>
      <c r="AI932" s="139">
        <v>1031787709</v>
      </c>
      <c r="AJ932" s="139">
        <v>15836</v>
      </c>
      <c r="AK932" s="139"/>
      <c r="AL932" s="140">
        <v>1</v>
      </c>
      <c r="AM932" s="141">
        <v>3.1</v>
      </c>
      <c r="AN932" s="141">
        <v>2</v>
      </c>
      <c r="AO932" s="141">
        <v>3.1</v>
      </c>
      <c r="AP932" s="139" t="s">
        <v>8</v>
      </c>
      <c r="AQ932" s="141">
        <v>6.23</v>
      </c>
      <c r="AR932" s="139" t="s">
        <v>81</v>
      </c>
      <c r="AS932" s="139" t="s">
        <v>81</v>
      </c>
      <c r="AT932" s="139" t="s">
        <v>81</v>
      </c>
      <c r="AU932" s="139" t="s">
        <v>81</v>
      </c>
      <c r="AV932" s="139" t="s">
        <v>81</v>
      </c>
      <c r="AW932" s="139">
        <v>2256355</v>
      </c>
      <c r="AX932" s="139" t="s">
        <v>121</v>
      </c>
      <c r="AY932" s="139" t="s">
        <v>82</v>
      </c>
      <c r="AZ932" s="139"/>
      <c r="BA932" s="139" t="s">
        <v>83</v>
      </c>
      <c r="BB932" s="157">
        <v>596421496314</v>
      </c>
      <c r="BC932" s="139"/>
      <c r="BD932" s="139" t="s">
        <v>2874</v>
      </c>
      <c r="BE932" s="139" t="s">
        <v>88</v>
      </c>
      <c r="BF932" s="139" t="s">
        <v>2788</v>
      </c>
      <c r="BG932" s="139" t="s">
        <v>84</v>
      </c>
      <c r="BH932" s="139" t="s">
        <v>85</v>
      </c>
      <c r="BI932" s="139" t="s">
        <v>86</v>
      </c>
      <c r="BJ932" s="139"/>
      <c r="BK932" s="139" t="s">
        <v>116</v>
      </c>
    </row>
    <row r="933" spans="1:63" ht="13.2" customHeight="1" x14ac:dyDescent="0.2">
      <c r="A933" s="54">
        <f t="shared" si="309"/>
        <v>45920</v>
      </c>
      <c r="B933" s="54" t="str">
        <f t="shared" si="310"/>
        <v>NRT</v>
      </c>
      <c r="C933" s="53">
        <f t="shared" si="311"/>
        <v>82020038163</v>
      </c>
      <c r="D933" s="55" t="str">
        <f t="shared" si="312"/>
        <v>PJP250146870</v>
      </c>
      <c r="E933" s="53">
        <f t="shared" si="313"/>
        <v>596421493643</v>
      </c>
      <c r="F933" s="53">
        <f t="shared" si="314"/>
        <v>2256355</v>
      </c>
      <c r="G933" s="53" t="str">
        <f t="shared" si="315"/>
        <v>SWCORP (TEAMHT)</v>
      </c>
      <c r="H933" s="55" t="str">
        <f t="shared" si="316"/>
        <v>최산하</v>
      </c>
      <c r="I933" s="53">
        <f t="shared" si="317"/>
        <v>24874</v>
      </c>
      <c r="J933" s="72">
        <f t="shared" si="318"/>
        <v>0</v>
      </c>
      <c r="K933" s="114">
        <f t="shared" si="319"/>
        <v>1</v>
      </c>
      <c r="L933" s="115">
        <f t="shared" si="320"/>
        <v>3.65</v>
      </c>
      <c r="M933" s="115">
        <f t="shared" si="321"/>
        <v>6.2</v>
      </c>
      <c r="N933" s="56">
        <f t="shared" si="322"/>
        <v>6.2</v>
      </c>
      <c r="O933" s="53" t="str">
        <f t="shared" si="323"/>
        <v>일반(목록배제,Normal-Manifest Exception)</v>
      </c>
      <c r="P933" s="100">
        <f t="shared" si="324"/>
        <v>18.54</v>
      </c>
      <c r="Q933" s="63" t="str">
        <f t="shared" si="325"/>
        <v>RS706</v>
      </c>
      <c r="R933" s="63" t="str">
        <f t="shared" si="326"/>
        <v>ASIANA AIRLINES</v>
      </c>
      <c r="S933" s="54">
        <f t="shared" si="327"/>
        <v>45920</v>
      </c>
      <c r="T933" s="94">
        <f t="shared" si="328"/>
        <v>1648</v>
      </c>
      <c r="U933" s="98" cm="1">
        <f t="array" ref="U933">IF(OR(ISNUMBER(SEARCH("대신대납",J933)),ISNUMBER(SEARCH("대신 대납",J933))),_xlfn.LET(
  _xlpm.s,J933,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3" s="98">
        <f>((K933-1)*2500)/(Summary!$B$23/100)</f>
        <v>0</v>
      </c>
      <c r="W933" s="107">
        <f>IF(OR(ISNUMBER(SEARCH("대신대납",J933)),ISNUMBER(SEARCH("대신 대납",J933)),ISNUMBER(SEARCH("대신착불",J933)),ISNUMBER(SEARCH("대신 착불",J933))), 0,_xlfn.IFNA(_xlfn.IFS(
    AND(N933/K933 &gt; 2, N933/K933 &lt;= 5), 500/(Summary!$B$23/100) * K933,
    AND(N933/K933 &gt; 5, N933/K933 &lt;= 10), 1000/(Summary!$B$23/100) * K933,
    AND(N933/K933 &gt; 10, N933/K933 &lt;= 20), 3000/(Summary!$B$23/100) * K933,
    AND(N933/K933 &gt; 20, N933/K933 &lt;= 25), 11000/(Summary!$B$23/100) * K933,
    AND(N933/K933 &gt; 25, N933/K933 &lt;= 999), 15000/(Summary!$B$23/100) * K933
),0))</f>
        <v>106.11993675251769</v>
      </c>
      <c r="X933" s="99" cm="1">
        <f t="array" ref="X933">_xlfn.IFNA(_xlfn.IFS(AND(P933&gt;=2000, P933&lt;3000), 10000, AND(P933&gt;=3000, P933&lt;4000), 15000, AND(P933&gt;=4000, P933&lt;5000), 20000, AND(P933&gt;=5000), 25000),0)</f>
        <v>0</v>
      </c>
      <c r="Y933" s="64" t="str">
        <f>_xlfn.IFNA(VLOOKUP(D933,OTC!$A:$H,8,0),"")</f>
        <v/>
      </c>
      <c r="Z933" s="102">
        <f t="shared" si="329"/>
        <v>106</v>
      </c>
      <c r="AA933" s="113">
        <f t="shared" si="330"/>
        <v>1754</v>
      </c>
      <c r="AB933" s="124">
        <f>IF(OR(ISNUMBER(SEARCH("적하삭제",J933)),ISNUMBER(SEARCH("적하 삭제",J933))),0,AA933*Summary!$B$23/100)</f>
        <v>16528.468199999999</v>
      </c>
      <c r="AC933" s="65"/>
      <c r="AD933" s="145">
        <v>45920</v>
      </c>
      <c r="AE933" s="139" t="s">
        <v>10</v>
      </c>
      <c r="AF933" s="139">
        <v>82020038163</v>
      </c>
      <c r="AG933" s="139" t="s">
        <v>2875</v>
      </c>
      <c r="AH933" s="139" t="s">
        <v>2876</v>
      </c>
      <c r="AI933" s="139">
        <v>1024367925</v>
      </c>
      <c r="AJ933" s="139">
        <v>24874</v>
      </c>
      <c r="AK933" s="139"/>
      <c r="AL933" s="140">
        <v>1</v>
      </c>
      <c r="AM933" s="141">
        <v>3.65</v>
      </c>
      <c r="AN933" s="141">
        <v>6.2</v>
      </c>
      <c r="AO933" s="141">
        <v>6.5</v>
      </c>
      <c r="AP933" s="139" t="s">
        <v>8</v>
      </c>
      <c r="AQ933" s="141">
        <v>18.54</v>
      </c>
      <c r="AR933" s="139" t="s">
        <v>81</v>
      </c>
      <c r="AS933" s="139" t="s">
        <v>81</v>
      </c>
      <c r="AT933" s="139" t="s">
        <v>81</v>
      </c>
      <c r="AU933" s="139" t="s">
        <v>81</v>
      </c>
      <c r="AV933" s="139" t="s">
        <v>81</v>
      </c>
      <c r="AW933" s="139">
        <v>2256355</v>
      </c>
      <c r="AX933" s="139" t="s">
        <v>121</v>
      </c>
      <c r="AY933" s="139" t="s">
        <v>82</v>
      </c>
      <c r="AZ933" s="139"/>
      <c r="BA933" s="139" t="s">
        <v>83</v>
      </c>
      <c r="BB933" s="157">
        <v>596421493643</v>
      </c>
      <c r="BC933" s="139"/>
      <c r="BD933" s="139" t="s">
        <v>2877</v>
      </c>
      <c r="BE933" s="139" t="s">
        <v>88</v>
      </c>
      <c r="BF933" s="139" t="s">
        <v>2788</v>
      </c>
      <c r="BG933" s="139" t="s">
        <v>84</v>
      </c>
      <c r="BH933" s="139" t="s">
        <v>85</v>
      </c>
      <c r="BI933" s="139" t="s">
        <v>86</v>
      </c>
      <c r="BJ933" s="139"/>
      <c r="BK933" s="139" t="s">
        <v>116</v>
      </c>
    </row>
    <row r="934" spans="1:63" ht="13.2" customHeight="1" x14ac:dyDescent="0.2">
      <c r="A934" s="54">
        <f t="shared" si="309"/>
        <v>45920</v>
      </c>
      <c r="B934" s="54" t="str">
        <f t="shared" si="310"/>
        <v>NRT</v>
      </c>
      <c r="C934" s="53">
        <f t="shared" si="311"/>
        <v>82020038163</v>
      </c>
      <c r="D934" s="55" t="str">
        <f t="shared" si="312"/>
        <v>PJP250147254</v>
      </c>
      <c r="E934" s="53">
        <f t="shared" si="313"/>
        <v>596421496233</v>
      </c>
      <c r="F934" s="53">
        <f t="shared" si="314"/>
        <v>2256355</v>
      </c>
      <c r="G934" s="53" t="str">
        <f t="shared" si="315"/>
        <v>SWCORP (TEAMHT)</v>
      </c>
      <c r="H934" s="55" t="str">
        <f t="shared" si="316"/>
        <v>정재인</v>
      </c>
      <c r="I934" s="53">
        <f t="shared" si="317"/>
        <v>26501</v>
      </c>
      <c r="J934" s="72">
        <f t="shared" si="318"/>
        <v>0</v>
      </c>
      <c r="K934" s="114">
        <f t="shared" si="319"/>
        <v>1</v>
      </c>
      <c r="L934" s="115">
        <f t="shared" si="320"/>
        <v>4.6500000000000004</v>
      </c>
      <c r="M934" s="115">
        <f t="shared" si="321"/>
        <v>10.8</v>
      </c>
      <c r="N934" s="56">
        <f t="shared" si="322"/>
        <v>10.8</v>
      </c>
      <c r="O934" s="53" t="str">
        <f t="shared" si="323"/>
        <v>일반(목록배제,Normal-Manifest Exception)</v>
      </c>
      <c r="P934" s="100">
        <f t="shared" si="324"/>
        <v>32.61</v>
      </c>
      <c r="Q934" s="63" t="str">
        <f t="shared" si="325"/>
        <v>RS706</v>
      </c>
      <c r="R934" s="63" t="str">
        <f t="shared" si="326"/>
        <v>ASIANA AIRLINES</v>
      </c>
      <c r="S934" s="54">
        <f t="shared" si="327"/>
        <v>45920</v>
      </c>
      <c r="T934" s="94">
        <f t="shared" si="328"/>
        <v>2522</v>
      </c>
      <c r="U934" s="98" cm="1">
        <f t="array" ref="U934">IF(OR(ISNUMBER(SEARCH("대신대납",J934)),ISNUMBER(SEARCH("대신 대납",J934))),_xlfn.LET(
  _xlpm.s,J934,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4" s="98">
        <f>((K934-1)*2500)/(Summary!$B$23/100)</f>
        <v>0</v>
      </c>
      <c r="W934" s="107">
        <f>IF(OR(ISNUMBER(SEARCH("대신대납",J934)),ISNUMBER(SEARCH("대신 대납",J934)),ISNUMBER(SEARCH("대신착불",J934)),ISNUMBER(SEARCH("대신 착불",J934))), 0,_xlfn.IFNA(_xlfn.IFS(
    AND(N934/K934 &gt; 2, N934/K934 &lt;= 5), 500/(Summary!$B$23/100) * K934,
    AND(N934/K934 &gt; 5, N934/K934 &lt;= 10), 1000/(Summary!$B$23/100) * K934,
    AND(N934/K934 &gt; 10, N934/K934 &lt;= 20), 3000/(Summary!$B$23/100) * K934,
    AND(N934/K934 &gt; 20, N934/K934 &lt;= 25), 11000/(Summary!$B$23/100) * K934,
    AND(N934/K934 &gt; 25, N934/K934 &lt;= 999), 15000/(Summary!$B$23/100) * K934
),0))</f>
        <v>318.35981025755302</v>
      </c>
      <c r="X934" s="99" cm="1">
        <f t="array" ref="X934">_xlfn.IFNA(_xlfn.IFS(AND(P934&gt;=2000, P934&lt;3000), 10000, AND(P934&gt;=3000, P934&lt;4000), 15000, AND(P934&gt;=4000, P934&lt;5000), 20000, AND(P934&gt;=5000), 25000),0)</f>
        <v>0</v>
      </c>
      <c r="Y934" s="64" t="str">
        <f>_xlfn.IFNA(VLOOKUP(D934,OTC!$A:$H,8,0),"")</f>
        <v/>
      </c>
      <c r="Z934" s="102">
        <f t="shared" si="329"/>
        <v>318</v>
      </c>
      <c r="AA934" s="113">
        <f t="shared" si="330"/>
        <v>2840</v>
      </c>
      <c r="AB934" s="124">
        <f>IF(OR(ISNUMBER(SEARCH("적하삭제",J934)),ISNUMBER(SEARCH("적하 삭제",J934))),0,AA934*Summary!$B$23/100)</f>
        <v>26762.172000000002</v>
      </c>
      <c r="AC934" s="65"/>
      <c r="AD934" s="145">
        <v>45920</v>
      </c>
      <c r="AE934" s="139" t="s">
        <v>10</v>
      </c>
      <c r="AF934" s="139">
        <v>82020038163</v>
      </c>
      <c r="AG934" s="139" t="s">
        <v>2878</v>
      </c>
      <c r="AH934" s="139" t="s">
        <v>2879</v>
      </c>
      <c r="AI934" s="139">
        <v>1071176502</v>
      </c>
      <c r="AJ934" s="139">
        <v>26501</v>
      </c>
      <c r="AK934" s="139"/>
      <c r="AL934" s="140">
        <v>1</v>
      </c>
      <c r="AM934" s="141">
        <v>4.6500000000000004</v>
      </c>
      <c r="AN934" s="141">
        <v>10.8</v>
      </c>
      <c r="AO934" s="141">
        <v>11</v>
      </c>
      <c r="AP934" s="139" t="s">
        <v>8</v>
      </c>
      <c r="AQ934" s="141">
        <v>32.61</v>
      </c>
      <c r="AR934" s="139" t="s">
        <v>81</v>
      </c>
      <c r="AS934" s="139" t="s">
        <v>81</v>
      </c>
      <c r="AT934" s="139" t="s">
        <v>81</v>
      </c>
      <c r="AU934" s="139" t="s">
        <v>81</v>
      </c>
      <c r="AV934" s="139" t="s">
        <v>81</v>
      </c>
      <c r="AW934" s="139">
        <v>2256355</v>
      </c>
      <c r="AX934" s="139" t="s">
        <v>121</v>
      </c>
      <c r="AY934" s="139" t="s">
        <v>82</v>
      </c>
      <c r="AZ934" s="139"/>
      <c r="BA934" s="139" t="s">
        <v>83</v>
      </c>
      <c r="BB934" s="157">
        <v>596421496233</v>
      </c>
      <c r="BC934" s="139"/>
      <c r="BD934" s="139" t="s">
        <v>2880</v>
      </c>
      <c r="BE934" s="139" t="s">
        <v>88</v>
      </c>
      <c r="BF934" s="139" t="s">
        <v>2788</v>
      </c>
      <c r="BG934" s="139" t="s">
        <v>84</v>
      </c>
      <c r="BH934" s="139" t="s">
        <v>85</v>
      </c>
      <c r="BI934" s="139" t="s">
        <v>86</v>
      </c>
      <c r="BJ934" s="139"/>
      <c r="BK934" s="139" t="s">
        <v>116</v>
      </c>
    </row>
    <row r="935" spans="1:63" ht="13.2" customHeight="1" x14ac:dyDescent="0.2">
      <c r="A935" s="54">
        <f t="shared" si="309"/>
        <v>45920</v>
      </c>
      <c r="B935" s="54" t="str">
        <f t="shared" si="310"/>
        <v>NRT</v>
      </c>
      <c r="C935" s="53">
        <f t="shared" si="311"/>
        <v>82020038163</v>
      </c>
      <c r="D935" s="55" t="str">
        <f t="shared" si="312"/>
        <v>PJP250147258</v>
      </c>
      <c r="E935" s="53">
        <f t="shared" si="313"/>
        <v>596421496270</v>
      </c>
      <c r="F935" s="53">
        <f t="shared" si="314"/>
        <v>2256355</v>
      </c>
      <c r="G935" s="53" t="str">
        <f t="shared" si="315"/>
        <v>SWCORP (TEAMHT)</v>
      </c>
      <c r="H935" s="55" t="str">
        <f t="shared" si="316"/>
        <v>김효신</v>
      </c>
      <c r="I935" s="53">
        <f t="shared" si="317"/>
        <v>6090</v>
      </c>
      <c r="J935" s="72">
        <f t="shared" si="318"/>
        <v>0</v>
      </c>
      <c r="K935" s="114">
        <f t="shared" si="319"/>
        <v>1</v>
      </c>
      <c r="L935" s="115">
        <f t="shared" si="320"/>
        <v>1.35</v>
      </c>
      <c r="M935" s="115">
        <f t="shared" si="321"/>
        <v>3.5</v>
      </c>
      <c r="N935" s="56">
        <f t="shared" si="322"/>
        <v>3.5</v>
      </c>
      <c r="O935" s="53" t="str">
        <f t="shared" si="323"/>
        <v>일반(목록배제,Normal-Manifest Exception)</v>
      </c>
      <c r="P935" s="100">
        <f t="shared" si="324"/>
        <v>12.74</v>
      </c>
      <c r="Q935" s="63" t="str">
        <f t="shared" si="325"/>
        <v>RS706</v>
      </c>
      <c r="R935" s="63" t="str">
        <f t="shared" si="326"/>
        <v>ASIANA AIRLINES</v>
      </c>
      <c r="S935" s="54">
        <f t="shared" si="327"/>
        <v>45920</v>
      </c>
      <c r="T935" s="94">
        <f t="shared" si="328"/>
        <v>1135</v>
      </c>
      <c r="U935" s="98" cm="1">
        <f t="array" ref="U935">IF(OR(ISNUMBER(SEARCH("대신대납",J935)),ISNUMBER(SEARCH("대신 대납",J935))),_xlfn.LET(
  _xlpm.s,J935,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5" s="98">
        <f>((K935-1)*2500)/(Summary!$B$23/100)</f>
        <v>0</v>
      </c>
      <c r="W935" s="107">
        <f>IF(OR(ISNUMBER(SEARCH("대신대납",J935)),ISNUMBER(SEARCH("대신 대납",J935)),ISNUMBER(SEARCH("대신착불",J935)),ISNUMBER(SEARCH("대신 착불",J935))), 0,_xlfn.IFNA(_xlfn.IFS(
    AND(N935/K935 &gt; 2, N935/K935 &lt;= 5), 500/(Summary!$B$23/100) * K935,
    AND(N935/K935 &gt; 5, N935/K935 &lt;= 10), 1000/(Summary!$B$23/100) * K935,
    AND(N935/K935 &gt; 10, N935/K935 &lt;= 20), 3000/(Summary!$B$23/100) * K935,
    AND(N935/K935 &gt; 20, N935/K935 &lt;= 25), 11000/(Summary!$B$23/100) * K935,
    AND(N935/K935 &gt; 25, N935/K935 &lt;= 999), 15000/(Summary!$B$23/100) * K935
),0))</f>
        <v>53.059968376258844</v>
      </c>
      <c r="X935" s="99" cm="1">
        <f t="array" ref="X935">_xlfn.IFNA(_xlfn.IFS(AND(P935&gt;=2000, P935&lt;3000), 10000, AND(P935&gt;=3000, P935&lt;4000), 15000, AND(P935&gt;=4000, P935&lt;5000), 20000, AND(P935&gt;=5000), 25000),0)</f>
        <v>0</v>
      </c>
      <c r="Y935" s="64" t="str">
        <f>_xlfn.IFNA(VLOOKUP(D935,OTC!$A:$H,8,0),"")</f>
        <v/>
      </c>
      <c r="Z935" s="102">
        <f t="shared" si="329"/>
        <v>53</v>
      </c>
      <c r="AA935" s="113">
        <f t="shared" si="330"/>
        <v>1188</v>
      </c>
      <c r="AB935" s="124">
        <f>IF(OR(ISNUMBER(SEARCH("적하삭제",J935)),ISNUMBER(SEARCH("적하 삭제",J935))),0,AA935*Summary!$B$23/100)</f>
        <v>11194.8804</v>
      </c>
      <c r="AC935" s="65"/>
      <c r="AD935" s="145">
        <v>45920</v>
      </c>
      <c r="AE935" s="139" t="s">
        <v>10</v>
      </c>
      <c r="AF935" s="139">
        <v>82020038163</v>
      </c>
      <c r="AG935" s="139" t="s">
        <v>2881</v>
      </c>
      <c r="AH935" s="139" t="s">
        <v>2882</v>
      </c>
      <c r="AI935" s="139">
        <v>1038401086</v>
      </c>
      <c r="AJ935" s="139">
        <v>6090</v>
      </c>
      <c r="AK935" s="139"/>
      <c r="AL935" s="140">
        <v>1</v>
      </c>
      <c r="AM935" s="141">
        <v>1.35</v>
      </c>
      <c r="AN935" s="141">
        <v>3.5</v>
      </c>
      <c r="AO935" s="141">
        <v>3.5</v>
      </c>
      <c r="AP935" s="139" t="s">
        <v>8</v>
      </c>
      <c r="AQ935" s="141">
        <v>12.74</v>
      </c>
      <c r="AR935" s="139" t="s">
        <v>81</v>
      </c>
      <c r="AS935" s="139" t="s">
        <v>81</v>
      </c>
      <c r="AT935" s="139" t="s">
        <v>81</v>
      </c>
      <c r="AU935" s="139" t="s">
        <v>81</v>
      </c>
      <c r="AV935" s="139" t="s">
        <v>81</v>
      </c>
      <c r="AW935" s="139">
        <v>2256355</v>
      </c>
      <c r="AX935" s="139" t="s">
        <v>121</v>
      </c>
      <c r="AY935" s="139" t="s">
        <v>82</v>
      </c>
      <c r="AZ935" s="139"/>
      <c r="BA935" s="139" t="s">
        <v>83</v>
      </c>
      <c r="BB935" s="157">
        <v>596421496270</v>
      </c>
      <c r="BC935" s="139"/>
      <c r="BD935" s="139" t="s">
        <v>2883</v>
      </c>
      <c r="BE935" s="139" t="s">
        <v>88</v>
      </c>
      <c r="BF935" s="139" t="s">
        <v>2788</v>
      </c>
      <c r="BG935" s="139" t="s">
        <v>84</v>
      </c>
      <c r="BH935" s="139" t="s">
        <v>85</v>
      </c>
      <c r="BI935" s="139" t="s">
        <v>86</v>
      </c>
      <c r="BJ935" s="139"/>
      <c r="BK935" s="139" t="s">
        <v>116</v>
      </c>
    </row>
    <row r="936" spans="1:63" ht="13.2" customHeight="1" x14ac:dyDescent="0.2">
      <c r="A936" s="54">
        <f t="shared" si="309"/>
        <v>45920</v>
      </c>
      <c r="B936" s="54" t="str">
        <f t="shared" si="310"/>
        <v>NRT</v>
      </c>
      <c r="C936" s="53">
        <f t="shared" si="311"/>
        <v>82020038163</v>
      </c>
      <c r="D936" s="55" t="str">
        <f t="shared" si="312"/>
        <v>PJP250147273</v>
      </c>
      <c r="E936" s="53">
        <f t="shared" si="313"/>
        <v>596421496421</v>
      </c>
      <c r="F936" s="53">
        <f t="shared" si="314"/>
        <v>2256355</v>
      </c>
      <c r="G936" s="53" t="str">
        <f t="shared" si="315"/>
        <v>SWCORP (TEAMHT)</v>
      </c>
      <c r="H936" s="55" t="str">
        <f t="shared" si="316"/>
        <v>김동현</v>
      </c>
      <c r="I936" s="53">
        <f t="shared" si="317"/>
        <v>44661</v>
      </c>
      <c r="J936" s="72">
        <f t="shared" si="318"/>
        <v>0</v>
      </c>
      <c r="K936" s="114">
        <f t="shared" si="319"/>
        <v>1</v>
      </c>
      <c r="L936" s="115">
        <f t="shared" si="320"/>
        <v>2.1</v>
      </c>
      <c r="M936" s="115">
        <f t="shared" si="321"/>
        <v>2</v>
      </c>
      <c r="N936" s="56">
        <f t="shared" si="322"/>
        <v>2.1</v>
      </c>
      <c r="O936" s="53" t="str">
        <f t="shared" si="323"/>
        <v>일반(목록배제,Normal-Manifest Exception)</v>
      </c>
      <c r="P936" s="100">
        <f t="shared" si="324"/>
        <v>3</v>
      </c>
      <c r="Q936" s="63" t="str">
        <f t="shared" si="325"/>
        <v>RS706</v>
      </c>
      <c r="R936" s="63" t="str">
        <f t="shared" si="326"/>
        <v>ASIANA AIRLINES</v>
      </c>
      <c r="S936" s="54">
        <f t="shared" si="327"/>
        <v>45920</v>
      </c>
      <c r="T936" s="94">
        <f t="shared" si="328"/>
        <v>869</v>
      </c>
      <c r="U936" s="98" cm="1">
        <f t="array" ref="U936">IF(OR(ISNUMBER(SEARCH("대신대납",J936)),ISNUMBER(SEARCH("대신 대납",J936))),_xlfn.LET(
  _xlpm.s,J936,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6" s="98">
        <f>((K936-1)*2500)/(Summary!$B$23/100)</f>
        <v>0</v>
      </c>
      <c r="W936" s="107">
        <f>IF(OR(ISNUMBER(SEARCH("대신대납",J936)),ISNUMBER(SEARCH("대신 대납",J936)),ISNUMBER(SEARCH("대신착불",J936)),ISNUMBER(SEARCH("대신 착불",J936))), 0,_xlfn.IFNA(_xlfn.IFS(
    AND(N936/K936 &gt; 2, N936/K936 &lt;= 5), 500/(Summary!$B$23/100) * K936,
    AND(N936/K936 &gt; 5, N936/K936 &lt;= 10), 1000/(Summary!$B$23/100) * K936,
    AND(N936/K936 &gt; 10, N936/K936 &lt;= 20), 3000/(Summary!$B$23/100) * K936,
    AND(N936/K936 &gt; 20, N936/K936 &lt;= 25), 11000/(Summary!$B$23/100) * K936,
    AND(N936/K936 &gt; 25, N936/K936 &lt;= 999), 15000/(Summary!$B$23/100) * K936
),0))</f>
        <v>53.059968376258844</v>
      </c>
      <c r="X936" s="99" cm="1">
        <f t="array" ref="X936">_xlfn.IFNA(_xlfn.IFS(AND(P936&gt;=2000, P936&lt;3000), 10000, AND(P936&gt;=3000, P936&lt;4000), 15000, AND(P936&gt;=4000, P936&lt;5000), 20000, AND(P936&gt;=5000), 25000),0)</f>
        <v>0</v>
      </c>
      <c r="Y936" s="64" t="str">
        <f>_xlfn.IFNA(VLOOKUP(D936,OTC!$A:$H,8,0),"")</f>
        <v/>
      </c>
      <c r="Z936" s="102">
        <f t="shared" si="329"/>
        <v>53</v>
      </c>
      <c r="AA936" s="113">
        <f t="shared" si="330"/>
        <v>922</v>
      </c>
      <c r="AB936" s="124">
        <f>IF(OR(ISNUMBER(SEARCH("적하삭제",J936)),ISNUMBER(SEARCH("적하 삭제",J936))),0,AA936*Summary!$B$23/100)</f>
        <v>8688.2826000000005</v>
      </c>
      <c r="AC936" s="65"/>
      <c r="AD936" s="145">
        <v>45920</v>
      </c>
      <c r="AE936" s="139" t="s">
        <v>10</v>
      </c>
      <c r="AF936" s="139">
        <v>82020038163</v>
      </c>
      <c r="AG936" s="139" t="s">
        <v>2884</v>
      </c>
      <c r="AH936" s="139" t="s">
        <v>272</v>
      </c>
      <c r="AI936" s="139">
        <v>1064105125</v>
      </c>
      <c r="AJ936" s="139">
        <v>44661</v>
      </c>
      <c r="AK936" s="139"/>
      <c r="AL936" s="140">
        <v>1</v>
      </c>
      <c r="AM936" s="141">
        <v>2.1</v>
      </c>
      <c r="AN936" s="141">
        <v>2</v>
      </c>
      <c r="AO936" s="141">
        <v>2.1</v>
      </c>
      <c r="AP936" s="139" t="s">
        <v>8</v>
      </c>
      <c r="AQ936" s="141">
        <v>3</v>
      </c>
      <c r="AR936" s="139" t="s">
        <v>81</v>
      </c>
      <c r="AS936" s="139" t="s">
        <v>81</v>
      </c>
      <c r="AT936" s="139" t="s">
        <v>81</v>
      </c>
      <c r="AU936" s="139" t="s">
        <v>81</v>
      </c>
      <c r="AV936" s="139" t="s">
        <v>81</v>
      </c>
      <c r="AW936" s="139">
        <v>2256355</v>
      </c>
      <c r="AX936" s="139" t="s">
        <v>121</v>
      </c>
      <c r="AY936" s="139" t="s">
        <v>82</v>
      </c>
      <c r="AZ936" s="139"/>
      <c r="BA936" s="139" t="s">
        <v>83</v>
      </c>
      <c r="BB936" s="157">
        <v>596421496421</v>
      </c>
      <c r="BC936" s="139"/>
      <c r="BD936" s="139" t="s">
        <v>2885</v>
      </c>
      <c r="BE936" s="139" t="s">
        <v>88</v>
      </c>
      <c r="BF936" s="139" t="s">
        <v>2788</v>
      </c>
      <c r="BG936" s="139" t="s">
        <v>84</v>
      </c>
      <c r="BH936" s="139" t="s">
        <v>85</v>
      </c>
      <c r="BI936" s="139" t="s">
        <v>86</v>
      </c>
      <c r="BJ936" s="139"/>
      <c r="BK936" s="139" t="s">
        <v>116</v>
      </c>
    </row>
    <row r="937" spans="1:63" ht="13.2" customHeight="1" x14ac:dyDescent="0.2">
      <c r="A937" s="54">
        <f t="shared" si="309"/>
        <v>45920</v>
      </c>
      <c r="B937" s="54" t="str">
        <f t="shared" si="310"/>
        <v>NRT</v>
      </c>
      <c r="C937" s="53">
        <f t="shared" si="311"/>
        <v>82020038163</v>
      </c>
      <c r="D937" s="55" t="str">
        <f t="shared" si="312"/>
        <v>PJP250147272</v>
      </c>
      <c r="E937" s="53">
        <f t="shared" si="313"/>
        <v>596421496410</v>
      </c>
      <c r="F937" s="53">
        <f t="shared" si="314"/>
        <v>2256355</v>
      </c>
      <c r="G937" s="53" t="str">
        <f t="shared" si="315"/>
        <v>SWCORP (TEAMHT)</v>
      </c>
      <c r="H937" s="55" t="str">
        <f t="shared" si="316"/>
        <v>최수빈</v>
      </c>
      <c r="I937" s="53">
        <f t="shared" si="317"/>
        <v>46301</v>
      </c>
      <c r="J937" s="72">
        <f t="shared" si="318"/>
        <v>0</v>
      </c>
      <c r="K937" s="114">
        <f t="shared" si="319"/>
        <v>1</v>
      </c>
      <c r="L937" s="115">
        <f t="shared" si="320"/>
        <v>2.75</v>
      </c>
      <c r="M937" s="115">
        <f t="shared" si="321"/>
        <v>3.3</v>
      </c>
      <c r="N937" s="56">
        <f t="shared" si="322"/>
        <v>3.3000000000000003</v>
      </c>
      <c r="O937" s="53" t="str">
        <f t="shared" si="323"/>
        <v>일반(목록배제,Normal-Manifest Exception)</v>
      </c>
      <c r="P937" s="100">
        <f t="shared" si="324"/>
        <v>16.010000000000002</v>
      </c>
      <c r="Q937" s="63" t="str">
        <f t="shared" si="325"/>
        <v>RS706</v>
      </c>
      <c r="R937" s="63" t="str">
        <f t="shared" si="326"/>
        <v>ASIANA AIRLINES</v>
      </c>
      <c r="S937" s="54">
        <f t="shared" si="327"/>
        <v>45920</v>
      </c>
      <c r="T937" s="94">
        <f t="shared" si="328"/>
        <v>1097</v>
      </c>
      <c r="U937" s="98" cm="1">
        <f t="array" ref="U937">IF(OR(ISNUMBER(SEARCH("대신대납",J937)),ISNUMBER(SEARCH("대신 대납",J937))),_xlfn.LET(
  _xlpm.s,J937,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7" s="98">
        <f>((K937-1)*2500)/(Summary!$B$23/100)</f>
        <v>0</v>
      </c>
      <c r="W937" s="107">
        <f>IF(OR(ISNUMBER(SEARCH("대신대납",J937)),ISNUMBER(SEARCH("대신 대납",J937)),ISNUMBER(SEARCH("대신착불",J937)),ISNUMBER(SEARCH("대신 착불",J937))), 0,_xlfn.IFNA(_xlfn.IFS(
    AND(N937/K937 &gt; 2, N937/K937 &lt;= 5), 500/(Summary!$B$23/100) * K937,
    AND(N937/K937 &gt; 5, N937/K937 &lt;= 10), 1000/(Summary!$B$23/100) * K937,
    AND(N937/K937 &gt; 10, N937/K937 &lt;= 20), 3000/(Summary!$B$23/100) * K937,
    AND(N937/K937 &gt; 20, N937/K937 &lt;= 25), 11000/(Summary!$B$23/100) * K937,
    AND(N937/K937 &gt; 25, N937/K937 &lt;= 999), 15000/(Summary!$B$23/100) * K937
),0))</f>
        <v>53.059968376258844</v>
      </c>
      <c r="X937" s="99" cm="1">
        <f t="array" ref="X937">_xlfn.IFNA(_xlfn.IFS(AND(P937&gt;=2000, P937&lt;3000), 10000, AND(P937&gt;=3000, P937&lt;4000), 15000, AND(P937&gt;=4000, P937&lt;5000), 20000, AND(P937&gt;=5000), 25000),0)</f>
        <v>0</v>
      </c>
      <c r="Y937" s="64" t="str">
        <f>_xlfn.IFNA(VLOOKUP(D937,OTC!$A:$H,8,0),"")</f>
        <v/>
      </c>
      <c r="Z937" s="102">
        <f t="shared" si="329"/>
        <v>53</v>
      </c>
      <c r="AA937" s="113">
        <f t="shared" si="330"/>
        <v>1150</v>
      </c>
      <c r="AB937" s="124">
        <f>IF(OR(ISNUMBER(SEARCH("적하삭제",J937)),ISNUMBER(SEARCH("적하 삭제",J937))),0,AA937*Summary!$B$23/100)</f>
        <v>10836.795</v>
      </c>
      <c r="AC937" s="65"/>
      <c r="AD937" s="145">
        <v>45920</v>
      </c>
      <c r="AE937" s="139" t="s">
        <v>10</v>
      </c>
      <c r="AF937" s="139">
        <v>82020038163</v>
      </c>
      <c r="AG937" s="139" t="s">
        <v>2886</v>
      </c>
      <c r="AH937" s="139" t="s">
        <v>2887</v>
      </c>
      <c r="AI937" s="139">
        <v>1027792227</v>
      </c>
      <c r="AJ937" s="139">
        <v>46301</v>
      </c>
      <c r="AK937" s="139"/>
      <c r="AL937" s="140">
        <v>1</v>
      </c>
      <c r="AM937" s="141">
        <v>2.75</v>
      </c>
      <c r="AN937" s="141">
        <v>3.3</v>
      </c>
      <c r="AO937" s="141">
        <v>3.3</v>
      </c>
      <c r="AP937" s="139" t="s">
        <v>8</v>
      </c>
      <c r="AQ937" s="141">
        <v>16.010000000000002</v>
      </c>
      <c r="AR937" s="139" t="s">
        <v>81</v>
      </c>
      <c r="AS937" s="139" t="s">
        <v>81</v>
      </c>
      <c r="AT937" s="139" t="s">
        <v>81</v>
      </c>
      <c r="AU937" s="139" t="s">
        <v>81</v>
      </c>
      <c r="AV937" s="139" t="s">
        <v>81</v>
      </c>
      <c r="AW937" s="139">
        <v>2256355</v>
      </c>
      <c r="AX937" s="139" t="s">
        <v>121</v>
      </c>
      <c r="AY937" s="139" t="s">
        <v>82</v>
      </c>
      <c r="AZ937" s="139"/>
      <c r="BA937" s="139" t="s">
        <v>83</v>
      </c>
      <c r="BB937" s="157">
        <v>596421496410</v>
      </c>
      <c r="BC937" s="139"/>
      <c r="BD937" s="139" t="s">
        <v>2888</v>
      </c>
      <c r="BE937" s="139" t="s">
        <v>88</v>
      </c>
      <c r="BF937" s="139" t="s">
        <v>2788</v>
      </c>
      <c r="BG937" s="139" t="s">
        <v>84</v>
      </c>
      <c r="BH937" s="139" t="s">
        <v>85</v>
      </c>
      <c r="BI937" s="139" t="s">
        <v>86</v>
      </c>
      <c r="BJ937" s="139"/>
      <c r="BK937" s="139" t="s">
        <v>116</v>
      </c>
    </row>
    <row r="938" spans="1:63" ht="13.2" customHeight="1" x14ac:dyDescent="0.2">
      <c r="A938" s="54">
        <f t="shared" si="309"/>
        <v>45920</v>
      </c>
      <c r="B938" s="54" t="str">
        <f t="shared" si="310"/>
        <v>NRT</v>
      </c>
      <c r="C938" s="53">
        <f t="shared" si="311"/>
        <v>82020038163</v>
      </c>
      <c r="D938" s="55" t="str">
        <f t="shared" si="312"/>
        <v>PJP250146891</v>
      </c>
      <c r="E938" s="53">
        <f t="shared" si="313"/>
        <v>596421493853</v>
      </c>
      <c r="F938" s="53">
        <f t="shared" si="314"/>
        <v>2256355</v>
      </c>
      <c r="G938" s="53" t="str">
        <f t="shared" si="315"/>
        <v>SWCORP (TEAMHT)</v>
      </c>
      <c r="H938" s="55" t="str">
        <f t="shared" si="316"/>
        <v>박아름</v>
      </c>
      <c r="I938" s="53">
        <f t="shared" si="317"/>
        <v>11812</v>
      </c>
      <c r="J938" s="72">
        <f t="shared" si="318"/>
        <v>0</v>
      </c>
      <c r="K938" s="114">
        <f t="shared" si="319"/>
        <v>1</v>
      </c>
      <c r="L938" s="115">
        <f t="shared" si="320"/>
        <v>0.5</v>
      </c>
      <c r="M938" s="115">
        <f t="shared" si="321"/>
        <v>2.1</v>
      </c>
      <c r="N938" s="56">
        <f t="shared" si="322"/>
        <v>2.1</v>
      </c>
      <c r="O938" s="53" t="str">
        <f t="shared" si="323"/>
        <v>일반(목록배제,Normal-Manifest Exception)</v>
      </c>
      <c r="P938" s="100">
        <f t="shared" si="324"/>
        <v>6.85</v>
      </c>
      <c r="Q938" s="63" t="str">
        <f t="shared" si="325"/>
        <v>RS706</v>
      </c>
      <c r="R938" s="63" t="str">
        <f t="shared" si="326"/>
        <v>ASIANA AIRLINES</v>
      </c>
      <c r="S938" s="54">
        <f t="shared" si="327"/>
        <v>45920</v>
      </c>
      <c r="T938" s="94">
        <f t="shared" si="328"/>
        <v>869</v>
      </c>
      <c r="U938" s="98" cm="1">
        <f t="array" ref="U938">IF(OR(ISNUMBER(SEARCH("대신대납",J938)),ISNUMBER(SEARCH("대신 대납",J938))),_xlfn.LET(
  _xlpm.s,J938,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8" s="98">
        <f>((K938-1)*2500)/(Summary!$B$23/100)</f>
        <v>0</v>
      </c>
      <c r="W938" s="107">
        <f>IF(OR(ISNUMBER(SEARCH("대신대납",J938)),ISNUMBER(SEARCH("대신 대납",J938)),ISNUMBER(SEARCH("대신착불",J938)),ISNUMBER(SEARCH("대신 착불",J938))), 0,_xlfn.IFNA(_xlfn.IFS(
    AND(N938/K938 &gt; 2, N938/K938 &lt;= 5), 500/(Summary!$B$23/100) * K938,
    AND(N938/K938 &gt; 5, N938/K938 &lt;= 10), 1000/(Summary!$B$23/100) * K938,
    AND(N938/K938 &gt; 10, N938/K938 &lt;= 20), 3000/(Summary!$B$23/100) * K938,
    AND(N938/K938 &gt; 20, N938/K938 &lt;= 25), 11000/(Summary!$B$23/100) * K938,
    AND(N938/K938 &gt; 25, N938/K938 &lt;= 999), 15000/(Summary!$B$23/100) * K938
),0))</f>
        <v>53.059968376258844</v>
      </c>
      <c r="X938" s="99" cm="1">
        <f t="array" ref="X938">_xlfn.IFNA(_xlfn.IFS(AND(P938&gt;=2000, P938&lt;3000), 10000, AND(P938&gt;=3000, P938&lt;4000), 15000, AND(P938&gt;=4000, P938&lt;5000), 20000, AND(P938&gt;=5000), 25000),0)</f>
        <v>0</v>
      </c>
      <c r="Y938" s="64" t="str">
        <f>_xlfn.IFNA(VLOOKUP(D938,OTC!$A:$H,8,0),"")</f>
        <v/>
      </c>
      <c r="Z938" s="102">
        <f t="shared" si="329"/>
        <v>53</v>
      </c>
      <c r="AA938" s="113">
        <f t="shared" si="330"/>
        <v>922</v>
      </c>
      <c r="AB938" s="124">
        <f>IF(OR(ISNUMBER(SEARCH("적하삭제",J938)),ISNUMBER(SEARCH("적하 삭제",J938))),0,AA938*Summary!$B$23/100)</f>
        <v>8688.2826000000005</v>
      </c>
      <c r="AC938" s="65"/>
      <c r="AD938" s="145">
        <v>45920</v>
      </c>
      <c r="AE938" s="139" t="s">
        <v>10</v>
      </c>
      <c r="AF938" s="139">
        <v>82020038163</v>
      </c>
      <c r="AG938" s="139" t="s">
        <v>2889</v>
      </c>
      <c r="AH938" s="139" t="s">
        <v>2890</v>
      </c>
      <c r="AI938" s="139">
        <v>1077593513</v>
      </c>
      <c r="AJ938" s="139">
        <v>11812</v>
      </c>
      <c r="AK938" s="139"/>
      <c r="AL938" s="140">
        <v>1</v>
      </c>
      <c r="AM938" s="141">
        <v>0.5</v>
      </c>
      <c r="AN938" s="141">
        <v>2.1</v>
      </c>
      <c r="AO938" s="141">
        <v>2.1</v>
      </c>
      <c r="AP938" s="139" t="s">
        <v>8</v>
      </c>
      <c r="AQ938" s="141">
        <v>6.85</v>
      </c>
      <c r="AR938" s="139" t="s">
        <v>81</v>
      </c>
      <c r="AS938" s="139" t="s">
        <v>81</v>
      </c>
      <c r="AT938" s="139" t="s">
        <v>81</v>
      </c>
      <c r="AU938" s="139" t="s">
        <v>81</v>
      </c>
      <c r="AV938" s="139" t="s">
        <v>81</v>
      </c>
      <c r="AW938" s="139">
        <v>2256355</v>
      </c>
      <c r="AX938" s="139" t="s">
        <v>121</v>
      </c>
      <c r="AY938" s="139" t="s">
        <v>82</v>
      </c>
      <c r="AZ938" s="139"/>
      <c r="BA938" s="139" t="s">
        <v>83</v>
      </c>
      <c r="BB938" s="157">
        <v>596421493853</v>
      </c>
      <c r="BC938" s="139"/>
      <c r="BD938" s="139" t="s">
        <v>2891</v>
      </c>
      <c r="BE938" s="139" t="s">
        <v>88</v>
      </c>
      <c r="BF938" s="139" t="s">
        <v>2788</v>
      </c>
      <c r="BG938" s="139" t="s">
        <v>84</v>
      </c>
      <c r="BH938" s="139" t="s">
        <v>85</v>
      </c>
      <c r="BI938" s="139" t="s">
        <v>86</v>
      </c>
      <c r="BJ938" s="139"/>
      <c r="BK938" s="139" t="s">
        <v>116</v>
      </c>
    </row>
    <row r="939" spans="1:63" ht="13.2" customHeight="1" x14ac:dyDescent="0.2">
      <c r="A939" s="54">
        <f t="shared" si="309"/>
        <v>45920</v>
      </c>
      <c r="B939" s="54" t="str">
        <f t="shared" si="310"/>
        <v>NRT</v>
      </c>
      <c r="C939" s="53">
        <f t="shared" si="311"/>
        <v>82020038163</v>
      </c>
      <c r="D939" s="55" t="str">
        <f t="shared" si="312"/>
        <v>PJP250147242</v>
      </c>
      <c r="E939" s="53">
        <f t="shared" si="313"/>
        <v>596421496115</v>
      </c>
      <c r="F939" s="53">
        <f t="shared" si="314"/>
        <v>2256355</v>
      </c>
      <c r="G939" s="53" t="str">
        <f t="shared" si="315"/>
        <v>SWCORP (TEAMHT)</v>
      </c>
      <c r="H939" s="55" t="str">
        <f t="shared" si="316"/>
        <v>양다원</v>
      </c>
      <c r="I939" s="53">
        <f t="shared" si="317"/>
        <v>62313</v>
      </c>
      <c r="J939" s="72">
        <f t="shared" si="318"/>
        <v>0</v>
      </c>
      <c r="K939" s="114">
        <f t="shared" si="319"/>
        <v>1</v>
      </c>
      <c r="L939" s="115">
        <f t="shared" si="320"/>
        <v>0.1</v>
      </c>
      <c r="M939" s="115">
        <f t="shared" si="321"/>
        <v>0.2</v>
      </c>
      <c r="N939" s="56">
        <f t="shared" si="322"/>
        <v>0.2</v>
      </c>
      <c r="O939" s="53" t="str">
        <f t="shared" si="323"/>
        <v>일반(목록배제,Normal-Manifest Exception)</v>
      </c>
      <c r="P939" s="100">
        <f t="shared" si="324"/>
        <v>49.39</v>
      </c>
      <c r="Q939" s="63" t="str">
        <f t="shared" si="325"/>
        <v>RS706</v>
      </c>
      <c r="R939" s="63" t="str">
        <f t="shared" si="326"/>
        <v>ASIANA AIRLINES</v>
      </c>
      <c r="S939" s="54">
        <f t="shared" si="327"/>
        <v>45920</v>
      </c>
      <c r="T939" s="94">
        <f t="shared" si="328"/>
        <v>565</v>
      </c>
      <c r="U939" s="98" cm="1">
        <f t="array" ref="U939">IF(OR(ISNUMBER(SEARCH("대신대납",J939)),ISNUMBER(SEARCH("대신 대납",J939))),_xlfn.LET(
  _xlpm.s,J939,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9" s="98">
        <f>((K939-1)*2500)/(Summary!$B$23/100)</f>
        <v>0</v>
      </c>
      <c r="W939" s="107">
        <f>IF(OR(ISNUMBER(SEARCH("대신대납",J939)),ISNUMBER(SEARCH("대신 대납",J939)),ISNUMBER(SEARCH("대신착불",J939)),ISNUMBER(SEARCH("대신 착불",J939))), 0,_xlfn.IFNA(_xlfn.IFS(
    AND(N939/K939 &gt; 2, N939/K939 &lt;= 5), 500/(Summary!$B$23/100) * K939,
    AND(N939/K939 &gt; 5, N939/K939 &lt;= 10), 1000/(Summary!$B$23/100) * K939,
    AND(N939/K939 &gt; 10, N939/K939 &lt;= 20), 3000/(Summary!$B$23/100) * K939,
    AND(N939/K939 &gt; 20, N939/K939 &lt;= 25), 11000/(Summary!$B$23/100) * K939,
    AND(N939/K939 &gt; 25, N939/K939 &lt;= 999), 15000/(Summary!$B$23/100) * K939
),0))</f>
        <v>0</v>
      </c>
      <c r="X939" s="99" cm="1">
        <f t="array" ref="X939">_xlfn.IFNA(_xlfn.IFS(AND(P939&gt;=2000, P939&lt;3000), 10000, AND(P939&gt;=3000, P939&lt;4000), 15000, AND(P939&gt;=4000, P939&lt;5000), 20000, AND(P939&gt;=5000), 25000),0)</f>
        <v>0</v>
      </c>
      <c r="Y939" s="64" t="str">
        <f>_xlfn.IFNA(VLOOKUP(D939,OTC!$A:$H,8,0),"")</f>
        <v/>
      </c>
      <c r="Z939" s="102">
        <f t="shared" si="329"/>
        <v>0</v>
      </c>
      <c r="AA939" s="113">
        <f t="shared" si="330"/>
        <v>565</v>
      </c>
      <c r="AB939" s="124">
        <f>IF(OR(ISNUMBER(SEARCH("적하삭제",J939)),ISNUMBER(SEARCH("적하 삭제",J939))),0,AA939*Summary!$B$23/100)</f>
        <v>5324.1645000000008</v>
      </c>
      <c r="AC939" s="65"/>
      <c r="AD939" s="145">
        <v>45920</v>
      </c>
      <c r="AE939" s="139" t="s">
        <v>10</v>
      </c>
      <c r="AF939" s="139">
        <v>82020038163</v>
      </c>
      <c r="AG939" s="139" t="s">
        <v>2892</v>
      </c>
      <c r="AH939" s="139" t="s">
        <v>2893</v>
      </c>
      <c r="AI939" s="139">
        <v>1049370061</v>
      </c>
      <c r="AJ939" s="139">
        <v>62313</v>
      </c>
      <c r="AK939" s="139"/>
      <c r="AL939" s="140">
        <v>1</v>
      </c>
      <c r="AM939" s="141">
        <v>0.1</v>
      </c>
      <c r="AN939" s="141">
        <v>0.2</v>
      </c>
      <c r="AO939" s="141">
        <v>0.2</v>
      </c>
      <c r="AP939" s="139" t="s">
        <v>8</v>
      </c>
      <c r="AQ939" s="141">
        <v>49.39</v>
      </c>
      <c r="AR939" s="139" t="s">
        <v>81</v>
      </c>
      <c r="AS939" s="139" t="s">
        <v>81</v>
      </c>
      <c r="AT939" s="139" t="s">
        <v>81</v>
      </c>
      <c r="AU939" s="139" t="s">
        <v>81</v>
      </c>
      <c r="AV939" s="139" t="s">
        <v>81</v>
      </c>
      <c r="AW939" s="139">
        <v>2256355</v>
      </c>
      <c r="AX939" s="139" t="s">
        <v>121</v>
      </c>
      <c r="AY939" s="139" t="s">
        <v>82</v>
      </c>
      <c r="AZ939" s="139"/>
      <c r="BA939" s="139" t="s">
        <v>83</v>
      </c>
      <c r="BB939" s="157">
        <v>596421496115</v>
      </c>
      <c r="BC939" s="139"/>
      <c r="BD939" s="139" t="s">
        <v>2894</v>
      </c>
      <c r="BE939" s="139" t="s">
        <v>88</v>
      </c>
      <c r="BF939" s="139" t="s">
        <v>2788</v>
      </c>
      <c r="BG939" s="139" t="s">
        <v>84</v>
      </c>
      <c r="BH939" s="139" t="s">
        <v>85</v>
      </c>
      <c r="BI939" s="139" t="s">
        <v>86</v>
      </c>
      <c r="BJ939" s="139"/>
      <c r="BK939" s="139" t="s">
        <v>116</v>
      </c>
    </row>
    <row r="940" spans="1:63" ht="13.2" customHeight="1" x14ac:dyDescent="0.2">
      <c r="A940" s="54">
        <f t="shared" si="309"/>
        <v>45920</v>
      </c>
      <c r="B940" s="54" t="str">
        <f t="shared" si="310"/>
        <v>NRT</v>
      </c>
      <c r="C940" s="53">
        <f t="shared" si="311"/>
        <v>82020038163</v>
      </c>
      <c r="D940" s="55" t="str">
        <f t="shared" si="312"/>
        <v>PJP250147265</v>
      </c>
      <c r="E940" s="53">
        <f t="shared" si="313"/>
        <v>596421496340</v>
      </c>
      <c r="F940" s="53">
        <f t="shared" si="314"/>
        <v>2256355</v>
      </c>
      <c r="G940" s="53" t="str">
        <f t="shared" si="315"/>
        <v>SWCORP (TEAMHT)</v>
      </c>
      <c r="H940" s="55" t="str">
        <f t="shared" si="316"/>
        <v>강진호</v>
      </c>
      <c r="I940" s="53">
        <f t="shared" si="317"/>
        <v>30083</v>
      </c>
      <c r="J940" s="72">
        <f t="shared" si="318"/>
        <v>0</v>
      </c>
      <c r="K940" s="114">
        <f t="shared" si="319"/>
        <v>1</v>
      </c>
      <c r="L940" s="115">
        <f t="shared" si="320"/>
        <v>0.65</v>
      </c>
      <c r="M940" s="115">
        <f t="shared" si="321"/>
        <v>2</v>
      </c>
      <c r="N940" s="56">
        <f t="shared" si="322"/>
        <v>2</v>
      </c>
      <c r="O940" s="53" t="str">
        <f t="shared" si="323"/>
        <v>일반(목록배제,Normal-Manifest Exception)</v>
      </c>
      <c r="P940" s="100">
        <f t="shared" si="324"/>
        <v>2.4300000000000002</v>
      </c>
      <c r="Q940" s="63" t="str">
        <f t="shared" si="325"/>
        <v>RS706</v>
      </c>
      <c r="R940" s="63" t="str">
        <f t="shared" si="326"/>
        <v>ASIANA AIRLINES</v>
      </c>
      <c r="S940" s="54">
        <f t="shared" si="327"/>
        <v>45920</v>
      </c>
      <c r="T940" s="94">
        <f t="shared" si="328"/>
        <v>850</v>
      </c>
      <c r="U940" s="98" cm="1">
        <f t="array" ref="U940">IF(OR(ISNUMBER(SEARCH("대신대납",J940)),ISNUMBER(SEARCH("대신 대납",J940))),_xlfn.LET(
  _xlpm.s,J940,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0" s="98">
        <f>((K940-1)*2500)/(Summary!$B$23/100)</f>
        <v>0</v>
      </c>
      <c r="W940" s="107">
        <f>IF(OR(ISNUMBER(SEARCH("대신대납",J940)),ISNUMBER(SEARCH("대신 대납",J940)),ISNUMBER(SEARCH("대신착불",J940)),ISNUMBER(SEARCH("대신 착불",J940))), 0,_xlfn.IFNA(_xlfn.IFS(
    AND(N940/K940 &gt; 2, N940/K940 &lt;= 5), 500/(Summary!$B$23/100) * K940,
    AND(N940/K940 &gt; 5, N940/K940 &lt;= 10), 1000/(Summary!$B$23/100) * K940,
    AND(N940/K940 &gt; 10, N940/K940 &lt;= 20), 3000/(Summary!$B$23/100) * K940,
    AND(N940/K940 &gt; 20, N940/K940 &lt;= 25), 11000/(Summary!$B$23/100) * K940,
    AND(N940/K940 &gt; 25, N940/K940 &lt;= 999), 15000/(Summary!$B$23/100) * K940
),0))</f>
        <v>0</v>
      </c>
      <c r="X940" s="99" cm="1">
        <f t="array" ref="X940">_xlfn.IFNA(_xlfn.IFS(AND(P940&gt;=2000, P940&lt;3000), 10000, AND(P940&gt;=3000, P940&lt;4000), 15000, AND(P940&gt;=4000, P940&lt;5000), 20000, AND(P940&gt;=5000), 25000),0)</f>
        <v>0</v>
      </c>
      <c r="Y940" s="64" t="str">
        <f>_xlfn.IFNA(VLOOKUP(D940,OTC!$A:$H,8,0),"")</f>
        <v/>
      </c>
      <c r="Z940" s="102">
        <f t="shared" si="329"/>
        <v>0</v>
      </c>
      <c r="AA940" s="113">
        <f t="shared" si="330"/>
        <v>850</v>
      </c>
      <c r="AB940" s="124">
        <f>IF(OR(ISNUMBER(SEARCH("적하삭제",J940)),ISNUMBER(SEARCH("적하 삭제",J940))),0,AA940*Summary!$B$23/100)</f>
        <v>8009.8050000000003</v>
      </c>
      <c r="AC940" s="65"/>
      <c r="AD940" s="145">
        <v>45920</v>
      </c>
      <c r="AE940" s="139" t="s">
        <v>10</v>
      </c>
      <c r="AF940" s="139">
        <v>82020038163</v>
      </c>
      <c r="AG940" s="139" t="s">
        <v>2895</v>
      </c>
      <c r="AH940" s="139" t="s">
        <v>2896</v>
      </c>
      <c r="AI940" s="139">
        <v>1027577047</v>
      </c>
      <c r="AJ940" s="139">
        <v>30083</v>
      </c>
      <c r="AK940" s="139"/>
      <c r="AL940" s="140">
        <v>1</v>
      </c>
      <c r="AM940" s="141">
        <v>0.65</v>
      </c>
      <c r="AN940" s="141">
        <v>2</v>
      </c>
      <c r="AO940" s="141">
        <v>2</v>
      </c>
      <c r="AP940" s="139" t="s">
        <v>8</v>
      </c>
      <c r="AQ940" s="141">
        <v>2.4300000000000002</v>
      </c>
      <c r="AR940" s="139" t="s">
        <v>81</v>
      </c>
      <c r="AS940" s="139" t="s">
        <v>81</v>
      </c>
      <c r="AT940" s="139" t="s">
        <v>81</v>
      </c>
      <c r="AU940" s="139" t="s">
        <v>81</v>
      </c>
      <c r="AV940" s="139" t="s">
        <v>81</v>
      </c>
      <c r="AW940" s="139">
        <v>2256355</v>
      </c>
      <c r="AX940" s="139" t="s">
        <v>121</v>
      </c>
      <c r="AY940" s="139" t="s">
        <v>82</v>
      </c>
      <c r="AZ940" s="139"/>
      <c r="BA940" s="139" t="s">
        <v>83</v>
      </c>
      <c r="BB940" s="157">
        <v>596421496340</v>
      </c>
      <c r="BC940" s="139"/>
      <c r="BD940" s="139" t="s">
        <v>2897</v>
      </c>
      <c r="BE940" s="139" t="s">
        <v>88</v>
      </c>
      <c r="BF940" s="139" t="s">
        <v>2788</v>
      </c>
      <c r="BG940" s="139" t="s">
        <v>84</v>
      </c>
      <c r="BH940" s="139" t="s">
        <v>85</v>
      </c>
      <c r="BI940" s="139" t="s">
        <v>86</v>
      </c>
      <c r="BJ940" s="139"/>
      <c r="BK940" s="139" t="s">
        <v>116</v>
      </c>
    </row>
    <row r="941" spans="1:63" ht="13.2" customHeight="1" x14ac:dyDescent="0.2">
      <c r="A941" s="54">
        <f t="shared" si="309"/>
        <v>45920</v>
      </c>
      <c r="B941" s="54" t="str">
        <f t="shared" si="310"/>
        <v>NRT</v>
      </c>
      <c r="C941" s="53">
        <f t="shared" si="311"/>
        <v>82020038163</v>
      </c>
      <c r="D941" s="55" t="str">
        <f t="shared" si="312"/>
        <v>PJP250147267</v>
      </c>
      <c r="E941" s="53">
        <f t="shared" si="313"/>
        <v>596421496362</v>
      </c>
      <c r="F941" s="53">
        <f t="shared" si="314"/>
        <v>2256355</v>
      </c>
      <c r="G941" s="53" t="str">
        <f t="shared" si="315"/>
        <v>SWCORP (TEAMHT)</v>
      </c>
      <c r="H941" s="55" t="str">
        <f t="shared" si="316"/>
        <v>한철희</v>
      </c>
      <c r="I941" s="53">
        <f t="shared" si="317"/>
        <v>12552</v>
      </c>
      <c r="J941" s="72">
        <f t="shared" si="318"/>
        <v>0</v>
      </c>
      <c r="K941" s="114">
        <f t="shared" si="319"/>
        <v>1</v>
      </c>
      <c r="L941" s="115">
        <f t="shared" si="320"/>
        <v>4.8499999999999996</v>
      </c>
      <c r="M941" s="115">
        <f t="shared" si="321"/>
        <v>3.6</v>
      </c>
      <c r="N941" s="56">
        <f t="shared" si="322"/>
        <v>4.9000000000000004</v>
      </c>
      <c r="O941" s="53" t="str">
        <f t="shared" si="323"/>
        <v>일반(목록배제,Normal-Manifest Exception)</v>
      </c>
      <c r="P941" s="100">
        <f t="shared" si="324"/>
        <v>9.27</v>
      </c>
      <c r="Q941" s="63" t="str">
        <f t="shared" si="325"/>
        <v>RS706</v>
      </c>
      <c r="R941" s="63" t="str">
        <f t="shared" si="326"/>
        <v>ASIANA AIRLINES</v>
      </c>
      <c r="S941" s="54">
        <f t="shared" si="327"/>
        <v>45920</v>
      </c>
      <c r="T941" s="94">
        <f t="shared" si="328"/>
        <v>1401</v>
      </c>
      <c r="U941" s="98" cm="1">
        <f t="array" ref="U941">IF(OR(ISNUMBER(SEARCH("대신대납",J941)),ISNUMBER(SEARCH("대신 대납",J941))),_xlfn.LET(
  _xlpm.s,J941,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1" s="98">
        <f>((K941-1)*2500)/(Summary!$B$23/100)</f>
        <v>0</v>
      </c>
      <c r="W941" s="107">
        <f>IF(OR(ISNUMBER(SEARCH("대신대납",J941)),ISNUMBER(SEARCH("대신 대납",J941)),ISNUMBER(SEARCH("대신착불",J941)),ISNUMBER(SEARCH("대신 착불",J941))), 0,_xlfn.IFNA(_xlfn.IFS(
    AND(N941/K941 &gt; 2, N941/K941 &lt;= 5), 500/(Summary!$B$23/100) * K941,
    AND(N941/K941 &gt; 5, N941/K941 &lt;= 10), 1000/(Summary!$B$23/100) * K941,
    AND(N941/K941 &gt; 10, N941/K941 &lt;= 20), 3000/(Summary!$B$23/100) * K941,
    AND(N941/K941 &gt; 20, N941/K941 &lt;= 25), 11000/(Summary!$B$23/100) * K941,
    AND(N941/K941 &gt; 25, N941/K941 &lt;= 999), 15000/(Summary!$B$23/100) * K941
),0))</f>
        <v>53.059968376258844</v>
      </c>
      <c r="X941" s="99" cm="1">
        <f t="array" ref="X941">_xlfn.IFNA(_xlfn.IFS(AND(P941&gt;=2000, P941&lt;3000), 10000, AND(P941&gt;=3000, P941&lt;4000), 15000, AND(P941&gt;=4000, P941&lt;5000), 20000, AND(P941&gt;=5000), 25000),0)</f>
        <v>0</v>
      </c>
      <c r="Y941" s="64" t="str">
        <f>_xlfn.IFNA(VLOOKUP(D941,OTC!$A:$H,8,0),"")</f>
        <v/>
      </c>
      <c r="Z941" s="102">
        <f t="shared" si="329"/>
        <v>53</v>
      </c>
      <c r="AA941" s="113">
        <f t="shared" si="330"/>
        <v>1454</v>
      </c>
      <c r="AB941" s="124">
        <f>IF(OR(ISNUMBER(SEARCH("적하삭제",J941)),ISNUMBER(SEARCH("적하 삭제",J941))),0,AA941*Summary!$B$23/100)</f>
        <v>13701.478200000001</v>
      </c>
      <c r="AC941" s="65"/>
      <c r="AD941" s="145">
        <v>45920</v>
      </c>
      <c r="AE941" s="139" t="s">
        <v>10</v>
      </c>
      <c r="AF941" s="139">
        <v>82020038163</v>
      </c>
      <c r="AG941" s="139" t="s">
        <v>2898</v>
      </c>
      <c r="AH941" s="139" t="s">
        <v>384</v>
      </c>
      <c r="AI941" s="139">
        <v>1055735460</v>
      </c>
      <c r="AJ941" s="139">
        <v>12552</v>
      </c>
      <c r="AK941" s="139"/>
      <c r="AL941" s="140">
        <v>1</v>
      </c>
      <c r="AM941" s="141">
        <v>4.8499999999999996</v>
      </c>
      <c r="AN941" s="141">
        <v>3.6</v>
      </c>
      <c r="AO941" s="141">
        <v>4.9000000000000004</v>
      </c>
      <c r="AP941" s="139" t="s">
        <v>8</v>
      </c>
      <c r="AQ941" s="141">
        <v>9.27</v>
      </c>
      <c r="AR941" s="139" t="s">
        <v>81</v>
      </c>
      <c r="AS941" s="139" t="s">
        <v>81</v>
      </c>
      <c r="AT941" s="139" t="s">
        <v>81</v>
      </c>
      <c r="AU941" s="139" t="s">
        <v>81</v>
      </c>
      <c r="AV941" s="139" t="s">
        <v>81</v>
      </c>
      <c r="AW941" s="139">
        <v>2256355</v>
      </c>
      <c r="AX941" s="139" t="s">
        <v>121</v>
      </c>
      <c r="AY941" s="139" t="s">
        <v>82</v>
      </c>
      <c r="AZ941" s="139"/>
      <c r="BA941" s="139" t="s">
        <v>83</v>
      </c>
      <c r="BB941" s="157">
        <v>596421496362</v>
      </c>
      <c r="BC941" s="139"/>
      <c r="BD941" s="139" t="s">
        <v>2899</v>
      </c>
      <c r="BE941" s="139" t="s">
        <v>88</v>
      </c>
      <c r="BF941" s="139" t="s">
        <v>2788</v>
      </c>
      <c r="BG941" s="139" t="s">
        <v>84</v>
      </c>
      <c r="BH941" s="139" t="s">
        <v>85</v>
      </c>
      <c r="BI941" s="139" t="s">
        <v>86</v>
      </c>
      <c r="BJ941" s="139"/>
      <c r="BK941" s="139" t="s">
        <v>116</v>
      </c>
    </row>
    <row r="942" spans="1:63" ht="13.2" customHeight="1" x14ac:dyDescent="0.2">
      <c r="A942" s="54">
        <f t="shared" si="309"/>
        <v>45920</v>
      </c>
      <c r="B942" s="54" t="str">
        <f t="shared" si="310"/>
        <v>NRT</v>
      </c>
      <c r="C942" s="53">
        <f t="shared" si="311"/>
        <v>82020038163</v>
      </c>
      <c r="D942" s="55" t="str">
        <f t="shared" si="312"/>
        <v>PJP250147274</v>
      </c>
      <c r="E942" s="53">
        <f t="shared" si="313"/>
        <v>596421496432</v>
      </c>
      <c r="F942" s="53">
        <f t="shared" si="314"/>
        <v>2256355</v>
      </c>
      <c r="G942" s="53" t="str">
        <f t="shared" si="315"/>
        <v>SWCORP (TEAMHT)</v>
      </c>
      <c r="H942" s="55" t="str">
        <f t="shared" si="316"/>
        <v>홍희종</v>
      </c>
      <c r="I942" s="53">
        <f t="shared" si="317"/>
        <v>62020</v>
      </c>
      <c r="J942" s="72">
        <f t="shared" si="318"/>
        <v>0</v>
      </c>
      <c r="K942" s="114">
        <f t="shared" si="319"/>
        <v>1</v>
      </c>
      <c r="L942" s="115">
        <f t="shared" si="320"/>
        <v>0.95</v>
      </c>
      <c r="M942" s="115">
        <f t="shared" si="321"/>
        <v>2.1</v>
      </c>
      <c r="N942" s="56">
        <f t="shared" si="322"/>
        <v>2.1</v>
      </c>
      <c r="O942" s="53" t="str">
        <f t="shared" si="323"/>
        <v>일반(목록배제,Normal-Manifest Exception)</v>
      </c>
      <c r="P942" s="100">
        <f t="shared" si="324"/>
        <v>22.44</v>
      </c>
      <c r="Q942" s="63" t="str">
        <f t="shared" si="325"/>
        <v>RS706</v>
      </c>
      <c r="R942" s="63" t="str">
        <f t="shared" si="326"/>
        <v>ASIANA AIRLINES</v>
      </c>
      <c r="S942" s="54">
        <f t="shared" si="327"/>
        <v>45920</v>
      </c>
      <c r="T942" s="94">
        <f t="shared" si="328"/>
        <v>869</v>
      </c>
      <c r="U942" s="98" cm="1">
        <f t="array" ref="U942">IF(OR(ISNUMBER(SEARCH("대신대납",J942)),ISNUMBER(SEARCH("대신 대납",J942))),_xlfn.LET(
  _xlpm.s,J942,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2" s="98">
        <f>((K942-1)*2500)/(Summary!$B$23/100)</f>
        <v>0</v>
      </c>
      <c r="W942" s="107">
        <f>IF(OR(ISNUMBER(SEARCH("대신대납",J942)),ISNUMBER(SEARCH("대신 대납",J942)),ISNUMBER(SEARCH("대신착불",J942)),ISNUMBER(SEARCH("대신 착불",J942))), 0,_xlfn.IFNA(_xlfn.IFS(
    AND(N942/K942 &gt; 2, N942/K942 &lt;= 5), 500/(Summary!$B$23/100) * K942,
    AND(N942/K942 &gt; 5, N942/K942 &lt;= 10), 1000/(Summary!$B$23/100) * K942,
    AND(N942/K942 &gt; 10, N942/K942 &lt;= 20), 3000/(Summary!$B$23/100) * K942,
    AND(N942/K942 &gt; 20, N942/K942 &lt;= 25), 11000/(Summary!$B$23/100) * K942,
    AND(N942/K942 &gt; 25, N942/K942 &lt;= 999), 15000/(Summary!$B$23/100) * K942
),0))</f>
        <v>53.059968376258844</v>
      </c>
      <c r="X942" s="99" cm="1">
        <f t="array" ref="X942">_xlfn.IFNA(_xlfn.IFS(AND(P942&gt;=2000, P942&lt;3000), 10000, AND(P942&gt;=3000, P942&lt;4000), 15000, AND(P942&gt;=4000, P942&lt;5000), 20000, AND(P942&gt;=5000), 25000),0)</f>
        <v>0</v>
      </c>
      <c r="Y942" s="64" t="str">
        <f>_xlfn.IFNA(VLOOKUP(D942,OTC!$A:$H,8,0),"")</f>
        <v/>
      </c>
      <c r="Z942" s="102">
        <f t="shared" si="329"/>
        <v>53</v>
      </c>
      <c r="AA942" s="113">
        <f t="shared" si="330"/>
        <v>922</v>
      </c>
      <c r="AB942" s="124">
        <f>IF(OR(ISNUMBER(SEARCH("적하삭제",J942)),ISNUMBER(SEARCH("적하 삭제",J942))),0,AA942*Summary!$B$23/100)</f>
        <v>8688.2826000000005</v>
      </c>
      <c r="AC942" s="65"/>
      <c r="AD942" s="145">
        <v>45920</v>
      </c>
      <c r="AE942" s="139" t="s">
        <v>10</v>
      </c>
      <c r="AF942" s="139">
        <v>82020038163</v>
      </c>
      <c r="AG942" s="139" t="s">
        <v>2900</v>
      </c>
      <c r="AH942" s="139" t="s">
        <v>2901</v>
      </c>
      <c r="AI942" s="139">
        <v>1041622430</v>
      </c>
      <c r="AJ942" s="139">
        <v>62020</v>
      </c>
      <c r="AK942" s="139"/>
      <c r="AL942" s="140">
        <v>1</v>
      </c>
      <c r="AM942" s="141">
        <v>0.95</v>
      </c>
      <c r="AN942" s="141">
        <v>2.1</v>
      </c>
      <c r="AO942" s="141">
        <v>2.1</v>
      </c>
      <c r="AP942" s="139" t="s">
        <v>8</v>
      </c>
      <c r="AQ942" s="141">
        <v>22.44</v>
      </c>
      <c r="AR942" s="139" t="s">
        <v>81</v>
      </c>
      <c r="AS942" s="139" t="s">
        <v>81</v>
      </c>
      <c r="AT942" s="139" t="s">
        <v>81</v>
      </c>
      <c r="AU942" s="139" t="s">
        <v>81</v>
      </c>
      <c r="AV942" s="139" t="s">
        <v>81</v>
      </c>
      <c r="AW942" s="139">
        <v>2256355</v>
      </c>
      <c r="AX942" s="139" t="s">
        <v>121</v>
      </c>
      <c r="AY942" s="139" t="s">
        <v>82</v>
      </c>
      <c r="AZ942" s="139"/>
      <c r="BA942" s="139" t="s">
        <v>83</v>
      </c>
      <c r="BB942" s="157">
        <v>596421496432</v>
      </c>
      <c r="BC942" s="139"/>
      <c r="BD942" s="139" t="s">
        <v>2902</v>
      </c>
      <c r="BE942" s="139" t="s">
        <v>88</v>
      </c>
      <c r="BF942" s="139" t="s">
        <v>2788</v>
      </c>
      <c r="BG942" s="139" t="s">
        <v>84</v>
      </c>
      <c r="BH942" s="139" t="s">
        <v>85</v>
      </c>
      <c r="BI942" s="139" t="s">
        <v>86</v>
      </c>
      <c r="BJ942" s="139"/>
      <c r="BK942" s="139" t="s">
        <v>116</v>
      </c>
    </row>
    <row r="943" spans="1:63" ht="13.2" customHeight="1" x14ac:dyDescent="0.2">
      <c r="A943" s="54">
        <f t="shared" si="309"/>
        <v>45920</v>
      </c>
      <c r="B943" s="54" t="str">
        <f t="shared" si="310"/>
        <v>NRT</v>
      </c>
      <c r="C943" s="53">
        <f t="shared" si="311"/>
        <v>82020038163</v>
      </c>
      <c r="D943" s="55" t="str">
        <f t="shared" si="312"/>
        <v>PJP250147277</v>
      </c>
      <c r="E943" s="53">
        <f t="shared" si="313"/>
        <v>596421496465</v>
      </c>
      <c r="F943" s="53">
        <f t="shared" si="314"/>
        <v>2256355</v>
      </c>
      <c r="G943" s="53" t="str">
        <f t="shared" si="315"/>
        <v>SWCORP (TEAMHT)</v>
      </c>
      <c r="H943" s="55" t="str">
        <f t="shared" si="316"/>
        <v>장세영</v>
      </c>
      <c r="I943" s="53">
        <f t="shared" si="317"/>
        <v>22399</v>
      </c>
      <c r="J943" s="72">
        <f t="shared" si="318"/>
        <v>0</v>
      </c>
      <c r="K943" s="114">
        <f t="shared" si="319"/>
        <v>1</v>
      </c>
      <c r="L943" s="115">
        <f t="shared" si="320"/>
        <v>0.55000000000000004</v>
      </c>
      <c r="M943" s="115">
        <f t="shared" si="321"/>
        <v>2</v>
      </c>
      <c r="N943" s="56">
        <f t="shared" si="322"/>
        <v>2</v>
      </c>
      <c r="O943" s="53" t="str">
        <f t="shared" si="323"/>
        <v>일반(목록배제,Normal-Manifest Exception)</v>
      </c>
      <c r="P943" s="100">
        <f t="shared" si="324"/>
        <v>10.23</v>
      </c>
      <c r="Q943" s="63" t="str">
        <f t="shared" si="325"/>
        <v>RS706</v>
      </c>
      <c r="R943" s="63" t="str">
        <f t="shared" si="326"/>
        <v>ASIANA AIRLINES</v>
      </c>
      <c r="S943" s="54">
        <f t="shared" si="327"/>
        <v>45920</v>
      </c>
      <c r="T943" s="94">
        <f t="shared" si="328"/>
        <v>850</v>
      </c>
      <c r="U943" s="98" cm="1">
        <f t="array" ref="U943">IF(OR(ISNUMBER(SEARCH("대신대납",J943)),ISNUMBER(SEARCH("대신 대납",J943))),_xlfn.LET(
  _xlpm.s,J943,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3" s="98">
        <f>((K943-1)*2500)/(Summary!$B$23/100)</f>
        <v>0</v>
      </c>
      <c r="W943" s="107">
        <f>IF(OR(ISNUMBER(SEARCH("대신대납",J943)),ISNUMBER(SEARCH("대신 대납",J943)),ISNUMBER(SEARCH("대신착불",J943)),ISNUMBER(SEARCH("대신 착불",J943))), 0,_xlfn.IFNA(_xlfn.IFS(
    AND(N943/K943 &gt; 2, N943/K943 &lt;= 5), 500/(Summary!$B$23/100) * K943,
    AND(N943/K943 &gt; 5, N943/K943 &lt;= 10), 1000/(Summary!$B$23/100) * K943,
    AND(N943/K943 &gt; 10, N943/K943 &lt;= 20), 3000/(Summary!$B$23/100) * K943,
    AND(N943/K943 &gt; 20, N943/K943 &lt;= 25), 11000/(Summary!$B$23/100) * K943,
    AND(N943/K943 &gt; 25, N943/K943 &lt;= 999), 15000/(Summary!$B$23/100) * K943
),0))</f>
        <v>0</v>
      </c>
      <c r="X943" s="99" cm="1">
        <f t="array" ref="X943">_xlfn.IFNA(_xlfn.IFS(AND(P943&gt;=2000, P943&lt;3000), 10000, AND(P943&gt;=3000, P943&lt;4000), 15000, AND(P943&gt;=4000, P943&lt;5000), 20000, AND(P943&gt;=5000), 25000),0)</f>
        <v>0</v>
      </c>
      <c r="Y943" s="64" t="str">
        <f>_xlfn.IFNA(VLOOKUP(D943,OTC!$A:$H,8,0),"")</f>
        <v/>
      </c>
      <c r="Z943" s="102">
        <f t="shared" si="329"/>
        <v>0</v>
      </c>
      <c r="AA943" s="113">
        <f t="shared" si="330"/>
        <v>850</v>
      </c>
      <c r="AB943" s="124">
        <f>IF(OR(ISNUMBER(SEARCH("적하삭제",J943)),ISNUMBER(SEARCH("적하 삭제",J943))),0,AA943*Summary!$B$23/100)</f>
        <v>8009.8050000000003</v>
      </c>
      <c r="AC943" s="65"/>
      <c r="AD943" s="145">
        <v>45920</v>
      </c>
      <c r="AE943" s="139" t="s">
        <v>10</v>
      </c>
      <c r="AF943" s="139">
        <v>82020038163</v>
      </c>
      <c r="AG943" s="139" t="s">
        <v>2903</v>
      </c>
      <c r="AH943" s="139" t="s">
        <v>2904</v>
      </c>
      <c r="AI943" s="139">
        <v>1025858094</v>
      </c>
      <c r="AJ943" s="139">
        <v>22399</v>
      </c>
      <c r="AK943" s="139"/>
      <c r="AL943" s="140">
        <v>1</v>
      </c>
      <c r="AM943" s="141">
        <v>0.55000000000000004</v>
      </c>
      <c r="AN943" s="141">
        <v>2</v>
      </c>
      <c r="AO943" s="141">
        <v>2</v>
      </c>
      <c r="AP943" s="139" t="s">
        <v>8</v>
      </c>
      <c r="AQ943" s="141">
        <v>10.23</v>
      </c>
      <c r="AR943" s="139" t="s">
        <v>81</v>
      </c>
      <c r="AS943" s="139" t="s">
        <v>81</v>
      </c>
      <c r="AT943" s="139" t="s">
        <v>81</v>
      </c>
      <c r="AU943" s="139" t="s">
        <v>81</v>
      </c>
      <c r="AV943" s="139" t="s">
        <v>81</v>
      </c>
      <c r="AW943" s="139">
        <v>2256355</v>
      </c>
      <c r="AX943" s="139" t="s">
        <v>121</v>
      </c>
      <c r="AY943" s="139" t="s">
        <v>82</v>
      </c>
      <c r="AZ943" s="139"/>
      <c r="BA943" s="139" t="s">
        <v>83</v>
      </c>
      <c r="BB943" s="157">
        <v>596421496465</v>
      </c>
      <c r="BC943" s="139"/>
      <c r="BD943" s="139" t="s">
        <v>2905</v>
      </c>
      <c r="BE943" s="139" t="s">
        <v>88</v>
      </c>
      <c r="BF943" s="139" t="s">
        <v>2788</v>
      </c>
      <c r="BG943" s="139" t="s">
        <v>84</v>
      </c>
      <c r="BH943" s="139" t="s">
        <v>85</v>
      </c>
      <c r="BI943" s="139" t="s">
        <v>86</v>
      </c>
      <c r="BJ943" s="139"/>
      <c r="BK943" s="139" t="s">
        <v>116</v>
      </c>
    </row>
    <row r="944" spans="1:63" ht="13.2" customHeight="1" x14ac:dyDescent="0.2">
      <c r="A944" s="54">
        <f t="shared" si="309"/>
        <v>45920</v>
      </c>
      <c r="B944" s="54" t="str">
        <f t="shared" si="310"/>
        <v>NRT</v>
      </c>
      <c r="C944" s="53">
        <f t="shared" si="311"/>
        <v>82020038163</v>
      </c>
      <c r="D944" s="55" t="str">
        <f t="shared" si="312"/>
        <v>PJP250147241</v>
      </c>
      <c r="E944" s="53">
        <f t="shared" si="313"/>
        <v>596421496104</v>
      </c>
      <c r="F944" s="53">
        <f t="shared" si="314"/>
        <v>2256355</v>
      </c>
      <c r="G944" s="53" t="str">
        <f t="shared" si="315"/>
        <v>SWCORP (TEAMHT)</v>
      </c>
      <c r="H944" s="55" t="str">
        <f t="shared" si="316"/>
        <v>김종율</v>
      </c>
      <c r="I944" s="53">
        <f t="shared" si="317"/>
        <v>38170</v>
      </c>
      <c r="J944" s="72">
        <f t="shared" si="318"/>
        <v>0</v>
      </c>
      <c r="K944" s="114">
        <f t="shared" si="319"/>
        <v>1</v>
      </c>
      <c r="L944" s="115">
        <f t="shared" si="320"/>
        <v>0.85</v>
      </c>
      <c r="M944" s="115">
        <f t="shared" si="321"/>
        <v>1.9</v>
      </c>
      <c r="N944" s="56">
        <f t="shared" si="322"/>
        <v>1.9000000000000001</v>
      </c>
      <c r="O944" s="53" t="str">
        <f t="shared" si="323"/>
        <v>일반(목록배제,Normal-Manifest Exception)</v>
      </c>
      <c r="P944" s="100">
        <f t="shared" si="324"/>
        <v>8.65</v>
      </c>
      <c r="Q944" s="63" t="str">
        <f t="shared" si="325"/>
        <v>RS706</v>
      </c>
      <c r="R944" s="63" t="str">
        <f t="shared" si="326"/>
        <v>ASIANA AIRLINES</v>
      </c>
      <c r="S944" s="54">
        <f t="shared" si="327"/>
        <v>45920</v>
      </c>
      <c r="T944" s="94">
        <f t="shared" si="328"/>
        <v>831</v>
      </c>
      <c r="U944" s="98" cm="1">
        <f t="array" ref="U944">IF(OR(ISNUMBER(SEARCH("대신대납",J944)),ISNUMBER(SEARCH("대신 대납",J944))),_xlfn.LET(
  _xlpm.s,J944,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4" s="98">
        <f>((K944-1)*2500)/(Summary!$B$23/100)</f>
        <v>0</v>
      </c>
      <c r="W944" s="107">
        <f>IF(OR(ISNUMBER(SEARCH("대신대납",J944)),ISNUMBER(SEARCH("대신 대납",J944)),ISNUMBER(SEARCH("대신착불",J944)),ISNUMBER(SEARCH("대신 착불",J944))), 0,_xlfn.IFNA(_xlfn.IFS(
    AND(N944/K944 &gt; 2, N944/K944 &lt;= 5), 500/(Summary!$B$23/100) * K944,
    AND(N944/K944 &gt; 5, N944/K944 &lt;= 10), 1000/(Summary!$B$23/100) * K944,
    AND(N944/K944 &gt; 10, N944/K944 &lt;= 20), 3000/(Summary!$B$23/100) * K944,
    AND(N944/K944 &gt; 20, N944/K944 &lt;= 25), 11000/(Summary!$B$23/100) * K944,
    AND(N944/K944 &gt; 25, N944/K944 &lt;= 999), 15000/(Summary!$B$23/100) * K944
),0))</f>
        <v>0</v>
      </c>
      <c r="X944" s="99" cm="1">
        <f t="array" ref="X944">_xlfn.IFNA(_xlfn.IFS(AND(P944&gt;=2000, P944&lt;3000), 10000, AND(P944&gt;=3000, P944&lt;4000), 15000, AND(P944&gt;=4000, P944&lt;5000), 20000, AND(P944&gt;=5000), 25000),0)</f>
        <v>0</v>
      </c>
      <c r="Y944" s="64" t="str">
        <f>_xlfn.IFNA(VLOOKUP(D944,OTC!$A:$H,8,0),"")</f>
        <v/>
      </c>
      <c r="Z944" s="102">
        <f t="shared" si="329"/>
        <v>0</v>
      </c>
      <c r="AA944" s="113">
        <f t="shared" si="330"/>
        <v>831</v>
      </c>
      <c r="AB944" s="124">
        <f>IF(OR(ISNUMBER(SEARCH("적하삭제",J944)),ISNUMBER(SEARCH("적하 삭제",J944))),0,AA944*Summary!$B$23/100)</f>
        <v>7830.7622999999994</v>
      </c>
      <c r="AC944" s="65"/>
      <c r="AD944" s="145">
        <v>45920</v>
      </c>
      <c r="AE944" s="139" t="s">
        <v>10</v>
      </c>
      <c r="AF944" s="139">
        <v>82020038163</v>
      </c>
      <c r="AG944" s="139" t="s">
        <v>2906</v>
      </c>
      <c r="AH944" s="139" t="s">
        <v>2907</v>
      </c>
      <c r="AI944" s="139">
        <v>1020295605</v>
      </c>
      <c r="AJ944" s="139">
        <v>38170</v>
      </c>
      <c r="AK944" s="139"/>
      <c r="AL944" s="140">
        <v>1</v>
      </c>
      <c r="AM944" s="141">
        <v>0.85</v>
      </c>
      <c r="AN944" s="141">
        <v>1.9</v>
      </c>
      <c r="AO944" s="141">
        <v>1.9</v>
      </c>
      <c r="AP944" s="139" t="s">
        <v>8</v>
      </c>
      <c r="AQ944" s="141">
        <v>8.65</v>
      </c>
      <c r="AR944" s="139" t="s">
        <v>81</v>
      </c>
      <c r="AS944" s="139" t="s">
        <v>81</v>
      </c>
      <c r="AT944" s="139" t="s">
        <v>81</v>
      </c>
      <c r="AU944" s="139" t="s">
        <v>81</v>
      </c>
      <c r="AV944" s="139" t="s">
        <v>81</v>
      </c>
      <c r="AW944" s="139">
        <v>2256355</v>
      </c>
      <c r="AX944" s="139" t="s">
        <v>121</v>
      </c>
      <c r="AY944" s="139" t="s">
        <v>82</v>
      </c>
      <c r="AZ944" s="139"/>
      <c r="BA944" s="139" t="s">
        <v>83</v>
      </c>
      <c r="BB944" s="157">
        <v>596421496104</v>
      </c>
      <c r="BC944" s="139"/>
      <c r="BD944" s="139" t="s">
        <v>2908</v>
      </c>
      <c r="BE944" s="139" t="s">
        <v>88</v>
      </c>
      <c r="BF944" s="139" t="s">
        <v>2788</v>
      </c>
      <c r="BG944" s="139" t="s">
        <v>84</v>
      </c>
      <c r="BH944" s="139" t="s">
        <v>85</v>
      </c>
      <c r="BI944" s="139" t="s">
        <v>86</v>
      </c>
      <c r="BJ944" s="139"/>
      <c r="BK944" s="139" t="s">
        <v>116</v>
      </c>
    </row>
    <row r="945" spans="1:63" ht="13.2" customHeight="1" x14ac:dyDescent="0.2">
      <c r="A945" s="54">
        <f t="shared" si="309"/>
        <v>45920</v>
      </c>
      <c r="B945" s="54" t="str">
        <f t="shared" si="310"/>
        <v>NRT</v>
      </c>
      <c r="C945" s="53">
        <f t="shared" si="311"/>
        <v>82020038163</v>
      </c>
      <c r="D945" s="55" t="str">
        <f t="shared" si="312"/>
        <v>PJP250147263</v>
      </c>
      <c r="E945" s="53">
        <f t="shared" si="313"/>
        <v>596421496325</v>
      </c>
      <c r="F945" s="53">
        <f t="shared" si="314"/>
        <v>2256355</v>
      </c>
      <c r="G945" s="53" t="str">
        <f t="shared" si="315"/>
        <v>SWCORP (TEAMHT)</v>
      </c>
      <c r="H945" s="55" t="str">
        <f t="shared" si="316"/>
        <v>김동환</v>
      </c>
      <c r="I945" s="53">
        <f t="shared" si="317"/>
        <v>44239</v>
      </c>
      <c r="J945" s="72">
        <f t="shared" si="318"/>
        <v>0</v>
      </c>
      <c r="K945" s="114">
        <f t="shared" si="319"/>
        <v>1</v>
      </c>
      <c r="L945" s="115">
        <f t="shared" si="320"/>
        <v>0.4</v>
      </c>
      <c r="M945" s="115">
        <f t="shared" si="321"/>
        <v>2</v>
      </c>
      <c r="N945" s="56">
        <f t="shared" si="322"/>
        <v>2</v>
      </c>
      <c r="O945" s="53" t="str">
        <f t="shared" si="323"/>
        <v>일반(목록배제,Normal-Manifest Exception)</v>
      </c>
      <c r="P945" s="100">
        <f t="shared" si="324"/>
        <v>8.8800000000000008</v>
      </c>
      <c r="Q945" s="63" t="str">
        <f t="shared" si="325"/>
        <v>RS706</v>
      </c>
      <c r="R945" s="63" t="str">
        <f t="shared" si="326"/>
        <v>ASIANA AIRLINES</v>
      </c>
      <c r="S945" s="54">
        <f t="shared" si="327"/>
        <v>45920</v>
      </c>
      <c r="T945" s="94">
        <f t="shared" si="328"/>
        <v>850</v>
      </c>
      <c r="U945" s="98" cm="1">
        <f t="array" ref="U945">IF(OR(ISNUMBER(SEARCH("대신대납",J945)),ISNUMBER(SEARCH("대신 대납",J945))),_xlfn.LET(
  _xlpm.s,J945,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5" s="98">
        <f>((K945-1)*2500)/(Summary!$B$23/100)</f>
        <v>0</v>
      </c>
      <c r="W945" s="107">
        <f>IF(OR(ISNUMBER(SEARCH("대신대납",J945)),ISNUMBER(SEARCH("대신 대납",J945)),ISNUMBER(SEARCH("대신착불",J945)),ISNUMBER(SEARCH("대신 착불",J945))), 0,_xlfn.IFNA(_xlfn.IFS(
    AND(N945/K945 &gt; 2, N945/K945 &lt;= 5), 500/(Summary!$B$23/100) * K945,
    AND(N945/K945 &gt; 5, N945/K945 &lt;= 10), 1000/(Summary!$B$23/100) * K945,
    AND(N945/K945 &gt; 10, N945/K945 &lt;= 20), 3000/(Summary!$B$23/100) * K945,
    AND(N945/K945 &gt; 20, N945/K945 &lt;= 25), 11000/(Summary!$B$23/100) * K945,
    AND(N945/K945 &gt; 25, N945/K945 &lt;= 999), 15000/(Summary!$B$23/100) * K945
),0))</f>
        <v>0</v>
      </c>
      <c r="X945" s="99" cm="1">
        <f t="array" ref="X945">_xlfn.IFNA(_xlfn.IFS(AND(P945&gt;=2000, P945&lt;3000), 10000, AND(P945&gt;=3000, P945&lt;4000), 15000, AND(P945&gt;=4000, P945&lt;5000), 20000, AND(P945&gt;=5000), 25000),0)</f>
        <v>0</v>
      </c>
      <c r="Y945" s="64" t="str">
        <f>_xlfn.IFNA(VLOOKUP(D945,OTC!$A:$H,8,0),"")</f>
        <v/>
      </c>
      <c r="Z945" s="102">
        <f t="shared" si="329"/>
        <v>0</v>
      </c>
      <c r="AA945" s="113">
        <f t="shared" si="330"/>
        <v>850</v>
      </c>
      <c r="AB945" s="124">
        <f>IF(OR(ISNUMBER(SEARCH("적하삭제",J945)),ISNUMBER(SEARCH("적하 삭제",J945))),0,AA945*Summary!$B$23/100)</f>
        <v>8009.8050000000003</v>
      </c>
      <c r="AC945" s="65"/>
      <c r="AD945" s="145">
        <v>45920</v>
      </c>
      <c r="AE945" s="139" t="s">
        <v>10</v>
      </c>
      <c r="AF945" s="139">
        <v>82020038163</v>
      </c>
      <c r="AG945" s="139" t="s">
        <v>2909</v>
      </c>
      <c r="AH945" s="139" t="s">
        <v>2910</v>
      </c>
      <c r="AI945" s="139">
        <v>1067369009</v>
      </c>
      <c r="AJ945" s="139">
        <v>44239</v>
      </c>
      <c r="AK945" s="139"/>
      <c r="AL945" s="140">
        <v>1</v>
      </c>
      <c r="AM945" s="141">
        <v>0.4</v>
      </c>
      <c r="AN945" s="141">
        <v>2</v>
      </c>
      <c r="AO945" s="141">
        <v>2</v>
      </c>
      <c r="AP945" s="139" t="s">
        <v>8</v>
      </c>
      <c r="AQ945" s="141">
        <v>8.8800000000000008</v>
      </c>
      <c r="AR945" s="139" t="s">
        <v>81</v>
      </c>
      <c r="AS945" s="139" t="s">
        <v>81</v>
      </c>
      <c r="AT945" s="139" t="s">
        <v>81</v>
      </c>
      <c r="AU945" s="139" t="s">
        <v>81</v>
      </c>
      <c r="AV945" s="139" t="s">
        <v>81</v>
      </c>
      <c r="AW945" s="139">
        <v>2256355</v>
      </c>
      <c r="AX945" s="139" t="s">
        <v>121</v>
      </c>
      <c r="AY945" s="139" t="s">
        <v>82</v>
      </c>
      <c r="AZ945" s="139"/>
      <c r="BA945" s="139" t="s">
        <v>83</v>
      </c>
      <c r="BB945" s="157">
        <v>596421496325</v>
      </c>
      <c r="BC945" s="139"/>
      <c r="BD945" s="139" t="s">
        <v>2911</v>
      </c>
      <c r="BE945" s="139" t="s">
        <v>88</v>
      </c>
      <c r="BF945" s="139" t="s">
        <v>2788</v>
      </c>
      <c r="BG945" s="139" t="s">
        <v>84</v>
      </c>
      <c r="BH945" s="139" t="s">
        <v>85</v>
      </c>
      <c r="BI945" s="139" t="s">
        <v>86</v>
      </c>
      <c r="BJ945" s="139"/>
      <c r="BK945" s="139" t="s">
        <v>116</v>
      </c>
    </row>
    <row r="946" spans="1:63" ht="13.2" customHeight="1" x14ac:dyDescent="0.2">
      <c r="A946" s="54">
        <f t="shared" si="309"/>
        <v>45920</v>
      </c>
      <c r="B946" s="54" t="str">
        <f t="shared" si="310"/>
        <v>NRT</v>
      </c>
      <c r="C946" s="53">
        <f t="shared" si="311"/>
        <v>82020038163</v>
      </c>
      <c r="D946" s="55" t="str">
        <f t="shared" si="312"/>
        <v>PJP250146889</v>
      </c>
      <c r="E946" s="53">
        <f t="shared" si="313"/>
        <v>596421493831</v>
      </c>
      <c r="F946" s="53">
        <f t="shared" si="314"/>
        <v>2256355</v>
      </c>
      <c r="G946" s="53" t="str">
        <f t="shared" si="315"/>
        <v>SWCORP (TEAMHT)</v>
      </c>
      <c r="H946" s="55" t="str">
        <f t="shared" si="316"/>
        <v>양효정</v>
      </c>
      <c r="I946" s="53">
        <f t="shared" si="317"/>
        <v>37695</v>
      </c>
      <c r="J946" s="72">
        <f t="shared" si="318"/>
        <v>0</v>
      </c>
      <c r="K946" s="114">
        <f t="shared" si="319"/>
        <v>1</v>
      </c>
      <c r="L946" s="115">
        <f t="shared" si="320"/>
        <v>1.4</v>
      </c>
      <c r="M946" s="115">
        <f t="shared" si="321"/>
        <v>3.4</v>
      </c>
      <c r="N946" s="56">
        <f t="shared" si="322"/>
        <v>3.4000000000000004</v>
      </c>
      <c r="O946" s="53" t="str">
        <f t="shared" si="323"/>
        <v>일반(목록배제,Normal-Manifest Exception)</v>
      </c>
      <c r="P946" s="100">
        <f t="shared" si="324"/>
        <v>12.95</v>
      </c>
      <c r="Q946" s="63" t="str">
        <f t="shared" si="325"/>
        <v>RS706</v>
      </c>
      <c r="R946" s="63" t="str">
        <f t="shared" si="326"/>
        <v>ASIANA AIRLINES</v>
      </c>
      <c r="S946" s="54">
        <f t="shared" si="327"/>
        <v>45920</v>
      </c>
      <c r="T946" s="94">
        <f t="shared" si="328"/>
        <v>1116</v>
      </c>
      <c r="U946" s="98" cm="1">
        <f t="array" ref="U946">IF(OR(ISNUMBER(SEARCH("대신대납",J946)),ISNUMBER(SEARCH("대신 대납",J946))),_xlfn.LET(
  _xlpm.s,J946,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6" s="98">
        <f>((K946-1)*2500)/(Summary!$B$23/100)</f>
        <v>0</v>
      </c>
      <c r="W946" s="107">
        <f>IF(OR(ISNUMBER(SEARCH("대신대납",J946)),ISNUMBER(SEARCH("대신 대납",J946)),ISNUMBER(SEARCH("대신착불",J946)),ISNUMBER(SEARCH("대신 착불",J946))), 0,_xlfn.IFNA(_xlfn.IFS(
    AND(N946/K946 &gt; 2, N946/K946 &lt;= 5), 500/(Summary!$B$23/100) * K946,
    AND(N946/K946 &gt; 5, N946/K946 &lt;= 10), 1000/(Summary!$B$23/100) * K946,
    AND(N946/K946 &gt; 10, N946/K946 &lt;= 20), 3000/(Summary!$B$23/100) * K946,
    AND(N946/K946 &gt; 20, N946/K946 &lt;= 25), 11000/(Summary!$B$23/100) * K946,
    AND(N946/K946 &gt; 25, N946/K946 &lt;= 999), 15000/(Summary!$B$23/100) * K946
),0))</f>
        <v>53.059968376258844</v>
      </c>
      <c r="X946" s="99" cm="1">
        <f t="array" ref="X946">_xlfn.IFNA(_xlfn.IFS(AND(P946&gt;=2000, P946&lt;3000), 10000, AND(P946&gt;=3000, P946&lt;4000), 15000, AND(P946&gt;=4000, P946&lt;5000), 20000, AND(P946&gt;=5000), 25000),0)</f>
        <v>0</v>
      </c>
      <c r="Y946" s="64" t="str">
        <f>_xlfn.IFNA(VLOOKUP(D946,OTC!$A:$H,8,0),"")</f>
        <v/>
      </c>
      <c r="Z946" s="102">
        <f t="shared" si="329"/>
        <v>53</v>
      </c>
      <c r="AA946" s="113">
        <f t="shared" si="330"/>
        <v>1169</v>
      </c>
      <c r="AB946" s="124">
        <f>IF(OR(ISNUMBER(SEARCH("적하삭제",J946)),ISNUMBER(SEARCH("적하 삭제",J946))),0,AA946*Summary!$B$23/100)</f>
        <v>11015.8377</v>
      </c>
      <c r="AC946" s="65"/>
      <c r="AD946" s="145">
        <v>45920</v>
      </c>
      <c r="AE946" s="139" t="s">
        <v>10</v>
      </c>
      <c r="AF946" s="139">
        <v>82020038163</v>
      </c>
      <c r="AG946" s="139" t="s">
        <v>2912</v>
      </c>
      <c r="AH946" s="139" t="s">
        <v>2913</v>
      </c>
      <c r="AI946" s="139">
        <v>1045191261</v>
      </c>
      <c r="AJ946" s="139">
        <v>37695</v>
      </c>
      <c r="AK946" s="139"/>
      <c r="AL946" s="140">
        <v>1</v>
      </c>
      <c r="AM946" s="141">
        <v>1.4</v>
      </c>
      <c r="AN946" s="141">
        <v>3.4</v>
      </c>
      <c r="AO946" s="141">
        <v>3.4</v>
      </c>
      <c r="AP946" s="139" t="s">
        <v>8</v>
      </c>
      <c r="AQ946" s="141">
        <v>12.95</v>
      </c>
      <c r="AR946" s="139" t="s">
        <v>81</v>
      </c>
      <c r="AS946" s="139" t="s">
        <v>81</v>
      </c>
      <c r="AT946" s="139" t="s">
        <v>81</v>
      </c>
      <c r="AU946" s="139" t="s">
        <v>81</v>
      </c>
      <c r="AV946" s="139" t="s">
        <v>81</v>
      </c>
      <c r="AW946" s="139">
        <v>2256355</v>
      </c>
      <c r="AX946" s="139" t="s">
        <v>121</v>
      </c>
      <c r="AY946" s="139" t="s">
        <v>82</v>
      </c>
      <c r="AZ946" s="139"/>
      <c r="BA946" s="139" t="s">
        <v>83</v>
      </c>
      <c r="BB946" s="157">
        <v>596421493831</v>
      </c>
      <c r="BC946" s="139"/>
      <c r="BD946" s="139" t="s">
        <v>2914</v>
      </c>
      <c r="BE946" s="139" t="s">
        <v>88</v>
      </c>
      <c r="BF946" s="139" t="s">
        <v>2788</v>
      </c>
      <c r="BG946" s="139" t="s">
        <v>84</v>
      </c>
      <c r="BH946" s="139" t="s">
        <v>85</v>
      </c>
      <c r="BI946" s="139" t="s">
        <v>86</v>
      </c>
      <c r="BJ946" s="139"/>
      <c r="BK946" s="139" t="s">
        <v>116</v>
      </c>
    </row>
    <row r="947" spans="1:63" ht="13.2" customHeight="1" x14ac:dyDescent="0.2">
      <c r="A947" s="54">
        <f t="shared" si="309"/>
        <v>45920</v>
      </c>
      <c r="B947" s="54" t="str">
        <f t="shared" si="310"/>
        <v>NRT</v>
      </c>
      <c r="C947" s="53">
        <f t="shared" si="311"/>
        <v>82020038163</v>
      </c>
      <c r="D947" s="55" t="str">
        <f t="shared" si="312"/>
        <v>PJP250146909</v>
      </c>
      <c r="E947" s="53">
        <f t="shared" si="313"/>
        <v>596421494030</v>
      </c>
      <c r="F947" s="53">
        <f t="shared" si="314"/>
        <v>2256355</v>
      </c>
      <c r="G947" s="53" t="str">
        <f t="shared" si="315"/>
        <v>SWCORP (TEAMHT)</v>
      </c>
      <c r="H947" s="55" t="str">
        <f t="shared" si="316"/>
        <v>박준엽</v>
      </c>
      <c r="I947" s="53">
        <f t="shared" si="317"/>
        <v>1841</v>
      </c>
      <c r="J947" s="72">
        <f t="shared" si="318"/>
        <v>0</v>
      </c>
      <c r="K947" s="114">
        <f t="shared" si="319"/>
        <v>1</v>
      </c>
      <c r="L947" s="115">
        <f t="shared" si="320"/>
        <v>1.95</v>
      </c>
      <c r="M947" s="115">
        <f t="shared" si="321"/>
        <v>6.1</v>
      </c>
      <c r="N947" s="56">
        <f t="shared" si="322"/>
        <v>6.1000000000000005</v>
      </c>
      <c r="O947" s="53" t="str">
        <f t="shared" si="323"/>
        <v>일반(목록배제,Normal-Manifest Exception)</v>
      </c>
      <c r="P947" s="100">
        <f t="shared" si="324"/>
        <v>13.59</v>
      </c>
      <c r="Q947" s="63" t="str">
        <f t="shared" si="325"/>
        <v>RS706</v>
      </c>
      <c r="R947" s="63" t="str">
        <f t="shared" si="326"/>
        <v>ASIANA AIRLINES</v>
      </c>
      <c r="S947" s="54">
        <f t="shared" si="327"/>
        <v>45920</v>
      </c>
      <c r="T947" s="94">
        <f t="shared" si="328"/>
        <v>1629</v>
      </c>
      <c r="U947" s="98" cm="1">
        <f t="array" ref="U947">IF(OR(ISNUMBER(SEARCH("대신대납",J947)),ISNUMBER(SEARCH("대신 대납",J947))),_xlfn.LET(
  _xlpm.s,J947,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7" s="98">
        <f>((K947-1)*2500)/(Summary!$B$23/100)</f>
        <v>0</v>
      </c>
      <c r="W947" s="107">
        <f>IF(OR(ISNUMBER(SEARCH("대신대납",J947)),ISNUMBER(SEARCH("대신 대납",J947)),ISNUMBER(SEARCH("대신착불",J947)),ISNUMBER(SEARCH("대신 착불",J947))), 0,_xlfn.IFNA(_xlfn.IFS(
    AND(N947/K947 &gt; 2, N947/K947 &lt;= 5), 500/(Summary!$B$23/100) * K947,
    AND(N947/K947 &gt; 5, N947/K947 &lt;= 10), 1000/(Summary!$B$23/100) * K947,
    AND(N947/K947 &gt; 10, N947/K947 &lt;= 20), 3000/(Summary!$B$23/100) * K947,
    AND(N947/K947 &gt; 20, N947/K947 &lt;= 25), 11000/(Summary!$B$23/100) * K947,
    AND(N947/K947 &gt; 25, N947/K947 &lt;= 999), 15000/(Summary!$B$23/100) * K947
),0))</f>
        <v>106.11993675251769</v>
      </c>
      <c r="X947" s="99" cm="1">
        <f t="array" ref="X947">_xlfn.IFNA(_xlfn.IFS(AND(P947&gt;=2000, P947&lt;3000), 10000, AND(P947&gt;=3000, P947&lt;4000), 15000, AND(P947&gt;=4000, P947&lt;5000), 20000, AND(P947&gt;=5000), 25000),0)</f>
        <v>0</v>
      </c>
      <c r="Y947" s="64" t="str">
        <f>_xlfn.IFNA(VLOOKUP(D947,OTC!$A:$H,8,0),"")</f>
        <v/>
      </c>
      <c r="Z947" s="102">
        <f t="shared" si="329"/>
        <v>106</v>
      </c>
      <c r="AA947" s="113">
        <f t="shared" si="330"/>
        <v>1735</v>
      </c>
      <c r="AB947" s="124">
        <f>IF(OR(ISNUMBER(SEARCH("적하삭제",J947)),ISNUMBER(SEARCH("적하 삭제",J947))),0,AA947*Summary!$B$23/100)</f>
        <v>16349.425500000001</v>
      </c>
      <c r="AC947" s="65"/>
      <c r="AD947" s="145">
        <v>45920</v>
      </c>
      <c r="AE947" s="139" t="s">
        <v>10</v>
      </c>
      <c r="AF947" s="139">
        <v>82020038163</v>
      </c>
      <c r="AG947" s="139" t="s">
        <v>2915</v>
      </c>
      <c r="AH947" s="139" t="s">
        <v>2916</v>
      </c>
      <c r="AI947" s="139">
        <v>1088580298</v>
      </c>
      <c r="AJ947" s="139">
        <v>1841</v>
      </c>
      <c r="AK947" s="139"/>
      <c r="AL947" s="140">
        <v>1</v>
      </c>
      <c r="AM947" s="141">
        <v>1.95</v>
      </c>
      <c r="AN947" s="141">
        <v>6.1</v>
      </c>
      <c r="AO947" s="141">
        <v>6.5</v>
      </c>
      <c r="AP947" s="139" t="s">
        <v>8</v>
      </c>
      <c r="AQ947" s="141">
        <v>13.59</v>
      </c>
      <c r="AR947" s="139" t="s">
        <v>81</v>
      </c>
      <c r="AS947" s="139" t="s">
        <v>81</v>
      </c>
      <c r="AT947" s="139" t="s">
        <v>81</v>
      </c>
      <c r="AU947" s="139" t="s">
        <v>81</v>
      </c>
      <c r="AV947" s="139" t="s">
        <v>81</v>
      </c>
      <c r="AW947" s="139">
        <v>2256355</v>
      </c>
      <c r="AX947" s="139" t="s">
        <v>121</v>
      </c>
      <c r="AY947" s="139" t="s">
        <v>82</v>
      </c>
      <c r="AZ947" s="139"/>
      <c r="BA947" s="139" t="s">
        <v>83</v>
      </c>
      <c r="BB947" s="157">
        <v>596421494030</v>
      </c>
      <c r="BC947" s="139"/>
      <c r="BD947" s="139" t="s">
        <v>2917</v>
      </c>
      <c r="BE947" s="139" t="s">
        <v>88</v>
      </c>
      <c r="BF947" s="139" t="s">
        <v>2788</v>
      </c>
      <c r="BG947" s="139" t="s">
        <v>84</v>
      </c>
      <c r="BH947" s="139" t="s">
        <v>85</v>
      </c>
      <c r="BI947" s="139" t="s">
        <v>86</v>
      </c>
      <c r="BJ947" s="139"/>
      <c r="BK947" s="139" t="s">
        <v>116</v>
      </c>
    </row>
    <row r="948" spans="1:63" ht="13.2" customHeight="1" x14ac:dyDescent="0.2">
      <c r="A948" s="54">
        <f t="shared" si="309"/>
        <v>45920</v>
      </c>
      <c r="B948" s="54" t="str">
        <f t="shared" si="310"/>
        <v>NRT</v>
      </c>
      <c r="C948" s="53">
        <f t="shared" si="311"/>
        <v>82020038163</v>
      </c>
      <c r="D948" s="55" t="str">
        <f t="shared" si="312"/>
        <v>PJP250147259</v>
      </c>
      <c r="E948" s="53">
        <f t="shared" si="313"/>
        <v>596421496281</v>
      </c>
      <c r="F948" s="53">
        <f t="shared" si="314"/>
        <v>2256355</v>
      </c>
      <c r="G948" s="53" t="str">
        <f t="shared" si="315"/>
        <v>SWCORP (TEAMHT)</v>
      </c>
      <c r="H948" s="55" t="str">
        <f t="shared" si="316"/>
        <v>고준영</v>
      </c>
      <c r="I948" s="53">
        <f t="shared" si="317"/>
        <v>44458</v>
      </c>
      <c r="J948" s="72">
        <f t="shared" si="318"/>
        <v>0</v>
      </c>
      <c r="K948" s="114">
        <f t="shared" si="319"/>
        <v>1</v>
      </c>
      <c r="L948" s="115">
        <f t="shared" si="320"/>
        <v>1.2</v>
      </c>
      <c r="M948" s="115">
        <f t="shared" si="321"/>
        <v>3.6</v>
      </c>
      <c r="N948" s="56">
        <f t="shared" si="322"/>
        <v>3.6</v>
      </c>
      <c r="O948" s="53" t="str">
        <f t="shared" si="323"/>
        <v>일반(목록배제,Normal-Manifest Exception)</v>
      </c>
      <c r="P948" s="100">
        <f t="shared" si="324"/>
        <v>7.66</v>
      </c>
      <c r="Q948" s="63" t="str">
        <f t="shared" si="325"/>
        <v>RS706</v>
      </c>
      <c r="R948" s="63" t="str">
        <f t="shared" si="326"/>
        <v>ASIANA AIRLINES</v>
      </c>
      <c r="S948" s="54">
        <f t="shared" si="327"/>
        <v>45920</v>
      </c>
      <c r="T948" s="94">
        <f t="shared" si="328"/>
        <v>1154</v>
      </c>
      <c r="U948" s="98" cm="1">
        <f t="array" ref="U948">IF(OR(ISNUMBER(SEARCH("대신대납",J948)),ISNUMBER(SEARCH("대신 대납",J948))),_xlfn.LET(
  _xlpm.s,J948,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8" s="98">
        <f>((K948-1)*2500)/(Summary!$B$23/100)</f>
        <v>0</v>
      </c>
      <c r="W948" s="107">
        <f>IF(OR(ISNUMBER(SEARCH("대신대납",J948)),ISNUMBER(SEARCH("대신 대납",J948)),ISNUMBER(SEARCH("대신착불",J948)),ISNUMBER(SEARCH("대신 착불",J948))), 0,_xlfn.IFNA(_xlfn.IFS(
    AND(N948/K948 &gt; 2, N948/K948 &lt;= 5), 500/(Summary!$B$23/100) * K948,
    AND(N948/K948 &gt; 5, N948/K948 &lt;= 10), 1000/(Summary!$B$23/100) * K948,
    AND(N948/K948 &gt; 10, N948/K948 &lt;= 20), 3000/(Summary!$B$23/100) * K948,
    AND(N948/K948 &gt; 20, N948/K948 &lt;= 25), 11000/(Summary!$B$23/100) * K948,
    AND(N948/K948 &gt; 25, N948/K948 &lt;= 999), 15000/(Summary!$B$23/100) * K948
),0))</f>
        <v>53.059968376258844</v>
      </c>
      <c r="X948" s="99" cm="1">
        <f t="array" ref="X948">_xlfn.IFNA(_xlfn.IFS(AND(P948&gt;=2000, P948&lt;3000), 10000, AND(P948&gt;=3000, P948&lt;4000), 15000, AND(P948&gt;=4000, P948&lt;5000), 20000, AND(P948&gt;=5000), 25000),0)</f>
        <v>0</v>
      </c>
      <c r="Y948" s="64" t="str">
        <f>_xlfn.IFNA(VLOOKUP(D948,OTC!$A:$H,8,0),"")</f>
        <v/>
      </c>
      <c r="Z948" s="102">
        <f t="shared" si="329"/>
        <v>53</v>
      </c>
      <c r="AA948" s="113">
        <f t="shared" si="330"/>
        <v>1207</v>
      </c>
      <c r="AB948" s="124">
        <f>IF(OR(ISNUMBER(SEARCH("적하삭제",J948)),ISNUMBER(SEARCH("적하 삭제",J948))),0,AA948*Summary!$B$23/100)</f>
        <v>11373.9231</v>
      </c>
      <c r="AC948" s="65"/>
      <c r="AD948" s="145">
        <v>45920</v>
      </c>
      <c r="AE948" s="139" t="s">
        <v>10</v>
      </c>
      <c r="AF948" s="139">
        <v>82020038163</v>
      </c>
      <c r="AG948" s="139" t="s">
        <v>2918</v>
      </c>
      <c r="AH948" s="139" t="s">
        <v>2919</v>
      </c>
      <c r="AI948" s="139">
        <v>1099132377</v>
      </c>
      <c r="AJ948" s="139">
        <v>44458</v>
      </c>
      <c r="AK948" s="139"/>
      <c r="AL948" s="140">
        <v>1</v>
      </c>
      <c r="AM948" s="141">
        <v>1.2</v>
      </c>
      <c r="AN948" s="141">
        <v>3.6</v>
      </c>
      <c r="AO948" s="141">
        <v>3.6</v>
      </c>
      <c r="AP948" s="139" t="s">
        <v>8</v>
      </c>
      <c r="AQ948" s="141">
        <v>7.66</v>
      </c>
      <c r="AR948" s="139" t="s">
        <v>81</v>
      </c>
      <c r="AS948" s="139" t="s">
        <v>81</v>
      </c>
      <c r="AT948" s="139" t="s">
        <v>81</v>
      </c>
      <c r="AU948" s="139" t="s">
        <v>81</v>
      </c>
      <c r="AV948" s="139" t="s">
        <v>81</v>
      </c>
      <c r="AW948" s="139">
        <v>2256355</v>
      </c>
      <c r="AX948" s="139" t="s">
        <v>121</v>
      </c>
      <c r="AY948" s="139" t="s">
        <v>82</v>
      </c>
      <c r="AZ948" s="139"/>
      <c r="BA948" s="139" t="s">
        <v>83</v>
      </c>
      <c r="BB948" s="157">
        <v>596421496281</v>
      </c>
      <c r="BC948" s="139"/>
      <c r="BD948" s="139" t="s">
        <v>2920</v>
      </c>
      <c r="BE948" s="139" t="s">
        <v>88</v>
      </c>
      <c r="BF948" s="139" t="s">
        <v>2788</v>
      </c>
      <c r="BG948" s="139" t="s">
        <v>84</v>
      </c>
      <c r="BH948" s="139" t="s">
        <v>85</v>
      </c>
      <c r="BI948" s="139" t="s">
        <v>86</v>
      </c>
      <c r="BJ948" s="139"/>
      <c r="BK948" s="139" t="s">
        <v>116</v>
      </c>
    </row>
    <row r="949" spans="1:63" ht="13.2" customHeight="1" x14ac:dyDescent="0.2">
      <c r="A949" s="54">
        <f t="shared" si="309"/>
        <v>45920</v>
      </c>
      <c r="B949" s="54" t="str">
        <f t="shared" si="310"/>
        <v>NRT</v>
      </c>
      <c r="C949" s="53">
        <f t="shared" si="311"/>
        <v>82020038163</v>
      </c>
      <c r="D949" s="55" t="str">
        <f t="shared" si="312"/>
        <v>PJP250147268</v>
      </c>
      <c r="E949" s="53">
        <f t="shared" si="313"/>
        <v>596421496373</v>
      </c>
      <c r="F949" s="53">
        <f t="shared" si="314"/>
        <v>2256355</v>
      </c>
      <c r="G949" s="53" t="str">
        <f t="shared" si="315"/>
        <v>SWCORP (TEAMHT)</v>
      </c>
      <c r="H949" s="55" t="str">
        <f t="shared" si="316"/>
        <v>고창하</v>
      </c>
      <c r="I949" s="53">
        <f t="shared" si="317"/>
        <v>43014</v>
      </c>
      <c r="J949" s="72">
        <f t="shared" si="318"/>
        <v>0</v>
      </c>
      <c r="K949" s="114">
        <f t="shared" si="319"/>
        <v>1</v>
      </c>
      <c r="L949" s="115">
        <f t="shared" si="320"/>
        <v>5.7</v>
      </c>
      <c r="M949" s="115">
        <f t="shared" si="321"/>
        <v>8.1999999999999993</v>
      </c>
      <c r="N949" s="56">
        <f t="shared" si="322"/>
        <v>8.2000000000000011</v>
      </c>
      <c r="O949" s="53" t="str">
        <f t="shared" si="323"/>
        <v>일반(목록배제,Normal-Manifest Exception)</v>
      </c>
      <c r="P949" s="100">
        <f t="shared" si="324"/>
        <v>39.270000000000003</v>
      </c>
      <c r="Q949" s="63" t="str">
        <f t="shared" si="325"/>
        <v>RS706</v>
      </c>
      <c r="R949" s="63" t="str">
        <f t="shared" si="326"/>
        <v>ASIANA AIRLINES</v>
      </c>
      <c r="S949" s="54">
        <f t="shared" si="327"/>
        <v>45920</v>
      </c>
      <c r="T949" s="94">
        <f t="shared" si="328"/>
        <v>2028</v>
      </c>
      <c r="U949" s="98" cm="1">
        <f t="array" ref="U949">IF(OR(ISNUMBER(SEARCH("대신대납",J949)),ISNUMBER(SEARCH("대신 대납",J949))),_xlfn.LET(
  _xlpm.s,J949,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9" s="98">
        <f>((K949-1)*2500)/(Summary!$B$23/100)</f>
        <v>0</v>
      </c>
      <c r="W949" s="107">
        <f>IF(OR(ISNUMBER(SEARCH("대신대납",J949)),ISNUMBER(SEARCH("대신 대납",J949)),ISNUMBER(SEARCH("대신착불",J949)),ISNUMBER(SEARCH("대신 착불",J949))), 0,_xlfn.IFNA(_xlfn.IFS(
    AND(N949/K949 &gt; 2, N949/K949 &lt;= 5), 500/(Summary!$B$23/100) * K949,
    AND(N949/K949 &gt; 5, N949/K949 &lt;= 10), 1000/(Summary!$B$23/100) * K949,
    AND(N949/K949 &gt; 10, N949/K949 &lt;= 20), 3000/(Summary!$B$23/100) * K949,
    AND(N949/K949 &gt; 20, N949/K949 &lt;= 25), 11000/(Summary!$B$23/100) * K949,
    AND(N949/K949 &gt; 25, N949/K949 &lt;= 999), 15000/(Summary!$B$23/100) * K949
),0))</f>
        <v>106.11993675251769</v>
      </c>
      <c r="X949" s="99" cm="1">
        <f t="array" ref="X949">_xlfn.IFNA(_xlfn.IFS(AND(P949&gt;=2000, P949&lt;3000), 10000, AND(P949&gt;=3000, P949&lt;4000), 15000, AND(P949&gt;=4000, P949&lt;5000), 20000, AND(P949&gt;=5000), 25000),0)</f>
        <v>0</v>
      </c>
      <c r="Y949" s="64" t="str">
        <f>_xlfn.IFNA(VLOOKUP(D949,OTC!$A:$H,8,0),"")</f>
        <v/>
      </c>
      <c r="Z949" s="102">
        <f t="shared" si="329"/>
        <v>106</v>
      </c>
      <c r="AA949" s="113">
        <f t="shared" si="330"/>
        <v>2134</v>
      </c>
      <c r="AB949" s="124">
        <f>IF(OR(ISNUMBER(SEARCH("적하삭제",J949)),ISNUMBER(SEARCH("적하 삭제",J949))),0,AA949*Summary!$B$23/100)</f>
        <v>20109.322199999999</v>
      </c>
      <c r="AC949" s="65"/>
      <c r="AD949" s="145">
        <v>45920</v>
      </c>
      <c r="AE949" s="139" t="s">
        <v>10</v>
      </c>
      <c r="AF949" s="139">
        <v>82020038163</v>
      </c>
      <c r="AG949" s="139" t="s">
        <v>2921</v>
      </c>
      <c r="AH949" s="139" t="s">
        <v>2922</v>
      </c>
      <c r="AI949" s="139">
        <v>1026628133</v>
      </c>
      <c r="AJ949" s="139">
        <v>43014</v>
      </c>
      <c r="AK949" s="139"/>
      <c r="AL949" s="140">
        <v>1</v>
      </c>
      <c r="AM949" s="141">
        <v>5.7</v>
      </c>
      <c r="AN949" s="141">
        <v>8.1999999999999993</v>
      </c>
      <c r="AO949" s="141">
        <v>8.5</v>
      </c>
      <c r="AP949" s="139" t="s">
        <v>8</v>
      </c>
      <c r="AQ949" s="141">
        <v>39.270000000000003</v>
      </c>
      <c r="AR949" s="139" t="s">
        <v>81</v>
      </c>
      <c r="AS949" s="139" t="s">
        <v>81</v>
      </c>
      <c r="AT949" s="139" t="s">
        <v>81</v>
      </c>
      <c r="AU949" s="139" t="s">
        <v>81</v>
      </c>
      <c r="AV949" s="139" t="s">
        <v>81</v>
      </c>
      <c r="AW949" s="139">
        <v>2256355</v>
      </c>
      <c r="AX949" s="139" t="s">
        <v>121</v>
      </c>
      <c r="AY949" s="139" t="s">
        <v>82</v>
      </c>
      <c r="AZ949" s="139"/>
      <c r="BA949" s="139" t="s">
        <v>83</v>
      </c>
      <c r="BB949" s="157">
        <v>596421496373</v>
      </c>
      <c r="BC949" s="139"/>
      <c r="BD949" s="139" t="s">
        <v>2923</v>
      </c>
      <c r="BE949" s="139" t="s">
        <v>88</v>
      </c>
      <c r="BF949" s="139" t="s">
        <v>2788</v>
      </c>
      <c r="BG949" s="139" t="s">
        <v>84</v>
      </c>
      <c r="BH949" s="139" t="s">
        <v>85</v>
      </c>
      <c r="BI949" s="139" t="s">
        <v>86</v>
      </c>
      <c r="BJ949" s="139"/>
      <c r="BK949" s="139" t="s">
        <v>116</v>
      </c>
    </row>
    <row r="950" spans="1:63" ht="13.2" customHeight="1" x14ac:dyDescent="0.2">
      <c r="A950" s="54">
        <f t="shared" si="309"/>
        <v>45920</v>
      </c>
      <c r="B950" s="54" t="str">
        <f t="shared" si="310"/>
        <v>NRT</v>
      </c>
      <c r="C950" s="53">
        <f t="shared" si="311"/>
        <v>82020038163</v>
      </c>
      <c r="D950" s="55" t="str">
        <f t="shared" si="312"/>
        <v>PJP250147271</v>
      </c>
      <c r="E950" s="53">
        <f t="shared" si="313"/>
        <v>596421496406</v>
      </c>
      <c r="F950" s="53">
        <f t="shared" si="314"/>
        <v>2256355</v>
      </c>
      <c r="G950" s="53" t="str">
        <f t="shared" si="315"/>
        <v>SWCORP (TEAMHT)</v>
      </c>
      <c r="H950" s="55" t="str">
        <f t="shared" si="316"/>
        <v>이유정</v>
      </c>
      <c r="I950" s="53">
        <f t="shared" si="317"/>
        <v>3348</v>
      </c>
      <c r="J950" s="72">
        <f t="shared" si="318"/>
        <v>0</v>
      </c>
      <c r="K950" s="114">
        <f t="shared" si="319"/>
        <v>1</v>
      </c>
      <c r="L950" s="115">
        <f t="shared" si="320"/>
        <v>0.7</v>
      </c>
      <c r="M950" s="115">
        <f t="shared" si="321"/>
        <v>2.1</v>
      </c>
      <c r="N950" s="56">
        <f t="shared" si="322"/>
        <v>2.1</v>
      </c>
      <c r="O950" s="53" t="str">
        <f t="shared" si="323"/>
        <v>일반(목록배제,Normal-Manifest Exception)</v>
      </c>
      <c r="P950" s="100">
        <f t="shared" si="324"/>
        <v>4.0599999999999996</v>
      </c>
      <c r="Q950" s="63" t="str">
        <f t="shared" si="325"/>
        <v>RS706</v>
      </c>
      <c r="R950" s="63" t="str">
        <f t="shared" si="326"/>
        <v>ASIANA AIRLINES</v>
      </c>
      <c r="S950" s="54">
        <f t="shared" si="327"/>
        <v>45920</v>
      </c>
      <c r="T950" s="94">
        <f t="shared" si="328"/>
        <v>869</v>
      </c>
      <c r="U950" s="98" cm="1">
        <f t="array" ref="U950">IF(OR(ISNUMBER(SEARCH("대신대납",J950)),ISNUMBER(SEARCH("대신 대납",J950))),_xlfn.LET(
  _xlpm.s,J950,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0" s="98">
        <f>((K950-1)*2500)/(Summary!$B$23/100)</f>
        <v>0</v>
      </c>
      <c r="W950" s="107">
        <f>IF(OR(ISNUMBER(SEARCH("대신대납",J950)),ISNUMBER(SEARCH("대신 대납",J950)),ISNUMBER(SEARCH("대신착불",J950)),ISNUMBER(SEARCH("대신 착불",J950))), 0,_xlfn.IFNA(_xlfn.IFS(
    AND(N950/K950 &gt; 2, N950/K950 &lt;= 5), 500/(Summary!$B$23/100) * K950,
    AND(N950/K950 &gt; 5, N950/K950 &lt;= 10), 1000/(Summary!$B$23/100) * K950,
    AND(N950/K950 &gt; 10, N950/K950 &lt;= 20), 3000/(Summary!$B$23/100) * K950,
    AND(N950/K950 &gt; 20, N950/K950 &lt;= 25), 11000/(Summary!$B$23/100) * K950,
    AND(N950/K950 &gt; 25, N950/K950 &lt;= 999), 15000/(Summary!$B$23/100) * K950
),0))</f>
        <v>53.059968376258844</v>
      </c>
      <c r="X950" s="99" cm="1">
        <f t="array" ref="X950">_xlfn.IFNA(_xlfn.IFS(AND(P950&gt;=2000, P950&lt;3000), 10000, AND(P950&gt;=3000, P950&lt;4000), 15000, AND(P950&gt;=4000, P950&lt;5000), 20000, AND(P950&gt;=5000), 25000),0)</f>
        <v>0</v>
      </c>
      <c r="Y950" s="64" t="str">
        <f>_xlfn.IFNA(VLOOKUP(D950,OTC!$A:$H,8,0),"")</f>
        <v/>
      </c>
      <c r="Z950" s="102">
        <f t="shared" si="329"/>
        <v>53</v>
      </c>
      <c r="AA950" s="113">
        <f t="shared" si="330"/>
        <v>922</v>
      </c>
      <c r="AB950" s="124">
        <f>IF(OR(ISNUMBER(SEARCH("적하삭제",J950)),ISNUMBER(SEARCH("적하 삭제",J950))),0,AA950*Summary!$B$23/100)</f>
        <v>8688.2826000000005</v>
      </c>
      <c r="AC950" s="65"/>
      <c r="AD950" s="145">
        <v>45920</v>
      </c>
      <c r="AE950" s="139" t="s">
        <v>10</v>
      </c>
      <c r="AF950" s="139">
        <v>82020038163</v>
      </c>
      <c r="AG950" s="139" t="s">
        <v>2924</v>
      </c>
      <c r="AH950" s="139" t="s">
        <v>1046</v>
      </c>
      <c r="AI950" s="139">
        <v>1051957749</v>
      </c>
      <c r="AJ950" s="139">
        <v>3348</v>
      </c>
      <c r="AK950" s="139"/>
      <c r="AL950" s="140">
        <v>1</v>
      </c>
      <c r="AM950" s="141">
        <v>0.7</v>
      </c>
      <c r="AN950" s="141">
        <v>2.1</v>
      </c>
      <c r="AO950" s="141">
        <v>2.1</v>
      </c>
      <c r="AP950" s="139" t="s">
        <v>8</v>
      </c>
      <c r="AQ950" s="141">
        <v>4.0599999999999996</v>
      </c>
      <c r="AR950" s="139" t="s">
        <v>81</v>
      </c>
      <c r="AS950" s="139" t="s">
        <v>81</v>
      </c>
      <c r="AT950" s="139" t="s">
        <v>81</v>
      </c>
      <c r="AU950" s="139" t="s">
        <v>81</v>
      </c>
      <c r="AV950" s="139" t="s">
        <v>81</v>
      </c>
      <c r="AW950" s="139">
        <v>2256355</v>
      </c>
      <c r="AX950" s="139" t="s">
        <v>121</v>
      </c>
      <c r="AY950" s="139" t="s">
        <v>82</v>
      </c>
      <c r="AZ950" s="139"/>
      <c r="BA950" s="139" t="s">
        <v>83</v>
      </c>
      <c r="BB950" s="157">
        <v>596421496406</v>
      </c>
      <c r="BC950" s="139"/>
      <c r="BD950" s="139" t="s">
        <v>2925</v>
      </c>
      <c r="BE950" s="139" t="s">
        <v>88</v>
      </c>
      <c r="BF950" s="139" t="s">
        <v>2788</v>
      </c>
      <c r="BG950" s="139" t="s">
        <v>84</v>
      </c>
      <c r="BH950" s="139" t="s">
        <v>85</v>
      </c>
      <c r="BI950" s="139" t="s">
        <v>86</v>
      </c>
      <c r="BJ950" s="139"/>
      <c r="BK950" s="139" t="s">
        <v>116</v>
      </c>
    </row>
    <row r="951" spans="1:63" ht="13.2" customHeight="1" x14ac:dyDescent="0.2">
      <c r="A951" s="54">
        <f t="shared" si="309"/>
        <v>45920</v>
      </c>
      <c r="B951" s="54" t="str">
        <f t="shared" si="310"/>
        <v>NRT</v>
      </c>
      <c r="C951" s="53">
        <f t="shared" si="311"/>
        <v>82020038163</v>
      </c>
      <c r="D951" s="55" t="str">
        <f t="shared" si="312"/>
        <v>PJP250146908</v>
      </c>
      <c r="E951" s="53">
        <f t="shared" si="313"/>
        <v>596421494026</v>
      </c>
      <c r="F951" s="53">
        <f t="shared" si="314"/>
        <v>2256355</v>
      </c>
      <c r="G951" s="53" t="str">
        <f t="shared" si="315"/>
        <v>SWCORP (TEAMHT)</v>
      </c>
      <c r="H951" s="55" t="str">
        <f t="shared" si="316"/>
        <v>장영태</v>
      </c>
      <c r="I951" s="53">
        <f t="shared" si="317"/>
        <v>31207</v>
      </c>
      <c r="J951" s="72">
        <f t="shared" si="318"/>
        <v>0</v>
      </c>
      <c r="K951" s="114">
        <f t="shared" si="319"/>
        <v>1</v>
      </c>
      <c r="L951" s="115">
        <f t="shared" si="320"/>
        <v>0.35</v>
      </c>
      <c r="M951" s="115">
        <f t="shared" si="321"/>
        <v>1.9</v>
      </c>
      <c r="N951" s="56">
        <f t="shared" si="322"/>
        <v>1.9000000000000001</v>
      </c>
      <c r="O951" s="53" t="str">
        <f t="shared" si="323"/>
        <v>일반(목록배제,Normal-Manifest Exception)</v>
      </c>
      <c r="P951" s="100">
        <f t="shared" si="324"/>
        <v>5.55</v>
      </c>
      <c r="Q951" s="63" t="str">
        <f t="shared" si="325"/>
        <v>RS706</v>
      </c>
      <c r="R951" s="63" t="str">
        <f t="shared" si="326"/>
        <v>ASIANA AIRLINES</v>
      </c>
      <c r="S951" s="54">
        <f t="shared" si="327"/>
        <v>45920</v>
      </c>
      <c r="T951" s="94">
        <f t="shared" si="328"/>
        <v>831</v>
      </c>
      <c r="U951" s="98" cm="1">
        <f t="array" ref="U951">IF(OR(ISNUMBER(SEARCH("대신대납",J951)),ISNUMBER(SEARCH("대신 대납",J951))),_xlfn.LET(
  _xlpm.s,J951,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1" s="98">
        <f>((K951-1)*2500)/(Summary!$B$23/100)</f>
        <v>0</v>
      </c>
      <c r="W951" s="107">
        <f>IF(OR(ISNUMBER(SEARCH("대신대납",J951)),ISNUMBER(SEARCH("대신 대납",J951)),ISNUMBER(SEARCH("대신착불",J951)),ISNUMBER(SEARCH("대신 착불",J951))), 0,_xlfn.IFNA(_xlfn.IFS(
    AND(N951/K951 &gt; 2, N951/K951 &lt;= 5), 500/(Summary!$B$23/100) * K951,
    AND(N951/K951 &gt; 5, N951/K951 &lt;= 10), 1000/(Summary!$B$23/100) * K951,
    AND(N951/K951 &gt; 10, N951/K951 &lt;= 20), 3000/(Summary!$B$23/100) * K951,
    AND(N951/K951 &gt; 20, N951/K951 &lt;= 25), 11000/(Summary!$B$23/100) * K951,
    AND(N951/K951 &gt; 25, N951/K951 &lt;= 999), 15000/(Summary!$B$23/100) * K951
),0))</f>
        <v>0</v>
      </c>
      <c r="X951" s="99" cm="1">
        <f t="array" ref="X951">_xlfn.IFNA(_xlfn.IFS(AND(P951&gt;=2000, P951&lt;3000), 10000, AND(P951&gt;=3000, P951&lt;4000), 15000, AND(P951&gt;=4000, P951&lt;5000), 20000, AND(P951&gt;=5000), 25000),0)</f>
        <v>0</v>
      </c>
      <c r="Y951" s="64" t="str">
        <f>_xlfn.IFNA(VLOOKUP(D951,OTC!$A:$H,8,0),"")</f>
        <v/>
      </c>
      <c r="Z951" s="102">
        <f t="shared" si="329"/>
        <v>0</v>
      </c>
      <c r="AA951" s="113">
        <f t="shared" si="330"/>
        <v>831</v>
      </c>
      <c r="AB951" s="124">
        <f>IF(OR(ISNUMBER(SEARCH("적하삭제",J951)),ISNUMBER(SEARCH("적하 삭제",J951))),0,AA951*Summary!$B$23/100)</f>
        <v>7830.7622999999994</v>
      </c>
      <c r="AC951" s="65"/>
      <c r="AD951" s="145">
        <v>45920</v>
      </c>
      <c r="AE951" s="139" t="s">
        <v>10</v>
      </c>
      <c r="AF951" s="139">
        <v>82020038163</v>
      </c>
      <c r="AG951" s="139" t="s">
        <v>2926</v>
      </c>
      <c r="AH951" s="139" t="s">
        <v>2927</v>
      </c>
      <c r="AI951" s="139">
        <v>1094166278</v>
      </c>
      <c r="AJ951" s="139">
        <v>31207</v>
      </c>
      <c r="AK951" s="139"/>
      <c r="AL951" s="140">
        <v>1</v>
      </c>
      <c r="AM951" s="141">
        <v>0.35</v>
      </c>
      <c r="AN951" s="141">
        <v>1.9</v>
      </c>
      <c r="AO951" s="141">
        <v>1.9</v>
      </c>
      <c r="AP951" s="139" t="s">
        <v>8</v>
      </c>
      <c r="AQ951" s="141">
        <v>5.55</v>
      </c>
      <c r="AR951" s="139" t="s">
        <v>81</v>
      </c>
      <c r="AS951" s="139" t="s">
        <v>81</v>
      </c>
      <c r="AT951" s="139" t="s">
        <v>81</v>
      </c>
      <c r="AU951" s="139" t="s">
        <v>81</v>
      </c>
      <c r="AV951" s="139" t="s">
        <v>81</v>
      </c>
      <c r="AW951" s="139">
        <v>2256355</v>
      </c>
      <c r="AX951" s="139" t="s">
        <v>121</v>
      </c>
      <c r="AY951" s="139" t="s">
        <v>82</v>
      </c>
      <c r="AZ951" s="139"/>
      <c r="BA951" s="139" t="s">
        <v>83</v>
      </c>
      <c r="BB951" s="157">
        <v>596421494026</v>
      </c>
      <c r="BC951" s="139"/>
      <c r="BD951" s="139" t="s">
        <v>2928</v>
      </c>
      <c r="BE951" s="139" t="s">
        <v>88</v>
      </c>
      <c r="BF951" s="139" t="s">
        <v>2788</v>
      </c>
      <c r="BG951" s="139" t="s">
        <v>84</v>
      </c>
      <c r="BH951" s="139" t="s">
        <v>85</v>
      </c>
      <c r="BI951" s="139" t="s">
        <v>86</v>
      </c>
      <c r="BJ951" s="139"/>
      <c r="BK951" s="139" t="s">
        <v>116</v>
      </c>
    </row>
    <row r="952" spans="1:63" ht="13.2" customHeight="1" x14ac:dyDescent="0.2">
      <c r="A952" s="54">
        <f t="shared" si="309"/>
        <v>45920</v>
      </c>
      <c r="B952" s="54" t="str">
        <f t="shared" si="310"/>
        <v>NRT</v>
      </c>
      <c r="C952" s="53">
        <f t="shared" si="311"/>
        <v>82020038163</v>
      </c>
      <c r="D952" s="55" t="str">
        <f t="shared" si="312"/>
        <v>PJP250146895</v>
      </c>
      <c r="E952" s="53">
        <f t="shared" si="313"/>
        <v>596421493890</v>
      </c>
      <c r="F952" s="53">
        <f t="shared" si="314"/>
        <v>2256355</v>
      </c>
      <c r="G952" s="53" t="str">
        <f t="shared" si="315"/>
        <v>SWCORP (TEAMHT)</v>
      </c>
      <c r="H952" s="55" t="str">
        <f t="shared" si="316"/>
        <v>임성현</v>
      </c>
      <c r="I952" s="53">
        <f t="shared" si="317"/>
        <v>18417</v>
      </c>
      <c r="J952" s="72">
        <f t="shared" si="318"/>
        <v>0</v>
      </c>
      <c r="K952" s="114">
        <f t="shared" si="319"/>
        <v>1</v>
      </c>
      <c r="L952" s="115">
        <f t="shared" si="320"/>
        <v>2.25</v>
      </c>
      <c r="M952" s="115">
        <f t="shared" si="321"/>
        <v>3.5</v>
      </c>
      <c r="N952" s="56">
        <f t="shared" si="322"/>
        <v>3.5</v>
      </c>
      <c r="O952" s="53" t="str">
        <f t="shared" si="323"/>
        <v>일반(목록배제,Normal-Manifest Exception)</v>
      </c>
      <c r="P952" s="100">
        <f t="shared" si="324"/>
        <v>18.7</v>
      </c>
      <c r="Q952" s="63" t="str">
        <f t="shared" si="325"/>
        <v>RS706</v>
      </c>
      <c r="R952" s="63" t="str">
        <f t="shared" si="326"/>
        <v>ASIANA AIRLINES</v>
      </c>
      <c r="S952" s="54">
        <f t="shared" si="327"/>
        <v>45920</v>
      </c>
      <c r="T952" s="94">
        <f t="shared" si="328"/>
        <v>1135</v>
      </c>
      <c r="U952" s="98" cm="1">
        <f t="array" ref="U952">IF(OR(ISNUMBER(SEARCH("대신대납",J952)),ISNUMBER(SEARCH("대신 대납",J952))),_xlfn.LET(
  _xlpm.s,J952,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2" s="98">
        <f>((K952-1)*2500)/(Summary!$B$23/100)</f>
        <v>0</v>
      </c>
      <c r="W952" s="107">
        <f>IF(OR(ISNUMBER(SEARCH("대신대납",J952)),ISNUMBER(SEARCH("대신 대납",J952)),ISNUMBER(SEARCH("대신착불",J952)),ISNUMBER(SEARCH("대신 착불",J952))), 0,_xlfn.IFNA(_xlfn.IFS(
    AND(N952/K952 &gt; 2, N952/K952 &lt;= 5), 500/(Summary!$B$23/100) * K952,
    AND(N952/K952 &gt; 5, N952/K952 &lt;= 10), 1000/(Summary!$B$23/100) * K952,
    AND(N952/K952 &gt; 10, N952/K952 &lt;= 20), 3000/(Summary!$B$23/100) * K952,
    AND(N952/K952 &gt; 20, N952/K952 &lt;= 25), 11000/(Summary!$B$23/100) * K952,
    AND(N952/K952 &gt; 25, N952/K952 &lt;= 999), 15000/(Summary!$B$23/100) * K952
),0))</f>
        <v>53.059968376258844</v>
      </c>
      <c r="X952" s="99" cm="1">
        <f t="array" ref="X952">_xlfn.IFNA(_xlfn.IFS(AND(P952&gt;=2000, P952&lt;3000), 10000, AND(P952&gt;=3000, P952&lt;4000), 15000, AND(P952&gt;=4000, P952&lt;5000), 20000, AND(P952&gt;=5000), 25000),0)</f>
        <v>0</v>
      </c>
      <c r="Y952" s="64" t="str">
        <f>_xlfn.IFNA(VLOOKUP(D952,OTC!$A:$H,8,0),"")</f>
        <v/>
      </c>
      <c r="Z952" s="102">
        <f t="shared" si="329"/>
        <v>53</v>
      </c>
      <c r="AA952" s="113">
        <f t="shared" si="330"/>
        <v>1188</v>
      </c>
      <c r="AB952" s="124">
        <f>IF(OR(ISNUMBER(SEARCH("적하삭제",J952)),ISNUMBER(SEARCH("적하 삭제",J952))),0,AA952*Summary!$B$23/100)</f>
        <v>11194.8804</v>
      </c>
      <c r="AC952" s="65"/>
      <c r="AD952" s="145">
        <v>45920</v>
      </c>
      <c r="AE952" s="139" t="s">
        <v>10</v>
      </c>
      <c r="AF952" s="139">
        <v>82020038163</v>
      </c>
      <c r="AG952" s="139" t="s">
        <v>2929</v>
      </c>
      <c r="AH952" s="139" t="s">
        <v>2930</v>
      </c>
      <c r="AI952" s="139">
        <v>1023507836</v>
      </c>
      <c r="AJ952" s="139">
        <v>18417</v>
      </c>
      <c r="AK952" s="139"/>
      <c r="AL952" s="140">
        <v>1</v>
      </c>
      <c r="AM952" s="141">
        <v>2.25</v>
      </c>
      <c r="AN952" s="141">
        <v>3.5</v>
      </c>
      <c r="AO952" s="141">
        <v>3.5</v>
      </c>
      <c r="AP952" s="139" t="s">
        <v>8</v>
      </c>
      <c r="AQ952" s="141">
        <v>18.7</v>
      </c>
      <c r="AR952" s="139" t="s">
        <v>81</v>
      </c>
      <c r="AS952" s="139" t="s">
        <v>81</v>
      </c>
      <c r="AT952" s="139" t="s">
        <v>81</v>
      </c>
      <c r="AU952" s="139" t="s">
        <v>81</v>
      </c>
      <c r="AV952" s="139" t="s">
        <v>81</v>
      </c>
      <c r="AW952" s="139">
        <v>2256355</v>
      </c>
      <c r="AX952" s="139" t="s">
        <v>121</v>
      </c>
      <c r="AY952" s="139" t="s">
        <v>82</v>
      </c>
      <c r="AZ952" s="139"/>
      <c r="BA952" s="139" t="s">
        <v>83</v>
      </c>
      <c r="BB952" s="157">
        <v>596421493890</v>
      </c>
      <c r="BC952" s="139"/>
      <c r="BD952" s="139" t="s">
        <v>2931</v>
      </c>
      <c r="BE952" s="139" t="s">
        <v>88</v>
      </c>
      <c r="BF952" s="139" t="s">
        <v>2788</v>
      </c>
      <c r="BG952" s="139" t="s">
        <v>84</v>
      </c>
      <c r="BH952" s="139" t="s">
        <v>85</v>
      </c>
      <c r="BI952" s="139" t="s">
        <v>86</v>
      </c>
      <c r="BJ952" s="139"/>
      <c r="BK952" s="139" t="s">
        <v>116</v>
      </c>
    </row>
    <row r="953" spans="1:63" ht="13.2" customHeight="1" x14ac:dyDescent="0.2">
      <c r="A953" s="54">
        <f t="shared" si="309"/>
        <v>45920</v>
      </c>
      <c r="B953" s="54" t="str">
        <f t="shared" si="310"/>
        <v>NRT</v>
      </c>
      <c r="C953" s="53">
        <f t="shared" si="311"/>
        <v>82020038163</v>
      </c>
      <c r="D953" s="55" t="str">
        <f t="shared" si="312"/>
        <v>PJP250146869</v>
      </c>
      <c r="E953" s="53">
        <f t="shared" si="313"/>
        <v>596421493632</v>
      </c>
      <c r="F953" s="53">
        <f t="shared" si="314"/>
        <v>2256355</v>
      </c>
      <c r="G953" s="53" t="str">
        <f t="shared" si="315"/>
        <v>SWCORP (TEAMHT)</v>
      </c>
      <c r="H953" s="55" t="str">
        <f t="shared" si="316"/>
        <v>김지선</v>
      </c>
      <c r="I953" s="53">
        <f t="shared" si="317"/>
        <v>55126</v>
      </c>
      <c r="J953" s="72">
        <f t="shared" si="318"/>
        <v>0</v>
      </c>
      <c r="K953" s="114">
        <f t="shared" si="319"/>
        <v>1</v>
      </c>
      <c r="L953" s="115">
        <f t="shared" si="320"/>
        <v>1.4</v>
      </c>
      <c r="M953" s="115">
        <f t="shared" si="321"/>
        <v>3.5</v>
      </c>
      <c r="N953" s="56">
        <f t="shared" si="322"/>
        <v>3.5</v>
      </c>
      <c r="O953" s="53" t="str">
        <f t="shared" si="323"/>
        <v>일반(목록배제,Normal-Manifest Exception)</v>
      </c>
      <c r="P953" s="100">
        <f t="shared" si="324"/>
        <v>11.96</v>
      </c>
      <c r="Q953" s="63" t="str">
        <f t="shared" si="325"/>
        <v>RS706</v>
      </c>
      <c r="R953" s="63" t="str">
        <f t="shared" si="326"/>
        <v>ASIANA AIRLINES</v>
      </c>
      <c r="S953" s="54">
        <f t="shared" si="327"/>
        <v>45920</v>
      </c>
      <c r="T953" s="94">
        <f t="shared" si="328"/>
        <v>1135</v>
      </c>
      <c r="U953" s="98" cm="1">
        <f t="array" ref="U953">IF(OR(ISNUMBER(SEARCH("대신대납",J953)),ISNUMBER(SEARCH("대신 대납",J953))),_xlfn.LET(
  _xlpm.s,J953,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3" s="98">
        <f>((K953-1)*2500)/(Summary!$B$23/100)</f>
        <v>0</v>
      </c>
      <c r="W953" s="107">
        <f>IF(OR(ISNUMBER(SEARCH("대신대납",J953)),ISNUMBER(SEARCH("대신 대납",J953)),ISNUMBER(SEARCH("대신착불",J953)),ISNUMBER(SEARCH("대신 착불",J953))), 0,_xlfn.IFNA(_xlfn.IFS(
    AND(N953/K953 &gt; 2, N953/K953 &lt;= 5), 500/(Summary!$B$23/100) * K953,
    AND(N953/K953 &gt; 5, N953/K953 &lt;= 10), 1000/(Summary!$B$23/100) * K953,
    AND(N953/K953 &gt; 10, N953/K953 &lt;= 20), 3000/(Summary!$B$23/100) * K953,
    AND(N953/K953 &gt; 20, N953/K953 &lt;= 25), 11000/(Summary!$B$23/100) * K953,
    AND(N953/K953 &gt; 25, N953/K953 &lt;= 999), 15000/(Summary!$B$23/100) * K953
),0))</f>
        <v>53.059968376258844</v>
      </c>
      <c r="X953" s="99" cm="1">
        <f t="array" ref="X953">_xlfn.IFNA(_xlfn.IFS(AND(P953&gt;=2000, P953&lt;3000), 10000, AND(P953&gt;=3000, P953&lt;4000), 15000, AND(P953&gt;=4000, P953&lt;5000), 20000, AND(P953&gt;=5000), 25000),0)</f>
        <v>0</v>
      </c>
      <c r="Y953" s="64" t="str">
        <f>_xlfn.IFNA(VLOOKUP(D953,OTC!$A:$H,8,0),"")</f>
        <v/>
      </c>
      <c r="Z953" s="102">
        <f t="shared" si="329"/>
        <v>53</v>
      </c>
      <c r="AA953" s="113">
        <f t="shared" si="330"/>
        <v>1188</v>
      </c>
      <c r="AB953" s="124">
        <f>IF(OR(ISNUMBER(SEARCH("적하삭제",J953)),ISNUMBER(SEARCH("적하 삭제",J953))),0,AA953*Summary!$B$23/100)</f>
        <v>11194.8804</v>
      </c>
      <c r="AC953" s="65"/>
      <c r="AD953" s="145">
        <v>45920</v>
      </c>
      <c r="AE953" s="139" t="s">
        <v>10</v>
      </c>
      <c r="AF953" s="139">
        <v>82020038163</v>
      </c>
      <c r="AG953" s="139" t="s">
        <v>2932</v>
      </c>
      <c r="AH953" s="139" t="s">
        <v>2933</v>
      </c>
      <c r="AI953" s="139">
        <v>1026379054</v>
      </c>
      <c r="AJ953" s="139">
        <v>55126</v>
      </c>
      <c r="AK953" s="139"/>
      <c r="AL953" s="140">
        <v>1</v>
      </c>
      <c r="AM953" s="141">
        <v>1.4</v>
      </c>
      <c r="AN953" s="141">
        <v>3.5</v>
      </c>
      <c r="AO953" s="141">
        <v>3.5</v>
      </c>
      <c r="AP953" s="139" t="s">
        <v>8</v>
      </c>
      <c r="AQ953" s="141">
        <v>11.96</v>
      </c>
      <c r="AR953" s="139" t="s">
        <v>81</v>
      </c>
      <c r="AS953" s="139" t="s">
        <v>81</v>
      </c>
      <c r="AT953" s="139" t="s">
        <v>81</v>
      </c>
      <c r="AU953" s="139" t="s">
        <v>81</v>
      </c>
      <c r="AV953" s="139" t="s">
        <v>81</v>
      </c>
      <c r="AW953" s="139">
        <v>2256355</v>
      </c>
      <c r="AX953" s="139" t="s">
        <v>121</v>
      </c>
      <c r="AY953" s="139" t="s">
        <v>82</v>
      </c>
      <c r="AZ953" s="139"/>
      <c r="BA953" s="139" t="s">
        <v>83</v>
      </c>
      <c r="BB953" s="157">
        <v>596421493632</v>
      </c>
      <c r="BC953" s="139"/>
      <c r="BD953" s="139" t="s">
        <v>2934</v>
      </c>
      <c r="BE953" s="139" t="s">
        <v>88</v>
      </c>
      <c r="BF953" s="139" t="s">
        <v>2788</v>
      </c>
      <c r="BG953" s="139" t="s">
        <v>84</v>
      </c>
      <c r="BH953" s="139" t="s">
        <v>85</v>
      </c>
      <c r="BI953" s="139" t="s">
        <v>86</v>
      </c>
      <c r="BJ953" s="139"/>
      <c r="BK953" s="139" t="s">
        <v>116</v>
      </c>
    </row>
    <row r="954" spans="1:63" ht="13.2" customHeight="1" x14ac:dyDescent="0.2">
      <c r="A954" s="54">
        <f t="shared" si="309"/>
        <v>45920</v>
      </c>
      <c r="B954" s="54" t="str">
        <f t="shared" si="310"/>
        <v>NRT</v>
      </c>
      <c r="C954" s="53">
        <f t="shared" si="311"/>
        <v>82020038163</v>
      </c>
      <c r="D954" s="55" t="str">
        <f t="shared" si="312"/>
        <v>PJP250147240</v>
      </c>
      <c r="E954" s="53">
        <f t="shared" si="313"/>
        <v>596421496093</v>
      </c>
      <c r="F954" s="53">
        <f t="shared" si="314"/>
        <v>2256355</v>
      </c>
      <c r="G954" s="53" t="str">
        <f t="shared" si="315"/>
        <v>SWCORP (TEAMHT)</v>
      </c>
      <c r="H954" s="55" t="str">
        <f t="shared" si="316"/>
        <v>조윤경</v>
      </c>
      <c r="I954" s="53">
        <f t="shared" si="317"/>
        <v>12747</v>
      </c>
      <c r="J954" s="72">
        <f t="shared" si="318"/>
        <v>0</v>
      </c>
      <c r="K954" s="114">
        <f t="shared" si="319"/>
        <v>1</v>
      </c>
      <c r="L954" s="115">
        <f t="shared" si="320"/>
        <v>3.55</v>
      </c>
      <c r="M954" s="115">
        <f t="shared" si="321"/>
        <v>4</v>
      </c>
      <c r="N954" s="56">
        <f t="shared" si="322"/>
        <v>4</v>
      </c>
      <c r="O954" s="53" t="str">
        <f t="shared" si="323"/>
        <v>일반(목록배제,Normal-Manifest Exception)</v>
      </c>
      <c r="P954" s="100">
        <f t="shared" si="324"/>
        <v>23.96</v>
      </c>
      <c r="Q954" s="63" t="str">
        <f t="shared" si="325"/>
        <v>RS706</v>
      </c>
      <c r="R954" s="63" t="str">
        <f t="shared" si="326"/>
        <v>ASIANA AIRLINES</v>
      </c>
      <c r="S954" s="54">
        <f t="shared" si="327"/>
        <v>45920</v>
      </c>
      <c r="T954" s="94">
        <f t="shared" si="328"/>
        <v>1230</v>
      </c>
      <c r="U954" s="98" cm="1">
        <f t="array" ref="U954">IF(OR(ISNUMBER(SEARCH("대신대납",J954)),ISNUMBER(SEARCH("대신 대납",J954))),_xlfn.LET(
  _xlpm.s,J954,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4" s="98">
        <f>((K954-1)*2500)/(Summary!$B$23/100)</f>
        <v>0</v>
      </c>
      <c r="W954" s="107">
        <f>IF(OR(ISNUMBER(SEARCH("대신대납",J954)),ISNUMBER(SEARCH("대신 대납",J954)),ISNUMBER(SEARCH("대신착불",J954)),ISNUMBER(SEARCH("대신 착불",J954))), 0,_xlfn.IFNA(_xlfn.IFS(
    AND(N954/K954 &gt; 2, N954/K954 &lt;= 5), 500/(Summary!$B$23/100) * K954,
    AND(N954/K954 &gt; 5, N954/K954 &lt;= 10), 1000/(Summary!$B$23/100) * K954,
    AND(N954/K954 &gt; 10, N954/K954 &lt;= 20), 3000/(Summary!$B$23/100) * K954,
    AND(N954/K954 &gt; 20, N954/K954 &lt;= 25), 11000/(Summary!$B$23/100) * K954,
    AND(N954/K954 &gt; 25, N954/K954 &lt;= 999), 15000/(Summary!$B$23/100) * K954
),0))</f>
        <v>53.059968376258844</v>
      </c>
      <c r="X954" s="99" cm="1">
        <f t="array" ref="X954">_xlfn.IFNA(_xlfn.IFS(AND(P954&gt;=2000, P954&lt;3000), 10000, AND(P954&gt;=3000, P954&lt;4000), 15000, AND(P954&gt;=4000, P954&lt;5000), 20000, AND(P954&gt;=5000), 25000),0)</f>
        <v>0</v>
      </c>
      <c r="Y954" s="64" t="str">
        <f>_xlfn.IFNA(VLOOKUP(D954,OTC!$A:$H,8,0),"")</f>
        <v/>
      </c>
      <c r="Z954" s="102">
        <f t="shared" si="329"/>
        <v>53</v>
      </c>
      <c r="AA954" s="113">
        <f t="shared" si="330"/>
        <v>1283</v>
      </c>
      <c r="AB954" s="124">
        <f>IF(OR(ISNUMBER(SEARCH("적하삭제",J954)),ISNUMBER(SEARCH("적하 삭제",J954))),0,AA954*Summary!$B$23/100)</f>
        <v>12090.093900000002</v>
      </c>
      <c r="AC954" s="65"/>
      <c r="AD954" s="145">
        <v>45920</v>
      </c>
      <c r="AE954" s="139" t="s">
        <v>10</v>
      </c>
      <c r="AF954" s="139">
        <v>82020038163</v>
      </c>
      <c r="AG954" s="139" t="s">
        <v>2935</v>
      </c>
      <c r="AH954" s="139" t="s">
        <v>2936</v>
      </c>
      <c r="AI954" s="139">
        <v>1020611306</v>
      </c>
      <c r="AJ954" s="139">
        <v>12747</v>
      </c>
      <c r="AK954" s="139"/>
      <c r="AL954" s="140">
        <v>1</v>
      </c>
      <c r="AM954" s="141">
        <v>3.55</v>
      </c>
      <c r="AN954" s="141">
        <v>4</v>
      </c>
      <c r="AO954" s="141">
        <v>4</v>
      </c>
      <c r="AP954" s="139" t="s">
        <v>8</v>
      </c>
      <c r="AQ954" s="141">
        <v>23.96</v>
      </c>
      <c r="AR954" s="139" t="s">
        <v>81</v>
      </c>
      <c r="AS954" s="139" t="s">
        <v>81</v>
      </c>
      <c r="AT954" s="139" t="s">
        <v>81</v>
      </c>
      <c r="AU954" s="139" t="s">
        <v>81</v>
      </c>
      <c r="AV954" s="139" t="s">
        <v>81</v>
      </c>
      <c r="AW954" s="139">
        <v>2256355</v>
      </c>
      <c r="AX954" s="139" t="s">
        <v>121</v>
      </c>
      <c r="AY954" s="139" t="s">
        <v>82</v>
      </c>
      <c r="AZ954" s="139"/>
      <c r="BA954" s="139" t="s">
        <v>83</v>
      </c>
      <c r="BB954" s="157">
        <v>596421496093</v>
      </c>
      <c r="BC954" s="139"/>
      <c r="BD954" s="139" t="s">
        <v>2937</v>
      </c>
      <c r="BE954" s="139" t="s">
        <v>88</v>
      </c>
      <c r="BF954" s="139" t="s">
        <v>2788</v>
      </c>
      <c r="BG954" s="139" t="s">
        <v>84</v>
      </c>
      <c r="BH954" s="139" t="s">
        <v>85</v>
      </c>
      <c r="BI954" s="139" t="s">
        <v>86</v>
      </c>
      <c r="BJ954" s="139"/>
      <c r="BK954" s="139" t="s">
        <v>116</v>
      </c>
    </row>
    <row r="955" spans="1:63" ht="13.2" customHeight="1" x14ac:dyDescent="0.2">
      <c r="A955" s="54">
        <f t="shared" si="309"/>
        <v>45920</v>
      </c>
      <c r="B955" s="54" t="str">
        <f t="shared" si="310"/>
        <v>NRT</v>
      </c>
      <c r="C955" s="53">
        <f t="shared" si="311"/>
        <v>82020038163</v>
      </c>
      <c r="D955" s="55" t="str">
        <f t="shared" si="312"/>
        <v>PJP250147244</v>
      </c>
      <c r="E955" s="53">
        <f t="shared" si="313"/>
        <v>596421496130</v>
      </c>
      <c r="F955" s="53">
        <f t="shared" si="314"/>
        <v>2256355</v>
      </c>
      <c r="G955" s="53" t="str">
        <f t="shared" si="315"/>
        <v>SWCORP (TEAMHT)</v>
      </c>
      <c r="H955" s="55" t="str">
        <f t="shared" si="316"/>
        <v>임재홍</v>
      </c>
      <c r="I955" s="53">
        <f t="shared" si="317"/>
        <v>48059</v>
      </c>
      <c r="J955" s="72">
        <f t="shared" si="318"/>
        <v>0</v>
      </c>
      <c r="K955" s="114">
        <f t="shared" si="319"/>
        <v>1</v>
      </c>
      <c r="L955" s="115">
        <f t="shared" si="320"/>
        <v>1.05</v>
      </c>
      <c r="M955" s="115">
        <f t="shared" si="321"/>
        <v>3.5</v>
      </c>
      <c r="N955" s="56">
        <f t="shared" si="322"/>
        <v>3.5</v>
      </c>
      <c r="O955" s="53" t="str">
        <f t="shared" si="323"/>
        <v>일반(목록배제,Normal-Manifest Exception)</v>
      </c>
      <c r="P955" s="100">
        <f t="shared" si="324"/>
        <v>6.35</v>
      </c>
      <c r="Q955" s="63" t="str">
        <f t="shared" si="325"/>
        <v>RS706</v>
      </c>
      <c r="R955" s="63" t="str">
        <f t="shared" si="326"/>
        <v>ASIANA AIRLINES</v>
      </c>
      <c r="S955" s="54">
        <f t="shared" si="327"/>
        <v>45920</v>
      </c>
      <c r="T955" s="94">
        <f t="shared" si="328"/>
        <v>1135</v>
      </c>
      <c r="U955" s="98" cm="1">
        <f t="array" ref="U955">IF(OR(ISNUMBER(SEARCH("대신대납",J955)),ISNUMBER(SEARCH("대신 대납",J955))),_xlfn.LET(
  _xlpm.s,J955,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5" s="98">
        <f>((K955-1)*2500)/(Summary!$B$23/100)</f>
        <v>0</v>
      </c>
      <c r="W955" s="107">
        <f>IF(OR(ISNUMBER(SEARCH("대신대납",J955)),ISNUMBER(SEARCH("대신 대납",J955)),ISNUMBER(SEARCH("대신착불",J955)),ISNUMBER(SEARCH("대신 착불",J955))), 0,_xlfn.IFNA(_xlfn.IFS(
    AND(N955/K955 &gt; 2, N955/K955 &lt;= 5), 500/(Summary!$B$23/100) * K955,
    AND(N955/K955 &gt; 5, N955/K955 &lt;= 10), 1000/(Summary!$B$23/100) * K955,
    AND(N955/K955 &gt; 10, N955/K955 &lt;= 20), 3000/(Summary!$B$23/100) * K955,
    AND(N955/K955 &gt; 20, N955/K955 &lt;= 25), 11000/(Summary!$B$23/100) * K955,
    AND(N955/K955 &gt; 25, N955/K955 &lt;= 999), 15000/(Summary!$B$23/100) * K955
),0))</f>
        <v>53.059968376258844</v>
      </c>
      <c r="X955" s="99" cm="1">
        <f t="array" ref="X955">_xlfn.IFNA(_xlfn.IFS(AND(P955&gt;=2000, P955&lt;3000), 10000, AND(P955&gt;=3000, P955&lt;4000), 15000, AND(P955&gt;=4000, P955&lt;5000), 20000, AND(P955&gt;=5000), 25000),0)</f>
        <v>0</v>
      </c>
      <c r="Y955" s="64" t="str">
        <f>_xlfn.IFNA(VLOOKUP(D955,OTC!$A:$H,8,0),"")</f>
        <v/>
      </c>
      <c r="Z955" s="102">
        <f t="shared" si="329"/>
        <v>53</v>
      </c>
      <c r="AA955" s="113">
        <f t="shared" si="330"/>
        <v>1188</v>
      </c>
      <c r="AB955" s="124">
        <f>IF(OR(ISNUMBER(SEARCH("적하삭제",J955)),ISNUMBER(SEARCH("적하 삭제",J955))),0,AA955*Summary!$B$23/100)</f>
        <v>11194.8804</v>
      </c>
      <c r="AC955" s="65"/>
      <c r="AD955" s="145">
        <v>45920</v>
      </c>
      <c r="AE955" s="139" t="s">
        <v>10</v>
      </c>
      <c r="AF955" s="139">
        <v>82020038163</v>
      </c>
      <c r="AG955" s="139" t="s">
        <v>2938</v>
      </c>
      <c r="AH955" s="139" t="s">
        <v>2939</v>
      </c>
      <c r="AI955" s="139">
        <v>1041284240</v>
      </c>
      <c r="AJ955" s="139">
        <v>48059</v>
      </c>
      <c r="AK955" s="139"/>
      <c r="AL955" s="140">
        <v>1</v>
      </c>
      <c r="AM955" s="141">
        <v>1.05</v>
      </c>
      <c r="AN955" s="141">
        <v>3.5</v>
      </c>
      <c r="AO955" s="141">
        <v>3.5</v>
      </c>
      <c r="AP955" s="139" t="s">
        <v>8</v>
      </c>
      <c r="AQ955" s="141">
        <v>6.35</v>
      </c>
      <c r="AR955" s="139" t="s">
        <v>81</v>
      </c>
      <c r="AS955" s="139" t="s">
        <v>81</v>
      </c>
      <c r="AT955" s="139" t="s">
        <v>81</v>
      </c>
      <c r="AU955" s="139" t="s">
        <v>81</v>
      </c>
      <c r="AV955" s="139" t="s">
        <v>81</v>
      </c>
      <c r="AW955" s="139">
        <v>2256355</v>
      </c>
      <c r="AX955" s="139" t="s">
        <v>121</v>
      </c>
      <c r="AY955" s="139" t="s">
        <v>82</v>
      </c>
      <c r="AZ955" s="139"/>
      <c r="BA955" s="139" t="s">
        <v>83</v>
      </c>
      <c r="BB955" s="157">
        <v>596421496130</v>
      </c>
      <c r="BC955" s="139"/>
      <c r="BD955" s="139" t="s">
        <v>2940</v>
      </c>
      <c r="BE955" s="139" t="s">
        <v>88</v>
      </c>
      <c r="BF955" s="139" t="s">
        <v>2788</v>
      </c>
      <c r="BG955" s="139" t="s">
        <v>84</v>
      </c>
      <c r="BH955" s="139" t="s">
        <v>85</v>
      </c>
      <c r="BI955" s="139" t="s">
        <v>86</v>
      </c>
      <c r="BJ955" s="139"/>
      <c r="BK955" s="139" t="s">
        <v>116</v>
      </c>
    </row>
    <row r="956" spans="1:63" ht="13.2" customHeight="1" x14ac:dyDescent="0.2">
      <c r="A956" s="54">
        <f t="shared" si="309"/>
        <v>45920</v>
      </c>
      <c r="B956" s="54" t="str">
        <f t="shared" si="310"/>
        <v>NRT</v>
      </c>
      <c r="C956" s="53">
        <f t="shared" si="311"/>
        <v>82020038163</v>
      </c>
      <c r="D956" s="55" t="str">
        <f t="shared" si="312"/>
        <v>PJP250147278</v>
      </c>
      <c r="E956" s="53">
        <f t="shared" si="313"/>
        <v>596421496476</v>
      </c>
      <c r="F956" s="53">
        <f t="shared" si="314"/>
        <v>2256355</v>
      </c>
      <c r="G956" s="53" t="str">
        <f t="shared" si="315"/>
        <v>SWCORP (TEAMHT)</v>
      </c>
      <c r="H956" s="55" t="str">
        <f t="shared" si="316"/>
        <v>박성희</v>
      </c>
      <c r="I956" s="53">
        <f t="shared" si="317"/>
        <v>18144</v>
      </c>
      <c r="J956" s="72">
        <f t="shared" si="318"/>
        <v>0</v>
      </c>
      <c r="K956" s="114">
        <f t="shared" si="319"/>
        <v>1</v>
      </c>
      <c r="L956" s="115">
        <f t="shared" si="320"/>
        <v>2.4</v>
      </c>
      <c r="M956" s="115">
        <f t="shared" si="321"/>
        <v>6.1</v>
      </c>
      <c r="N956" s="56">
        <f t="shared" si="322"/>
        <v>6.1000000000000005</v>
      </c>
      <c r="O956" s="53" t="str">
        <f t="shared" si="323"/>
        <v>일반(목록배제,Normal-Manifest Exception)</v>
      </c>
      <c r="P956" s="100">
        <f t="shared" si="324"/>
        <v>20.53</v>
      </c>
      <c r="Q956" s="63" t="str">
        <f t="shared" si="325"/>
        <v>RS706</v>
      </c>
      <c r="R956" s="63" t="str">
        <f t="shared" si="326"/>
        <v>ASIANA AIRLINES</v>
      </c>
      <c r="S956" s="54">
        <f t="shared" si="327"/>
        <v>45920</v>
      </c>
      <c r="T956" s="94">
        <f t="shared" si="328"/>
        <v>1629</v>
      </c>
      <c r="U956" s="98" cm="1">
        <f t="array" ref="U956">IF(OR(ISNUMBER(SEARCH("대신대납",J956)),ISNUMBER(SEARCH("대신 대납",J956))),_xlfn.LET(
  _xlpm.s,J956,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6" s="98">
        <f>((K956-1)*2500)/(Summary!$B$23/100)</f>
        <v>0</v>
      </c>
      <c r="W956" s="107">
        <f>IF(OR(ISNUMBER(SEARCH("대신대납",J956)),ISNUMBER(SEARCH("대신 대납",J956)),ISNUMBER(SEARCH("대신착불",J956)),ISNUMBER(SEARCH("대신 착불",J956))), 0,_xlfn.IFNA(_xlfn.IFS(
    AND(N956/K956 &gt; 2, N956/K956 &lt;= 5), 500/(Summary!$B$23/100) * K956,
    AND(N956/K956 &gt; 5, N956/K956 &lt;= 10), 1000/(Summary!$B$23/100) * K956,
    AND(N956/K956 &gt; 10, N956/K956 &lt;= 20), 3000/(Summary!$B$23/100) * K956,
    AND(N956/K956 &gt; 20, N956/K956 &lt;= 25), 11000/(Summary!$B$23/100) * K956,
    AND(N956/K956 &gt; 25, N956/K956 &lt;= 999), 15000/(Summary!$B$23/100) * K956
),0))</f>
        <v>106.11993675251769</v>
      </c>
      <c r="X956" s="99" cm="1">
        <f t="array" ref="X956">_xlfn.IFNA(_xlfn.IFS(AND(P956&gt;=2000, P956&lt;3000), 10000, AND(P956&gt;=3000, P956&lt;4000), 15000, AND(P956&gt;=4000, P956&lt;5000), 20000, AND(P956&gt;=5000), 25000),0)</f>
        <v>0</v>
      </c>
      <c r="Y956" s="64" t="str">
        <f>_xlfn.IFNA(VLOOKUP(D956,OTC!$A:$H,8,0),"")</f>
        <v/>
      </c>
      <c r="Z956" s="102">
        <f t="shared" si="329"/>
        <v>106</v>
      </c>
      <c r="AA956" s="113">
        <f t="shared" si="330"/>
        <v>1735</v>
      </c>
      <c r="AB956" s="124">
        <f>IF(OR(ISNUMBER(SEARCH("적하삭제",J956)),ISNUMBER(SEARCH("적하 삭제",J956))),0,AA956*Summary!$B$23/100)</f>
        <v>16349.425500000001</v>
      </c>
      <c r="AC956" s="65"/>
      <c r="AD956" s="145">
        <v>45920</v>
      </c>
      <c r="AE956" s="139" t="s">
        <v>10</v>
      </c>
      <c r="AF956" s="139">
        <v>82020038163</v>
      </c>
      <c r="AG956" s="139" t="s">
        <v>2941</v>
      </c>
      <c r="AH956" s="139" t="s">
        <v>2334</v>
      </c>
      <c r="AI956" s="139">
        <v>1036804177</v>
      </c>
      <c r="AJ956" s="139">
        <v>18144</v>
      </c>
      <c r="AK956" s="139"/>
      <c r="AL956" s="140">
        <v>1</v>
      </c>
      <c r="AM956" s="141">
        <v>2.4</v>
      </c>
      <c r="AN956" s="141">
        <v>6.1</v>
      </c>
      <c r="AO956" s="141">
        <v>6.5</v>
      </c>
      <c r="AP956" s="139" t="s">
        <v>8</v>
      </c>
      <c r="AQ956" s="141">
        <v>20.53</v>
      </c>
      <c r="AR956" s="139" t="s">
        <v>81</v>
      </c>
      <c r="AS956" s="139" t="s">
        <v>81</v>
      </c>
      <c r="AT956" s="139" t="s">
        <v>81</v>
      </c>
      <c r="AU956" s="139" t="s">
        <v>81</v>
      </c>
      <c r="AV956" s="139" t="s">
        <v>81</v>
      </c>
      <c r="AW956" s="139">
        <v>2256355</v>
      </c>
      <c r="AX956" s="139" t="s">
        <v>121</v>
      </c>
      <c r="AY956" s="139" t="s">
        <v>82</v>
      </c>
      <c r="AZ956" s="139"/>
      <c r="BA956" s="139" t="s">
        <v>83</v>
      </c>
      <c r="BB956" s="157">
        <v>596421496476</v>
      </c>
      <c r="BC956" s="139"/>
      <c r="BD956" s="139" t="s">
        <v>2942</v>
      </c>
      <c r="BE956" s="139" t="s">
        <v>88</v>
      </c>
      <c r="BF956" s="139" t="s">
        <v>2788</v>
      </c>
      <c r="BG956" s="139" t="s">
        <v>84</v>
      </c>
      <c r="BH956" s="139" t="s">
        <v>85</v>
      </c>
      <c r="BI956" s="139" t="s">
        <v>86</v>
      </c>
      <c r="BJ956" s="139"/>
      <c r="BK956" s="139" t="s">
        <v>116</v>
      </c>
    </row>
    <row r="957" spans="1:63" ht="13.2" customHeight="1" x14ac:dyDescent="0.2">
      <c r="A957" s="54">
        <f t="shared" si="309"/>
        <v>45920</v>
      </c>
      <c r="B957" s="54" t="str">
        <f t="shared" si="310"/>
        <v>NRT</v>
      </c>
      <c r="C957" s="53">
        <f t="shared" si="311"/>
        <v>82020038163</v>
      </c>
      <c r="D957" s="55" t="str">
        <f t="shared" si="312"/>
        <v>PJP250148220</v>
      </c>
      <c r="E957" s="53">
        <f t="shared" si="313"/>
        <v>596421499184</v>
      </c>
      <c r="F957" s="53">
        <f t="shared" si="314"/>
        <v>2256355</v>
      </c>
      <c r="G957" s="53" t="str">
        <f t="shared" si="315"/>
        <v>SWCORP (TEAMHT)</v>
      </c>
      <c r="H957" s="55" t="str">
        <f t="shared" si="316"/>
        <v>정우철</v>
      </c>
      <c r="I957" s="53">
        <f t="shared" si="317"/>
        <v>8208</v>
      </c>
      <c r="J957" s="72">
        <f t="shared" si="318"/>
        <v>0</v>
      </c>
      <c r="K957" s="114">
        <f t="shared" si="319"/>
        <v>1</v>
      </c>
      <c r="L957" s="115">
        <f t="shared" si="320"/>
        <v>8.5</v>
      </c>
      <c r="M957" s="115">
        <f t="shared" si="321"/>
        <v>6</v>
      </c>
      <c r="N957" s="56">
        <f t="shared" si="322"/>
        <v>8.5</v>
      </c>
      <c r="O957" s="53" t="str">
        <f t="shared" si="323"/>
        <v>일반(목록배제,Normal-Manifest Exception)</v>
      </c>
      <c r="P957" s="100">
        <f t="shared" si="324"/>
        <v>23.03</v>
      </c>
      <c r="Q957" s="63" t="str">
        <f t="shared" si="325"/>
        <v>RS706</v>
      </c>
      <c r="R957" s="63" t="str">
        <f t="shared" si="326"/>
        <v>ASIANA AIRLINES</v>
      </c>
      <c r="S957" s="54">
        <f t="shared" si="327"/>
        <v>45920</v>
      </c>
      <c r="T957" s="94">
        <f t="shared" si="328"/>
        <v>2085</v>
      </c>
      <c r="U957" s="98" cm="1">
        <f t="array" ref="U957">IF(OR(ISNUMBER(SEARCH("대신대납",J957)),ISNUMBER(SEARCH("대신 대납",J957))),_xlfn.LET(
  _xlpm.s,J957,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7" s="98">
        <f>((K957-1)*2500)/(Summary!$B$23/100)</f>
        <v>0</v>
      </c>
      <c r="W957" s="107">
        <f>IF(OR(ISNUMBER(SEARCH("대신대납",J957)),ISNUMBER(SEARCH("대신 대납",J957)),ISNUMBER(SEARCH("대신착불",J957)),ISNUMBER(SEARCH("대신 착불",J957))), 0,_xlfn.IFNA(_xlfn.IFS(
    AND(N957/K957 &gt; 2, N957/K957 &lt;= 5), 500/(Summary!$B$23/100) * K957,
    AND(N957/K957 &gt; 5, N957/K957 &lt;= 10), 1000/(Summary!$B$23/100) * K957,
    AND(N957/K957 &gt; 10, N957/K957 &lt;= 20), 3000/(Summary!$B$23/100) * K957,
    AND(N957/K957 &gt; 20, N957/K957 &lt;= 25), 11000/(Summary!$B$23/100) * K957,
    AND(N957/K957 &gt; 25, N957/K957 &lt;= 999), 15000/(Summary!$B$23/100) * K957
),0))</f>
        <v>106.11993675251769</v>
      </c>
      <c r="X957" s="99" cm="1">
        <f t="array" ref="X957">_xlfn.IFNA(_xlfn.IFS(AND(P957&gt;=2000, P957&lt;3000), 10000, AND(P957&gt;=3000, P957&lt;4000), 15000, AND(P957&gt;=4000, P957&lt;5000), 20000, AND(P957&gt;=5000), 25000),0)</f>
        <v>0</v>
      </c>
      <c r="Y957" s="64" t="str">
        <f>_xlfn.IFNA(VLOOKUP(D957,OTC!$A:$H,8,0),"")</f>
        <v/>
      </c>
      <c r="Z957" s="102">
        <f t="shared" si="329"/>
        <v>106</v>
      </c>
      <c r="AA957" s="113">
        <f t="shared" si="330"/>
        <v>2191</v>
      </c>
      <c r="AB957" s="124">
        <f>IF(OR(ISNUMBER(SEARCH("적하삭제",J957)),ISNUMBER(SEARCH("적하 삭제",J957))),0,AA957*Summary!$B$23/100)</f>
        <v>20646.4503</v>
      </c>
      <c r="AC957" s="65"/>
      <c r="AD957" s="145">
        <v>45920</v>
      </c>
      <c r="AE957" s="139" t="s">
        <v>10</v>
      </c>
      <c r="AF957" s="139">
        <v>82020038163</v>
      </c>
      <c r="AG957" s="139" t="s">
        <v>2943</v>
      </c>
      <c r="AH957" s="139" t="s">
        <v>275</v>
      </c>
      <c r="AI957" s="139">
        <v>1047275959</v>
      </c>
      <c r="AJ957" s="139">
        <v>8208</v>
      </c>
      <c r="AK957" s="139"/>
      <c r="AL957" s="140">
        <v>1</v>
      </c>
      <c r="AM957" s="141">
        <v>8.5</v>
      </c>
      <c r="AN957" s="141">
        <v>6</v>
      </c>
      <c r="AO957" s="141">
        <v>8.5</v>
      </c>
      <c r="AP957" s="139" t="s">
        <v>8</v>
      </c>
      <c r="AQ957" s="141">
        <v>23.03</v>
      </c>
      <c r="AR957" s="139" t="s">
        <v>81</v>
      </c>
      <c r="AS957" s="139" t="s">
        <v>81</v>
      </c>
      <c r="AT957" s="139" t="s">
        <v>81</v>
      </c>
      <c r="AU957" s="139" t="s">
        <v>81</v>
      </c>
      <c r="AV957" s="139" t="s">
        <v>81</v>
      </c>
      <c r="AW957" s="139">
        <v>2256355</v>
      </c>
      <c r="AX957" s="139" t="s">
        <v>121</v>
      </c>
      <c r="AY957" s="139" t="s">
        <v>82</v>
      </c>
      <c r="AZ957" s="139"/>
      <c r="BA957" s="139" t="s">
        <v>83</v>
      </c>
      <c r="BB957" s="157">
        <v>596421499184</v>
      </c>
      <c r="BC957" s="139"/>
      <c r="BD957" s="139" t="s">
        <v>2944</v>
      </c>
      <c r="BE957" s="139" t="s">
        <v>88</v>
      </c>
      <c r="BF957" s="139" t="s">
        <v>2788</v>
      </c>
      <c r="BG957" s="139" t="s">
        <v>84</v>
      </c>
      <c r="BH957" s="139" t="s">
        <v>85</v>
      </c>
      <c r="BI957" s="139" t="s">
        <v>86</v>
      </c>
      <c r="BJ957" s="139"/>
      <c r="BK957" s="139" t="s">
        <v>116</v>
      </c>
    </row>
    <row r="958" spans="1:63" ht="13.2" customHeight="1" x14ac:dyDescent="0.2">
      <c r="A958" s="54">
        <f t="shared" si="309"/>
        <v>45920</v>
      </c>
      <c r="B958" s="54" t="str">
        <f t="shared" si="310"/>
        <v>NRT</v>
      </c>
      <c r="C958" s="53">
        <f t="shared" si="311"/>
        <v>82020038163</v>
      </c>
      <c r="D958" s="55" t="str">
        <f t="shared" si="312"/>
        <v>PJP250147825</v>
      </c>
      <c r="E958" s="53">
        <f t="shared" si="313"/>
        <v>596421497806</v>
      </c>
      <c r="F958" s="53">
        <f t="shared" si="314"/>
        <v>2256355</v>
      </c>
      <c r="G958" s="53" t="str">
        <f t="shared" si="315"/>
        <v>SWCORP (TEAMHT)</v>
      </c>
      <c r="H958" s="55" t="str">
        <f t="shared" si="316"/>
        <v>김국화</v>
      </c>
      <c r="I958" s="53">
        <f t="shared" si="317"/>
        <v>50991</v>
      </c>
      <c r="J958" s="72">
        <f t="shared" si="318"/>
        <v>0</v>
      </c>
      <c r="K958" s="114">
        <f t="shared" si="319"/>
        <v>1</v>
      </c>
      <c r="L958" s="115">
        <f t="shared" si="320"/>
        <v>1.6</v>
      </c>
      <c r="M958" s="115">
        <f t="shared" si="321"/>
        <v>4</v>
      </c>
      <c r="N958" s="56">
        <f t="shared" si="322"/>
        <v>4</v>
      </c>
      <c r="O958" s="53" t="str">
        <f t="shared" si="323"/>
        <v>일반(목록배제,Normal-Manifest Exception)</v>
      </c>
      <c r="P958" s="100">
        <f t="shared" si="324"/>
        <v>20.86</v>
      </c>
      <c r="Q958" s="63" t="str">
        <f t="shared" si="325"/>
        <v>RS706</v>
      </c>
      <c r="R958" s="63" t="str">
        <f t="shared" si="326"/>
        <v>ASIANA AIRLINES</v>
      </c>
      <c r="S958" s="54">
        <f t="shared" si="327"/>
        <v>45920</v>
      </c>
      <c r="T958" s="94">
        <f t="shared" si="328"/>
        <v>1230</v>
      </c>
      <c r="U958" s="98" cm="1">
        <f t="array" ref="U958">IF(OR(ISNUMBER(SEARCH("대신대납",J958)),ISNUMBER(SEARCH("대신 대납",J958))),_xlfn.LET(
  _xlpm.s,J958,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8" s="98">
        <f>((K958-1)*2500)/(Summary!$B$23/100)</f>
        <v>0</v>
      </c>
      <c r="W958" s="107">
        <f>IF(OR(ISNUMBER(SEARCH("대신대납",J958)),ISNUMBER(SEARCH("대신 대납",J958)),ISNUMBER(SEARCH("대신착불",J958)),ISNUMBER(SEARCH("대신 착불",J958))), 0,_xlfn.IFNA(_xlfn.IFS(
    AND(N958/K958 &gt; 2, N958/K958 &lt;= 5), 500/(Summary!$B$23/100) * K958,
    AND(N958/K958 &gt; 5, N958/K958 &lt;= 10), 1000/(Summary!$B$23/100) * K958,
    AND(N958/K958 &gt; 10, N958/K958 &lt;= 20), 3000/(Summary!$B$23/100) * K958,
    AND(N958/K958 &gt; 20, N958/K958 &lt;= 25), 11000/(Summary!$B$23/100) * K958,
    AND(N958/K958 &gt; 25, N958/K958 &lt;= 999), 15000/(Summary!$B$23/100) * K958
),0))</f>
        <v>53.059968376258844</v>
      </c>
      <c r="X958" s="99" cm="1">
        <f t="array" ref="X958">_xlfn.IFNA(_xlfn.IFS(AND(P958&gt;=2000, P958&lt;3000), 10000, AND(P958&gt;=3000, P958&lt;4000), 15000, AND(P958&gt;=4000, P958&lt;5000), 20000, AND(P958&gt;=5000), 25000),0)</f>
        <v>0</v>
      </c>
      <c r="Y958" s="64" t="str">
        <f>_xlfn.IFNA(VLOOKUP(D958,OTC!$A:$H,8,0),"")</f>
        <v/>
      </c>
      <c r="Z958" s="102">
        <f t="shared" si="329"/>
        <v>53</v>
      </c>
      <c r="AA958" s="113">
        <f t="shared" si="330"/>
        <v>1283</v>
      </c>
      <c r="AB958" s="124">
        <f>IF(OR(ISNUMBER(SEARCH("적하삭제",J958)),ISNUMBER(SEARCH("적하 삭제",J958))),0,AA958*Summary!$B$23/100)</f>
        <v>12090.093900000002</v>
      </c>
      <c r="AC958" s="65"/>
      <c r="AD958" s="145">
        <v>45920</v>
      </c>
      <c r="AE958" s="139" t="s">
        <v>10</v>
      </c>
      <c r="AF958" s="139">
        <v>82020038163</v>
      </c>
      <c r="AG958" s="139" t="s">
        <v>2945</v>
      </c>
      <c r="AH958" s="139" t="s">
        <v>2946</v>
      </c>
      <c r="AI958" s="139">
        <v>1038559714</v>
      </c>
      <c r="AJ958" s="139">
        <v>50991</v>
      </c>
      <c r="AK958" s="139"/>
      <c r="AL958" s="140">
        <v>1</v>
      </c>
      <c r="AM958" s="141">
        <v>1.6</v>
      </c>
      <c r="AN958" s="141">
        <v>4</v>
      </c>
      <c r="AO958" s="141">
        <v>4</v>
      </c>
      <c r="AP958" s="139" t="s">
        <v>8</v>
      </c>
      <c r="AQ958" s="141">
        <v>20.86</v>
      </c>
      <c r="AR958" s="139" t="s">
        <v>81</v>
      </c>
      <c r="AS958" s="139" t="s">
        <v>81</v>
      </c>
      <c r="AT958" s="139" t="s">
        <v>81</v>
      </c>
      <c r="AU958" s="139" t="s">
        <v>81</v>
      </c>
      <c r="AV958" s="139" t="s">
        <v>81</v>
      </c>
      <c r="AW958" s="139">
        <v>2256355</v>
      </c>
      <c r="AX958" s="139" t="s">
        <v>121</v>
      </c>
      <c r="AY958" s="139" t="s">
        <v>82</v>
      </c>
      <c r="AZ958" s="139"/>
      <c r="BA958" s="139" t="s">
        <v>83</v>
      </c>
      <c r="BB958" s="157">
        <v>596421497806</v>
      </c>
      <c r="BC958" s="139"/>
      <c r="BD958" s="139" t="s">
        <v>2947</v>
      </c>
      <c r="BE958" s="139" t="s">
        <v>88</v>
      </c>
      <c r="BF958" s="139" t="s">
        <v>2788</v>
      </c>
      <c r="BG958" s="139" t="s">
        <v>84</v>
      </c>
      <c r="BH958" s="139" t="s">
        <v>85</v>
      </c>
      <c r="BI958" s="139" t="s">
        <v>86</v>
      </c>
      <c r="BJ958" s="139"/>
      <c r="BK958" s="139" t="s">
        <v>116</v>
      </c>
    </row>
    <row r="959" spans="1:63" ht="13.2" customHeight="1" x14ac:dyDescent="0.2">
      <c r="A959" s="54">
        <f t="shared" si="309"/>
        <v>45920</v>
      </c>
      <c r="B959" s="54" t="str">
        <f t="shared" si="310"/>
        <v>NRT</v>
      </c>
      <c r="C959" s="53">
        <f t="shared" si="311"/>
        <v>82020038163</v>
      </c>
      <c r="D959" s="55" t="str">
        <f t="shared" si="312"/>
        <v>PJP250147826</v>
      </c>
      <c r="E959" s="53">
        <f t="shared" si="313"/>
        <v>596421497810</v>
      </c>
      <c r="F959" s="53">
        <f t="shared" si="314"/>
        <v>2256355</v>
      </c>
      <c r="G959" s="53" t="str">
        <f t="shared" si="315"/>
        <v>SWCORP (TEAMHT)</v>
      </c>
      <c r="H959" s="55" t="str">
        <f t="shared" si="316"/>
        <v>박찬희</v>
      </c>
      <c r="I959" s="53">
        <f t="shared" si="317"/>
        <v>16855</v>
      </c>
      <c r="J959" s="72">
        <f t="shared" si="318"/>
        <v>0</v>
      </c>
      <c r="K959" s="114">
        <f t="shared" si="319"/>
        <v>1</v>
      </c>
      <c r="L959" s="115">
        <f t="shared" si="320"/>
        <v>1.4</v>
      </c>
      <c r="M959" s="115">
        <f t="shared" si="321"/>
        <v>3.9</v>
      </c>
      <c r="N959" s="56">
        <f t="shared" si="322"/>
        <v>3.9000000000000004</v>
      </c>
      <c r="O959" s="53" t="str">
        <f t="shared" si="323"/>
        <v>일반(목록배제,Normal-Manifest Exception)</v>
      </c>
      <c r="P959" s="100">
        <f t="shared" si="324"/>
        <v>13.67</v>
      </c>
      <c r="Q959" s="63" t="str">
        <f t="shared" si="325"/>
        <v>RS706</v>
      </c>
      <c r="R959" s="63" t="str">
        <f t="shared" si="326"/>
        <v>ASIANA AIRLINES</v>
      </c>
      <c r="S959" s="54">
        <f t="shared" si="327"/>
        <v>45920</v>
      </c>
      <c r="T959" s="94">
        <f t="shared" si="328"/>
        <v>1211</v>
      </c>
      <c r="U959" s="98" cm="1">
        <f t="array" ref="U959">IF(OR(ISNUMBER(SEARCH("대신대납",J959)),ISNUMBER(SEARCH("대신 대납",J959))),_xlfn.LET(
  _xlpm.s,J959,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9" s="98">
        <f>((K959-1)*2500)/(Summary!$B$23/100)</f>
        <v>0</v>
      </c>
      <c r="W959" s="107">
        <f>IF(OR(ISNUMBER(SEARCH("대신대납",J959)),ISNUMBER(SEARCH("대신 대납",J959)),ISNUMBER(SEARCH("대신착불",J959)),ISNUMBER(SEARCH("대신 착불",J959))), 0,_xlfn.IFNA(_xlfn.IFS(
    AND(N959/K959 &gt; 2, N959/K959 &lt;= 5), 500/(Summary!$B$23/100) * K959,
    AND(N959/K959 &gt; 5, N959/K959 &lt;= 10), 1000/(Summary!$B$23/100) * K959,
    AND(N959/K959 &gt; 10, N959/K959 &lt;= 20), 3000/(Summary!$B$23/100) * K959,
    AND(N959/K959 &gt; 20, N959/K959 &lt;= 25), 11000/(Summary!$B$23/100) * K959,
    AND(N959/K959 &gt; 25, N959/K959 &lt;= 999), 15000/(Summary!$B$23/100) * K959
),0))</f>
        <v>53.059968376258844</v>
      </c>
      <c r="X959" s="99" cm="1">
        <f t="array" ref="X959">_xlfn.IFNA(_xlfn.IFS(AND(P959&gt;=2000, P959&lt;3000), 10000, AND(P959&gt;=3000, P959&lt;4000), 15000, AND(P959&gt;=4000, P959&lt;5000), 20000, AND(P959&gt;=5000), 25000),0)</f>
        <v>0</v>
      </c>
      <c r="Y959" s="64" t="str">
        <f>_xlfn.IFNA(VLOOKUP(D959,OTC!$A:$H,8,0),"")</f>
        <v/>
      </c>
      <c r="Z959" s="102">
        <f t="shared" si="329"/>
        <v>53</v>
      </c>
      <c r="AA959" s="113">
        <f t="shared" si="330"/>
        <v>1264</v>
      </c>
      <c r="AB959" s="124">
        <f>IF(OR(ISNUMBER(SEARCH("적하삭제",J959)),ISNUMBER(SEARCH("적하 삭제",J959))),0,AA959*Summary!$B$23/100)</f>
        <v>11911.051200000002</v>
      </c>
      <c r="AC959" s="65"/>
      <c r="AD959" s="145">
        <v>45920</v>
      </c>
      <c r="AE959" s="139" t="s">
        <v>10</v>
      </c>
      <c r="AF959" s="139">
        <v>82020038163</v>
      </c>
      <c r="AG959" s="139" t="s">
        <v>2948</v>
      </c>
      <c r="AH959" s="139" t="s">
        <v>2949</v>
      </c>
      <c r="AI959" s="139">
        <v>1056170571</v>
      </c>
      <c r="AJ959" s="139">
        <v>16855</v>
      </c>
      <c r="AK959" s="139"/>
      <c r="AL959" s="140">
        <v>1</v>
      </c>
      <c r="AM959" s="141">
        <v>1.4</v>
      </c>
      <c r="AN959" s="141">
        <v>3.9</v>
      </c>
      <c r="AO959" s="141">
        <v>3.9</v>
      </c>
      <c r="AP959" s="139" t="s">
        <v>8</v>
      </c>
      <c r="AQ959" s="141">
        <v>13.67</v>
      </c>
      <c r="AR959" s="139" t="s">
        <v>81</v>
      </c>
      <c r="AS959" s="139" t="s">
        <v>81</v>
      </c>
      <c r="AT959" s="139" t="s">
        <v>81</v>
      </c>
      <c r="AU959" s="139" t="s">
        <v>81</v>
      </c>
      <c r="AV959" s="139" t="s">
        <v>81</v>
      </c>
      <c r="AW959" s="139">
        <v>2256355</v>
      </c>
      <c r="AX959" s="139" t="s">
        <v>121</v>
      </c>
      <c r="AY959" s="139" t="s">
        <v>82</v>
      </c>
      <c r="AZ959" s="139"/>
      <c r="BA959" s="139" t="s">
        <v>83</v>
      </c>
      <c r="BB959" s="157">
        <v>596421497810</v>
      </c>
      <c r="BC959" s="139"/>
      <c r="BD959" s="139" t="s">
        <v>2950</v>
      </c>
      <c r="BE959" s="139" t="s">
        <v>88</v>
      </c>
      <c r="BF959" s="139" t="s">
        <v>2788</v>
      </c>
      <c r="BG959" s="139" t="s">
        <v>84</v>
      </c>
      <c r="BH959" s="139" t="s">
        <v>85</v>
      </c>
      <c r="BI959" s="139" t="s">
        <v>86</v>
      </c>
      <c r="BJ959" s="139"/>
      <c r="BK959" s="139" t="s">
        <v>116</v>
      </c>
    </row>
    <row r="960" spans="1:63" ht="13.2" customHeight="1" x14ac:dyDescent="0.2">
      <c r="A960" s="54">
        <f t="shared" si="309"/>
        <v>45920</v>
      </c>
      <c r="B960" s="54" t="str">
        <f t="shared" si="310"/>
        <v>NRT</v>
      </c>
      <c r="C960" s="53">
        <f t="shared" si="311"/>
        <v>82020038163</v>
      </c>
      <c r="D960" s="55" t="str">
        <f t="shared" si="312"/>
        <v>PJP250148230</v>
      </c>
      <c r="E960" s="53">
        <f t="shared" si="313"/>
        <v>596421499280</v>
      </c>
      <c r="F960" s="53">
        <f t="shared" si="314"/>
        <v>2256355</v>
      </c>
      <c r="G960" s="53" t="str">
        <f t="shared" si="315"/>
        <v>SWCORP (TEAMHT)</v>
      </c>
      <c r="H960" s="55" t="str">
        <f t="shared" si="316"/>
        <v>조희진</v>
      </c>
      <c r="I960" s="53">
        <f t="shared" si="317"/>
        <v>14071</v>
      </c>
      <c r="J960" s="72">
        <f t="shared" si="318"/>
        <v>0</v>
      </c>
      <c r="K960" s="114">
        <f t="shared" si="319"/>
        <v>1</v>
      </c>
      <c r="L960" s="115">
        <f t="shared" si="320"/>
        <v>3.15</v>
      </c>
      <c r="M960" s="115">
        <f t="shared" si="321"/>
        <v>6</v>
      </c>
      <c r="N960" s="56">
        <f t="shared" si="322"/>
        <v>6</v>
      </c>
      <c r="O960" s="53" t="str">
        <f t="shared" si="323"/>
        <v>일반(목록배제,Normal-Manifest Exception)</v>
      </c>
      <c r="P960" s="100">
        <f t="shared" si="324"/>
        <v>23.48</v>
      </c>
      <c r="Q960" s="63" t="str">
        <f t="shared" si="325"/>
        <v>RS706</v>
      </c>
      <c r="R960" s="63" t="str">
        <f t="shared" si="326"/>
        <v>ASIANA AIRLINES</v>
      </c>
      <c r="S960" s="54">
        <f t="shared" si="327"/>
        <v>45920</v>
      </c>
      <c r="T960" s="94">
        <f t="shared" si="328"/>
        <v>1610</v>
      </c>
      <c r="U960" s="98" cm="1">
        <f t="array" ref="U960">IF(OR(ISNUMBER(SEARCH("대신대납",J960)),ISNUMBER(SEARCH("대신 대납",J960))),_xlfn.LET(
  _xlpm.s,J960,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0" s="98">
        <f>((K960-1)*2500)/(Summary!$B$23/100)</f>
        <v>0</v>
      </c>
      <c r="W960" s="107">
        <f>IF(OR(ISNUMBER(SEARCH("대신대납",J960)),ISNUMBER(SEARCH("대신 대납",J960)),ISNUMBER(SEARCH("대신착불",J960)),ISNUMBER(SEARCH("대신 착불",J960))), 0,_xlfn.IFNA(_xlfn.IFS(
    AND(N960/K960 &gt; 2, N960/K960 &lt;= 5), 500/(Summary!$B$23/100) * K960,
    AND(N960/K960 &gt; 5, N960/K960 &lt;= 10), 1000/(Summary!$B$23/100) * K960,
    AND(N960/K960 &gt; 10, N960/K960 &lt;= 20), 3000/(Summary!$B$23/100) * K960,
    AND(N960/K960 &gt; 20, N960/K960 &lt;= 25), 11000/(Summary!$B$23/100) * K960,
    AND(N960/K960 &gt; 25, N960/K960 &lt;= 999), 15000/(Summary!$B$23/100) * K960
),0))</f>
        <v>106.11993675251769</v>
      </c>
      <c r="X960" s="99" cm="1">
        <f t="array" ref="X960">_xlfn.IFNA(_xlfn.IFS(AND(P960&gt;=2000, P960&lt;3000), 10000, AND(P960&gt;=3000, P960&lt;4000), 15000, AND(P960&gt;=4000, P960&lt;5000), 20000, AND(P960&gt;=5000), 25000),0)</f>
        <v>0</v>
      </c>
      <c r="Y960" s="64" t="str">
        <f>_xlfn.IFNA(VLOOKUP(D960,OTC!$A:$H,8,0),"")</f>
        <v/>
      </c>
      <c r="Z960" s="102">
        <f t="shared" si="329"/>
        <v>106</v>
      </c>
      <c r="AA960" s="113">
        <f t="shared" si="330"/>
        <v>1716</v>
      </c>
      <c r="AB960" s="124">
        <f>IF(OR(ISNUMBER(SEARCH("적하삭제",J960)),ISNUMBER(SEARCH("적하 삭제",J960))),0,AA960*Summary!$B$23/100)</f>
        <v>16170.382799999999</v>
      </c>
      <c r="AC960" s="65"/>
      <c r="AD960" s="145">
        <v>45920</v>
      </c>
      <c r="AE960" s="139" t="s">
        <v>10</v>
      </c>
      <c r="AF960" s="139">
        <v>82020038163</v>
      </c>
      <c r="AG960" s="139" t="s">
        <v>2951</v>
      </c>
      <c r="AH960" s="139" t="s">
        <v>2952</v>
      </c>
      <c r="AI960" s="139">
        <v>1035660311</v>
      </c>
      <c r="AJ960" s="139">
        <v>14071</v>
      </c>
      <c r="AK960" s="139"/>
      <c r="AL960" s="140">
        <v>1</v>
      </c>
      <c r="AM960" s="141">
        <v>3.15</v>
      </c>
      <c r="AN960" s="141">
        <v>6</v>
      </c>
      <c r="AO960" s="141">
        <v>6</v>
      </c>
      <c r="AP960" s="139" t="s">
        <v>8</v>
      </c>
      <c r="AQ960" s="141">
        <v>23.48</v>
      </c>
      <c r="AR960" s="139" t="s">
        <v>81</v>
      </c>
      <c r="AS960" s="139" t="s">
        <v>81</v>
      </c>
      <c r="AT960" s="139" t="s">
        <v>81</v>
      </c>
      <c r="AU960" s="139" t="s">
        <v>81</v>
      </c>
      <c r="AV960" s="139" t="s">
        <v>81</v>
      </c>
      <c r="AW960" s="139">
        <v>2256355</v>
      </c>
      <c r="AX960" s="139" t="s">
        <v>121</v>
      </c>
      <c r="AY960" s="139" t="s">
        <v>82</v>
      </c>
      <c r="AZ960" s="139"/>
      <c r="BA960" s="139" t="s">
        <v>83</v>
      </c>
      <c r="BB960" s="157">
        <v>596421499280</v>
      </c>
      <c r="BC960" s="139"/>
      <c r="BD960" s="139" t="s">
        <v>2953</v>
      </c>
      <c r="BE960" s="139" t="s">
        <v>88</v>
      </c>
      <c r="BF960" s="139" t="s">
        <v>2788</v>
      </c>
      <c r="BG960" s="139" t="s">
        <v>84</v>
      </c>
      <c r="BH960" s="139" t="s">
        <v>85</v>
      </c>
      <c r="BI960" s="139" t="s">
        <v>86</v>
      </c>
      <c r="BJ960" s="139"/>
      <c r="BK960" s="139" t="s">
        <v>116</v>
      </c>
    </row>
    <row r="961" spans="1:63" ht="13.2" customHeight="1" x14ac:dyDescent="0.2">
      <c r="A961" s="54">
        <f t="shared" si="309"/>
        <v>45920</v>
      </c>
      <c r="B961" s="54" t="str">
        <f t="shared" si="310"/>
        <v>NRT</v>
      </c>
      <c r="C961" s="53">
        <f t="shared" si="311"/>
        <v>82020038163</v>
      </c>
      <c r="D961" s="55" t="str">
        <f t="shared" si="312"/>
        <v>PJP250147824</v>
      </c>
      <c r="E961" s="53">
        <f t="shared" si="313"/>
        <v>596421497795</v>
      </c>
      <c r="F961" s="53">
        <f t="shared" si="314"/>
        <v>2256355</v>
      </c>
      <c r="G961" s="53" t="str">
        <f t="shared" si="315"/>
        <v>SWCORP (TEAMHT)</v>
      </c>
      <c r="H961" s="55" t="str">
        <f t="shared" si="316"/>
        <v>호창대</v>
      </c>
      <c r="I961" s="53">
        <f t="shared" si="317"/>
        <v>16660</v>
      </c>
      <c r="J961" s="72">
        <f t="shared" si="318"/>
        <v>0</v>
      </c>
      <c r="K961" s="114">
        <f t="shared" si="319"/>
        <v>1</v>
      </c>
      <c r="L961" s="115">
        <f t="shared" si="320"/>
        <v>1.8</v>
      </c>
      <c r="M961" s="115">
        <f t="shared" si="321"/>
        <v>2.1</v>
      </c>
      <c r="N961" s="56">
        <f t="shared" si="322"/>
        <v>2.1</v>
      </c>
      <c r="O961" s="53" t="str">
        <f t="shared" si="323"/>
        <v>일반(목록배제,Normal-Manifest Exception)</v>
      </c>
      <c r="P961" s="100">
        <f t="shared" si="324"/>
        <v>6.3</v>
      </c>
      <c r="Q961" s="63" t="str">
        <f t="shared" si="325"/>
        <v>RS706</v>
      </c>
      <c r="R961" s="63" t="str">
        <f t="shared" si="326"/>
        <v>ASIANA AIRLINES</v>
      </c>
      <c r="S961" s="54">
        <f t="shared" si="327"/>
        <v>45920</v>
      </c>
      <c r="T961" s="94">
        <f t="shared" si="328"/>
        <v>869</v>
      </c>
      <c r="U961" s="98" cm="1">
        <f t="array" ref="U961">IF(OR(ISNUMBER(SEARCH("대신대납",J961)),ISNUMBER(SEARCH("대신 대납",J961))),_xlfn.LET(
  _xlpm.s,J961,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1" s="98">
        <f>((K961-1)*2500)/(Summary!$B$23/100)</f>
        <v>0</v>
      </c>
      <c r="W961" s="107">
        <f>IF(OR(ISNUMBER(SEARCH("대신대납",J961)),ISNUMBER(SEARCH("대신 대납",J961)),ISNUMBER(SEARCH("대신착불",J961)),ISNUMBER(SEARCH("대신 착불",J961))), 0,_xlfn.IFNA(_xlfn.IFS(
    AND(N961/K961 &gt; 2, N961/K961 &lt;= 5), 500/(Summary!$B$23/100) * K961,
    AND(N961/K961 &gt; 5, N961/K961 &lt;= 10), 1000/(Summary!$B$23/100) * K961,
    AND(N961/K961 &gt; 10, N961/K961 &lt;= 20), 3000/(Summary!$B$23/100) * K961,
    AND(N961/K961 &gt; 20, N961/K961 &lt;= 25), 11000/(Summary!$B$23/100) * K961,
    AND(N961/K961 &gt; 25, N961/K961 &lt;= 999), 15000/(Summary!$B$23/100) * K961
),0))</f>
        <v>53.059968376258844</v>
      </c>
      <c r="X961" s="99" cm="1">
        <f t="array" ref="X961">_xlfn.IFNA(_xlfn.IFS(AND(P961&gt;=2000, P961&lt;3000), 10000, AND(P961&gt;=3000, P961&lt;4000), 15000, AND(P961&gt;=4000, P961&lt;5000), 20000, AND(P961&gt;=5000), 25000),0)</f>
        <v>0</v>
      </c>
      <c r="Y961" s="64" t="str">
        <f>_xlfn.IFNA(VLOOKUP(D961,OTC!$A:$H,8,0),"")</f>
        <v/>
      </c>
      <c r="Z961" s="102">
        <f t="shared" si="329"/>
        <v>53</v>
      </c>
      <c r="AA961" s="113">
        <f t="shared" si="330"/>
        <v>922</v>
      </c>
      <c r="AB961" s="124">
        <f>IF(OR(ISNUMBER(SEARCH("적하삭제",J961)),ISNUMBER(SEARCH("적하 삭제",J961))),0,AA961*Summary!$B$23/100)</f>
        <v>8688.2826000000005</v>
      </c>
      <c r="AC961" s="65"/>
      <c r="AD961" s="145">
        <v>45920</v>
      </c>
      <c r="AE961" s="139" t="s">
        <v>10</v>
      </c>
      <c r="AF961" s="139">
        <v>82020038163</v>
      </c>
      <c r="AG961" s="139" t="s">
        <v>2954</v>
      </c>
      <c r="AH961" s="139" t="s">
        <v>2955</v>
      </c>
      <c r="AI961" s="139">
        <v>1099162392</v>
      </c>
      <c r="AJ961" s="139">
        <v>16660</v>
      </c>
      <c r="AK961" s="139"/>
      <c r="AL961" s="140">
        <v>1</v>
      </c>
      <c r="AM961" s="141">
        <v>1.8</v>
      </c>
      <c r="AN961" s="141">
        <v>2.1</v>
      </c>
      <c r="AO961" s="141">
        <v>2.1</v>
      </c>
      <c r="AP961" s="139" t="s">
        <v>8</v>
      </c>
      <c r="AQ961" s="141">
        <v>6.3</v>
      </c>
      <c r="AR961" s="139" t="s">
        <v>81</v>
      </c>
      <c r="AS961" s="139" t="s">
        <v>81</v>
      </c>
      <c r="AT961" s="139" t="s">
        <v>81</v>
      </c>
      <c r="AU961" s="139" t="s">
        <v>81</v>
      </c>
      <c r="AV961" s="139" t="s">
        <v>81</v>
      </c>
      <c r="AW961" s="139">
        <v>2256355</v>
      </c>
      <c r="AX961" s="139" t="s">
        <v>121</v>
      </c>
      <c r="AY961" s="139" t="s">
        <v>82</v>
      </c>
      <c r="AZ961" s="139"/>
      <c r="BA961" s="139" t="s">
        <v>83</v>
      </c>
      <c r="BB961" s="157">
        <v>596421497795</v>
      </c>
      <c r="BC961" s="139"/>
      <c r="BD961" s="139" t="s">
        <v>2956</v>
      </c>
      <c r="BE961" s="139" t="s">
        <v>88</v>
      </c>
      <c r="BF961" s="139" t="s">
        <v>2788</v>
      </c>
      <c r="BG961" s="139" t="s">
        <v>84</v>
      </c>
      <c r="BH961" s="139" t="s">
        <v>85</v>
      </c>
      <c r="BI961" s="139" t="s">
        <v>86</v>
      </c>
      <c r="BJ961" s="139"/>
      <c r="BK961" s="139" t="s">
        <v>116</v>
      </c>
    </row>
    <row r="962" spans="1:63" ht="13.2" customHeight="1" x14ac:dyDescent="0.2">
      <c r="A962" s="54">
        <f t="shared" si="309"/>
        <v>45920</v>
      </c>
      <c r="B962" s="54" t="str">
        <f t="shared" si="310"/>
        <v>NRT</v>
      </c>
      <c r="C962" s="53">
        <f t="shared" si="311"/>
        <v>82020038163</v>
      </c>
      <c r="D962" s="55" t="str">
        <f t="shared" si="312"/>
        <v>PJP250147823</v>
      </c>
      <c r="E962" s="53">
        <f t="shared" si="313"/>
        <v>596421497784</v>
      </c>
      <c r="F962" s="53">
        <f t="shared" si="314"/>
        <v>2256355</v>
      </c>
      <c r="G962" s="53" t="str">
        <f t="shared" si="315"/>
        <v>SWCORP (TEAMHT)</v>
      </c>
      <c r="H962" s="55" t="str">
        <f t="shared" si="316"/>
        <v>김범규</v>
      </c>
      <c r="I962" s="53">
        <f t="shared" si="317"/>
        <v>7546</v>
      </c>
      <c r="J962" s="72">
        <f t="shared" si="318"/>
        <v>0</v>
      </c>
      <c r="K962" s="114">
        <f t="shared" si="319"/>
        <v>1</v>
      </c>
      <c r="L962" s="115">
        <f t="shared" si="320"/>
        <v>3.7</v>
      </c>
      <c r="M962" s="115">
        <f t="shared" si="321"/>
        <v>6.2</v>
      </c>
      <c r="N962" s="56">
        <f t="shared" si="322"/>
        <v>6.2</v>
      </c>
      <c r="O962" s="53" t="str">
        <f t="shared" si="323"/>
        <v>일반(목록배제,Normal-Manifest Exception)</v>
      </c>
      <c r="P962" s="100">
        <f t="shared" si="324"/>
        <v>16.53</v>
      </c>
      <c r="Q962" s="63" t="str">
        <f t="shared" si="325"/>
        <v>RS706</v>
      </c>
      <c r="R962" s="63" t="str">
        <f t="shared" si="326"/>
        <v>ASIANA AIRLINES</v>
      </c>
      <c r="S962" s="54">
        <f t="shared" si="327"/>
        <v>45920</v>
      </c>
      <c r="T962" s="94">
        <f t="shared" si="328"/>
        <v>1648</v>
      </c>
      <c r="U962" s="98" cm="1">
        <f t="array" ref="U962">IF(OR(ISNUMBER(SEARCH("대신대납",J962)),ISNUMBER(SEARCH("대신 대납",J962))),_xlfn.LET(
  _xlpm.s,J962,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2" s="98">
        <f>((K962-1)*2500)/(Summary!$B$23/100)</f>
        <v>0</v>
      </c>
      <c r="W962" s="107">
        <f>IF(OR(ISNUMBER(SEARCH("대신대납",J962)),ISNUMBER(SEARCH("대신 대납",J962)),ISNUMBER(SEARCH("대신착불",J962)),ISNUMBER(SEARCH("대신 착불",J962))), 0,_xlfn.IFNA(_xlfn.IFS(
    AND(N962/K962 &gt; 2, N962/K962 &lt;= 5), 500/(Summary!$B$23/100) * K962,
    AND(N962/K962 &gt; 5, N962/K962 &lt;= 10), 1000/(Summary!$B$23/100) * K962,
    AND(N962/K962 &gt; 10, N962/K962 &lt;= 20), 3000/(Summary!$B$23/100) * K962,
    AND(N962/K962 &gt; 20, N962/K962 &lt;= 25), 11000/(Summary!$B$23/100) * K962,
    AND(N962/K962 &gt; 25, N962/K962 &lt;= 999), 15000/(Summary!$B$23/100) * K962
),0))</f>
        <v>106.11993675251769</v>
      </c>
      <c r="X962" s="99" cm="1">
        <f t="array" ref="X962">_xlfn.IFNA(_xlfn.IFS(AND(P962&gt;=2000, P962&lt;3000), 10000, AND(P962&gt;=3000, P962&lt;4000), 15000, AND(P962&gt;=4000, P962&lt;5000), 20000, AND(P962&gt;=5000), 25000),0)</f>
        <v>0</v>
      </c>
      <c r="Y962" s="64" t="str">
        <f>_xlfn.IFNA(VLOOKUP(D962,OTC!$A:$H,8,0),"")</f>
        <v/>
      </c>
      <c r="Z962" s="102">
        <f t="shared" si="329"/>
        <v>106</v>
      </c>
      <c r="AA962" s="113">
        <f t="shared" si="330"/>
        <v>1754</v>
      </c>
      <c r="AB962" s="124">
        <f>IF(OR(ISNUMBER(SEARCH("적하삭제",J962)),ISNUMBER(SEARCH("적하 삭제",J962))),0,AA962*Summary!$B$23/100)</f>
        <v>16528.468199999999</v>
      </c>
      <c r="AC962" s="65"/>
      <c r="AD962" s="145">
        <v>45920</v>
      </c>
      <c r="AE962" s="139" t="s">
        <v>10</v>
      </c>
      <c r="AF962" s="139">
        <v>82020038163</v>
      </c>
      <c r="AG962" s="139" t="s">
        <v>2957</v>
      </c>
      <c r="AH962" s="139" t="s">
        <v>2958</v>
      </c>
      <c r="AI962" s="139">
        <v>1071215700</v>
      </c>
      <c r="AJ962" s="139">
        <v>7546</v>
      </c>
      <c r="AK962" s="139"/>
      <c r="AL962" s="140">
        <v>1</v>
      </c>
      <c r="AM962" s="141">
        <v>3.7</v>
      </c>
      <c r="AN962" s="141">
        <v>6.2</v>
      </c>
      <c r="AO962" s="141">
        <v>6.5</v>
      </c>
      <c r="AP962" s="139" t="s">
        <v>8</v>
      </c>
      <c r="AQ962" s="141">
        <v>16.53</v>
      </c>
      <c r="AR962" s="139" t="s">
        <v>81</v>
      </c>
      <c r="AS962" s="139" t="s">
        <v>81</v>
      </c>
      <c r="AT962" s="139" t="s">
        <v>81</v>
      </c>
      <c r="AU962" s="139" t="s">
        <v>81</v>
      </c>
      <c r="AV962" s="139" t="s">
        <v>81</v>
      </c>
      <c r="AW962" s="139">
        <v>2256355</v>
      </c>
      <c r="AX962" s="139" t="s">
        <v>121</v>
      </c>
      <c r="AY962" s="139" t="s">
        <v>82</v>
      </c>
      <c r="AZ962" s="139"/>
      <c r="BA962" s="139" t="s">
        <v>83</v>
      </c>
      <c r="BB962" s="157">
        <v>596421497784</v>
      </c>
      <c r="BC962" s="139"/>
      <c r="BD962" s="139" t="s">
        <v>2959</v>
      </c>
      <c r="BE962" s="139" t="s">
        <v>88</v>
      </c>
      <c r="BF962" s="139" t="s">
        <v>2788</v>
      </c>
      <c r="BG962" s="139" t="s">
        <v>84</v>
      </c>
      <c r="BH962" s="139" t="s">
        <v>85</v>
      </c>
      <c r="BI962" s="139" t="s">
        <v>86</v>
      </c>
      <c r="BJ962" s="139"/>
      <c r="BK962" s="139" t="s">
        <v>116</v>
      </c>
    </row>
    <row r="963" spans="1:63" ht="13.2" customHeight="1" x14ac:dyDescent="0.2">
      <c r="A963" s="54">
        <f t="shared" si="309"/>
        <v>45920</v>
      </c>
      <c r="B963" s="54" t="str">
        <f t="shared" si="310"/>
        <v>NRT</v>
      </c>
      <c r="C963" s="53">
        <f t="shared" si="311"/>
        <v>82020038163</v>
      </c>
      <c r="D963" s="55" t="str">
        <f t="shared" si="312"/>
        <v>PJP250147828</v>
      </c>
      <c r="E963" s="53">
        <f t="shared" si="313"/>
        <v>596421497832</v>
      </c>
      <c r="F963" s="53">
        <f t="shared" si="314"/>
        <v>2256355</v>
      </c>
      <c r="G963" s="53" t="str">
        <f t="shared" si="315"/>
        <v>SWCORP (TEAMHT)</v>
      </c>
      <c r="H963" s="55" t="str">
        <f t="shared" si="316"/>
        <v>조민주</v>
      </c>
      <c r="I963" s="53">
        <f t="shared" si="317"/>
        <v>30150</v>
      </c>
      <c r="J963" s="72">
        <f t="shared" si="318"/>
        <v>0</v>
      </c>
      <c r="K963" s="114">
        <f t="shared" si="319"/>
        <v>1</v>
      </c>
      <c r="L963" s="115">
        <f t="shared" si="320"/>
        <v>2.9</v>
      </c>
      <c r="M963" s="115">
        <f t="shared" si="321"/>
        <v>4</v>
      </c>
      <c r="N963" s="56">
        <f t="shared" si="322"/>
        <v>4</v>
      </c>
      <c r="O963" s="53" t="str">
        <f t="shared" si="323"/>
        <v>일반(목록배제,Normal-Manifest Exception)</v>
      </c>
      <c r="P963" s="100">
        <f t="shared" si="324"/>
        <v>24.13</v>
      </c>
      <c r="Q963" s="63" t="str">
        <f t="shared" si="325"/>
        <v>RS706</v>
      </c>
      <c r="R963" s="63" t="str">
        <f t="shared" si="326"/>
        <v>ASIANA AIRLINES</v>
      </c>
      <c r="S963" s="54">
        <f t="shared" si="327"/>
        <v>45920</v>
      </c>
      <c r="T963" s="94">
        <f t="shared" si="328"/>
        <v>1230</v>
      </c>
      <c r="U963" s="98" cm="1">
        <f t="array" ref="U963">IF(OR(ISNUMBER(SEARCH("대신대납",J963)),ISNUMBER(SEARCH("대신 대납",J963))),_xlfn.LET(
  _xlpm.s,J963,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3" s="98">
        <f>((K963-1)*2500)/(Summary!$B$23/100)</f>
        <v>0</v>
      </c>
      <c r="W963" s="107">
        <f>IF(OR(ISNUMBER(SEARCH("대신대납",J963)),ISNUMBER(SEARCH("대신 대납",J963)),ISNUMBER(SEARCH("대신착불",J963)),ISNUMBER(SEARCH("대신 착불",J963))), 0,_xlfn.IFNA(_xlfn.IFS(
    AND(N963/K963 &gt; 2, N963/K963 &lt;= 5), 500/(Summary!$B$23/100) * K963,
    AND(N963/K963 &gt; 5, N963/K963 &lt;= 10), 1000/(Summary!$B$23/100) * K963,
    AND(N963/K963 &gt; 10, N963/K963 &lt;= 20), 3000/(Summary!$B$23/100) * K963,
    AND(N963/K963 &gt; 20, N963/K963 &lt;= 25), 11000/(Summary!$B$23/100) * K963,
    AND(N963/K963 &gt; 25, N963/K963 &lt;= 999), 15000/(Summary!$B$23/100) * K963
),0))</f>
        <v>53.059968376258844</v>
      </c>
      <c r="X963" s="99" cm="1">
        <f t="array" ref="X963">_xlfn.IFNA(_xlfn.IFS(AND(P963&gt;=2000, P963&lt;3000), 10000, AND(P963&gt;=3000, P963&lt;4000), 15000, AND(P963&gt;=4000, P963&lt;5000), 20000, AND(P963&gt;=5000), 25000),0)</f>
        <v>0</v>
      </c>
      <c r="Y963" s="64" t="str">
        <f>_xlfn.IFNA(VLOOKUP(D963,OTC!$A:$H,8,0),"")</f>
        <v/>
      </c>
      <c r="Z963" s="102">
        <f t="shared" si="329"/>
        <v>53</v>
      </c>
      <c r="AA963" s="113">
        <f t="shared" si="330"/>
        <v>1283</v>
      </c>
      <c r="AB963" s="124">
        <f>IF(OR(ISNUMBER(SEARCH("적하삭제",J963)),ISNUMBER(SEARCH("적하 삭제",J963))),0,AA963*Summary!$B$23/100)</f>
        <v>12090.093900000002</v>
      </c>
      <c r="AC963" s="65"/>
      <c r="AD963" s="145">
        <v>45920</v>
      </c>
      <c r="AE963" s="139" t="s">
        <v>10</v>
      </c>
      <c r="AF963" s="139">
        <v>82020038163</v>
      </c>
      <c r="AG963" s="139" t="s">
        <v>2960</v>
      </c>
      <c r="AH963" s="139" t="s">
        <v>2961</v>
      </c>
      <c r="AI963" s="139">
        <v>1090885663</v>
      </c>
      <c r="AJ963" s="139">
        <v>30150</v>
      </c>
      <c r="AK963" s="139"/>
      <c r="AL963" s="140">
        <v>1</v>
      </c>
      <c r="AM963" s="141">
        <v>2.9</v>
      </c>
      <c r="AN963" s="141">
        <v>4</v>
      </c>
      <c r="AO963" s="141">
        <v>4</v>
      </c>
      <c r="AP963" s="139" t="s">
        <v>8</v>
      </c>
      <c r="AQ963" s="141">
        <v>24.13</v>
      </c>
      <c r="AR963" s="139" t="s">
        <v>81</v>
      </c>
      <c r="AS963" s="139" t="s">
        <v>81</v>
      </c>
      <c r="AT963" s="139" t="s">
        <v>81</v>
      </c>
      <c r="AU963" s="139" t="s">
        <v>81</v>
      </c>
      <c r="AV963" s="139" t="s">
        <v>81</v>
      </c>
      <c r="AW963" s="139">
        <v>2256355</v>
      </c>
      <c r="AX963" s="139" t="s">
        <v>121</v>
      </c>
      <c r="AY963" s="139" t="s">
        <v>82</v>
      </c>
      <c r="AZ963" s="139"/>
      <c r="BA963" s="139" t="s">
        <v>83</v>
      </c>
      <c r="BB963" s="157">
        <v>596421497832</v>
      </c>
      <c r="BC963" s="139"/>
      <c r="BD963" s="139" t="s">
        <v>2962</v>
      </c>
      <c r="BE963" s="139" t="s">
        <v>88</v>
      </c>
      <c r="BF963" s="139" t="s">
        <v>2788</v>
      </c>
      <c r="BG963" s="139" t="s">
        <v>84</v>
      </c>
      <c r="BH963" s="139" t="s">
        <v>85</v>
      </c>
      <c r="BI963" s="139" t="s">
        <v>86</v>
      </c>
      <c r="BJ963" s="139"/>
      <c r="BK963" s="139" t="s">
        <v>116</v>
      </c>
    </row>
    <row r="964" spans="1:63" ht="13.2" customHeight="1" x14ac:dyDescent="0.2">
      <c r="A964" s="54">
        <f t="shared" si="309"/>
        <v>45920</v>
      </c>
      <c r="B964" s="54" t="str">
        <f t="shared" si="310"/>
        <v>NRT</v>
      </c>
      <c r="C964" s="53">
        <f t="shared" si="311"/>
        <v>82020038163</v>
      </c>
      <c r="D964" s="55" t="str">
        <f t="shared" si="312"/>
        <v>PJP250148234</v>
      </c>
      <c r="E964" s="53">
        <f t="shared" si="313"/>
        <v>596421499324</v>
      </c>
      <c r="F964" s="53">
        <f t="shared" si="314"/>
        <v>2256355</v>
      </c>
      <c r="G964" s="53" t="str">
        <f t="shared" si="315"/>
        <v>SWCORP (TEAMHT)</v>
      </c>
      <c r="H964" s="55" t="str">
        <f t="shared" si="316"/>
        <v>홍정의</v>
      </c>
      <c r="I964" s="53">
        <f t="shared" si="317"/>
        <v>10066</v>
      </c>
      <c r="J964" s="72">
        <f t="shared" si="318"/>
        <v>0</v>
      </c>
      <c r="K964" s="114">
        <f t="shared" si="319"/>
        <v>1</v>
      </c>
      <c r="L964" s="115">
        <f t="shared" si="320"/>
        <v>0.7</v>
      </c>
      <c r="M964" s="115">
        <f t="shared" si="321"/>
        <v>2</v>
      </c>
      <c r="N964" s="56">
        <f t="shared" si="322"/>
        <v>2</v>
      </c>
      <c r="O964" s="53" t="str">
        <f t="shared" si="323"/>
        <v>일반(목록배제,Normal-Manifest Exception)</v>
      </c>
      <c r="P964" s="100">
        <f t="shared" si="324"/>
        <v>13.59</v>
      </c>
      <c r="Q964" s="63" t="str">
        <f t="shared" si="325"/>
        <v>RS706</v>
      </c>
      <c r="R964" s="63" t="str">
        <f t="shared" si="326"/>
        <v>ASIANA AIRLINES</v>
      </c>
      <c r="S964" s="54">
        <f t="shared" si="327"/>
        <v>45920</v>
      </c>
      <c r="T964" s="94">
        <f t="shared" si="328"/>
        <v>850</v>
      </c>
      <c r="U964" s="98" cm="1">
        <f t="array" ref="U964">IF(OR(ISNUMBER(SEARCH("대신대납",J964)),ISNUMBER(SEARCH("대신 대납",J964))),_xlfn.LET(
  _xlpm.s,J964,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4" s="98">
        <f>((K964-1)*2500)/(Summary!$B$23/100)</f>
        <v>0</v>
      </c>
      <c r="W964" s="107">
        <f>IF(OR(ISNUMBER(SEARCH("대신대납",J964)),ISNUMBER(SEARCH("대신 대납",J964)),ISNUMBER(SEARCH("대신착불",J964)),ISNUMBER(SEARCH("대신 착불",J964))), 0,_xlfn.IFNA(_xlfn.IFS(
    AND(N964/K964 &gt; 2, N964/K964 &lt;= 5), 500/(Summary!$B$23/100) * K964,
    AND(N964/K964 &gt; 5, N964/K964 &lt;= 10), 1000/(Summary!$B$23/100) * K964,
    AND(N964/K964 &gt; 10, N964/K964 &lt;= 20), 3000/(Summary!$B$23/100) * K964,
    AND(N964/K964 &gt; 20, N964/K964 &lt;= 25), 11000/(Summary!$B$23/100) * K964,
    AND(N964/K964 &gt; 25, N964/K964 &lt;= 999), 15000/(Summary!$B$23/100) * K964
),0))</f>
        <v>0</v>
      </c>
      <c r="X964" s="99" cm="1">
        <f t="array" ref="X964">_xlfn.IFNA(_xlfn.IFS(AND(P964&gt;=2000, P964&lt;3000), 10000, AND(P964&gt;=3000, P964&lt;4000), 15000, AND(P964&gt;=4000, P964&lt;5000), 20000, AND(P964&gt;=5000), 25000),0)</f>
        <v>0</v>
      </c>
      <c r="Y964" s="64" t="str">
        <f>_xlfn.IFNA(VLOOKUP(D964,OTC!$A:$H,8,0),"")</f>
        <v/>
      </c>
      <c r="Z964" s="102">
        <f t="shared" si="329"/>
        <v>0</v>
      </c>
      <c r="AA964" s="113">
        <f t="shared" si="330"/>
        <v>850</v>
      </c>
      <c r="AB964" s="124">
        <f>IF(OR(ISNUMBER(SEARCH("적하삭제",J964)),ISNUMBER(SEARCH("적하 삭제",J964))),0,AA964*Summary!$B$23/100)</f>
        <v>8009.8050000000003</v>
      </c>
      <c r="AC964" s="65"/>
      <c r="AD964" s="145">
        <v>45920</v>
      </c>
      <c r="AE964" s="139" t="s">
        <v>10</v>
      </c>
      <c r="AF964" s="139">
        <v>82020038163</v>
      </c>
      <c r="AG964" s="139" t="s">
        <v>2963</v>
      </c>
      <c r="AH964" s="139" t="s">
        <v>2964</v>
      </c>
      <c r="AI964" s="139">
        <v>1053876057</v>
      </c>
      <c r="AJ964" s="139">
        <v>10066</v>
      </c>
      <c r="AK964" s="139"/>
      <c r="AL964" s="140">
        <v>1</v>
      </c>
      <c r="AM964" s="141">
        <v>0.7</v>
      </c>
      <c r="AN964" s="141">
        <v>2</v>
      </c>
      <c r="AO964" s="141">
        <v>2</v>
      </c>
      <c r="AP964" s="139" t="s">
        <v>8</v>
      </c>
      <c r="AQ964" s="141">
        <v>13.59</v>
      </c>
      <c r="AR964" s="139" t="s">
        <v>81</v>
      </c>
      <c r="AS964" s="139" t="s">
        <v>81</v>
      </c>
      <c r="AT964" s="139" t="s">
        <v>81</v>
      </c>
      <c r="AU964" s="139" t="s">
        <v>81</v>
      </c>
      <c r="AV964" s="139" t="s">
        <v>81</v>
      </c>
      <c r="AW964" s="139">
        <v>2256355</v>
      </c>
      <c r="AX964" s="139" t="s">
        <v>121</v>
      </c>
      <c r="AY964" s="139" t="s">
        <v>82</v>
      </c>
      <c r="AZ964" s="139"/>
      <c r="BA964" s="139" t="s">
        <v>83</v>
      </c>
      <c r="BB964" s="157">
        <v>596421499324</v>
      </c>
      <c r="BC964" s="139"/>
      <c r="BD964" s="139" t="s">
        <v>2965</v>
      </c>
      <c r="BE964" s="139" t="s">
        <v>88</v>
      </c>
      <c r="BF964" s="139" t="s">
        <v>2788</v>
      </c>
      <c r="BG964" s="139" t="s">
        <v>84</v>
      </c>
      <c r="BH964" s="139" t="s">
        <v>85</v>
      </c>
      <c r="BI964" s="139" t="s">
        <v>86</v>
      </c>
      <c r="BJ964" s="139"/>
      <c r="BK964" s="139" t="s">
        <v>116</v>
      </c>
    </row>
    <row r="965" spans="1:63" ht="13.2" customHeight="1" x14ac:dyDescent="0.2">
      <c r="A965" s="54">
        <f t="shared" si="309"/>
        <v>45920</v>
      </c>
      <c r="B965" s="54" t="str">
        <f t="shared" si="310"/>
        <v>NRT</v>
      </c>
      <c r="C965" s="53">
        <f t="shared" si="311"/>
        <v>82020038163</v>
      </c>
      <c r="D965" s="55" t="str">
        <f t="shared" si="312"/>
        <v>PJP250145375</v>
      </c>
      <c r="E965" s="53">
        <f t="shared" si="313"/>
        <v>596421486724</v>
      </c>
      <c r="F965" s="53">
        <f t="shared" si="314"/>
        <v>2256355</v>
      </c>
      <c r="G965" s="53" t="str">
        <f t="shared" si="315"/>
        <v>SWCORP (TEAMHT)</v>
      </c>
      <c r="H965" s="55" t="str">
        <f t="shared" si="316"/>
        <v>홍효림</v>
      </c>
      <c r="I965" s="53">
        <f t="shared" si="317"/>
        <v>8748</v>
      </c>
      <c r="J965" s="72">
        <f t="shared" si="318"/>
        <v>0</v>
      </c>
      <c r="K965" s="114">
        <f t="shared" si="319"/>
        <v>1</v>
      </c>
      <c r="L965" s="115">
        <f t="shared" si="320"/>
        <v>1.5</v>
      </c>
      <c r="M965" s="115">
        <f t="shared" si="321"/>
        <v>3.6</v>
      </c>
      <c r="N965" s="56">
        <f t="shared" si="322"/>
        <v>3.6</v>
      </c>
      <c r="O965" s="53" t="str">
        <f t="shared" si="323"/>
        <v>일반(목록배제,Normal-Manifest Exception)</v>
      </c>
      <c r="P965" s="100">
        <f t="shared" si="324"/>
        <v>18.3</v>
      </c>
      <c r="Q965" s="63" t="str">
        <f t="shared" si="325"/>
        <v>RS706</v>
      </c>
      <c r="R965" s="63" t="str">
        <f t="shared" si="326"/>
        <v>ASIANA AIRLINES</v>
      </c>
      <c r="S965" s="54">
        <f t="shared" si="327"/>
        <v>45920</v>
      </c>
      <c r="T965" s="94">
        <f t="shared" si="328"/>
        <v>1154</v>
      </c>
      <c r="U965" s="98" cm="1">
        <f t="array" ref="U965">IF(OR(ISNUMBER(SEARCH("대신대납",J965)),ISNUMBER(SEARCH("대신 대납",J965))),_xlfn.LET(
  _xlpm.s,J965,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5" s="98">
        <f>((K965-1)*2500)/(Summary!$B$23/100)</f>
        <v>0</v>
      </c>
      <c r="W965" s="107">
        <f>IF(OR(ISNUMBER(SEARCH("대신대납",J965)),ISNUMBER(SEARCH("대신 대납",J965)),ISNUMBER(SEARCH("대신착불",J965)),ISNUMBER(SEARCH("대신 착불",J965))), 0,_xlfn.IFNA(_xlfn.IFS(
    AND(N965/K965 &gt; 2, N965/K965 &lt;= 5), 500/(Summary!$B$23/100) * K965,
    AND(N965/K965 &gt; 5, N965/K965 &lt;= 10), 1000/(Summary!$B$23/100) * K965,
    AND(N965/K965 &gt; 10, N965/K965 &lt;= 20), 3000/(Summary!$B$23/100) * K965,
    AND(N965/K965 &gt; 20, N965/K965 &lt;= 25), 11000/(Summary!$B$23/100) * K965,
    AND(N965/K965 &gt; 25, N965/K965 &lt;= 999), 15000/(Summary!$B$23/100) * K965
),0))</f>
        <v>53.059968376258844</v>
      </c>
      <c r="X965" s="99" cm="1">
        <f t="array" ref="X965">_xlfn.IFNA(_xlfn.IFS(AND(P965&gt;=2000, P965&lt;3000), 10000, AND(P965&gt;=3000, P965&lt;4000), 15000, AND(P965&gt;=4000, P965&lt;5000), 20000, AND(P965&gt;=5000), 25000),0)</f>
        <v>0</v>
      </c>
      <c r="Y965" s="64" t="str">
        <f>_xlfn.IFNA(VLOOKUP(D965,OTC!$A:$H,8,0),"")</f>
        <v/>
      </c>
      <c r="Z965" s="102">
        <f t="shared" si="329"/>
        <v>53</v>
      </c>
      <c r="AA965" s="113">
        <f t="shared" si="330"/>
        <v>1207</v>
      </c>
      <c r="AB965" s="124">
        <f>IF(OR(ISNUMBER(SEARCH("적하삭제",J965)),ISNUMBER(SEARCH("적하 삭제",J965))),0,AA965*Summary!$B$23/100)</f>
        <v>11373.9231</v>
      </c>
      <c r="AC965" s="65"/>
      <c r="AD965" s="145">
        <v>45920</v>
      </c>
      <c r="AE965" s="139" t="s">
        <v>10</v>
      </c>
      <c r="AF965" s="139">
        <v>82020038163</v>
      </c>
      <c r="AG965" s="139" t="s">
        <v>2966</v>
      </c>
      <c r="AH965" s="139" t="s">
        <v>2967</v>
      </c>
      <c r="AI965" s="139">
        <v>1020221309</v>
      </c>
      <c r="AJ965" s="139">
        <v>8748</v>
      </c>
      <c r="AK965" s="139"/>
      <c r="AL965" s="140">
        <v>1</v>
      </c>
      <c r="AM965" s="141">
        <v>1.5</v>
      </c>
      <c r="AN965" s="141">
        <v>3.6</v>
      </c>
      <c r="AO965" s="141">
        <v>3.6</v>
      </c>
      <c r="AP965" s="139" t="s">
        <v>8</v>
      </c>
      <c r="AQ965" s="141">
        <v>18.3</v>
      </c>
      <c r="AR965" s="139" t="s">
        <v>81</v>
      </c>
      <c r="AS965" s="139" t="s">
        <v>81</v>
      </c>
      <c r="AT965" s="139" t="s">
        <v>81</v>
      </c>
      <c r="AU965" s="139" t="s">
        <v>81</v>
      </c>
      <c r="AV965" s="139" t="s">
        <v>81</v>
      </c>
      <c r="AW965" s="139">
        <v>2256355</v>
      </c>
      <c r="AX965" s="139" t="s">
        <v>121</v>
      </c>
      <c r="AY965" s="139" t="s">
        <v>82</v>
      </c>
      <c r="AZ965" s="139"/>
      <c r="BA965" s="139" t="s">
        <v>83</v>
      </c>
      <c r="BB965" s="157">
        <v>596421486724</v>
      </c>
      <c r="BC965" s="139"/>
      <c r="BD965" s="139" t="s">
        <v>2968</v>
      </c>
      <c r="BE965" s="139" t="s">
        <v>88</v>
      </c>
      <c r="BF965" s="139" t="s">
        <v>2788</v>
      </c>
      <c r="BG965" s="139" t="s">
        <v>84</v>
      </c>
      <c r="BH965" s="139" t="s">
        <v>85</v>
      </c>
      <c r="BI965" s="139" t="s">
        <v>86</v>
      </c>
      <c r="BJ965" s="139"/>
      <c r="BK965" s="139" t="s">
        <v>116</v>
      </c>
    </row>
    <row r="966" spans="1:63" ht="13.2" customHeight="1" x14ac:dyDescent="0.2">
      <c r="A966" s="54">
        <f t="shared" si="309"/>
        <v>45920</v>
      </c>
      <c r="B966" s="54" t="str">
        <f t="shared" si="310"/>
        <v>NRT</v>
      </c>
      <c r="C966" s="53">
        <f t="shared" si="311"/>
        <v>82020038163</v>
      </c>
      <c r="D966" s="55" t="str">
        <f t="shared" si="312"/>
        <v>PJP250145457</v>
      </c>
      <c r="E966" s="53">
        <f t="shared" si="313"/>
        <v>596421487542</v>
      </c>
      <c r="F966" s="53">
        <f t="shared" si="314"/>
        <v>2256355</v>
      </c>
      <c r="G966" s="53" t="str">
        <f t="shared" si="315"/>
        <v>SWCORP (TEAMHT)</v>
      </c>
      <c r="H966" s="55" t="str">
        <f t="shared" si="316"/>
        <v>진유정</v>
      </c>
      <c r="I966" s="53">
        <f t="shared" si="317"/>
        <v>3363</v>
      </c>
      <c r="J966" s="72" t="str">
        <f t="shared" si="318"/>
        <v>[동물검역]</v>
      </c>
      <c r="K966" s="114">
        <f t="shared" si="319"/>
        <v>1</v>
      </c>
      <c r="L966" s="115">
        <f t="shared" si="320"/>
        <v>0.1</v>
      </c>
      <c r="M966" s="115">
        <f t="shared" si="321"/>
        <v>0.2</v>
      </c>
      <c r="N966" s="56">
        <f t="shared" si="322"/>
        <v>0.2</v>
      </c>
      <c r="O966" s="53" t="str">
        <f t="shared" si="323"/>
        <v>동물검역(Animal Inspection)</v>
      </c>
      <c r="P966" s="100">
        <f t="shared" si="324"/>
        <v>10.15</v>
      </c>
      <c r="Q966" s="63" t="str">
        <f t="shared" si="325"/>
        <v>RS706</v>
      </c>
      <c r="R966" s="63" t="str">
        <f t="shared" si="326"/>
        <v>ASIANA AIRLINES</v>
      </c>
      <c r="S966" s="54">
        <f t="shared" si="327"/>
        <v>45920</v>
      </c>
      <c r="T966" s="94">
        <f t="shared" si="328"/>
        <v>565</v>
      </c>
      <c r="U966" s="98" cm="1">
        <f t="array" ref="U966">IF(OR(ISNUMBER(SEARCH("대신대납",J966)),ISNUMBER(SEARCH("대신 대납",J966))),_xlfn.LET(
  _xlpm.s,J966,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6" s="98">
        <f>((K966-1)*2500)/(Summary!$B$23/100)</f>
        <v>0</v>
      </c>
      <c r="W966" s="107">
        <f>IF(OR(ISNUMBER(SEARCH("대신대납",J966)),ISNUMBER(SEARCH("대신 대납",J966)),ISNUMBER(SEARCH("대신착불",J966)),ISNUMBER(SEARCH("대신 착불",J966))), 0,_xlfn.IFNA(_xlfn.IFS(
    AND(N966/K966 &gt; 2, N966/K966 &lt;= 5), 500/(Summary!$B$23/100) * K966,
    AND(N966/K966 &gt; 5, N966/K966 &lt;= 10), 1000/(Summary!$B$23/100) * K966,
    AND(N966/K966 &gt; 10, N966/K966 &lt;= 20), 3000/(Summary!$B$23/100) * K966,
    AND(N966/K966 &gt; 20, N966/K966 &lt;= 25), 11000/(Summary!$B$23/100) * K966,
    AND(N966/K966 &gt; 25, N966/K966 &lt;= 999), 15000/(Summary!$B$23/100) * K966
),0))</f>
        <v>0</v>
      </c>
      <c r="X966" s="99" cm="1">
        <f t="array" ref="X966">_xlfn.IFNA(_xlfn.IFS(AND(P966&gt;=2000, P966&lt;3000), 10000, AND(P966&gt;=3000, P966&lt;4000), 15000, AND(P966&gt;=4000, P966&lt;5000), 20000, AND(P966&gt;=5000), 25000),0)</f>
        <v>0</v>
      </c>
      <c r="Y966" s="64" t="str">
        <f>_xlfn.IFNA(VLOOKUP(D966,OTC!$A:$H,8,0),"")</f>
        <v/>
      </c>
      <c r="Z966" s="102">
        <f t="shared" si="329"/>
        <v>0</v>
      </c>
      <c r="AA966" s="113">
        <f t="shared" si="330"/>
        <v>565</v>
      </c>
      <c r="AB966" s="124">
        <f>IF(OR(ISNUMBER(SEARCH("적하삭제",J966)),ISNUMBER(SEARCH("적하 삭제",J966))),0,AA966*Summary!$B$23/100)</f>
        <v>5324.1645000000008</v>
      </c>
      <c r="AC966" s="65"/>
      <c r="AD966" s="145">
        <v>45920</v>
      </c>
      <c r="AE966" s="139" t="s">
        <v>10</v>
      </c>
      <c r="AF966" s="139">
        <v>82020038163</v>
      </c>
      <c r="AG966" s="139" t="s">
        <v>2969</v>
      </c>
      <c r="AH966" s="139" t="s">
        <v>2970</v>
      </c>
      <c r="AI966" s="139">
        <v>1030573330</v>
      </c>
      <c r="AJ966" s="139">
        <v>3363</v>
      </c>
      <c r="AK966" s="139" t="s">
        <v>108</v>
      </c>
      <c r="AL966" s="140">
        <v>1</v>
      </c>
      <c r="AM966" s="141">
        <v>0.1</v>
      </c>
      <c r="AN966" s="141">
        <v>0.2</v>
      </c>
      <c r="AO966" s="141">
        <v>0.2</v>
      </c>
      <c r="AP966" s="139" t="s">
        <v>100</v>
      </c>
      <c r="AQ966" s="141">
        <v>10.15</v>
      </c>
      <c r="AR966" s="139" t="s">
        <v>81</v>
      </c>
      <c r="AS966" s="139" t="s">
        <v>81</v>
      </c>
      <c r="AT966" s="139" t="s">
        <v>81</v>
      </c>
      <c r="AU966" s="139" t="s">
        <v>81</v>
      </c>
      <c r="AV966" s="139" t="s">
        <v>81</v>
      </c>
      <c r="AW966" s="139">
        <v>2256355</v>
      </c>
      <c r="AX966" s="139" t="s">
        <v>121</v>
      </c>
      <c r="AY966" s="139" t="s">
        <v>89</v>
      </c>
      <c r="AZ966" s="139"/>
      <c r="BA966" s="139" t="s">
        <v>83</v>
      </c>
      <c r="BB966" s="157">
        <v>596421487542</v>
      </c>
      <c r="BC966" s="139"/>
      <c r="BD966" s="139" t="s">
        <v>2971</v>
      </c>
      <c r="BE966" s="139" t="s">
        <v>88</v>
      </c>
      <c r="BF966" s="139" t="s">
        <v>2788</v>
      </c>
      <c r="BG966" s="139" t="s">
        <v>84</v>
      </c>
      <c r="BH966" s="139" t="s">
        <v>85</v>
      </c>
      <c r="BI966" s="139" t="s">
        <v>86</v>
      </c>
      <c r="BJ966" s="139"/>
      <c r="BK966" s="139" t="s">
        <v>116</v>
      </c>
    </row>
    <row r="967" spans="1:63" ht="13.2" customHeight="1" x14ac:dyDescent="0.2">
      <c r="A967" s="54">
        <f t="shared" ref="A967:A1030" si="331">AD967</f>
        <v>45920</v>
      </c>
      <c r="B967" s="54" t="str">
        <f t="shared" ref="B967:B1030" si="332">AE967</f>
        <v>NRT</v>
      </c>
      <c r="C967" s="53">
        <f t="shared" ref="C967:C1030" si="333">AF967</f>
        <v>82020038163</v>
      </c>
      <c r="D967" s="55" t="str">
        <f t="shared" ref="D967:D1030" si="334">AG967</f>
        <v>PJP250145461</v>
      </c>
      <c r="E967" s="53">
        <f t="shared" ref="E967:E1030" si="335">BB967</f>
        <v>596421487586</v>
      </c>
      <c r="F967" s="53">
        <f t="shared" ref="F967:F1030" si="336">AW967</f>
        <v>2256355</v>
      </c>
      <c r="G967" s="53" t="str">
        <f t="shared" ref="G967:G1030" si="337">AX967</f>
        <v>SWCORP (TEAMHT)</v>
      </c>
      <c r="H967" s="55" t="str">
        <f t="shared" ref="H967:H1030" si="338">AH967</f>
        <v>전이지</v>
      </c>
      <c r="I967" s="53">
        <f t="shared" ref="I967:I1030" si="339">AJ967</f>
        <v>40108</v>
      </c>
      <c r="J967" s="72" t="str">
        <f t="shared" ref="J967:J1030" si="340">AK967</f>
        <v>[동물검역]</v>
      </c>
      <c r="K967" s="114">
        <f t="shared" ref="K967:K1030" si="341">AL967</f>
        <v>1</v>
      </c>
      <c r="L967" s="115">
        <f t="shared" ref="L967:L1030" si="342">AM967</f>
        <v>0.75</v>
      </c>
      <c r="M967" s="115">
        <f t="shared" ref="M967:M1030" si="343">AN967</f>
        <v>2.1</v>
      </c>
      <c r="N967" s="56">
        <f t="shared" ref="N967:N1030" si="344">CEILING(IF(L967&gt;M967,L967,M967),$D$2)</f>
        <v>2.1</v>
      </c>
      <c r="O967" s="53" t="str">
        <f t="shared" ref="O967:O1030" si="345">AP967</f>
        <v>동물검역(Animal Inspection)</v>
      </c>
      <c r="P967" s="100">
        <f t="shared" ref="P967:P1030" si="346">AQ967</f>
        <v>5.5</v>
      </c>
      <c r="Q967" s="63" t="str">
        <f t="shared" ref="Q967:Q1030" si="347">BE967</f>
        <v>RS706</v>
      </c>
      <c r="R967" s="63" t="str">
        <f t="shared" ref="R967:R1030" si="348">BF967</f>
        <v>ASIANA AIRLINES</v>
      </c>
      <c r="S967" s="54">
        <f t="shared" ref="S967:S1030" si="349">DATE(YEAR(A967),MONTH(A967),DAY(A967))</f>
        <v>45920</v>
      </c>
      <c r="T967" s="94">
        <f t="shared" ref="T967:T1030" si="350">IF(N967&gt;0.5,CEILING($B$2+(N967-0.5)*$C$2,1),$B$2)-30</f>
        <v>869</v>
      </c>
      <c r="U967" s="98" cm="1">
        <f t="array" ref="U967">IF(OR(ISNUMBER(SEARCH("대신대납",J967)),ISNUMBER(SEARCH("대신 대납",J967))),_xlfn.LET(
  _xlpm.s,J967,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7" s="98">
        <f>((K967-1)*2500)/(Summary!$B$23/100)</f>
        <v>0</v>
      </c>
      <c r="W967" s="107">
        <f>IF(OR(ISNUMBER(SEARCH("대신대납",J967)),ISNUMBER(SEARCH("대신 대납",J967)),ISNUMBER(SEARCH("대신착불",J967)),ISNUMBER(SEARCH("대신 착불",J967))), 0,_xlfn.IFNA(_xlfn.IFS(
    AND(N967/K967 &gt; 2, N967/K967 &lt;= 5), 500/(Summary!$B$23/100) * K967,
    AND(N967/K967 &gt; 5, N967/K967 &lt;= 10), 1000/(Summary!$B$23/100) * K967,
    AND(N967/K967 &gt; 10, N967/K967 &lt;= 20), 3000/(Summary!$B$23/100) * K967,
    AND(N967/K967 &gt; 20, N967/K967 &lt;= 25), 11000/(Summary!$B$23/100) * K967,
    AND(N967/K967 &gt; 25, N967/K967 &lt;= 999), 15000/(Summary!$B$23/100) * K967
),0))</f>
        <v>53.059968376258844</v>
      </c>
      <c r="X967" s="99" cm="1">
        <f t="array" ref="X967">_xlfn.IFNA(_xlfn.IFS(AND(P967&gt;=2000, P967&lt;3000), 10000, AND(P967&gt;=3000, P967&lt;4000), 15000, AND(P967&gt;=4000, P967&lt;5000), 20000, AND(P967&gt;=5000), 25000),0)</f>
        <v>0</v>
      </c>
      <c r="Y967" s="64" t="str">
        <f>_xlfn.IFNA(VLOOKUP(D967,OTC!$A:$H,8,0),"")</f>
        <v/>
      </c>
      <c r="Z967" s="102">
        <f t="shared" ref="Z967:Z1030" si="351">ROUND(SUM(U967:Y967),0)</f>
        <v>53</v>
      </c>
      <c r="AA967" s="113">
        <f t="shared" ref="AA967:AA1030" si="352">SUM(Z967,T967)</f>
        <v>922</v>
      </c>
      <c r="AB967" s="124">
        <f>IF(OR(ISNUMBER(SEARCH("적하삭제",J967)),ISNUMBER(SEARCH("적하 삭제",J967))),0,AA967*Summary!$B$23/100)</f>
        <v>8688.2826000000005</v>
      </c>
      <c r="AC967" s="65"/>
      <c r="AD967" s="145">
        <v>45920</v>
      </c>
      <c r="AE967" s="139" t="s">
        <v>10</v>
      </c>
      <c r="AF967" s="139">
        <v>82020038163</v>
      </c>
      <c r="AG967" s="139" t="s">
        <v>2972</v>
      </c>
      <c r="AH967" s="139" t="s">
        <v>2973</v>
      </c>
      <c r="AI967" s="139">
        <v>1024866944</v>
      </c>
      <c r="AJ967" s="139">
        <v>40108</v>
      </c>
      <c r="AK967" s="139" t="s">
        <v>108</v>
      </c>
      <c r="AL967" s="140">
        <v>1</v>
      </c>
      <c r="AM967" s="141">
        <v>0.75</v>
      </c>
      <c r="AN967" s="141">
        <v>2.1</v>
      </c>
      <c r="AO967" s="141">
        <v>2.1</v>
      </c>
      <c r="AP967" s="139" t="s">
        <v>100</v>
      </c>
      <c r="AQ967" s="141">
        <v>5.5</v>
      </c>
      <c r="AR967" s="139" t="s">
        <v>81</v>
      </c>
      <c r="AS967" s="139" t="s">
        <v>81</v>
      </c>
      <c r="AT967" s="139" t="s">
        <v>81</v>
      </c>
      <c r="AU967" s="139" t="s">
        <v>81</v>
      </c>
      <c r="AV967" s="139" t="s">
        <v>81</v>
      </c>
      <c r="AW967" s="139">
        <v>2256355</v>
      </c>
      <c r="AX967" s="139" t="s">
        <v>121</v>
      </c>
      <c r="AY967" s="139" t="s">
        <v>89</v>
      </c>
      <c r="AZ967" s="139"/>
      <c r="BA967" s="139" t="s">
        <v>83</v>
      </c>
      <c r="BB967" s="157">
        <v>596421487586</v>
      </c>
      <c r="BC967" s="139"/>
      <c r="BD967" s="139" t="s">
        <v>2974</v>
      </c>
      <c r="BE967" s="139" t="s">
        <v>88</v>
      </c>
      <c r="BF967" s="139" t="s">
        <v>2788</v>
      </c>
      <c r="BG967" s="139" t="s">
        <v>84</v>
      </c>
      <c r="BH967" s="139" t="s">
        <v>85</v>
      </c>
      <c r="BI967" s="139" t="s">
        <v>86</v>
      </c>
      <c r="BJ967" s="139"/>
      <c r="BK967" s="139" t="s">
        <v>116</v>
      </c>
    </row>
    <row r="968" spans="1:63" ht="13.2" customHeight="1" x14ac:dyDescent="0.2">
      <c r="A968" s="54">
        <f t="shared" si="331"/>
        <v>45920</v>
      </c>
      <c r="B968" s="54" t="str">
        <f t="shared" si="332"/>
        <v>NRT</v>
      </c>
      <c r="C968" s="53">
        <f t="shared" si="333"/>
        <v>82020038163</v>
      </c>
      <c r="D968" s="55" t="str">
        <f t="shared" si="334"/>
        <v>PJP250145465</v>
      </c>
      <c r="E968" s="53">
        <f t="shared" si="335"/>
        <v>596421487623</v>
      </c>
      <c r="F968" s="53">
        <f t="shared" si="336"/>
        <v>2256355</v>
      </c>
      <c r="G968" s="53" t="str">
        <f t="shared" si="337"/>
        <v>SWCORP (TEAMHT)</v>
      </c>
      <c r="H968" s="55" t="str">
        <f t="shared" si="338"/>
        <v>진유정</v>
      </c>
      <c r="I968" s="53">
        <f t="shared" si="339"/>
        <v>3363</v>
      </c>
      <c r="J968" s="72" t="str">
        <f t="shared" si="340"/>
        <v>[동물검역]</v>
      </c>
      <c r="K968" s="114">
        <f t="shared" si="341"/>
        <v>1</v>
      </c>
      <c r="L968" s="115">
        <f t="shared" si="342"/>
        <v>1</v>
      </c>
      <c r="M968" s="115">
        <f t="shared" si="343"/>
        <v>2.1</v>
      </c>
      <c r="N968" s="56">
        <f t="shared" si="344"/>
        <v>2.1</v>
      </c>
      <c r="O968" s="53" t="str">
        <f t="shared" si="345"/>
        <v>동물검역(Animal Inspection)</v>
      </c>
      <c r="P968" s="100">
        <f t="shared" si="346"/>
        <v>10.15</v>
      </c>
      <c r="Q968" s="63" t="str">
        <f t="shared" si="347"/>
        <v>RS706</v>
      </c>
      <c r="R968" s="63" t="str">
        <f t="shared" si="348"/>
        <v>ASIANA AIRLINES</v>
      </c>
      <c r="S968" s="54">
        <f t="shared" si="349"/>
        <v>45920</v>
      </c>
      <c r="T968" s="94">
        <f t="shared" si="350"/>
        <v>869</v>
      </c>
      <c r="U968" s="98" cm="1">
        <f t="array" ref="U968">IF(OR(ISNUMBER(SEARCH("대신대납",J968)),ISNUMBER(SEARCH("대신 대납",J968))),_xlfn.LET(
  _xlpm.s,J968,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8" s="98">
        <f>((K968-1)*2500)/(Summary!$B$23/100)</f>
        <v>0</v>
      </c>
      <c r="W968" s="107">
        <f>IF(OR(ISNUMBER(SEARCH("대신대납",J968)),ISNUMBER(SEARCH("대신 대납",J968)),ISNUMBER(SEARCH("대신착불",J968)),ISNUMBER(SEARCH("대신 착불",J968))), 0,_xlfn.IFNA(_xlfn.IFS(
    AND(N968/K968 &gt; 2, N968/K968 &lt;= 5), 500/(Summary!$B$23/100) * K968,
    AND(N968/K968 &gt; 5, N968/K968 &lt;= 10), 1000/(Summary!$B$23/100) * K968,
    AND(N968/K968 &gt; 10, N968/K968 &lt;= 20), 3000/(Summary!$B$23/100) * K968,
    AND(N968/K968 &gt; 20, N968/K968 &lt;= 25), 11000/(Summary!$B$23/100) * K968,
    AND(N968/K968 &gt; 25, N968/K968 &lt;= 999), 15000/(Summary!$B$23/100) * K968
),0))</f>
        <v>53.059968376258844</v>
      </c>
      <c r="X968" s="99" cm="1">
        <f t="array" ref="X968">_xlfn.IFNA(_xlfn.IFS(AND(P968&gt;=2000, P968&lt;3000), 10000, AND(P968&gt;=3000, P968&lt;4000), 15000, AND(P968&gt;=4000, P968&lt;5000), 20000, AND(P968&gt;=5000), 25000),0)</f>
        <v>0</v>
      </c>
      <c r="Y968" s="64" t="str">
        <f>_xlfn.IFNA(VLOOKUP(D968,OTC!$A:$H,8,0),"")</f>
        <v/>
      </c>
      <c r="Z968" s="102">
        <f t="shared" si="351"/>
        <v>53</v>
      </c>
      <c r="AA968" s="113">
        <f t="shared" si="352"/>
        <v>922</v>
      </c>
      <c r="AB968" s="124">
        <f>IF(OR(ISNUMBER(SEARCH("적하삭제",J968)),ISNUMBER(SEARCH("적하 삭제",J968))),0,AA968*Summary!$B$23/100)</f>
        <v>8688.2826000000005</v>
      </c>
      <c r="AC968" s="65"/>
      <c r="AD968" s="145">
        <v>45920</v>
      </c>
      <c r="AE968" s="139" t="s">
        <v>10</v>
      </c>
      <c r="AF968" s="139">
        <v>82020038163</v>
      </c>
      <c r="AG968" s="139" t="s">
        <v>2975</v>
      </c>
      <c r="AH968" s="139" t="s">
        <v>2970</v>
      </c>
      <c r="AI968" s="139">
        <v>1030573330</v>
      </c>
      <c r="AJ968" s="139">
        <v>3363</v>
      </c>
      <c r="AK968" s="139" t="s">
        <v>108</v>
      </c>
      <c r="AL968" s="140">
        <v>1</v>
      </c>
      <c r="AM968" s="141">
        <v>1</v>
      </c>
      <c r="AN968" s="141">
        <v>2.1</v>
      </c>
      <c r="AO968" s="141">
        <v>2.1</v>
      </c>
      <c r="AP968" s="139" t="s">
        <v>100</v>
      </c>
      <c r="AQ968" s="141">
        <v>10.15</v>
      </c>
      <c r="AR968" s="139" t="s">
        <v>81</v>
      </c>
      <c r="AS968" s="139" t="s">
        <v>81</v>
      </c>
      <c r="AT968" s="139" t="s">
        <v>81</v>
      </c>
      <c r="AU968" s="139" t="s">
        <v>81</v>
      </c>
      <c r="AV968" s="139" t="s">
        <v>81</v>
      </c>
      <c r="AW968" s="139">
        <v>2256355</v>
      </c>
      <c r="AX968" s="139" t="s">
        <v>121</v>
      </c>
      <c r="AY968" s="139" t="s">
        <v>89</v>
      </c>
      <c r="AZ968" s="139"/>
      <c r="BA968" s="139" t="s">
        <v>83</v>
      </c>
      <c r="BB968" s="157">
        <v>596421487623</v>
      </c>
      <c r="BC968" s="139"/>
      <c r="BD968" s="139" t="s">
        <v>2976</v>
      </c>
      <c r="BE968" s="139" t="s">
        <v>88</v>
      </c>
      <c r="BF968" s="139" t="s">
        <v>2788</v>
      </c>
      <c r="BG968" s="139" t="s">
        <v>84</v>
      </c>
      <c r="BH968" s="139" t="s">
        <v>85</v>
      </c>
      <c r="BI968" s="139" t="s">
        <v>86</v>
      </c>
      <c r="BJ968" s="139"/>
      <c r="BK968" s="139" t="s">
        <v>116</v>
      </c>
    </row>
    <row r="969" spans="1:63" ht="13.2" customHeight="1" x14ac:dyDescent="0.2">
      <c r="A969" s="54">
        <f t="shared" si="331"/>
        <v>45920</v>
      </c>
      <c r="B969" s="54" t="str">
        <f t="shared" si="332"/>
        <v>NRT</v>
      </c>
      <c r="C969" s="53">
        <f t="shared" si="333"/>
        <v>82020038163</v>
      </c>
      <c r="D969" s="55" t="str">
        <f t="shared" si="334"/>
        <v>PJP250145466</v>
      </c>
      <c r="E969" s="53">
        <f t="shared" si="335"/>
        <v>596421487634</v>
      </c>
      <c r="F969" s="53">
        <f t="shared" si="336"/>
        <v>2256355</v>
      </c>
      <c r="G969" s="53" t="str">
        <f t="shared" si="337"/>
        <v>SWCORP (TEAMHT)</v>
      </c>
      <c r="H969" s="55" t="str">
        <f t="shared" si="338"/>
        <v>김성주</v>
      </c>
      <c r="I969" s="53">
        <f t="shared" si="339"/>
        <v>22752</v>
      </c>
      <c r="J969" s="72" t="str">
        <f t="shared" si="340"/>
        <v>[동물검역]</v>
      </c>
      <c r="K969" s="114">
        <f t="shared" si="341"/>
        <v>1</v>
      </c>
      <c r="L969" s="115">
        <f t="shared" si="342"/>
        <v>1.4</v>
      </c>
      <c r="M969" s="115">
        <f t="shared" si="343"/>
        <v>2.1</v>
      </c>
      <c r="N969" s="56">
        <f t="shared" si="344"/>
        <v>2.1</v>
      </c>
      <c r="O969" s="53" t="str">
        <f t="shared" si="345"/>
        <v>동물검역(Animal Inspection)</v>
      </c>
      <c r="P969" s="100">
        <f t="shared" si="346"/>
        <v>12.15</v>
      </c>
      <c r="Q969" s="63" t="str">
        <f t="shared" si="347"/>
        <v>RS706</v>
      </c>
      <c r="R969" s="63" t="str">
        <f t="shared" si="348"/>
        <v>ASIANA AIRLINES</v>
      </c>
      <c r="S969" s="54">
        <f t="shared" si="349"/>
        <v>45920</v>
      </c>
      <c r="T969" s="94">
        <f t="shared" si="350"/>
        <v>869</v>
      </c>
      <c r="U969" s="98" cm="1">
        <f t="array" ref="U969">IF(OR(ISNUMBER(SEARCH("대신대납",J969)),ISNUMBER(SEARCH("대신 대납",J969))),_xlfn.LET(
  _xlpm.s,J969,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9" s="98">
        <f>((K969-1)*2500)/(Summary!$B$23/100)</f>
        <v>0</v>
      </c>
      <c r="W969" s="107">
        <f>IF(OR(ISNUMBER(SEARCH("대신대납",J969)),ISNUMBER(SEARCH("대신 대납",J969)),ISNUMBER(SEARCH("대신착불",J969)),ISNUMBER(SEARCH("대신 착불",J969))), 0,_xlfn.IFNA(_xlfn.IFS(
    AND(N969/K969 &gt; 2, N969/K969 &lt;= 5), 500/(Summary!$B$23/100) * K969,
    AND(N969/K969 &gt; 5, N969/K969 &lt;= 10), 1000/(Summary!$B$23/100) * K969,
    AND(N969/K969 &gt; 10, N969/K969 &lt;= 20), 3000/(Summary!$B$23/100) * K969,
    AND(N969/K969 &gt; 20, N969/K969 &lt;= 25), 11000/(Summary!$B$23/100) * K969,
    AND(N969/K969 &gt; 25, N969/K969 &lt;= 999), 15000/(Summary!$B$23/100) * K969
),0))</f>
        <v>53.059968376258844</v>
      </c>
      <c r="X969" s="99" cm="1">
        <f t="array" ref="X969">_xlfn.IFNA(_xlfn.IFS(AND(P969&gt;=2000, P969&lt;3000), 10000, AND(P969&gt;=3000, P969&lt;4000), 15000, AND(P969&gt;=4000, P969&lt;5000), 20000, AND(P969&gt;=5000), 25000),0)</f>
        <v>0</v>
      </c>
      <c r="Y969" s="64" t="str">
        <f>_xlfn.IFNA(VLOOKUP(D969,OTC!$A:$H,8,0),"")</f>
        <v/>
      </c>
      <c r="Z969" s="102">
        <f t="shared" si="351"/>
        <v>53</v>
      </c>
      <c r="AA969" s="113">
        <f t="shared" si="352"/>
        <v>922</v>
      </c>
      <c r="AB969" s="124">
        <f>IF(OR(ISNUMBER(SEARCH("적하삭제",J969)),ISNUMBER(SEARCH("적하 삭제",J969))),0,AA969*Summary!$B$23/100)</f>
        <v>8688.2826000000005</v>
      </c>
      <c r="AC969" s="65"/>
      <c r="AD969" s="145">
        <v>45920</v>
      </c>
      <c r="AE969" s="139" t="s">
        <v>10</v>
      </c>
      <c r="AF969" s="139">
        <v>82020038163</v>
      </c>
      <c r="AG969" s="139" t="s">
        <v>2977</v>
      </c>
      <c r="AH969" s="139" t="s">
        <v>1049</v>
      </c>
      <c r="AI969" s="139">
        <v>1049664268</v>
      </c>
      <c r="AJ969" s="139">
        <v>22752</v>
      </c>
      <c r="AK969" s="139" t="s">
        <v>108</v>
      </c>
      <c r="AL969" s="140">
        <v>1</v>
      </c>
      <c r="AM969" s="141">
        <v>1.4</v>
      </c>
      <c r="AN969" s="141">
        <v>2.1</v>
      </c>
      <c r="AO969" s="141">
        <v>2.1</v>
      </c>
      <c r="AP969" s="139" t="s">
        <v>100</v>
      </c>
      <c r="AQ969" s="141">
        <v>12.15</v>
      </c>
      <c r="AR969" s="139" t="s">
        <v>81</v>
      </c>
      <c r="AS969" s="139" t="s">
        <v>81</v>
      </c>
      <c r="AT969" s="139" t="s">
        <v>81</v>
      </c>
      <c r="AU969" s="139" t="s">
        <v>81</v>
      </c>
      <c r="AV969" s="139" t="s">
        <v>81</v>
      </c>
      <c r="AW969" s="139">
        <v>2256355</v>
      </c>
      <c r="AX969" s="139" t="s">
        <v>121</v>
      </c>
      <c r="AY969" s="139" t="s">
        <v>89</v>
      </c>
      <c r="AZ969" s="139"/>
      <c r="BA969" s="139" t="s">
        <v>83</v>
      </c>
      <c r="BB969" s="157">
        <v>596421487634</v>
      </c>
      <c r="BC969" s="139"/>
      <c r="BD969" s="139" t="s">
        <v>2978</v>
      </c>
      <c r="BE969" s="139" t="s">
        <v>88</v>
      </c>
      <c r="BF969" s="139" t="s">
        <v>2788</v>
      </c>
      <c r="BG969" s="139" t="s">
        <v>84</v>
      </c>
      <c r="BH969" s="139" t="s">
        <v>85</v>
      </c>
      <c r="BI969" s="139" t="s">
        <v>86</v>
      </c>
      <c r="BJ969" s="139"/>
      <c r="BK969" s="139" t="s">
        <v>116</v>
      </c>
    </row>
    <row r="970" spans="1:63" ht="13.2" customHeight="1" x14ac:dyDescent="0.2">
      <c r="A970" s="54">
        <f t="shared" si="331"/>
        <v>45920</v>
      </c>
      <c r="B970" s="54" t="str">
        <f t="shared" si="332"/>
        <v>NRT</v>
      </c>
      <c r="C970" s="53">
        <f t="shared" si="333"/>
        <v>82020038163</v>
      </c>
      <c r="D970" s="55" t="str">
        <f t="shared" si="334"/>
        <v>PJP250145468</v>
      </c>
      <c r="E970" s="53">
        <f t="shared" si="335"/>
        <v>596421487656</v>
      </c>
      <c r="F970" s="53">
        <f t="shared" si="336"/>
        <v>2256355</v>
      </c>
      <c r="G970" s="53" t="str">
        <f t="shared" si="337"/>
        <v>SWCORP (TEAMHT)</v>
      </c>
      <c r="H970" s="55" t="str">
        <f t="shared" si="338"/>
        <v>이해니</v>
      </c>
      <c r="I970" s="53">
        <f t="shared" si="339"/>
        <v>13140</v>
      </c>
      <c r="J970" s="72" t="str">
        <f t="shared" si="340"/>
        <v>[동물검역]</v>
      </c>
      <c r="K970" s="114">
        <f t="shared" si="341"/>
        <v>1</v>
      </c>
      <c r="L970" s="115">
        <f t="shared" si="342"/>
        <v>1.1499999999999999</v>
      </c>
      <c r="M970" s="115">
        <f t="shared" si="343"/>
        <v>1.9</v>
      </c>
      <c r="N970" s="56">
        <f t="shared" si="344"/>
        <v>1.9000000000000001</v>
      </c>
      <c r="O970" s="53" t="str">
        <f t="shared" si="345"/>
        <v>동물검역(Animal Inspection)</v>
      </c>
      <c r="P970" s="100">
        <f t="shared" si="346"/>
        <v>12.45</v>
      </c>
      <c r="Q970" s="63" t="str">
        <f t="shared" si="347"/>
        <v>RS706</v>
      </c>
      <c r="R970" s="63" t="str">
        <f t="shared" si="348"/>
        <v>ASIANA AIRLINES</v>
      </c>
      <c r="S970" s="54">
        <f t="shared" si="349"/>
        <v>45920</v>
      </c>
      <c r="T970" s="94">
        <f t="shared" si="350"/>
        <v>831</v>
      </c>
      <c r="U970" s="98" cm="1">
        <f t="array" ref="U970">IF(OR(ISNUMBER(SEARCH("대신대납",J970)),ISNUMBER(SEARCH("대신 대납",J970))),_xlfn.LET(
  _xlpm.s,J970,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0" s="98">
        <f>((K970-1)*2500)/(Summary!$B$23/100)</f>
        <v>0</v>
      </c>
      <c r="W970" s="107">
        <f>IF(OR(ISNUMBER(SEARCH("대신대납",J970)),ISNUMBER(SEARCH("대신 대납",J970)),ISNUMBER(SEARCH("대신착불",J970)),ISNUMBER(SEARCH("대신 착불",J970))), 0,_xlfn.IFNA(_xlfn.IFS(
    AND(N970/K970 &gt; 2, N970/K970 &lt;= 5), 500/(Summary!$B$23/100) * K970,
    AND(N970/K970 &gt; 5, N970/K970 &lt;= 10), 1000/(Summary!$B$23/100) * K970,
    AND(N970/K970 &gt; 10, N970/K970 &lt;= 20), 3000/(Summary!$B$23/100) * K970,
    AND(N970/K970 &gt; 20, N970/K970 &lt;= 25), 11000/(Summary!$B$23/100) * K970,
    AND(N970/K970 &gt; 25, N970/K970 &lt;= 999), 15000/(Summary!$B$23/100) * K970
),0))</f>
        <v>0</v>
      </c>
      <c r="X970" s="99" cm="1">
        <f t="array" ref="X970">_xlfn.IFNA(_xlfn.IFS(AND(P970&gt;=2000, P970&lt;3000), 10000, AND(P970&gt;=3000, P970&lt;4000), 15000, AND(P970&gt;=4000, P970&lt;5000), 20000, AND(P970&gt;=5000), 25000),0)</f>
        <v>0</v>
      </c>
      <c r="Y970" s="64" t="str">
        <f>_xlfn.IFNA(VLOOKUP(D970,OTC!$A:$H,8,0),"")</f>
        <v/>
      </c>
      <c r="Z970" s="102">
        <f t="shared" si="351"/>
        <v>0</v>
      </c>
      <c r="AA970" s="113">
        <f t="shared" si="352"/>
        <v>831</v>
      </c>
      <c r="AB970" s="124">
        <f>IF(OR(ISNUMBER(SEARCH("적하삭제",J970)),ISNUMBER(SEARCH("적하 삭제",J970))),0,AA970*Summary!$B$23/100)</f>
        <v>7830.7622999999994</v>
      </c>
      <c r="AC970" s="65"/>
      <c r="AD970" s="145">
        <v>45920</v>
      </c>
      <c r="AE970" s="139" t="s">
        <v>10</v>
      </c>
      <c r="AF970" s="139">
        <v>82020038163</v>
      </c>
      <c r="AG970" s="139" t="s">
        <v>2979</v>
      </c>
      <c r="AH970" s="139" t="s">
        <v>1580</v>
      </c>
      <c r="AI970" s="139">
        <v>1093764572</v>
      </c>
      <c r="AJ970" s="139">
        <v>13140</v>
      </c>
      <c r="AK970" s="139" t="s">
        <v>108</v>
      </c>
      <c r="AL970" s="140">
        <v>1</v>
      </c>
      <c r="AM970" s="141">
        <v>1.1499999999999999</v>
      </c>
      <c r="AN970" s="141">
        <v>1.9</v>
      </c>
      <c r="AO970" s="141">
        <v>1.9</v>
      </c>
      <c r="AP970" s="139" t="s">
        <v>100</v>
      </c>
      <c r="AQ970" s="141">
        <v>12.45</v>
      </c>
      <c r="AR970" s="139" t="s">
        <v>81</v>
      </c>
      <c r="AS970" s="139" t="s">
        <v>81</v>
      </c>
      <c r="AT970" s="139" t="s">
        <v>81</v>
      </c>
      <c r="AU970" s="139" t="s">
        <v>81</v>
      </c>
      <c r="AV970" s="139" t="s">
        <v>81</v>
      </c>
      <c r="AW970" s="139">
        <v>2256355</v>
      </c>
      <c r="AX970" s="139" t="s">
        <v>121</v>
      </c>
      <c r="AY970" s="139" t="s">
        <v>89</v>
      </c>
      <c r="AZ970" s="139"/>
      <c r="BA970" s="139" t="s">
        <v>83</v>
      </c>
      <c r="BB970" s="157">
        <v>596421487656</v>
      </c>
      <c r="BC970" s="139"/>
      <c r="BD970" s="139" t="s">
        <v>2980</v>
      </c>
      <c r="BE970" s="139" t="s">
        <v>88</v>
      </c>
      <c r="BF970" s="139" t="s">
        <v>2788</v>
      </c>
      <c r="BG970" s="139" t="s">
        <v>84</v>
      </c>
      <c r="BH970" s="139" t="s">
        <v>85</v>
      </c>
      <c r="BI970" s="139" t="s">
        <v>86</v>
      </c>
      <c r="BJ970" s="139"/>
      <c r="BK970" s="139" t="s">
        <v>116</v>
      </c>
    </row>
    <row r="971" spans="1:63" ht="13.2" customHeight="1" x14ac:dyDescent="0.2">
      <c r="A971" s="54">
        <f t="shared" si="331"/>
        <v>45920</v>
      </c>
      <c r="B971" s="54" t="str">
        <f t="shared" si="332"/>
        <v>NRT</v>
      </c>
      <c r="C971" s="53">
        <f t="shared" si="333"/>
        <v>82020038163</v>
      </c>
      <c r="D971" s="55" t="str">
        <f t="shared" si="334"/>
        <v>PJP250145462</v>
      </c>
      <c r="E971" s="53">
        <f t="shared" si="335"/>
        <v>596421487590</v>
      </c>
      <c r="F971" s="53">
        <f t="shared" si="336"/>
        <v>2256355</v>
      </c>
      <c r="G971" s="53" t="str">
        <f t="shared" si="337"/>
        <v>SWCORP (TEAMHT)</v>
      </c>
      <c r="H971" s="55" t="str">
        <f t="shared" si="338"/>
        <v>서은수</v>
      </c>
      <c r="I971" s="53">
        <f t="shared" si="339"/>
        <v>52528</v>
      </c>
      <c r="J971" s="72" t="str">
        <f t="shared" si="340"/>
        <v>[동물검역]</v>
      </c>
      <c r="K971" s="114">
        <f t="shared" si="341"/>
        <v>1</v>
      </c>
      <c r="L971" s="115">
        <f t="shared" si="342"/>
        <v>2.1</v>
      </c>
      <c r="M971" s="115">
        <f t="shared" si="343"/>
        <v>2</v>
      </c>
      <c r="N971" s="56">
        <f t="shared" si="344"/>
        <v>2.1</v>
      </c>
      <c r="O971" s="53" t="str">
        <f t="shared" si="345"/>
        <v>동물검역(Animal Inspection)</v>
      </c>
      <c r="P971" s="100">
        <f t="shared" si="346"/>
        <v>20.149999999999999</v>
      </c>
      <c r="Q971" s="63" t="str">
        <f t="shared" si="347"/>
        <v>RS706</v>
      </c>
      <c r="R971" s="63" t="str">
        <f t="shared" si="348"/>
        <v>ASIANA AIRLINES</v>
      </c>
      <c r="S971" s="54">
        <f t="shared" si="349"/>
        <v>45920</v>
      </c>
      <c r="T971" s="94">
        <f t="shared" si="350"/>
        <v>869</v>
      </c>
      <c r="U971" s="98" cm="1">
        <f t="array" ref="U971">IF(OR(ISNUMBER(SEARCH("대신대납",J971)),ISNUMBER(SEARCH("대신 대납",J971))),_xlfn.LET(
  _xlpm.s,J971,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1" s="98">
        <f>((K971-1)*2500)/(Summary!$B$23/100)</f>
        <v>0</v>
      </c>
      <c r="W971" s="107">
        <f>IF(OR(ISNUMBER(SEARCH("대신대납",J971)),ISNUMBER(SEARCH("대신 대납",J971)),ISNUMBER(SEARCH("대신착불",J971)),ISNUMBER(SEARCH("대신 착불",J971))), 0,_xlfn.IFNA(_xlfn.IFS(
    AND(N971/K971 &gt; 2, N971/K971 &lt;= 5), 500/(Summary!$B$23/100) * K971,
    AND(N971/K971 &gt; 5, N971/K971 &lt;= 10), 1000/(Summary!$B$23/100) * K971,
    AND(N971/K971 &gt; 10, N971/K971 &lt;= 20), 3000/(Summary!$B$23/100) * K971,
    AND(N971/K971 &gt; 20, N971/K971 &lt;= 25), 11000/(Summary!$B$23/100) * K971,
    AND(N971/K971 &gt; 25, N971/K971 &lt;= 999), 15000/(Summary!$B$23/100) * K971
),0))</f>
        <v>53.059968376258844</v>
      </c>
      <c r="X971" s="99" cm="1">
        <f t="array" ref="X971">_xlfn.IFNA(_xlfn.IFS(AND(P971&gt;=2000, P971&lt;3000), 10000, AND(P971&gt;=3000, P971&lt;4000), 15000, AND(P971&gt;=4000, P971&lt;5000), 20000, AND(P971&gt;=5000), 25000),0)</f>
        <v>0</v>
      </c>
      <c r="Y971" s="64" t="str">
        <f>_xlfn.IFNA(VLOOKUP(D971,OTC!$A:$H,8,0),"")</f>
        <v/>
      </c>
      <c r="Z971" s="102">
        <f t="shared" si="351"/>
        <v>53</v>
      </c>
      <c r="AA971" s="113">
        <f t="shared" si="352"/>
        <v>922</v>
      </c>
      <c r="AB971" s="124">
        <f>IF(OR(ISNUMBER(SEARCH("적하삭제",J971)),ISNUMBER(SEARCH("적하 삭제",J971))),0,AA971*Summary!$B$23/100)</f>
        <v>8688.2826000000005</v>
      </c>
      <c r="AC971" s="65"/>
      <c r="AD971" s="145">
        <v>45920</v>
      </c>
      <c r="AE971" s="139" t="s">
        <v>10</v>
      </c>
      <c r="AF971" s="139">
        <v>82020038163</v>
      </c>
      <c r="AG971" s="139" t="s">
        <v>2981</v>
      </c>
      <c r="AH971" s="139" t="s">
        <v>159</v>
      </c>
      <c r="AI971" s="139">
        <v>1037797001</v>
      </c>
      <c r="AJ971" s="139">
        <v>52528</v>
      </c>
      <c r="AK971" s="139" t="s">
        <v>108</v>
      </c>
      <c r="AL971" s="140">
        <v>1</v>
      </c>
      <c r="AM971" s="141">
        <v>2.1</v>
      </c>
      <c r="AN971" s="141">
        <v>2</v>
      </c>
      <c r="AO971" s="141">
        <v>2.1</v>
      </c>
      <c r="AP971" s="139" t="s">
        <v>100</v>
      </c>
      <c r="AQ971" s="141">
        <v>20.149999999999999</v>
      </c>
      <c r="AR971" s="139" t="s">
        <v>81</v>
      </c>
      <c r="AS971" s="139" t="s">
        <v>81</v>
      </c>
      <c r="AT971" s="139" t="s">
        <v>81</v>
      </c>
      <c r="AU971" s="139" t="s">
        <v>81</v>
      </c>
      <c r="AV971" s="139" t="s">
        <v>81</v>
      </c>
      <c r="AW971" s="139">
        <v>2256355</v>
      </c>
      <c r="AX971" s="139" t="s">
        <v>121</v>
      </c>
      <c r="AY971" s="139" t="s">
        <v>89</v>
      </c>
      <c r="AZ971" s="139"/>
      <c r="BA971" s="139" t="s">
        <v>83</v>
      </c>
      <c r="BB971" s="157">
        <v>596421487590</v>
      </c>
      <c r="BC971" s="139"/>
      <c r="BD971" s="139" t="s">
        <v>2982</v>
      </c>
      <c r="BE971" s="139" t="s">
        <v>88</v>
      </c>
      <c r="BF971" s="139" t="s">
        <v>2788</v>
      </c>
      <c r="BG971" s="139" t="s">
        <v>84</v>
      </c>
      <c r="BH971" s="139" t="s">
        <v>85</v>
      </c>
      <c r="BI971" s="139" t="s">
        <v>86</v>
      </c>
      <c r="BJ971" s="139"/>
      <c r="BK971" s="139" t="s">
        <v>116</v>
      </c>
    </row>
    <row r="972" spans="1:63" ht="13.2" customHeight="1" x14ac:dyDescent="0.2">
      <c r="A972" s="54">
        <f t="shared" si="331"/>
        <v>45920</v>
      </c>
      <c r="B972" s="54" t="str">
        <f t="shared" si="332"/>
        <v>NRT</v>
      </c>
      <c r="C972" s="53">
        <f t="shared" si="333"/>
        <v>82020038163</v>
      </c>
      <c r="D972" s="55" t="str">
        <f t="shared" si="334"/>
        <v>PJP250145464</v>
      </c>
      <c r="E972" s="53">
        <f t="shared" si="335"/>
        <v>596421487612</v>
      </c>
      <c r="F972" s="53">
        <f t="shared" si="336"/>
        <v>2256355</v>
      </c>
      <c r="G972" s="53" t="str">
        <f t="shared" si="337"/>
        <v>SWCORP (TEAMHT)</v>
      </c>
      <c r="H972" s="55" t="str">
        <f t="shared" si="338"/>
        <v>노한선</v>
      </c>
      <c r="I972" s="53">
        <f t="shared" si="339"/>
        <v>16800</v>
      </c>
      <c r="J972" s="72" t="str">
        <f t="shared" si="340"/>
        <v>[동물검역]</v>
      </c>
      <c r="K972" s="114">
        <f t="shared" si="341"/>
        <v>1</v>
      </c>
      <c r="L972" s="115">
        <f t="shared" si="342"/>
        <v>1.7</v>
      </c>
      <c r="M972" s="115">
        <f t="shared" si="343"/>
        <v>2.1</v>
      </c>
      <c r="N972" s="56">
        <f t="shared" si="344"/>
        <v>2.1</v>
      </c>
      <c r="O972" s="53" t="str">
        <f t="shared" si="345"/>
        <v>동물검역(Animal Inspection)</v>
      </c>
      <c r="P972" s="100">
        <f t="shared" si="346"/>
        <v>14.15</v>
      </c>
      <c r="Q972" s="63" t="str">
        <f t="shared" si="347"/>
        <v>RS706</v>
      </c>
      <c r="R972" s="63" t="str">
        <f t="shared" si="348"/>
        <v>ASIANA AIRLINES</v>
      </c>
      <c r="S972" s="54">
        <f t="shared" si="349"/>
        <v>45920</v>
      </c>
      <c r="T972" s="94">
        <f t="shared" si="350"/>
        <v>869</v>
      </c>
      <c r="U972" s="98" cm="1">
        <f t="array" ref="U972">IF(OR(ISNUMBER(SEARCH("대신대납",J972)),ISNUMBER(SEARCH("대신 대납",J972))),_xlfn.LET(
  _xlpm.s,J972,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2" s="98">
        <f>((K972-1)*2500)/(Summary!$B$23/100)</f>
        <v>0</v>
      </c>
      <c r="W972" s="107">
        <f>IF(OR(ISNUMBER(SEARCH("대신대납",J972)),ISNUMBER(SEARCH("대신 대납",J972)),ISNUMBER(SEARCH("대신착불",J972)),ISNUMBER(SEARCH("대신 착불",J972))), 0,_xlfn.IFNA(_xlfn.IFS(
    AND(N972/K972 &gt; 2, N972/K972 &lt;= 5), 500/(Summary!$B$23/100) * K972,
    AND(N972/K972 &gt; 5, N972/K972 &lt;= 10), 1000/(Summary!$B$23/100) * K972,
    AND(N972/K972 &gt; 10, N972/K972 &lt;= 20), 3000/(Summary!$B$23/100) * K972,
    AND(N972/K972 &gt; 20, N972/K972 &lt;= 25), 11000/(Summary!$B$23/100) * K972,
    AND(N972/K972 &gt; 25, N972/K972 &lt;= 999), 15000/(Summary!$B$23/100) * K972
),0))</f>
        <v>53.059968376258844</v>
      </c>
      <c r="X972" s="99" cm="1">
        <f t="array" ref="X972">_xlfn.IFNA(_xlfn.IFS(AND(P972&gt;=2000, P972&lt;3000), 10000, AND(P972&gt;=3000, P972&lt;4000), 15000, AND(P972&gt;=4000, P972&lt;5000), 20000, AND(P972&gt;=5000), 25000),0)</f>
        <v>0</v>
      </c>
      <c r="Y972" s="64" t="str">
        <f>_xlfn.IFNA(VLOOKUP(D972,OTC!$A:$H,8,0),"")</f>
        <v/>
      </c>
      <c r="Z972" s="102">
        <f t="shared" si="351"/>
        <v>53</v>
      </c>
      <c r="AA972" s="113">
        <f t="shared" si="352"/>
        <v>922</v>
      </c>
      <c r="AB972" s="124">
        <f>IF(OR(ISNUMBER(SEARCH("적하삭제",J972)),ISNUMBER(SEARCH("적하 삭제",J972))),0,AA972*Summary!$B$23/100)</f>
        <v>8688.2826000000005</v>
      </c>
      <c r="AC972" s="65"/>
      <c r="AD972" s="145">
        <v>45920</v>
      </c>
      <c r="AE972" s="139" t="s">
        <v>10</v>
      </c>
      <c r="AF972" s="139">
        <v>82020038163</v>
      </c>
      <c r="AG972" s="139" t="s">
        <v>2983</v>
      </c>
      <c r="AH972" s="139" t="s">
        <v>576</v>
      </c>
      <c r="AI972" s="139">
        <v>1088885095</v>
      </c>
      <c r="AJ972" s="139">
        <v>16800</v>
      </c>
      <c r="AK972" s="139" t="s">
        <v>108</v>
      </c>
      <c r="AL972" s="140">
        <v>1</v>
      </c>
      <c r="AM972" s="141">
        <v>1.7</v>
      </c>
      <c r="AN972" s="141">
        <v>2.1</v>
      </c>
      <c r="AO972" s="141">
        <v>2.1</v>
      </c>
      <c r="AP972" s="139" t="s">
        <v>100</v>
      </c>
      <c r="AQ972" s="141">
        <v>14.15</v>
      </c>
      <c r="AR972" s="139" t="s">
        <v>81</v>
      </c>
      <c r="AS972" s="139" t="s">
        <v>81</v>
      </c>
      <c r="AT972" s="139" t="s">
        <v>81</v>
      </c>
      <c r="AU972" s="139" t="s">
        <v>81</v>
      </c>
      <c r="AV972" s="139" t="s">
        <v>81</v>
      </c>
      <c r="AW972" s="139">
        <v>2256355</v>
      </c>
      <c r="AX972" s="139" t="s">
        <v>121</v>
      </c>
      <c r="AY972" s="139" t="s">
        <v>89</v>
      </c>
      <c r="AZ972" s="139"/>
      <c r="BA972" s="139" t="s">
        <v>83</v>
      </c>
      <c r="BB972" s="157">
        <v>596421487612</v>
      </c>
      <c r="BC972" s="139"/>
      <c r="BD972" s="139" t="s">
        <v>2984</v>
      </c>
      <c r="BE972" s="139" t="s">
        <v>88</v>
      </c>
      <c r="BF972" s="139" t="s">
        <v>2788</v>
      </c>
      <c r="BG972" s="139" t="s">
        <v>84</v>
      </c>
      <c r="BH972" s="139" t="s">
        <v>85</v>
      </c>
      <c r="BI972" s="139" t="s">
        <v>86</v>
      </c>
      <c r="BJ972" s="139"/>
      <c r="BK972" s="139" t="s">
        <v>116</v>
      </c>
    </row>
    <row r="973" spans="1:63" ht="13.2" customHeight="1" x14ac:dyDescent="0.2">
      <c r="A973" s="54">
        <f t="shared" si="331"/>
        <v>45920</v>
      </c>
      <c r="B973" s="54" t="str">
        <f t="shared" si="332"/>
        <v>NRT</v>
      </c>
      <c r="C973" s="53">
        <f t="shared" si="333"/>
        <v>82020038163</v>
      </c>
      <c r="D973" s="55" t="str">
        <f t="shared" si="334"/>
        <v>PJP250145469</v>
      </c>
      <c r="E973" s="53">
        <f t="shared" si="335"/>
        <v>596421487660</v>
      </c>
      <c r="F973" s="53">
        <f t="shared" si="336"/>
        <v>2256355</v>
      </c>
      <c r="G973" s="53" t="str">
        <f t="shared" si="337"/>
        <v>SWCORP (TEAMHT)</v>
      </c>
      <c r="H973" s="55" t="str">
        <f t="shared" si="338"/>
        <v>오미리</v>
      </c>
      <c r="I973" s="53">
        <f t="shared" si="339"/>
        <v>34421</v>
      </c>
      <c r="J973" s="72" t="str">
        <f t="shared" si="340"/>
        <v>[동물검역]</v>
      </c>
      <c r="K973" s="114">
        <f t="shared" si="341"/>
        <v>1</v>
      </c>
      <c r="L973" s="115">
        <f t="shared" si="342"/>
        <v>2.5499999999999998</v>
      </c>
      <c r="M973" s="115">
        <f t="shared" si="343"/>
        <v>2.1</v>
      </c>
      <c r="N973" s="56">
        <f t="shared" si="344"/>
        <v>2.6</v>
      </c>
      <c r="O973" s="53" t="str">
        <f t="shared" si="345"/>
        <v>동물검역(Animal Inspection)</v>
      </c>
      <c r="P973" s="100">
        <f t="shared" si="346"/>
        <v>26.15</v>
      </c>
      <c r="Q973" s="63" t="str">
        <f t="shared" si="347"/>
        <v>RS706</v>
      </c>
      <c r="R973" s="63" t="str">
        <f t="shared" si="348"/>
        <v>ASIANA AIRLINES</v>
      </c>
      <c r="S973" s="54">
        <f t="shared" si="349"/>
        <v>45920</v>
      </c>
      <c r="T973" s="94">
        <f t="shared" si="350"/>
        <v>964</v>
      </c>
      <c r="U973" s="98" cm="1">
        <f t="array" ref="U973">IF(OR(ISNUMBER(SEARCH("대신대납",J973)),ISNUMBER(SEARCH("대신 대납",J973))),_xlfn.LET(
  _xlpm.s,J973,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3" s="98">
        <f>((K973-1)*2500)/(Summary!$B$23/100)</f>
        <v>0</v>
      </c>
      <c r="W973" s="107">
        <f>IF(OR(ISNUMBER(SEARCH("대신대납",J973)),ISNUMBER(SEARCH("대신 대납",J973)),ISNUMBER(SEARCH("대신착불",J973)),ISNUMBER(SEARCH("대신 착불",J973))), 0,_xlfn.IFNA(_xlfn.IFS(
    AND(N973/K973 &gt; 2, N973/K973 &lt;= 5), 500/(Summary!$B$23/100) * K973,
    AND(N973/K973 &gt; 5, N973/K973 &lt;= 10), 1000/(Summary!$B$23/100) * K973,
    AND(N973/K973 &gt; 10, N973/K973 &lt;= 20), 3000/(Summary!$B$23/100) * K973,
    AND(N973/K973 &gt; 20, N973/K973 &lt;= 25), 11000/(Summary!$B$23/100) * K973,
    AND(N973/K973 &gt; 25, N973/K973 &lt;= 999), 15000/(Summary!$B$23/100) * K973
),0))</f>
        <v>53.059968376258844</v>
      </c>
      <c r="X973" s="99" cm="1">
        <f t="array" ref="X973">_xlfn.IFNA(_xlfn.IFS(AND(P973&gt;=2000, P973&lt;3000), 10000, AND(P973&gt;=3000, P973&lt;4000), 15000, AND(P973&gt;=4000, P973&lt;5000), 20000, AND(P973&gt;=5000), 25000),0)</f>
        <v>0</v>
      </c>
      <c r="Y973" s="64" t="str">
        <f>_xlfn.IFNA(VLOOKUP(D973,OTC!$A:$H,8,0),"")</f>
        <v/>
      </c>
      <c r="Z973" s="102">
        <f t="shared" si="351"/>
        <v>53</v>
      </c>
      <c r="AA973" s="113">
        <f t="shared" si="352"/>
        <v>1017</v>
      </c>
      <c r="AB973" s="124">
        <f>IF(OR(ISNUMBER(SEARCH("적하삭제",J973)),ISNUMBER(SEARCH("적하 삭제",J973))),0,AA973*Summary!$B$23/100)</f>
        <v>9583.4961000000003</v>
      </c>
      <c r="AC973" s="65"/>
      <c r="AD973" s="145">
        <v>45920</v>
      </c>
      <c r="AE973" s="139" t="s">
        <v>10</v>
      </c>
      <c r="AF973" s="139">
        <v>82020038163</v>
      </c>
      <c r="AG973" s="139" t="s">
        <v>2985</v>
      </c>
      <c r="AH973" s="139" t="s">
        <v>1837</v>
      </c>
      <c r="AI973" s="139">
        <v>1020707178</v>
      </c>
      <c r="AJ973" s="139">
        <v>34421</v>
      </c>
      <c r="AK973" s="139" t="s">
        <v>108</v>
      </c>
      <c r="AL973" s="140">
        <v>1</v>
      </c>
      <c r="AM973" s="141">
        <v>2.5499999999999998</v>
      </c>
      <c r="AN973" s="141">
        <v>2.1</v>
      </c>
      <c r="AO973" s="141">
        <v>2.6</v>
      </c>
      <c r="AP973" s="139" t="s">
        <v>100</v>
      </c>
      <c r="AQ973" s="141">
        <v>26.15</v>
      </c>
      <c r="AR973" s="139" t="s">
        <v>81</v>
      </c>
      <c r="AS973" s="139" t="s">
        <v>81</v>
      </c>
      <c r="AT973" s="139" t="s">
        <v>81</v>
      </c>
      <c r="AU973" s="139" t="s">
        <v>81</v>
      </c>
      <c r="AV973" s="139" t="s">
        <v>81</v>
      </c>
      <c r="AW973" s="139">
        <v>2256355</v>
      </c>
      <c r="AX973" s="139" t="s">
        <v>121</v>
      </c>
      <c r="AY973" s="139" t="s">
        <v>89</v>
      </c>
      <c r="AZ973" s="139"/>
      <c r="BA973" s="139" t="s">
        <v>83</v>
      </c>
      <c r="BB973" s="157">
        <v>596421487660</v>
      </c>
      <c r="BC973" s="139"/>
      <c r="BD973" s="139" t="s">
        <v>2986</v>
      </c>
      <c r="BE973" s="139" t="s">
        <v>88</v>
      </c>
      <c r="BF973" s="139" t="s">
        <v>2788</v>
      </c>
      <c r="BG973" s="139" t="s">
        <v>84</v>
      </c>
      <c r="BH973" s="139" t="s">
        <v>85</v>
      </c>
      <c r="BI973" s="139" t="s">
        <v>86</v>
      </c>
      <c r="BJ973" s="139"/>
      <c r="BK973" s="139" t="s">
        <v>116</v>
      </c>
    </row>
    <row r="974" spans="1:63" ht="13.2" customHeight="1" x14ac:dyDescent="0.2">
      <c r="A974" s="54">
        <f t="shared" si="331"/>
        <v>45920</v>
      </c>
      <c r="B974" s="54" t="str">
        <f t="shared" si="332"/>
        <v>NRT</v>
      </c>
      <c r="C974" s="53">
        <f t="shared" si="333"/>
        <v>82020038163</v>
      </c>
      <c r="D974" s="55" t="str">
        <f t="shared" si="334"/>
        <v>PJP250145459</v>
      </c>
      <c r="E974" s="53">
        <f t="shared" si="335"/>
        <v>596421487564</v>
      </c>
      <c r="F974" s="53">
        <f t="shared" si="336"/>
        <v>2256355</v>
      </c>
      <c r="G974" s="53" t="str">
        <f t="shared" si="337"/>
        <v>SWCORP (TEAMHT)</v>
      </c>
      <c r="H974" s="55" t="str">
        <f t="shared" si="338"/>
        <v>진유정</v>
      </c>
      <c r="I974" s="53">
        <f t="shared" si="339"/>
        <v>3363</v>
      </c>
      <c r="J974" s="72" t="str">
        <f t="shared" si="340"/>
        <v>[동물검역]</v>
      </c>
      <c r="K974" s="114">
        <f t="shared" si="341"/>
        <v>1</v>
      </c>
      <c r="L974" s="115">
        <f t="shared" si="342"/>
        <v>1</v>
      </c>
      <c r="M974" s="115">
        <f t="shared" si="343"/>
        <v>2</v>
      </c>
      <c r="N974" s="56">
        <f t="shared" si="344"/>
        <v>2</v>
      </c>
      <c r="O974" s="53" t="str">
        <f t="shared" si="345"/>
        <v>동물검역(Animal Inspection)</v>
      </c>
      <c r="P974" s="100">
        <f t="shared" si="346"/>
        <v>10.15</v>
      </c>
      <c r="Q974" s="63" t="str">
        <f t="shared" si="347"/>
        <v>RS706</v>
      </c>
      <c r="R974" s="63" t="str">
        <f t="shared" si="348"/>
        <v>ASIANA AIRLINES</v>
      </c>
      <c r="S974" s="54">
        <f t="shared" si="349"/>
        <v>45920</v>
      </c>
      <c r="T974" s="94">
        <f t="shared" si="350"/>
        <v>850</v>
      </c>
      <c r="U974" s="98" cm="1">
        <f t="array" ref="U974">IF(OR(ISNUMBER(SEARCH("대신대납",J974)),ISNUMBER(SEARCH("대신 대납",J974))),_xlfn.LET(
  _xlpm.s,J974,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4" s="98">
        <f>((K974-1)*2500)/(Summary!$B$23/100)</f>
        <v>0</v>
      </c>
      <c r="W974" s="107">
        <f>IF(OR(ISNUMBER(SEARCH("대신대납",J974)),ISNUMBER(SEARCH("대신 대납",J974)),ISNUMBER(SEARCH("대신착불",J974)),ISNUMBER(SEARCH("대신 착불",J974))), 0,_xlfn.IFNA(_xlfn.IFS(
    AND(N974/K974 &gt; 2, N974/K974 &lt;= 5), 500/(Summary!$B$23/100) * K974,
    AND(N974/K974 &gt; 5, N974/K974 &lt;= 10), 1000/(Summary!$B$23/100) * K974,
    AND(N974/K974 &gt; 10, N974/K974 &lt;= 20), 3000/(Summary!$B$23/100) * K974,
    AND(N974/K974 &gt; 20, N974/K974 &lt;= 25), 11000/(Summary!$B$23/100) * K974,
    AND(N974/K974 &gt; 25, N974/K974 &lt;= 999), 15000/(Summary!$B$23/100) * K974
),0))</f>
        <v>0</v>
      </c>
      <c r="X974" s="99" cm="1">
        <f t="array" ref="X974">_xlfn.IFNA(_xlfn.IFS(AND(P974&gt;=2000, P974&lt;3000), 10000, AND(P974&gt;=3000, P974&lt;4000), 15000, AND(P974&gt;=4000, P974&lt;5000), 20000, AND(P974&gt;=5000), 25000),0)</f>
        <v>0</v>
      </c>
      <c r="Y974" s="64" t="str">
        <f>_xlfn.IFNA(VLOOKUP(D974,OTC!$A:$H,8,0),"")</f>
        <v/>
      </c>
      <c r="Z974" s="102">
        <f t="shared" si="351"/>
        <v>0</v>
      </c>
      <c r="AA974" s="113">
        <f t="shared" si="352"/>
        <v>850</v>
      </c>
      <c r="AB974" s="124">
        <f>IF(OR(ISNUMBER(SEARCH("적하삭제",J974)),ISNUMBER(SEARCH("적하 삭제",J974))),0,AA974*Summary!$B$23/100)</f>
        <v>8009.8050000000003</v>
      </c>
      <c r="AC974" s="65"/>
      <c r="AD974" s="145">
        <v>45920</v>
      </c>
      <c r="AE974" s="139" t="s">
        <v>10</v>
      </c>
      <c r="AF974" s="139">
        <v>82020038163</v>
      </c>
      <c r="AG974" s="139" t="s">
        <v>2987</v>
      </c>
      <c r="AH974" s="139" t="s">
        <v>2970</v>
      </c>
      <c r="AI974" s="139">
        <v>1030573330</v>
      </c>
      <c r="AJ974" s="139">
        <v>3363</v>
      </c>
      <c r="AK974" s="139" t="s">
        <v>108</v>
      </c>
      <c r="AL974" s="140">
        <v>1</v>
      </c>
      <c r="AM974" s="141">
        <v>1</v>
      </c>
      <c r="AN974" s="141">
        <v>2</v>
      </c>
      <c r="AO974" s="141">
        <v>2</v>
      </c>
      <c r="AP974" s="139" t="s">
        <v>100</v>
      </c>
      <c r="AQ974" s="141">
        <v>10.15</v>
      </c>
      <c r="AR974" s="139" t="s">
        <v>81</v>
      </c>
      <c r="AS974" s="139" t="s">
        <v>81</v>
      </c>
      <c r="AT974" s="139" t="s">
        <v>81</v>
      </c>
      <c r="AU974" s="139" t="s">
        <v>81</v>
      </c>
      <c r="AV974" s="139" t="s">
        <v>81</v>
      </c>
      <c r="AW974" s="139">
        <v>2256355</v>
      </c>
      <c r="AX974" s="139" t="s">
        <v>121</v>
      </c>
      <c r="AY974" s="139" t="s">
        <v>89</v>
      </c>
      <c r="AZ974" s="139"/>
      <c r="BA974" s="139" t="s">
        <v>83</v>
      </c>
      <c r="BB974" s="157">
        <v>596421487564</v>
      </c>
      <c r="BC974" s="139"/>
      <c r="BD974" s="139" t="s">
        <v>2988</v>
      </c>
      <c r="BE974" s="139" t="s">
        <v>88</v>
      </c>
      <c r="BF974" s="139" t="s">
        <v>2788</v>
      </c>
      <c r="BG974" s="139" t="s">
        <v>84</v>
      </c>
      <c r="BH974" s="139" t="s">
        <v>85</v>
      </c>
      <c r="BI974" s="139" t="s">
        <v>86</v>
      </c>
      <c r="BJ974" s="139"/>
      <c r="BK974" s="139" t="s">
        <v>116</v>
      </c>
    </row>
    <row r="975" spans="1:63" ht="13.2" customHeight="1" x14ac:dyDescent="0.2">
      <c r="A975" s="54">
        <f t="shared" si="331"/>
        <v>45920</v>
      </c>
      <c r="B975" s="54" t="str">
        <f t="shared" si="332"/>
        <v>NRT</v>
      </c>
      <c r="C975" s="53">
        <f t="shared" si="333"/>
        <v>82020038163</v>
      </c>
      <c r="D975" s="55" t="str">
        <f t="shared" si="334"/>
        <v>PJP250145460</v>
      </c>
      <c r="E975" s="53">
        <f t="shared" si="335"/>
        <v>596421487575</v>
      </c>
      <c r="F975" s="53">
        <f t="shared" si="336"/>
        <v>2256355</v>
      </c>
      <c r="G975" s="53" t="str">
        <f t="shared" si="337"/>
        <v>SWCORP (TEAMHT)</v>
      </c>
      <c r="H975" s="55" t="str">
        <f t="shared" si="338"/>
        <v>김수민</v>
      </c>
      <c r="I975" s="53">
        <f t="shared" si="339"/>
        <v>55365</v>
      </c>
      <c r="J975" s="72" t="str">
        <f t="shared" si="340"/>
        <v>[동물검역]</v>
      </c>
      <c r="K975" s="114">
        <f t="shared" si="341"/>
        <v>1</v>
      </c>
      <c r="L975" s="115">
        <f t="shared" si="342"/>
        <v>3.15</v>
      </c>
      <c r="M975" s="115">
        <f t="shared" si="343"/>
        <v>3.6</v>
      </c>
      <c r="N975" s="56">
        <f t="shared" si="344"/>
        <v>3.6</v>
      </c>
      <c r="O975" s="53" t="str">
        <f t="shared" si="345"/>
        <v>동물검역(Animal Inspection)</v>
      </c>
      <c r="P975" s="100">
        <f t="shared" si="346"/>
        <v>38.65</v>
      </c>
      <c r="Q975" s="63" t="str">
        <f t="shared" si="347"/>
        <v>RS706</v>
      </c>
      <c r="R975" s="63" t="str">
        <f t="shared" si="348"/>
        <v>ASIANA AIRLINES</v>
      </c>
      <c r="S975" s="54">
        <f t="shared" si="349"/>
        <v>45920</v>
      </c>
      <c r="T975" s="94">
        <f t="shared" si="350"/>
        <v>1154</v>
      </c>
      <c r="U975" s="98" cm="1">
        <f t="array" ref="U975">IF(OR(ISNUMBER(SEARCH("대신대납",J975)),ISNUMBER(SEARCH("대신 대납",J975))),_xlfn.LET(
  _xlpm.s,J975,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5" s="98">
        <f>((K975-1)*2500)/(Summary!$B$23/100)</f>
        <v>0</v>
      </c>
      <c r="W975" s="107">
        <f>IF(OR(ISNUMBER(SEARCH("대신대납",J975)),ISNUMBER(SEARCH("대신 대납",J975)),ISNUMBER(SEARCH("대신착불",J975)),ISNUMBER(SEARCH("대신 착불",J975))), 0,_xlfn.IFNA(_xlfn.IFS(
    AND(N975/K975 &gt; 2, N975/K975 &lt;= 5), 500/(Summary!$B$23/100) * K975,
    AND(N975/K975 &gt; 5, N975/K975 &lt;= 10), 1000/(Summary!$B$23/100) * K975,
    AND(N975/K975 &gt; 10, N975/K975 &lt;= 20), 3000/(Summary!$B$23/100) * K975,
    AND(N975/K975 &gt; 20, N975/K975 &lt;= 25), 11000/(Summary!$B$23/100) * K975,
    AND(N975/K975 &gt; 25, N975/K975 &lt;= 999), 15000/(Summary!$B$23/100) * K975
),0))</f>
        <v>53.059968376258844</v>
      </c>
      <c r="X975" s="99" cm="1">
        <f t="array" ref="X975">_xlfn.IFNA(_xlfn.IFS(AND(P975&gt;=2000, P975&lt;3000), 10000, AND(P975&gt;=3000, P975&lt;4000), 15000, AND(P975&gt;=4000, P975&lt;5000), 20000, AND(P975&gt;=5000), 25000),0)</f>
        <v>0</v>
      </c>
      <c r="Y975" s="64" t="str">
        <f>_xlfn.IFNA(VLOOKUP(D975,OTC!$A:$H,8,0),"")</f>
        <v/>
      </c>
      <c r="Z975" s="102">
        <f t="shared" si="351"/>
        <v>53</v>
      </c>
      <c r="AA975" s="113">
        <f t="shared" si="352"/>
        <v>1207</v>
      </c>
      <c r="AB975" s="124">
        <f>IF(OR(ISNUMBER(SEARCH("적하삭제",J975)),ISNUMBER(SEARCH("적하 삭제",J975))),0,AA975*Summary!$B$23/100)</f>
        <v>11373.9231</v>
      </c>
      <c r="AC975" s="65"/>
      <c r="AD975" s="145">
        <v>45920</v>
      </c>
      <c r="AE975" s="139" t="s">
        <v>10</v>
      </c>
      <c r="AF975" s="139">
        <v>82020038163</v>
      </c>
      <c r="AG975" s="139" t="s">
        <v>2989</v>
      </c>
      <c r="AH975" s="139" t="s">
        <v>164</v>
      </c>
      <c r="AI975" s="139">
        <v>1075273050</v>
      </c>
      <c r="AJ975" s="139">
        <v>55365</v>
      </c>
      <c r="AK975" s="139" t="s">
        <v>108</v>
      </c>
      <c r="AL975" s="140">
        <v>1</v>
      </c>
      <c r="AM975" s="141">
        <v>3.15</v>
      </c>
      <c r="AN975" s="141">
        <v>3.6</v>
      </c>
      <c r="AO975" s="141">
        <v>3.6</v>
      </c>
      <c r="AP975" s="139" t="s">
        <v>100</v>
      </c>
      <c r="AQ975" s="141">
        <v>38.65</v>
      </c>
      <c r="AR975" s="139" t="s">
        <v>81</v>
      </c>
      <c r="AS975" s="139" t="s">
        <v>81</v>
      </c>
      <c r="AT975" s="139" t="s">
        <v>81</v>
      </c>
      <c r="AU975" s="139" t="s">
        <v>81</v>
      </c>
      <c r="AV975" s="139" t="s">
        <v>81</v>
      </c>
      <c r="AW975" s="139">
        <v>2256355</v>
      </c>
      <c r="AX975" s="139" t="s">
        <v>121</v>
      </c>
      <c r="AY975" s="139" t="s">
        <v>89</v>
      </c>
      <c r="AZ975" s="139"/>
      <c r="BA975" s="139" t="s">
        <v>83</v>
      </c>
      <c r="BB975" s="157">
        <v>596421487575</v>
      </c>
      <c r="BC975" s="139"/>
      <c r="BD975" s="139" t="s">
        <v>2990</v>
      </c>
      <c r="BE975" s="139" t="s">
        <v>88</v>
      </c>
      <c r="BF975" s="139" t="s">
        <v>2788</v>
      </c>
      <c r="BG975" s="139" t="s">
        <v>84</v>
      </c>
      <c r="BH975" s="139" t="s">
        <v>85</v>
      </c>
      <c r="BI975" s="139" t="s">
        <v>86</v>
      </c>
      <c r="BJ975" s="139"/>
      <c r="BK975" s="139" t="s">
        <v>116</v>
      </c>
    </row>
    <row r="976" spans="1:63" ht="13.2" customHeight="1" x14ac:dyDescent="0.2">
      <c r="A976" s="54">
        <f t="shared" si="331"/>
        <v>45920</v>
      </c>
      <c r="B976" s="54" t="str">
        <f t="shared" si="332"/>
        <v>NRT</v>
      </c>
      <c r="C976" s="53">
        <f t="shared" si="333"/>
        <v>82020038163</v>
      </c>
      <c r="D976" s="55" t="str">
        <f t="shared" si="334"/>
        <v>PJP250145954</v>
      </c>
      <c r="E976" s="53">
        <f t="shared" si="335"/>
        <v>596421491064</v>
      </c>
      <c r="F976" s="53">
        <f t="shared" si="336"/>
        <v>2256355</v>
      </c>
      <c r="G976" s="53" t="str">
        <f t="shared" si="337"/>
        <v>SWCORP (TEAMHT)</v>
      </c>
      <c r="H976" s="55" t="str">
        <f t="shared" si="338"/>
        <v>김호영</v>
      </c>
      <c r="I976" s="53">
        <f t="shared" si="339"/>
        <v>4957</v>
      </c>
      <c r="J976" s="72" t="str">
        <f t="shared" si="340"/>
        <v>[동물검역]</v>
      </c>
      <c r="K976" s="114">
        <f t="shared" si="341"/>
        <v>1</v>
      </c>
      <c r="L976" s="115">
        <f t="shared" si="342"/>
        <v>0.6</v>
      </c>
      <c r="M976" s="115">
        <f t="shared" si="343"/>
        <v>2</v>
      </c>
      <c r="N976" s="56">
        <f t="shared" si="344"/>
        <v>2</v>
      </c>
      <c r="O976" s="53" t="str">
        <f t="shared" si="345"/>
        <v>동물검역(Animal Inspection)</v>
      </c>
      <c r="P976" s="100">
        <f t="shared" si="346"/>
        <v>6</v>
      </c>
      <c r="Q976" s="63" t="str">
        <f t="shared" si="347"/>
        <v>RS706</v>
      </c>
      <c r="R976" s="63" t="str">
        <f t="shared" si="348"/>
        <v>ASIANA AIRLINES</v>
      </c>
      <c r="S976" s="54">
        <f t="shared" si="349"/>
        <v>45920</v>
      </c>
      <c r="T976" s="94">
        <f t="shared" si="350"/>
        <v>850</v>
      </c>
      <c r="U976" s="98" cm="1">
        <f t="array" ref="U976">IF(OR(ISNUMBER(SEARCH("대신대납",J976)),ISNUMBER(SEARCH("대신 대납",J976))),_xlfn.LET(
  _xlpm.s,J976,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6" s="98">
        <f>((K976-1)*2500)/(Summary!$B$23/100)</f>
        <v>0</v>
      </c>
      <c r="W976" s="107">
        <f>IF(OR(ISNUMBER(SEARCH("대신대납",J976)),ISNUMBER(SEARCH("대신 대납",J976)),ISNUMBER(SEARCH("대신착불",J976)),ISNUMBER(SEARCH("대신 착불",J976))), 0,_xlfn.IFNA(_xlfn.IFS(
    AND(N976/K976 &gt; 2, N976/K976 &lt;= 5), 500/(Summary!$B$23/100) * K976,
    AND(N976/K976 &gt; 5, N976/K976 &lt;= 10), 1000/(Summary!$B$23/100) * K976,
    AND(N976/K976 &gt; 10, N976/K976 &lt;= 20), 3000/(Summary!$B$23/100) * K976,
    AND(N976/K976 &gt; 20, N976/K976 &lt;= 25), 11000/(Summary!$B$23/100) * K976,
    AND(N976/K976 &gt; 25, N976/K976 &lt;= 999), 15000/(Summary!$B$23/100) * K976
),0))</f>
        <v>0</v>
      </c>
      <c r="X976" s="99" cm="1">
        <f t="array" ref="X976">_xlfn.IFNA(_xlfn.IFS(AND(P976&gt;=2000, P976&lt;3000), 10000, AND(P976&gt;=3000, P976&lt;4000), 15000, AND(P976&gt;=4000, P976&lt;5000), 20000, AND(P976&gt;=5000), 25000),0)</f>
        <v>0</v>
      </c>
      <c r="Y976" s="64" t="str">
        <f>_xlfn.IFNA(VLOOKUP(D976,OTC!$A:$H,8,0),"")</f>
        <v/>
      </c>
      <c r="Z976" s="102">
        <f t="shared" si="351"/>
        <v>0</v>
      </c>
      <c r="AA976" s="113">
        <f t="shared" si="352"/>
        <v>850</v>
      </c>
      <c r="AB976" s="124">
        <f>IF(OR(ISNUMBER(SEARCH("적하삭제",J976)),ISNUMBER(SEARCH("적하 삭제",J976))),0,AA976*Summary!$B$23/100)</f>
        <v>8009.8050000000003</v>
      </c>
      <c r="AC976" s="65"/>
      <c r="AD976" s="145">
        <v>45920</v>
      </c>
      <c r="AE976" s="139" t="s">
        <v>10</v>
      </c>
      <c r="AF976" s="139">
        <v>82020038163</v>
      </c>
      <c r="AG976" s="139" t="s">
        <v>2991</v>
      </c>
      <c r="AH976" s="139" t="s">
        <v>170</v>
      </c>
      <c r="AI976" s="139">
        <v>1050551098</v>
      </c>
      <c r="AJ976" s="139">
        <v>4957</v>
      </c>
      <c r="AK976" s="139" t="s">
        <v>108</v>
      </c>
      <c r="AL976" s="140">
        <v>1</v>
      </c>
      <c r="AM976" s="141">
        <v>0.6</v>
      </c>
      <c r="AN976" s="141">
        <v>2</v>
      </c>
      <c r="AO976" s="141">
        <v>2</v>
      </c>
      <c r="AP976" s="139" t="s">
        <v>100</v>
      </c>
      <c r="AQ976" s="141">
        <v>6</v>
      </c>
      <c r="AR976" s="139" t="s">
        <v>81</v>
      </c>
      <c r="AS976" s="139" t="s">
        <v>81</v>
      </c>
      <c r="AT976" s="139" t="s">
        <v>81</v>
      </c>
      <c r="AU976" s="139" t="s">
        <v>81</v>
      </c>
      <c r="AV976" s="139" t="s">
        <v>81</v>
      </c>
      <c r="AW976" s="139">
        <v>2256355</v>
      </c>
      <c r="AX976" s="139" t="s">
        <v>121</v>
      </c>
      <c r="AY976" s="139" t="s">
        <v>89</v>
      </c>
      <c r="AZ976" s="139"/>
      <c r="BA976" s="139" t="s">
        <v>83</v>
      </c>
      <c r="BB976" s="157">
        <v>596421491064</v>
      </c>
      <c r="BC976" s="139"/>
      <c r="BD976" s="139" t="s">
        <v>2992</v>
      </c>
      <c r="BE976" s="139" t="s">
        <v>88</v>
      </c>
      <c r="BF976" s="139" t="s">
        <v>2788</v>
      </c>
      <c r="BG976" s="139" t="s">
        <v>84</v>
      </c>
      <c r="BH976" s="139" t="s">
        <v>85</v>
      </c>
      <c r="BI976" s="139" t="s">
        <v>86</v>
      </c>
      <c r="BJ976" s="139"/>
      <c r="BK976" s="139" t="s">
        <v>116</v>
      </c>
    </row>
    <row r="977" spans="1:63" ht="13.2" customHeight="1" x14ac:dyDescent="0.2">
      <c r="A977" s="54">
        <f t="shared" si="331"/>
        <v>45920</v>
      </c>
      <c r="B977" s="54" t="str">
        <f t="shared" si="332"/>
        <v>NRT</v>
      </c>
      <c r="C977" s="53">
        <f t="shared" si="333"/>
        <v>82020038163</v>
      </c>
      <c r="D977" s="55" t="str">
        <f t="shared" si="334"/>
        <v>PJP250145923</v>
      </c>
      <c r="E977" s="53">
        <f t="shared" si="335"/>
        <v>596421490751</v>
      </c>
      <c r="F977" s="53">
        <f t="shared" si="336"/>
        <v>2256355</v>
      </c>
      <c r="G977" s="53" t="str">
        <f t="shared" si="337"/>
        <v>SWCORP (TEAMHT)</v>
      </c>
      <c r="H977" s="55" t="str">
        <f t="shared" si="338"/>
        <v>김영주</v>
      </c>
      <c r="I977" s="53">
        <f t="shared" si="339"/>
        <v>31472</v>
      </c>
      <c r="J977" s="72">
        <f t="shared" si="340"/>
        <v>0</v>
      </c>
      <c r="K977" s="114">
        <f t="shared" si="341"/>
        <v>1</v>
      </c>
      <c r="L977" s="115">
        <f t="shared" si="342"/>
        <v>3.65</v>
      </c>
      <c r="M977" s="115">
        <f t="shared" si="343"/>
        <v>3.5</v>
      </c>
      <c r="N977" s="56">
        <f t="shared" si="344"/>
        <v>3.7</v>
      </c>
      <c r="O977" s="53" t="str">
        <f t="shared" si="345"/>
        <v>일반(목록배제,Normal-Manifest Exception)</v>
      </c>
      <c r="P977" s="100">
        <f t="shared" si="346"/>
        <v>9.02</v>
      </c>
      <c r="Q977" s="63" t="str">
        <f t="shared" si="347"/>
        <v>RS706</v>
      </c>
      <c r="R977" s="63" t="str">
        <f t="shared" si="348"/>
        <v>ASIANA AIRLINES</v>
      </c>
      <c r="S977" s="54">
        <f t="shared" si="349"/>
        <v>45920</v>
      </c>
      <c r="T977" s="94">
        <f t="shared" si="350"/>
        <v>1173</v>
      </c>
      <c r="U977" s="98" cm="1">
        <f t="array" ref="U977">IF(OR(ISNUMBER(SEARCH("대신대납",J977)),ISNUMBER(SEARCH("대신 대납",J977))),_xlfn.LET(
  _xlpm.s,J977,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7" s="98">
        <f>((K977-1)*2500)/(Summary!$B$23/100)</f>
        <v>0</v>
      </c>
      <c r="W977" s="107">
        <f>IF(OR(ISNUMBER(SEARCH("대신대납",J977)),ISNUMBER(SEARCH("대신 대납",J977)),ISNUMBER(SEARCH("대신착불",J977)),ISNUMBER(SEARCH("대신 착불",J977))), 0,_xlfn.IFNA(_xlfn.IFS(
    AND(N977/K977 &gt; 2, N977/K977 &lt;= 5), 500/(Summary!$B$23/100) * K977,
    AND(N977/K977 &gt; 5, N977/K977 &lt;= 10), 1000/(Summary!$B$23/100) * K977,
    AND(N977/K977 &gt; 10, N977/K977 &lt;= 20), 3000/(Summary!$B$23/100) * K977,
    AND(N977/K977 &gt; 20, N977/K977 &lt;= 25), 11000/(Summary!$B$23/100) * K977,
    AND(N977/K977 &gt; 25, N977/K977 &lt;= 999), 15000/(Summary!$B$23/100) * K977
),0))</f>
        <v>53.059968376258844</v>
      </c>
      <c r="X977" s="99" cm="1">
        <f t="array" ref="X977">_xlfn.IFNA(_xlfn.IFS(AND(P977&gt;=2000, P977&lt;3000), 10000, AND(P977&gt;=3000, P977&lt;4000), 15000, AND(P977&gt;=4000, P977&lt;5000), 20000, AND(P977&gt;=5000), 25000),0)</f>
        <v>0</v>
      </c>
      <c r="Y977" s="64" t="str">
        <f>_xlfn.IFNA(VLOOKUP(D977,OTC!$A:$H,8,0),"")</f>
        <v/>
      </c>
      <c r="Z977" s="102">
        <f t="shared" si="351"/>
        <v>53</v>
      </c>
      <c r="AA977" s="113">
        <f t="shared" si="352"/>
        <v>1226</v>
      </c>
      <c r="AB977" s="124">
        <f>IF(OR(ISNUMBER(SEARCH("적하삭제",J977)),ISNUMBER(SEARCH("적하 삭제",J977))),0,AA977*Summary!$B$23/100)</f>
        <v>11552.9658</v>
      </c>
      <c r="AC977" s="65"/>
      <c r="AD977" s="145">
        <v>45920</v>
      </c>
      <c r="AE977" s="139" t="s">
        <v>10</v>
      </c>
      <c r="AF977" s="139">
        <v>82020038163</v>
      </c>
      <c r="AG977" s="139" t="s">
        <v>2993</v>
      </c>
      <c r="AH977" s="139" t="s">
        <v>131</v>
      </c>
      <c r="AI977" s="139">
        <v>1026941008</v>
      </c>
      <c r="AJ977" s="139">
        <v>31472</v>
      </c>
      <c r="AK977" s="139"/>
      <c r="AL977" s="140">
        <v>1</v>
      </c>
      <c r="AM977" s="141">
        <v>3.65</v>
      </c>
      <c r="AN977" s="141">
        <v>3.5</v>
      </c>
      <c r="AO977" s="141">
        <v>3.7</v>
      </c>
      <c r="AP977" s="139" t="s">
        <v>8</v>
      </c>
      <c r="AQ977" s="141">
        <v>9.02</v>
      </c>
      <c r="AR977" s="139" t="s">
        <v>81</v>
      </c>
      <c r="AS977" s="139" t="s">
        <v>81</v>
      </c>
      <c r="AT977" s="139" t="s">
        <v>81</v>
      </c>
      <c r="AU977" s="139" t="s">
        <v>81</v>
      </c>
      <c r="AV977" s="139" t="s">
        <v>81</v>
      </c>
      <c r="AW977" s="139">
        <v>2256355</v>
      </c>
      <c r="AX977" s="139" t="s">
        <v>121</v>
      </c>
      <c r="AY977" s="139" t="s">
        <v>82</v>
      </c>
      <c r="AZ977" s="139"/>
      <c r="BA977" s="139" t="s">
        <v>83</v>
      </c>
      <c r="BB977" s="157">
        <v>596421490751</v>
      </c>
      <c r="BC977" s="139"/>
      <c r="BD977" s="139" t="s">
        <v>2994</v>
      </c>
      <c r="BE977" s="139" t="s">
        <v>88</v>
      </c>
      <c r="BF977" s="139" t="s">
        <v>2788</v>
      </c>
      <c r="BG977" s="139" t="s">
        <v>84</v>
      </c>
      <c r="BH977" s="139" t="s">
        <v>85</v>
      </c>
      <c r="BI977" s="139" t="s">
        <v>86</v>
      </c>
      <c r="BJ977" s="139"/>
      <c r="BK977" s="139" t="s">
        <v>116</v>
      </c>
    </row>
    <row r="978" spans="1:63" ht="13.2" customHeight="1" x14ac:dyDescent="0.2">
      <c r="A978" s="54">
        <f t="shared" si="331"/>
        <v>45920</v>
      </c>
      <c r="B978" s="54" t="str">
        <f t="shared" si="332"/>
        <v>NRT</v>
      </c>
      <c r="C978" s="53">
        <f t="shared" si="333"/>
        <v>82020038163</v>
      </c>
      <c r="D978" s="55" t="str">
        <f t="shared" si="334"/>
        <v>PJP250145953</v>
      </c>
      <c r="E978" s="53">
        <f t="shared" si="335"/>
        <v>596421491053</v>
      </c>
      <c r="F978" s="53">
        <f t="shared" si="336"/>
        <v>2256355</v>
      </c>
      <c r="G978" s="53" t="str">
        <f t="shared" si="337"/>
        <v>SWCORP (TEAMHT)</v>
      </c>
      <c r="H978" s="55" t="str">
        <f t="shared" si="338"/>
        <v>편혜림</v>
      </c>
      <c r="I978" s="53">
        <f t="shared" si="339"/>
        <v>32580</v>
      </c>
      <c r="J978" s="72" t="str">
        <f t="shared" si="340"/>
        <v>[동물검역]</v>
      </c>
      <c r="K978" s="114">
        <f t="shared" si="341"/>
        <v>1</v>
      </c>
      <c r="L978" s="115">
        <f t="shared" si="342"/>
        <v>1.55</v>
      </c>
      <c r="M978" s="115">
        <f t="shared" si="343"/>
        <v>2</v>
      </c>
      <c r="N978" s="56">
        <f t="shared" si="344"/>
        <v>2</v>
      </c>
      <c r="O978" s="53" t="str">
        <f t="shared" si="345"/>
        <v>동물검역(Animal Inspection)</v>
      </c>
      <c r="P978" s="100">
        <f t="shared" si="346"/>
        <v>15.35</v>
      </c>
      <c r="Q978" s="63" t="str">
        <f t="shared" si="347"/>
        <v>RS706</v>
      </c>
      <c r="R978" s="63" t="str">
        <f t="shared" si="348"/>
        <v>ASIANA AIRLINES</v>
      </c>
      <c r="S978" s="54">
        <f t="shared" si="349"/>
        <v>45920</v>
      </c>
      <c r="T978" s="94">
        <f t="shared" si="350"/>
        <v>850</v>
      </c>
      <c r="U978" s="98" cm="1">
        <f t="array" ref="U978">IF(OR(ISNUMBER(SEARCH("대신대납",J978)),ISNUMBER(SEARCH("대신 대납",J978))),_xlfn.LET(
  _xlpm.s,J978,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8" s="98">
        <f>((K978-1)*2500)/(Summary!$B$23/100)</f>
        <v>0</v>
      </c>
      <c r="W978" s="107">
        <f>IF(OR(ISNUMBER(SEARCH("대신대납",J978)),ISNUMBER(SEARCH("대신 대납",J978)),ISNUMBER(SEARCH("대신착불",J978)),ISNUMBER(SEARCH("대신 착불",J978))), 0,_xlfn.IFNA(_xlfn.IFS(
    AND(N978/K978 &gt; 2, N978/K978 &lt;= 5), 500/(Summary!$B$23/100) * K978,
    AND(N978/K978 &gt; 5, N978/K978 &lt;= 10), 1000/(Summary!$B$23/100) * K978,
    AND(N978/K978 &gt; 10, N978/K978 &lt;= 20), 3000/(Summary!$B$23/100) * K978,
    AND(N978/K978 &gt; 20, N978/K978 &lt;= 25), 11000/(Summary!$B$23/100) * K978,
    AND(N978/K978 &gt; 25, N978/K978 &lt;= 999), 15000/(Summary!$B$23/100) * K978
),0))</f>
        <v>0</v>
      </c>
      <c r="X978" s="99" cm="1">
        <f t="array" ref="X978">_xlfn.IFNA(_xlfn.IFS(AND(P978&gt;=2000, P978&lt;3000), 10000, AND(P978&gt;=3000, P978&lt;4000), 15000, AND(P978&gt;=4000, P978&lt;5000), 20000, AND(P978&gt;=5000), 25000),0)</f>
        <v>0</v>
      </c>
      <c r="Y978" s="64" t="str">
        <f>_xlfn.IFNA(VLOOKUP(D978,OTC!$A:$H,8,0),"")</f>
        <v/>
      </c>
      <c r="Z978" s="102">
        <f t="shared" si="351"/>
        <v>0</v>
      </c>
      <c r="AA978" s="113">
        <f t="shared" si="352"/>
        <v>850</v>
      </c>
      <c r="AB978" s="124">
        <f>IF(OR(ISNUMBER(SEARCH("적하삭제",J978)),ISNUMBER(SEARCH("적하 삭제",J978))),0,AA978*Summary!$B$23/100)</f>
        <v>8009.8050000000003</v>
      </c>
      <c r="AC978" s="65"/>
      <c r="AD978" s="145">
        <v>45920</v>
      </c>
      <c r="AE978" s="139" t="s">
        <v>10</v>
      </c>
      <c r="AF978" s="139">
        <v>82020038163</v>
      </c>
      <c r="AG978" s="139" t="s">
        <v>2995</v>
      </c>
      <c r="AH978" s="139" t="s">
        <v>1865</v>
      </c>
      <c r="AI978" s="139">
        <v>1071852620</v>
      </c>
      <c r="AJ978" s="139">
        <v>32580</v>
      </c>
      <c r="AK978" s="139" t="s">
        <v>108</v>
      </c>
      <c r="AL978" s="140">
        <v>1</v>
      </c>
      <c r="AM978" s="141">
        <v>1.55</v>
      </c>
      <c r="AN978" s="141">
        <v>2</v>
      </c>
      <c r="AO978" s="141">
        <v>2</v>
      </c>
      <c r="AP978" s="139" t="s">
        <v>100</v>
      </c>
      <c r="AQ978" s="141">
        <v>15.35</v>
      </c>
      <c r="AR978" s="139" t="s">
        <v>81</v>
      </c>
      <c r="AS978" s="139" t="s">
        <v>81</v>
      </c>
      <c r="AT978" s="139" t="s">
        <v>81</v>
      </c>
      <c r="AU978" s="139" t="s">
        <v>81</v>
      </c>
      <c r="AV978" s="139" t="s">
        <v>81</v>
      </c>
      <c r="AW978" s="139">
        <v>2256355</v>
      </c>
      <c r="AX978" s="139" t="s">
        <v>121</v>
      </c>
      <c r="AY978" s="139" t="s">
        <v>89</v>
      </c>
      <c r="AZ978" s="139"/>
      <c r="BA978" s="139" t="s">
        <v>83</v>
      </c>
      <c r="BB978" s="157">
        <v>596421491053</v>
      </c>
      <c r="BC978" s="139"/>
      <c r="BD978" s="139" t="s">
        <v>2996</v>
      </c>
      <c r="BE978" s="139" t="s">
        <v>88</v>
      </c>
      <c r="BF978" s="139" t="s">
        <v>2788</v>
      </c>
      <c r="BG978" s="139" t="s">
        <v>84</v>
      </c>
      <c r="BH978" s="139" t="s">
        <v>85</v>
      </c>
      <c r="BI978" s="139" t="s">
        <v>86</v>
      </c>
      <c r="BJ978" s="139"/>
      <c r="BK978" s="139" t="s">
        <v>116</v>
      </c>
    </row>
    <row r="979" spans="1:63" ht="13.2" customHeight="1" x14ac:dyDescent="0.2">
      <c r="A979" s="54">
        <f t="shared" si="331"/>
        <v>45920</v>
      </c>
      <c r="B979" s="54" t="str">
        <f t="shared" si="332"/>
        <v>NRT</v>
      </c>
      <c r="C979" s="53">
        <f t="shared" si="333"/>
        <v>82020038163</v>
      </c>
      <c r="D979" s="55" t="str">
        <f t="shared" si="334"/>
        <v>PJP250145955</v>
      </c>
      <c r="E979" s="53">
        <f t="shared" si="335"/>
        <v>596421491075</v>
      </c>
      <c r="F979" s="53">
        <f t="shared" si="336"/>
        <v>2256355</v>
      </c>
      <c r="G979" s="53" t="str">
        <f t="shared" si="337"/>
        <v>SWCORP (TEAMHT)</v>
      </c>
      <c r="H979" s="55" t="str">
        <f t="shared" si="338"/>
        <v>김지현</v>
      </c>
      <c r="I979" s="53">
        <f t="shared" si="339"/>
        <v>7923</v>
      </c>
      <c r="J979" s="72" t="str">
        <f t="shared" si="340"/>
        <v>[동물검역]</v>
      </c>
      <c r="K979" s="114">
        <f t="shared" si="341"/>
        <v>1</v>
      </c>
      <c r="L979" s="115">
        <f t="shared" si="342"/>
        <v>2.2000000000000002</v>
      </c>
      <c r="M979" s="115">
        <f t="shared" si="343"/>
        <v>2.1</v>
      </c>
      <c r="N979" s="56">
        <f t="shared" si="344"/>
        <v>2.2000000000000002</v>
      </c>
      <c r="O979" s="53" t="str">
        <f t="shared" si="345"/>
        <v>동물검역(Animal Inspection)</v>
      </c>
      <c r="P979" s="100">
        <f t="shared" si="346"/>
        <v>28.65</v>
      </c>
      <c r="Q979" s="63" t="str">
        <f t="shared" si="347"/>
        <v>RS706</v>
      </c>
      <c r="R979" s="63" t="str">
        <f t="shared" si="348"/>
        <v>ASIANA AIRLINES</v>
      </c>
      <c r="S979" s="54">
        <f t="shared" si="349"/>
        <v>45920</v>
      </c>
      <c r="T979" s="94">
        <f t="shared" si="350"/>
        <v>888</v>
      </c>
      <c r="U979" s="98" cm="1">
        <f t="array" ref="U979">IF(OR(ISNUMBER(SEARCH("대신대납",J979)),ISNUMBER(SEARCH("대신 대납",J979))),_xlfn.LET(
  _xlpm.s,J979,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79" s="98">
        <f>((K979-1)*2500)/(Summary!$B$23/100)</f>
        <v>0</v>
      </c>
      <c r="W979" s="107">
        <f>IF(OR(ISNUMBER(SEARCH("대신대납",J979)),ISNUMBER(SEARCH("대신 대납",J979)),ISNUMBER(SEARCH("대신착불",J979)),ISNUMBER(SEARCH("대신 착불",J979))), 0,_xlfn.IFNA(_xlfn.IFS(
    AND(N979/K979 &gt; 2, N979/K979 &lt;= 5), 500/(Summary!$B$23/100) * K979,
    AND(N979/K979 &gt; 5, N979/K979 &lt;= 10), 1000/(Summary!$B$23/100) * K979,
    AND(N979/K979 &gt; 10, N979/K979 &lt;= 20), 3000/(Summary!$B$23/100) * K979,
    AND(N979/K979 &gt; 20, N979/K979 &lt;= 25), 11000/(Summary!$B$23/100) * K979,
    AND(N979/K979 &gt; 25, N979/K979 &lt;= 999), 15000/(Summary!$B$23/100) * K979
),0))</f>
        <v>53.059968376258844</v>
      </c>
      <c r="X979" s="99" cm="1">
        <f t="array" ref="X979">_xlfn.IFNA(_xlfn.IFS(AND(P979&gt;=2000, P979&lt;3000), 10000, AND(P979&gt;=3000, P979&lt;4000), 15000, AND(P979&gt;=4000, P979&lt;5000), 20000, AND(P979&gt;=5000), 25000),0)</f>
        <v>0</v>
      </c>
      <c r="Y979" s="64" t="str">
        <f>_xlfn.IFNA(VLOOKUP(D979,OTC!$A:$H,8,0),"")</f>
        <v/>
      </c>
      <c r="Z979" s="102">
        <f t="shared" si="351"/>
        <v>53</v>
      </c>
      <c r="AA979" s="113">
        <f t="shared" si="352"/>
        <v>941</v>
      </c>
      <c r="AB979" s="124">
        <f>IF(OR(ISNUMBER(SEARCH("적하삭제",J979)),ISNUMBER(SEARCH("적하 삭제",J979))),0,AA979*Summary!$B$23/100)</f>
        <v>8867.3253000000004</v>
      </c>
      <c r="AC979" s="65"/>
      <c r="AD979" s="145">
        <v>45920</v>
      </c>
      <c r="AE979" s="139" t="s">
        <v>10</v>
      </c>
      <c r="AF979" s="139">
        <v>82020038163</v>
      </c>
      <c r="AG979" s="139" t="s">
        <v>2997</v>
      </c>
      <c r="AH979" s="139" t="s">
        <v>120</v>
      </c>
      <c r="AI979" s="139">
        <v>1040816911</v>
      </c>
      <c r="AJ979" s="139">
        <v>7923</v>
      </c>
      <c r="AK979" s="139" t="s">
        <v>108</v>
      </c>
      <c r="AL979" s="140">
        <v>1</v>
      </c>
      <c r="AM979" s="141">
        <v>2.2000000000000002</v>
      </c>
      <c r="AN979" s="141">
        <v>2.1</v>
      </c>
      <c r="AO979" s="141">
        <v>2.2000000000000002</v>
      </c>
      <c r="AP979" s="139" t="s">
        <v>100</v>
      </c>
      <c r="AQ979" s="141">
        <v>28.65</v>
      </c>
      <c r="AR979" s="139" t="s">
        <v>81</v>
      </c>
      <c r="AS979" s="139" t="s">
        <v>81</v>
      </c>
      <c r="AT979" s="139" t="s">
        <v>81</v>
      </c>
      <c r="AU979" s="139" t="s">
        <v>81</v>
      </c>
      <c r="AV979" s="139" t="s">
        <v>81</v>
      </c>
      <c r="AW979" s="139">
        <v>2256355</v>
      </c>
      <c r="AX979" s="139" t="s">
        <v>121</v>
      </c>
      <c r="AY979" s="139" t="s">
        <v>89</v>
      </c>
      <c r="AZ979" s="139"/>
      <c r="BA979" s="139" t="s">
        <v>83</v>
      </c>
      <c r="BB979" s="157">
        <v>596421491075</v>
      </c>
      <c r="BC979" s="139"/>
      <c r="BD979" s="139" t="s">
        <v>2998</v>
      </c>
      <c r="BE979" s="139" t="s">
        <v>88</v>
      </c>
      <c r="BF979" s="139" t="s">
        <v>2788</v>
      </c>
      <c r="BG979" s="139" t="s">
        <v>84</v>
      </c>
      <c r="BH979" s="139" t="s">
        <v>85</v>
      </c>
      <c r="BI979" s="139" t="s">
        <v>86</v>
      </c>
      <c r="BJ979" s="139"/>
      <c r="BK979" s="139" t="s">
        <v>116</v>
      </c>
    </row>
    <row r="980" spans="1:63" ht="13.2" customHeight="1" x14ac:dyDescent="0.2">
      <c r="A980" s="54">
        <f t="shared" si="331"/>
        <v>45923</v>
      </c>
      <c r="B980" s="54" t="str">
        <f t="shared" si="332"/>
        <v>NRT</v>
      </c>
      <c r="C980" s="53">
        <f t="shared" si="333"/>
        <v>82020038174</v>
      </c>
      <c r="D980" s="55" t="str">
        <f t="shared" si="334"/>
        <v>PJP250147260</v>
      </c>
      <c r="E980" s="53">
        <f t="shared" si="335"/>
        <v>596421496292</v>
      </c>
      <c r="F980" s="53">
        <f t="shared" si="336"/>
        <v>2256355</v>
      </c>
      <c r="G980" s="53" t="str">
        <f t="shared" si="337"/>
        <v>SWCORP (TEAMHT)</v>
      </c>
      <c r="H980" s="55" t="str">
        <f t="shared" si="338"/>
        <v>이윤식</v>
      </c>
      <c r="I980" s="53">
        <f t="shared" si="339"/>
        <v>10201</v>
      </c>
      <c r="J980" s="72">
        <f t="shared" si="340"/>
        <v>0</v>
      </c>
      <c r="K980" s="114">
        <f t="shared" si="341"/>
        <v>1</v>
      </c>
      <c r="L980" s="115">
        <f t="shared" si="342"/>
        <v>0.9</v>
      </c>
      <c r="M980" s="115">
        <f t="shared" si="343"/>
        <v>2</v>
      </c>
      <c r="N980" s="56">
        <f t="shared" si="344"/>
        <v>2</v>
      </c>
      <c r="O980" s="53" t="str">
        <f t="shared" si="345"/>
        <v>일반(목록배제,Normal-Manifest Exception)</v>
      </c>
      <c r="P980" s="100">
        <f t="shared" si="346"/>
        <v>8.19</v>
      </c>
      <c r="Q980" s="63" t="str">
        <f t="shared" si="347"/>
        <v>RS702</v>
      </c>
      <c r="R980" s="63" t="str">
        <f t="shared" si="348"/>
        <v>AIR SEOUL</v>
      </c>
      <c r="S980" s="54">
        <f t="shared" si="349"/>
        <v>45923</v>
      </c>
      <c r="T980" s="94">
        <f t="shared" si="350"/>
        <v>850</v>
      </c>
      <c r="U980" s="98" cm="1">
        <f t="array" ref="U980">IF(OR(ISNUMBER(SEARCH("대신대납",J980)),ISNUMBER(SEARCH("대신 대납",J980))),_xlfn.LET(
  _xlpm.s,J980,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0" s="98">
        <f>((K980-1)*2500)/(Summary!$B$23/100)</f>
        <v>0</v>
      </c>
      <c r="W980" s="107">
        <f>IF(OR(ISNUMBER(SEARCH("대신대납",J980)),ISNUMBER(SEARCH("대신 대납",J980)),ISNUMBER(SEARCH("대신착불",J980)),ISNUMBER(SEARCH("대신 착불",J980))), 0,_xlfn.IFNA(_xlfn.IFS(
    AND(N980/K980 &gt; 2, N980/K980 &lt;= 5), 500/(Summary!$B$23/100) * K980,
    AND(N980/K980 &gt; 5, N980/K980 &lt;= 10), 1000/(Summary!$B$23/100) * K980,
    AND(N980/K980 &gt; 10, N980/K980 &lt;= 20), 3000/(Summary!$B$23/100) * K980,
    AND(N980/K980 &gt; 20, N980/K980 &lt;= 25), 11000/(Summary!$B$23/100) * K980,
    AND(N980/K980 &gt; 25, N980/K980 &lt;= 999), 15000/(Summary!$B$23/100) * K980
),0))</f>
        <v>0</v>
      </c>
      <c r="X980" s="99" cm="1">
        <f t="array" ref="X980">_xlfn.IFNA(_xlfn.IFS(AND(P980&gt;=2000, P980&lt;3000), 10000, AND(P980&gt;=3000, P980&lt;4000), 15000, AND(P980&gt;=4000, P980&lt;5000), 20000, AND(P980&gt;=5000), 25000),0)</f>
        <v>0</v>
      </c>
      <c r="Y980" s="64" t="str">
        <f>_xlfn.IFNA(VLOOKUP(D980,OTC!$A:$H,8,0),"")</f>
        <v/>
      </c>
      <c r="Z980" s="102">
        <f t="shared" si="351"/>
        <v>0</v>
      </c>
      <c r="AA980" s="113">
        <f t="shared" si="352"/>
        <v>850</v>
      </c>
      <c r="AB980" s="124">
        <f>IF(OR(ISNUMBER(SEARCH("적하삭제",J980)),ISNUMBER(SEARCH("적하 삭제",J980))),0,AA980*Summary!$B$23/100)</f>
        <v>8009.8050000000003</v>
      </c>
      <c r="AC980" s="65"/>
      <c r="AD980" s="145">
        <v>45923</v>
      </c>
      <c r="AE980" s="139" t="s">
        <v>10</v>
      </c>
      <c r="AF980" s="139">
        <v>82020038174</v>
      </c>
      <c r="AG980" s="139" t="s">
        <v>2999</v>
      </c>
      <c r="AH980" s="139" t="s">
        <v>3000</v>
      </c>
      <c r="AI980" s="139">
        <v>1033665106</v>
      </c>
      <c r="AJ980" s="139">
        <v>10201</v>
      </c>
      <c r="AK980" s="139"/>
      <c r="AL980" s="140">
        <v>1</v>
      </c>
      <c r="AM980" s="141">
        <v>0.9</v>
      </c>
      <c r="AN980" s="141">
        <v>2</v>
      </c>
      <c r="AO980" s="141">
        <v>2</v>
      </c>
      <c r="AP980" s="139" t="s">
        <v>8</v>
      </c>
      <c r="AQ980" s="141">
        <v>8.19</v>
      </c>
      <c r="AR980" s="139" t="s">
        <v>81</v>
      </c>
      <c r="AS980" s="139" t="s">
        <v>81</v>
      </c>
      <c r="AT980" s="139" t="s">
        <v>81</v>
      </c>
      <c r="AU980" s="139" t="s">
        <v>81</v>
      </c>
      <c r="AV980" s="139" t="s">
        <v>81</v>
      </c>
      <c r="AW980" s="139">
        <v>2256355</v>
      </c>
      <c r="AX980" s="139" t="s">
        <v>121</v>
      </c>
      <c r="AY980" s="139" t="s">
        <v>82</v>
      </c>
      <c r="AZ980" s="139"/>
      <c r="BA980" s="139" t="s">
        <v>83</v>
      </c>
      <c r="BB980" s="157">
        <v>596421496292</v>
      </c>
      <c r="BC980" s="139"/>
      <c r="BD980" s="139" t="s">
        <v>3001</v>
      </c>
      <c r="BE980" s="139" t="s">
        <v>119</v>
      </c>
      <c r="BF980" s="139" t="s">
        <v>87</v>
      </c>
      <c r="BG980" s="139" t="s">
        <v>84</v>
      </c>
      <c r="BH980" s="139" t="s">
        <v>85</v>
      </c>
      <c r="BI980" s="139" t="s">
        <v>86</v>
      </c>
      <c r="BJ980" s="139"/>
      <c r="BK980" s="139" t="s">
        <v>116</v>
      </c>
    </row>
    <row r="981" spans="1:63" ht="13.2" customHeight="1" x14ac:dyDescent="0.2">
      <c r="A981" s="54">
        <f t="shared" si="331"/>
        <v>45923</v>
      </c>
      <c r="B981" s="54" t="str">
        <f t="shared" si="332"/>
        <v>NRT</v>
      </c>
      <c r="C981" s="53">
        <f t="shared" si="333"/>
        <v>82020038174</v>
      </c>
      <c r="D981" s="55" t="str">
        <f t="shared" si="334"/>
        <v>PJP250147253</v>
      </c>
      <c r="E981" s="53">
        <f t="shared" si="335"/>
        <v>596421496222</v>
      </c>
      <c r="F981" s="53">
        <f t="shared" si="336"/>
        <v>2256355</v>
      </c>
      <c r="G981" s="53" t="str">
        <f t="shared" si="337"/>
        <v>SWCORP (TEAMHT)</v>
      </c>
      <c r="H981" s="55" t="str">
        <f t="shared" si="338"/>
        <v>임성주</v>
      </c>
      <c r="I981" s="53">
        <f t="shared" si="339"/>
        <v>16676</v>
      </c>
      <c r="J981" s="72">
        <f t="shared" si="340"/>
        <v>0</v>
      </c>
      <c r="K981" s="114">
        <f t="shared" si="341"/>
        <v>1</v>
      </c>
      <c r="L981" s="115">
        <f t="shared" si="342"/>
        <v>3.25</v>
      </c>
      <c r="M981" s="115">
        <f t="shared" si="343"/>
        <v>3.5</v>
      </c>
      <c r="N981" s="56">
        <f t="shared" si="344"/>
        <v>3.5</v>
      </c>
      <c r="O981" s="53" t="str">
        <f t="shared" si="345"/>
        <v>일반(목록배제,Normal-Manifest Exception)</v>
      </c>
      <c r="P981" s="100">
        <f t="shared" si="346"/>
        <v>11.17</v>
      </c>
      <c r="Q981" s="63" t="str">
        <f t="shared" si="347"/>
        <v>RS702</v>
      </c>
      <c r="R981" s="63" t="str">
        <f t="shared" si="348"/>
        <v>AIR SEOUL</v>
      </c>
      <c r="S981" s="54">
        <f t="shared" si="349"/>
        <v>45923</v>
      </c>
      <c r="T981" s="94">
        <f t="shared" si="350"/>
        <v>1135</v>
      </c>
      <c r="U981" s="98" cm="1">
        <f t="array" ref="U981">IF(OR(ISNUMBER(SEARCH("대신대납",J981)),ISNUMBER(SEARCH("대신 대납",J981))),_xlfn.LET(
  _xlpm.s,J981,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1" s="98">
        <f>((K981-1)*2500)/(Summary!$B$23/100)</f>
        <v>0</v>
      </c>
      <c r="W981" s="107">
        <f>IF(OR(ISNUMBER(SEARCH("대신대납",J981)),ISNUMBER(SEARCH("대신 대납",J981)),ISNUMBER(SEARCH("대신착불",J981)),ISNUMBER(SEARCH("대신 착불",J981))), 0,_xlfn.IFNA(_xlfn.IFS(
    AND(N981/K981 &gt; 2, N981/K981 &lt;= 5), 500/(Summary!$B$23/100) * K981,
    AND(N981/K981 &gt; 5, N981/K981 &lt;= 10), 1000/(Summary!$B$23/100) * K981,
    AND(N981/K981 &gt; 10, N981/K981 &lt;= 20), 3000/(Summary!$B$23/100) * K981,
    AND(N981/K981 &gt; 20, N981/K981 &lt;= 25), 11000/(Summary!$B$23/100) * K981,
    AND(N981/K981 &gt; 25, N981/K981 &lt;= 999), 15000/(Summary!$B$23/100) * K981
),0))</f>
        <v>53.059968376258844</v>
      </c>
      <c r="X981" s="99" cm="1">
        <f t="array" ref="X981">_xlfn.IFNA(_xlfn.IFS(AND(P981&gt;=2000, P981&lt;3000), 10000, AND(P981&gt;=3000, P981&lt;4000), 15000, AND(P981&gt;=4000, P981&lt;5000), 20000, AND(P981&gt;=5000), 25000),0)</f>
        <v>0</v>
      </c>
      <c r="Y981" s="64" t="str">
        <f>_xlfn.IFNA(VLOOKUP(D981,OTC!$A:$H,8,0),"")</f>
        <v/>
      </c>
      <c r="Z981" s="102">
        <f t="shared" si="351"/>
        <v>53</v>
      </c>
      <c r="AA981" s="113">
        <f t="shared" si="352"/>
        <v>1188</v>
      </c>
      <c r="AB981" s="124">
        <f>IF(OR(ISNUMBER(SEARCH("적하삭제",J981)),ISNUMBER(SEARCH("적하 삭제",J981))),0,AA981*Summary!$B$23/100)</f>
        <v>11194.8804</v>
      </c>
      <c r="AC981" s="65"/>
      <c r="AD981" s="145">
        <v>45923</v>
      </c>
      <c r="AE981" s="139" t="s">
        <v>10</v>
      </c>
      <c r="AF981" s="139">
        <v>82020038174</v>
      </c>
      <c r="AG981" s="139" t="s">
        <v>3002</v>
      </c>
      <c r="AH981" s="139" t="s">
        <v>3003</v>
      </c>
      <c r="AI981" s="139">
        <v>1037123866</v>
      </c>
      <c r="AJ981" s="139">
        <v>16676</v>
      </c>
      <c r="AK981" s="139"/>
      <c r="AL981" s="140">
        <v>1</v>
      </c>
      <c r="AM981" s="141">
        <v>3.25</v>
      </c>
      <c r="AN981" s="141">
        <v>3.5</v>
      </c>
      <c r="AO981" s="141">
        <v>3.5</v>
      </c>
      <c r="AP981" s="139" t="s">
        <v>8</v>
      </c>
      <c r="AQ981" s="141">
        <v>11.17</v>
      </c>
      <c r="AR981" s="139" t="s">
        <v>81</v>
      </c>
      <c r="AS981" s="139" t="s">
        <v>81</v>
      </c>
      <c r="AT981" s="139" t="s">
        <v>81</v>
      </c>
      <c r="AU981" s="139" t="s">
        <v>81</v>
      </c>
      <c r="AV981" s="139" t="s">
        <v>81</v>
      </c>
      <c r="AW981" s="139">
        <v>2256355</v>
      </c>
      <c r="AX981" s="139" t="s">
        <v>121</v>
      </c>
      <c r="AY981" s="139" t="s">
        <v>82</v>
      </c>
      <c r="AZ981" s="139"/>
      <c r="BA981" s="139" t="s">
        <v>83</v>
      </c>
      <c r="BB981" s="157">
        <v>596421496222</v>
      </c>
      <c r="BC981" s="139"/>
      <c r="BD981" s="139" t="s">
        <v>3004</v>
      </c>
      <c r="BE981" s="139" t="s">
        <v>119</v>
      </c>
      <c r="BF981" s="139" t="s">
        <v>87</v>
      </c>
      <c r="BG981" s="139" t="s">
        <v>84</v>
      </c>
      <c r="BH981" s="139" t="s">
        <v>85</v>
      </c>
      <c r="BI981" s="139" t="s">
        <v>86</v>
      </c>
      <c r="BJ981" s="139"/>
      <c r="BK981" s="139" t="s">
        <v>116</v>
      </c>
    </row>
    <row r="982" spans="1:63" ht="13.2" customHeight="1" x14ac:dyDescent="0.2">
      <c r="A982" s="54">
        <f t="shared" si="331"/>
        <v>45923</v>
      </c>
      <c r="B982" s="54" t="str">
        <f t="shared" si="332"/>
        <v>NRT</v>
      </c>
      <c r="C982" s="53">
        <f t="shared" si="333"/>
        <v>82020038174</v>
      </c>
      <c r="D982" s="55" t="str">
        <f t="shared" si="334"/>
        <v>PJP250147255</v>
      </c>
      <c r="E982" s="53">
        <f t="shared" si="335"/>
        <v>596421496244</v>
      </c>
      <c r="F982" s="53">
        <f t="shared" si="336"/>
        <v>2256355</v>
      </c>
      <c r="G982" s="53" t="str">
        <f t="shared" si="337"/>
        <v>SWCORP (TEAMHT)</v>
      </c>
      <c r="H982" s="55" t="str">
        <f t="shared" si="338"/>
        <v>노재형</v>
      </c>
      <c r="I982" s="53">
        <f t="shared" si="339"/>
        <v>12821</v>
      </c>
      <c r="J982" s="72" t="str">
        <f t="shared" si="340"/>
        <v>[식물검역]</v>
      </c>
      <c r="K982" s="114">
        <f t="shared" si="341"/>
        <v>1</v>
      </c>
      <c r="L982" s="115">
        <f t="shared" si="342"/>
        <v>2.65</v>
      </c>
      <c r="M982" s="115">
        <f t="shared" si="343"/>
        <v>3.5</v>
      </c>
      <c r="N982" s="56">
        <f t="shared" si="344"/>
        <v>3.5</v>
      </c>
      <c r="O982" s="53" t="str">
        <f t="shared" si="345"/>
        <v>식물검역(Plants Inspection)</v>
      </c>
      <c r="P982" s="100">
        <f t="shared" si="346"/>
        <v>34.28</v>
      </c>
      <c r="Q982" s="63" t="str">
        <f t="shared" si="347"/>
        <v>RS702</v>
      </c>
      <c r="R982" s="63" t="str">
        <f t="shared" si="348"/>
        <v>AIR SEOUL</v>
      </c>
      <c r="S982" s="54">
        <f t="shared" si="349"/>
        <v>45923</v>
      </c>
      <c r="T982" s="94">
        <f t="shared" si="350"/>
        <v>1135</v>
      </c>
      <c r="U982" s="98" cm="1">
        <f t="array" ref="U982">IF(OR(ISNUMBER(SEARCH("대신대납",J982)),ISNUMBER(SEARCH("대신 대납",J982))),_xlfn.LET(
  _xlpm.s,J982,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2" s="98">
        <f>((K982-1)*2500)/(Summary!$B$23/100)</f>
        <v>0</v>
      </c>
      <c r="W982" s="107">
        <f>IF(OR(ISNUMBER(SEARCH("대신대납",J982)),ISNUMBER(SEARCH("대신 대납",J982)),ISNUMBER(SEARCH("대신착불",J982)),ISNUMBER(SEARCH("대신 착불",J982))), 0,_xlfn.IFNA(_xlfn.IFS(
    AND(N982/K982 &gt; 2, N982/K982 &lt;= 5), 500/(Summary!$B$23/100) * K982,
    AND(N982/K982 &gt; 5, N982/K982 &lt;= 10), 1000/(Summary!$B$23/100) * K982,
    AND(N982/K982 &gt; 10, N982/K982 &lt;= 20), 3000/(Summary!$B$23/100) * K982,
    AND(N982/K982 &gt; 20, N982/K982 &lt;= 25), 11000/(Summary!$B$23/100) * K982,
    AND(N982/K982 &gt; 25, N982/K982 &lt;= 999), 15000/(Summary!$B$23/100) * K982
),0))</f>
        <v>53.059968376258844</v>
      </c>
      <c r="X982" s="99" cm="1">
        <f t="array" ref="X982">_xlfn.IFNA(_xlfn.IFS(AND(P982&gt;=2000, P982&lt;3000), 10000, AND(P982&gt;=3000, P982&lt;4000), 15000, AND(P982&gt;=4000, P982&lt;5000), 20000, AND(P982&gt;=5000), 25000),0)</f>
        <v>0</v>
      </c>
      <c r="Y982" s="64" t="str">
        <f>_xlfn.IFNA(VLOOKUP(D982,OTC!$A:$H,8,0),"")</f>
        <v/>
      </c>
      <c r="Z982" s="102">
        <f t="shared" si="351"/>
        <v>53</v>
      </c>
      <c r="AA982" s="113">
        <f t="shared" si="352"/>
        <v>1188</v>
      </c>
      <c r="AB982" s="124">
        <f>IF(OR(ISNUMBER(SEARCH("적하삭제",J982)),ISNUMBER(SEARCH("적하 삭제",J982))),0,AA982*Summary!$B$23/100)</f>
        <v>11194.8804</v>
      </c>
      <c r="AC982" s="65"/>
      <c r="AD982" s="145">
        <v>45923</v>
      </c>
      <c r="AE982" s="139" t="s">
        <v>10</v>
      </c>
      <c r="AF982" s="139">
        <v>82020038174</v>
      </c>
      <c r="AG982" s="139" t="s">
        <v>3005</v>
      </c>
      <c r="AH982" s="139" t="s">
        <v>3006</v>
      </c>
      <c r="AI982" s="139">
        <v>1055349758</v>
      </c>
      <c r="AJ982" s="139">
        <v>12821</v>
      </c>
      <c r="AK982" s="139" t="s">
        <v>117</v>
      </c>
      <c r="AL982" s="140">
        <v>1</v>
      </c>
      <c r="AM982" s="141">
        <v>2.65</v>
      </c>
      <c r="AN982" s="141">
        <v>3.5</v>
      </c>
      <c r="AO982" s="141">
        <v>3.5</v>
      </c>
      <c r="AP982" s="139" t="s">
        <v>99</v>
      </c>
      <c r="AQ982" s="141">
        <v>34.28</v>
      </c>
      <c r="AR982" s="139" t="s">
        <v>81</v>
      </c>
      <c r="AS982" s="139" t="s">
        <v>81</v>
      </c>
      <c r="AT982" s="139" t="s">
        <v>81</v>
      </c>
      <c r="AU982" s="139" t="s">
        <v>81</v>
      </c>
      <c r="AV982" s="139" t="s">
        <v>81</v>
      </c>
      <c r="AW982" s="139">
        <v>2256355</v>
      </c>
      <c r="AX982" s="139" t="s">
        <v>121</v>
      </c>
      <c r="AY982" s="139" t="s">
        <v>82</v>
      </c>
      <c r="AZ982" s="139"/>
      <c r="BA982" s="139" t="s">
        <v>83</v>
      </c>
      <c r="BB982" s="157">
        <v>596421496244</v>
      </c>
      <c r="BC982" s="139"/>
      <c r="BD982" s="139" t="s">
        <v>3007</v>
      </c>
      <c r="BE982" s="139" t="s">
        <v>119</v>
      </c>
      <c r="BF982" s="139" t="s">
        <v>87</v>
      </c>
      <c r="BG982" s="139" t="s">
        <v>84</v>
      </c>
      <c r="BH982" s="139" t="s">
        <v>85</v>
      </c>
      <c r="BI982" s="139" t="s">
        <v>86</v>
      </c>
      <c r="BJ982" s="139"/>
      <c r="BK982" s="139" t="s">
        <v>116</v>
      </c>
    </row>
    <row r="983" spans="1:63" ht="13.2" customHeight="1" x14ac:dyDescent="0.2">
      <c r="A983" s="54">
        <f t="shared" si="331"/>
        <v>45923</v>
      </c>
      <c r="B983" s="54" t="str">
        <f t="shared" si="332"/>
        <v>NRT</v>
      </c>
      <c r="C983" s="53">
        <f t="shared" si="333"/>
        <v>82020038174</v>
      </c>
      <c r="D983" s="55" t="str">
        <f t="shared" si="334"/>
        <v>PJP250148227</v>
      </c>
      <c r="E983" s="53">
        <f t="shared" si="335"/>
        <v>596421499254</v>
      </c>
      <c r="F983" s="53">
        <f t="shared" si="336"/>
        <v>2256355</v>
      </c>
      <c r="G983" s="53" t="str">
        <f t="shared" si="337"/>
        <v>SWCORP (TEAMHT)</v>
      </c>
      <c r="H983" s="55" t="str">
        <f t="shared" si="338"/>
        <v>이유선</v>
      </c>
      <c r="I983" s="53">
        <f t="shared" si="339"/>
        <v>6004</v>
      </c>
      <c r="J983" s="72">
        <f t="shared" si="340"/>
        <v>0</v>
      </c>
      <c r="K983" s="114">
        <f t="shared" si="341"/>
        <v>1</v>
      </c>
      <c r="L983" s="115">
        <f t="shared" si="342"/>
        <v>0.9</v>
      </c>
      <c r="M983" s="115">
        <f t="shared" si="343"/>
        <v>2</v>
      </c>
      <c r="N983" s="56">
        <f t="shared" si="344"/>
        <v>2</v>
      </c>
      <c r="O983" s="53" t="str">
        <f t="shared" si="345"/>
        <v>일반(목록배제,Normal-Manifest Exception)</v>
      </c>
      <c r="P983" s="100">
        <f t="shared" si="346"/>
        <v>5.79</v>
      </c>
      <c r="Q983" s="63" t="str">
        <f t="shared" si="347"/>
        <v>RS702</v>
      </c>
      <c r="R983" s="63" t="str">
        <f t="shared" si="348"/>
        <v>AIR SEOUL</v>
      </c>
      <c r="S983" s="54">
        <f t="shared" si="349"/>
        <v>45923</v>
      </c>
      <c r="T983" s="94">
        <f t="shared" si="350"/>
        <v>850</v>
      </c>
      <c r="U983" s="98" cm="1">
        <f t="array" ref="U983">IF(OR(ISNUMBER(SEARCH("대신대납",J983)),ISNUMBER(SEARCH("대신 대납",J983))),_xlfn.LET(
  _xlpm.s,J983,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3" s="98">
        <f>((K983-1)*2500)/(Summary!$B$23/100)</f>
        <v>0</v>
      </c>
      <c r="W983" s="107">
        <f>IF(OR(ISNUMBER(SEARCH("대신대납",J983)),ISNUMBER(SEARCH("대신 대납",J983)),ISNUMBER(SEARCH("대신착불",J983)),ISNUMBER(SEARCH("대신 착불",J983))), 0,_xlfn.IFNA(_xlfn.IFS(
    AND(N983/K983 &gt; 2, N983/K983 &lt;= 5), 500/(Summary!$B$23/100) * K983,
    AND(N983/K983 &gt; 5, N983/K983 &lt;= 10), 1000/(Summary!$B$23/100) * K983,
    AND(N983/K983 &gt; 10, N983/K983 &lt;= 20), 3000/(Summary!$B$23/100) * K983,
    AND(N983/K983 &gt; 20, N983/K983 &lt;= 25), 11000/(Summary!$B$23/100) * K983,
    AND(N983/K983 &gt; 25, N983/K983 &lt;= 999), 15000/(Summary!$B$23/100) * K983
),0))</f>
        <v>0</v>
      </c>
      <c r="X983" s="99" cm="1">
        <f t="array" ref="X983">_xlfn.IFNA(_xlfn.IFS(AND(P983&gt;=2000, P983&lt;3000), 10000, AND(P983&gt;=3000, P983&lt;4000), 15000, AND(P983&gt;=4000, P983&lt;5000), 20000, AND(P983&gt;=5000), 25000),0)</f>
        <v>0</v>
      </c>
      <c r="Y983" s="64" t="str">
        <f>_xlfn.IFNA(VLOOKUP(D983,OTC!$A:$H,8,0),"")</f>
        <v/>
      </c>
      <c r="Z983" s="102">
        <f t="shared" si="351"/>
        <v>0</v>
      </c>
      <c r="AA983" s="113">
        <f t="shared" si="352"/>
        <v>850</v>
      </c>
      <c r="AB983" s="124">
        <f>IF(OR(ISNUMBER(SEARCH("적하삭제",J983)),ISNUMBER(SEARCH("적하 삭제",J983))),0,AA983*Summary!$B$23/100)</f>
        <v>8009.8050000000003</v>
      </c>
      <c r="AC983" s="65"/>
      <c r="AD983" s="145">
        <v>45923</v>
      </c>
      <c r="AE983" s="139" t="s">
        <v>10</v>
      </c>
      <c r="AF983" s="139">
        <v>82020038174</v>
      </c>
      <c r="AG983" s="139" t="s">
        <v>3008</v>
      </c>
      <c r="AH983" s="139" t="s">
        <v>3009</v>
      </c>
      <c r="AI983" s="139">
        <v>1053018448</v>
      </c>
      <c r="AJ983" s="139">
        <v>6004</v>
      </c>
      <c r="AK983" s="139"/>
      <c r="AL983" s="140">
        <v>1</v>
      </c>
      <c r="AM983" s="141">
        <v>0.9</v>
      </c>
      <c r="AN983" s="141">
        <v>2</v>
      </c>
      <c r="AO983" s="141">
        <v>2</v>
      </c>
      <c r="AP983" s="139" t="s">
        <v>8</v>
      </c>
      <c r="AQ983" s="141">
        <v>5.79</v>
      </c>
      <c r="AR983" s="139" t="s">
        <v>81</v>
      </c>
      <c r="AS983" s="139" t="s">
        <v>81</v>
      </c>
      <c r="AT983" s="139" t="s">
        <v>81</v>
      </c>
      <c r="AU983" s="139" t="s">
        <v>81</v>
      </c>
      <c r="AV983" s="139" t="s">
        <v>81</v>
      </c>
      <c r="AW983" s="139">
        <v>2256355</v>
      </c>
      <c r="AX983" s="139" t="s">
        <v>121</v>
      </c>
      <c r="AY983" s="139" t="s">
        <v>82</v>
      </c>
      <c r="AZ983" s="139"/>
      <c r="BA983" s="139" t="s">
        <v>83</v>
      </c>
      <c r="BB983" s="157">
        <v>596421499254</v>
      </c>
      <c r="BC983" s="139"/>
      <c r="BD983" s="139" t="s">
        <v>3010</v>
      </c>
      <c r="BE983" s="139" t="s">
        <v>119</v>
      </c>
      <c r="BF983" s="139" t="s">
        <v>87</v>
      </c>
      <c r="BG983" s="139" t="s">
        <v>84</v>
      </c>
      <c r="BH983" s="139" t="s">
        <v>85</v>
      </c>
      <c r="BI983" s="139" t="s">
        <v>86</v>
      </c>
      <c r="BJ983" s="139"/>
      <c r="BK983" s="139" t="s">
        <v>116</v>
      </c>
    </row>
    <row r="984" spans="1:63" ht="13.2" customHeight="1" x14ac:dyDescent="0.2">
      <c r="A984" s="54">
        <f t="shared" si="331"/>
        <v>45923</v>
      </c>
      <c r="B984" s="54" t="str">
        <f t="shared" si="332"/>
        <v>NRT</v>
      </c>
      <c r="C984" s="53">
        <f t="shared" si="333"/>
        <v>82020038174</v>
      </c>
      <c r="D984" s="55" t="str">
        <f t="shared" si="334"/>
        <v>PJP250148222</v>
      </c>
      <c r="E984" s="53">
        <f t="shared" si="335"/>
        <v>596421499206</v>
      </c>
      <c r="F984" s="53">
        <f t="shared" si="336"/>
        <v>2256355</v>
      </c>
      <c r="G984" s="53" t="str">
        <f t="shared" si="337"/>
        <v>SWCORP (TEAMHT)</v>
      </c>
      <c r="H984" s="55" t="str">
        <f t="shared" si="338"/>
        <v>김정완</v>
      </c>
      <c r="I984" s="53">
        <f t="shared" si="339"/>
        <v>44654</v>
      </c>
      <c r="J984" s="72">
        <f t="shared" si="340"/>
        <v>0</v>
      </c>
      <c r="K984" s="114">
        <f t="shared" si="341"/>
        <v>1</v>
      </c>
      <c r="L984" s="115">
        <f t="shared" si="342"/>
        <v>3.8</v>
      </c>
      <c r="M984" s="115">
        <f t="shared" si="343"/>
        <v>5.9</v>
      </c>
      <c r="N984" s="56">
        <f t="shared" si="344"/>
        <v>5.9</v>
      </c>
      <c r="O984" s="53" t="str">
        <f t="shared" si="345"/>
        <v>일반(목록배제,Normal-Manifest Exception)</v>
      </c>
      <c r="P984" s="100">
        <f t="shared" si="346"/>
        <v>22.59</v>
      </c>
      <c r="Q984" s="63" t="str">
        <f t="shared" si="347"/>
        <v>RS702</v>
      </c>
      <c r="R984" s="63" t="str">
        <f t="shared" si="348"/>
        <v>AIR SEOUL</v>
      </c>
      <c r="S984" s="54">
        <f t="shared" si="349"/>
        <v>45923</v>
      </c>
      <c r="T984" s="94">
        <f t="shared" si="350"/>
        <v>1591</v>
      </c>
      <c r="U984" s="98" cm="1">
        <f t="array" ref="U984">IF(OR(ISNUMBER(SEARCH("대신대납",J984)),ISNUMBER(SEARCH("대신 대납",J984))),_xlfn.LET(
  _xlpm.s,J984,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4" s="98">
        <f>((K984-1)*2500)/(Summary!$B$23/100)</f>
        <v>0</v>
      </c>
      <c r="W984" s="107">
        <f>IF(OR(ISNUMBER(SEARCH("대신대납",J984)),ISNUMBER(SEARCH("대신 대납",J984)),ISNUMBER(SEARCH("대신착불",J984)),ISNUMBER(SEARCH("대신 착불",J984))), 0,_xlfn.IFNA(_xlfn.IFS(
    AND(N984/K984 &gt; 2, N984/K984 &lt;= 5), 500/(Summary!$B$23/100) * K984,
    AND(N984/K984 &gt; 5, N984/K984 &lt;= 10), 1000/(Summary!$B$23/100) * K984,
    AND(N984/K984 &gt; 10, N984/K984 &lt;= 20), 3000/(Summary!$B$23/100) * K984,
    AND(N984/K984 &gt; 20, N984/K984 &lt;= 25), 11000/(Summary!$B$23/100) * K984,
    AND(N984/K984 &gt; 25, N984/K984 &lt;= 999), 15000/(Summary!$B$23/100) * K984
),0))</f>
        <v>106.11993675251769</v>
      </c>
      <c r="X984" s="99" cm="1">
        <f t="array" ref="X984">_xlfn.IFNA(_xlfn.IFS(AND(P984&gt;=2000, P984&lt;3000), 10000, AND(P984&gt;=3000, P984&lt;4000), 15000, AND(P984&gt;=4000, P984&lt;5000), 20000, AND(P984&gt;=5000), 25000),0)</f>
        <v>0</v>
      </c>
      <c r="Y984" s="64" t="str">
        <f>_xlfn.IFNA(VLOOKUP(D984,OTC!$A:$H,8,0),"")</f>
        <v/>
      </c>
      <c r="Z984" s="102">
        <f t="shared" si="351"/>
        <v>106</v>
      </c>
      <c r="AA984" s="113">
        <f t="shared" si="352"/>
        <v>1697</v>
      </c>
      <c r="AB984" s="124">
        <f>IF(OR(ISNUMBER(SEARCH("적하삭제",J984)),ISNUMBER(SEARCH("적하 삭제",J984))),0,AA984*Summary!$B$23/100)</f>
        <v>15991.340099999999</v>
      </c>
      <c r="AC984" s="65"/>
      <c r="AD984" s="145">
        <v>45923</v>
      </c>
      <c r="AE984" s="139" t="s">
        <v>10</v>
      </c>
      <c r="AF984" s="139">
        <v>82020038174</v>
      </c>
      <c r="AG984" s="139" t="s">
        <v>3011</v>
      </c>
      <c r="AH984" s="139" t="s">
        <v>3012</v>
      </c>
      <c r="AI984" s="139">
        <v>1085868475</v>
      </c>
      <c r="AJ984" s="139">
        <v>44654</v>
      </c>
      <c r="AK984" s="139"/>
      <c r="AL984" s="140">
        <v>1</v>
      </c>
      <c r="AM984" s="141">
        <v>3.8</v>
      </c>
      <c r="AN984" s="141">
        <v>5.9</v>
      </c>
      <c r="AO984" s="141">
        <v>6</v>
      </c>
      <c r="AP984" s="139" t="s">
        <v>8</v>
      </c>
      <c r="AQ984" s="141">
        <v>22.59</v>
      </c>
      <c r="AR984" s="139" t="s">
        <v>81</v>
      </c>
      <c r="AS984" s="139" t="s">
        <v>81</v>
      </c>
      <c r="AT984" s="139" t="s">
        <v>81</v>
      </c>
      <c r="AU984" s="139" t="s">
        <v>81</v>
      </c>
      <c r="AV984" s="139" t="s">
        <v>81</v>
      </c>
      <c r="AW984" s="139">
        <v>2256355</v>
      </c>
      <c r="AX984" s="139" t="s">
        <v>121</v>
      </c>
      <c r="AY984" s="139" t="s">
        <v>82</v>
      </c>
      <c r="AZ984" s="139"/>
      <c r="BA984" s="139" t="s">
        <v>83</v>
      </c>
      <c r="BB984" s="157">
        <v>596421499206</v>
      </c>
      <c r="BC984" s="139"/>
      <c r="BD984" s="139" t="s">
        <v>3013</v>
      </c>
      <c r="BE984" s="139" t="s">
        <v>119</v>
      </c>
      <c r="BF984" s="139" t="s">
        <v>87</v>
      </c>
      <c r="BG984" s="139" t="s">
        <v>84</v>
      </c>
      <c r="BH984" s="139" t="s">
        <v>85</v>
      </c>
      <c r="BI984" s="139" t="s">
        <v>86</v>
      </c>
      <c r="BJ984" s="139"/>
      <c r="BK984" s="139" t="s">
        <v>116</v>
      </c>
    </row>
    <row r="985" spans="1:63" ht="13.2" customHeight="1" x14ac:dyDescent="0.2">
      <c r="A985" s="54">
        <f t="shared" si="331"/>
        <v>45923</v>
      </c>
      <c r="B985" s="54" t="str">
        <f t="shared" si="332"/>
        <v>NRT</v>
      </c>
      <c r="C985" s="53">
        <f t="shared" si="333"/>
        <v>82020038174</v>
      </c>
      <c r="D985" s="55" t="str">
        <f t="shared" si="334"/>
        <v>PJP250148218</v>
      </c>
      <c r="E985" s="53">
        <f t="shared" si="335"/>
        <v>596421499162</v>
      </c>
      <c r="F985" s="53">
        <f t="shared" si="336"/>
        <v>2256355</v>
      </c>
      <c r="G985" s="53" t="str">
        <f t="shared" si="337"/>
        <v>SWCORP (TEAMHT)</v>
      </c>
      <c r="H985" s="55" t="str">
        <f t="shared" si="338"/>
        <v>송승환</v>
      </c>
      <c r="I985" s="53">
        <f t="shared" si="339"/>
        <v>10884</v>
      </c>
      <c r="J985" s="72">
        <f t="shared" si="340"/>
        <v>0</v>
      </c>
      <c r="K985" s="114">
        <f t="shared" si="341"/>
        <v>1</v>
      </c>
      <c r="L985" s="115">
        <f t="shared" si="342"/>
        <v>2.75</v>
      </c>
      <c r="M985" s="115">
        <f t="shared" si="343"/>
        <v>6.1</v>
      </c>
      <c r="N985" s="56">
        <f t="shared" si="344"/>
        <v>6.1000000000000005</v>
      </c>
      <c r="O985" s="53" t="str">
        <f t="shared" si="345"/>
        <v>일반(목록배제,Normal-Manifest Exception)</v>
      </c>
      <c r="P985" s="100">
        <f t="shared" si="346"/>
        <v>24.75</v>
      </c>
      <c r="Q985" s="63" t="str">
        <f t="shared" si="347"/>
        <v>RS702</v>
      </c>
      <c r="R985" s="63" t="str">
        <f t="shared" si="348"/>
        <v>AIR SEOUL</v>
      </c>
      <c r="S985" s="54">
        <f t="shared" si="349"/>
        <v>45923</v>
      </c>
      <c r="T985" s="94">
        <f t="shared" si="350"/>
        <v>1629</v>
      </c>
      <c r="U985" s="98" cm="1">
        <f t="array" ref="U985">IF(OR(ISNUMBER(SEARCH("대신대납",J985)),ISNUMBER(SEARCH("대신 대납",J985))),_xlfn.LET(
  _xlpm.s,J985,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5" s="98">
        <f>((K985-1)*2500)/(Summary!$B$23/100)</f>
        <v>0</v>
      </c>
      <c r="W985" s="107">
        <f>IF(OR(ISNUMBER(SEARCH("대신대납",J985)),ISNUMBER(SEARCH("대신 대납",J985)),ISNUMBER(SEARCH("대신착불",J985)),ISNUMBER(SEARCH("대신 착불",J985))), 0,_xlfn.IFNA(_xlfn.IFS(
    AND(N985/K985 &gt; 2, N985/K985 &lt;= 5), 500/(Summary!$B$23/100) * K985,
    AND(N985/K985 &gt; 5, N985/K985 &lt;= 10), 1000/(Summary!$B$23/100) * K985,
    AND(N985/K985 &gt; 10, N985/K985 &lt;= 20), 3000/(Summary!$B$23/100) * K985,
    AND(N985/K985 &gt; 20, N985/K985 &lt;= 25), 11000/(Summary!$B$23/100) * K985,
    AND(N985/K985 &gt; 25, N985/K985 &lt;= 999), 15000/(Summary!$B$23/100) * K985
),0))</f>
        <v>106.11993675251769</v>
      </c>
      <c r="X985" s="99" cm="1">
        <f t="array" ref="X985">_xlfn.IFNA(_xlfn.IFS(AND(P985&gt;=2000, P985&lt;3000), 10000, AND(P985&gt;=3000, P985&lt;4000), 15000, AND(P985&gt;=4000, P985&lt;5000), 20000, AND(P985&gt;=5000), 25000),0)</f>
        <v>0</v>
      </c>
      <c r="Y985" s="64" t="str">
        <f>_xlfn.IFNA(VLOOKUP(D985,OTC!$A:$H,8,0),"")</f>
        <v/>
      </c>
      <c r="Z985" s="102">
        <f t="shared" si="351"/>
        <v>106</v>
      </c>
      <c r="AA985" s="113">
        <f t="shared" si="352"/>
        <v>1735</v>
      </c>
      <c r="AB985" s="124">
        <f>IF(OR(ISNUMBER(SEARCH("적하삭제",J985)),ISNUMBER(SEARCH("적하 삭제",J985))),0,AA985*Summary!$B$23/100)</f>
        <v>16349.425500000001</v>
      </c>
      <c r="AC985" s="65"/>
      <c r="AD985" s="145">
        <v>45923</v>
      </c>
      <c r="AE985" s="139" t="s">
        <v>10</v>
      </c>
      <c r="AF985" s="139">
        <v>82020038174</v>
      </c>
      <c r="AG985" s="139" t="s">
        <v>3014</v>
      </c>
      <c r="AH985" s="139" t="s">
        <v>1096</v>
      </c>
      <c r="AI985" s="139">
        <v>1025020485</v>
      </c>
      <c r="AJ985" s="139">
        <v>10884</v>
      </c>
      <c r="AK985" s="139"/>
      <c r="AL985" s="140">
        <v>1</v>
      </c>
      <c r="AM985" s="141">
        <v>2.75</v>
      </c>
      <c r="AN985" s="141">
        <v>6.1</v>
      </c>
      <c r="AO985" s="141">
        <v>6.5</v>
      </c>
      <c r="AP985" s="139" t="s">
        <v>8</v>
      </c>
      <c r="AQ985" s="141">
        <v>24.75</v>
      </c>
      <c r="AR985" s="139" t="s">
        <v>81</v>
      </c>
      <c r="AS985" s="139" t="s">
        <v>81</v>
      </c>
      <c r="AT985" s="139" t="s">
        <v>81</v>
      </c>
      <c r="AU985" s="139" t="s">
        <v>81</v>
      </c>
      <c r="AV985" s="139" t="s">
        <v>81</v>
      </c>
      <c r="AW985" s="139">
        <v>2256355</v>
      </c>
      <c r="AX985" s="139" t="s">
        <v>121</v>
      </c>
      <c r="AY985" s="139" t="s">
        <v>82</v>
      </c>
      <c r="AZ985" s="139"/>
      <c r="BA985" s="139" t="s">
        <v>83</v>
      </c>
      <c r="BB985" s="157">
        <v>596421499162</v>
      </c>
      <c r="BC985" s="139"/>
      <c r="BD985" s="139" t="s">
        <v>3015</v>
      </c>
      <c r="BE985" s="139" t="s">
        <v>119</v>
      </c>
      <c r="BF985" s="139" t="s">
        <v>87</v>
      </c>
      <c r="BG985" s="139" t="s">
        <v>84</v>
      </c>
      <c r="BH985" s="139" t="s">
        <v>85</v>
      </c>
      <c r="BI985" s="139" t="s">
        <v>86</v>
      </c>
      <c r="BJ985" s="139"/>
      <c r="BK985" s="139" t="s">
        <v>116</v>
      </c>
    </row>
    <row r="986" spans="1:63" ht="13.2" customHeight="1" x14ac:dyDescent="0.2">
      <c r="A986" s="54">
        <f t="shared" si="331"/>
        <v>45923</v>
      </c>
      <c r="B986" s="54" t="str">
        <f t="shared" si="332"/>
        <v>NRT</v>
      </c>
      <c r="C986" s="53">
        <f t="shared" si="333"/>
        <v>82020038174</v>
      </c>
      <c r="D986" s="55" t="str">
        <f t="shared" si="334"/>
        <v>PJP250148224</v>
      </c>
      <c r="E986" s="53">
        <f t="shared" si="335"/>
        <v>596421499221</v>
      </c>
      <c r="F986" s="53">
        <f t="shared" si="336"/>
        <v>2256355</v>
      </c>
      <c r="G986" s="53" t="str">
        <f t="shared" si="337"/>
        <v>SWCORP (TEAMHT)</v>
      </c>
      <c r="H986" s="55" t="str">
        <f t="shared" si="338"/>
        <v>김언지</v>
      </c>
      <c r="I986" s="53">
        <f t="shared" si="339"/>
        <v>25326</v>
      </c>
      <c r="J986" s="72">
        <f t="shared" si="340"/>
        <v>0</v>
      </c>
      <c r="K986" s="114">
        <f t="shared" si="341"/>
        <v>1</v>
      </c>
      <c r="L986" s="115">
        <f t="shared" si="342"/>
        <v>0.9</v>
      </c>
      <c r="M986" s="115">
        <f t="shared" si="343"/>
        <v>2</v>
      </c>
      <c r="N986" s="56">
        <f t="shared" si="344"/>
        <v>2</v>
      </c>
      <c r="O986" s="53" t="str">
        <f t="shared" si="345"/>
        <v>일반(목록배제,Normal-Manifest Exception)</v>
      </c>
      <c r="P986" s="100">
        <f t="shared" si="346"/>
        <v>6.63</v>
      </c>
      <c r="Q986" s="63" t="str">
        <f t="shared" si="347"/>
        <v>RS702</v>
      </c>
      <c r="R986" s="63" t="str">
        <f t="shared" si="348"/>
        <v>AIR SEOUL</v>
      </c>
      <c r="S986" s="54">
        <f t="shared" si="349"/>
        <v>45923</v>
      </c>
      <c r="T986" s="94">
        <f t="shared" si="350"/>
        <v>850</v>
      </c>
      <c r="U986" s="98" cm="1">
        <f t="array" ref="U986">IF(OR(ISNUMBER(SEARCH("대신대납",J986)),ISNUMBER(SEARCH("대신 대납",J986))),_xlfn.LET(
  _xlpm.s,J986,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6" s="98">
        <f>((K986-1)*2500)/(Summary!$B$23/100)</f>
        <v>0</v>
      </c>
      <c r="W986" s="107">
        <f>IF(OR(ISNUMBER(SEARCH("대신대납",J986)),ISNUMBER(SEARCH("대신 대납",J986)),ISNUMBER(SEARCH("대신착불",J986)),ISNUMBER(SEARCH("대신 착불",J986))), 0,_xlfn.IFNA(_xlfn.IFS(
    AND(N986/K986 &gt; 2, N986/K986 &lt;= 5), 500/(Summary!$B$23/100) * K986,
    AND(N986/K986 &gt; 5, N986/K986 &lt;= 10), 1000/(Summary!$B$23/100) * K986,
    AND(N986/K986 &gt; 10, N986/K986 &lt;= 20), 3000/(Summary!$B$23/100) * K986,
    AND(N986/K986 &gt; 20, N986/K986 &lt;= 25), 11000/(Summary!$B$23/100) * K986,
    AND(N986/K986 &gt; 25, N986/K986 &lt;= 999), 15000/(Summary!$B$23/100) * K986
),0))</f>
        <v>0</v>
      </c>
      <c r="X986" s="99" cm="1">
        <f t="array" ref="X986">_xlfn.IFNA(_xlfn.IFS(AND(P986&gt;=2000, P986&lt;3000), 10000, AND(P986&gt;=3000, P986&lt;4000), 15000, AND(P986&gt;=4000, P986&lt;5000), 20000, AND(P986&gt;=5000), 25000),0)</f>
        <v>0</v>
      </c>
      <c r="Y986" s="64" t="str">
        <f>_xlfn.IFNA(VLOOKUP(D986,OTC!$A:$H,8,0),"")</f>
        <v/>
      </c>
      <c r="Z986" s="102">
        <f t="shared" si="351"/>
        <v>0</v>
      </c>
      <c r="AA986" s="113">
        <f t="shared" si="352"/>
        <v>850</v>
      </c>
      <c r="AB986" s="124">
        <f>IF(OR(ISNUMBER(SEARCH("적하삭제",J986)),ISNUMBER(SEARCH("적하 삭제",J986))),0,AA986*Summary!$B$23/100)</f>
        <v>8009.8050000000003</v>
      </c>
      <c r="AC986" s="65"/>
      <c r="AD986" s="145">
        <v>45923</v>
      </c>
      <c r="AE986" s="139" t="s">
        <v>10</v>
      </c>
      <c r="AF986" s="139">
        <v>82020038174</v>
      </c>
      <c r="AG986" s="139" t="s">
        <v>3016</v>
      </c>
      <c r="AH986" s="139" t="s">
        <v>3017</v>
      </c>
      <c r="AI986" s="139">
        <v>1022358146</v>
      </c>
      <c r="AJ986" s="139">
        <v>25326</v>
      </c>
      <c r="AK986" s="139"/>
      <c r="AL986" s="140">
        <v>1</v>
      </c>
      <c r="AM986" s="141">
        <v>0.9</v>
      </c>
      <c r="AN986" s="141">
        <v>2</v>
      </c>
      <c r="AO986" s="141">
        <v>2</v>
      </c>
      <c r="AP986" s="139" t="s">
        <v>8</v>
      </c>
      <c r="AQ986" s="141">
        <v>6.63</v>
      </c>
      <c r="AR986" s="139" t="s">
        <v>81</v>
      </c>
      <c r="AS986" s="139" t="s">
        <v>81</v>
      </c>
      <c r="AT986" s="139" t="s">
        <v>81</v>
      </c>
      <c r="AU986" s="139" t="s">
        <v>81</v>
      </c>
      <c r="AV986" s="139" t="s">
        <v>81</v>
      </c>
      <c r="AW986" s="139">
        <v>2256355</v>
      </c>
      <c r="AX986" s="139" t="s">
        <v>121</v>
      </c>
      <c r="AY986" s="139" t="s">
        <v>82</v>
      </c>
      <c r="AZ986" s="139"/>
      <c r="BA986" s="139" t="s">
        <v>83</v>
      </c>
      <c r="BB986" s="157">
        <v>596421499221</v>
      </c>
      <c r="BC986" s="139"/>
      <c r="BD986" s="139" t="s">
        <v>3018</v>
      </c>
      <c r="BE986" s="139" t="s">
        <v>119</v>
      </c>
      <c r="BF986" s="139" t="s">
        <v>87</v>
      </c>
      <c r="BG986" s="139" t="s">
        <v>84</v>
      </c>
      <c r="BH986" s="139" t="s">
        <v>85</v>
      </c>
      <c r="BI986" s="139" t="s">
        <v>86</v>
      </c>
      <c r="BJ986" s="139"/>
      <c r="BK986" s="139" t="s">
        <v>116</v>
      </c>
    </row>
    <row r="987" spans="1:63" ht="13.2" customHeight="1" x14ac:dyDescent="0.2">
      <c r="A987" s="54">
        <f t="shared" si="331"/>
        <v>45923</v>
      </c>
      <c r="B987" s="54" t="str">
        <f t="shared" si="332"/>
        <v>NRT</v>
      </c>
      <c r="C987" s="53">
        <f t="shared" si="333"/>
        <v>82020038174</v>
      </c>
      <c r="D987" s="55" t="str">
        <f t="shared" si="334"/>
        <v>PJP250148238</v>
      </c>
      <c r="E987" s="53">
        <f t="shared" si="335"/>
        <v>596421499361</v>
      </c>
      <c r="F987" s="53">
        <f t="shared" si="336"/>
        <v>2256355</v>
      </c>
      <c r="G987" s="53" t="str">
        <f t="shared" si="337"/>
        <v>SWCORP (TEAMHT)</v>
      </c>
      <c r="H987" s="55" t="str">
        <f t="shared" si="338"/>
        <v>육준한</v>
      </c>
      <c r="I987" s="53">
        <f t="shared" si="339"/>
        <v>5559</v>
      </c>
      <c r="J987" s="72">
        <f t="shared" si="340"/>
        <v>0</v>
      </c>
      <c r="K987" s="114">
        <f t="shared" si="341"/>
        <v>1</v>
      </c>
      <c r="L987" s="115">
        <f t="shared" si="342"/>
        <v>1.7</v>
      </c>
      <c r="M987" s="115">
        <f t="shared" si="343"/>
        <v>3.9</v>
      </c>
      <c r="N987" s="56">
        <f t="shared" si="344"/>
        <v>3.9000000000000004</v>
      </c>
      <c r="O987" s="53" t="str">
        <f t="shared" si="345"/>
        <v>일반(목록배제,Normal-Manifest Exception)</v>
      </c>
      <c r="P987" s="100">
        <f t="shared" si="346"/>
        <v>13.05</v>
      </c>
      <c r="Q987" s="63" t="str">
        <f t="shared" si="347"/>
        <v>RS702</v>
      </c>
      <c r="R987" s="63" t="str">
        <f t="shared" si="348"/>
        <v>AIR SEOUL</v>
      </c>
      <c r="S987" s="54">
        <f t="shared" si="349"/>
        <v>45923</v>
      </c>
      <c r="T987" s="94">
        <f t="shared" si="350"/>
        <v>1211</v>
      </c>
      <c r="U987" s="98" cm="1">
        <f t="array" ref="U987">IF(OR(ISNUMBER(SEARCH("대신대납",J987)),ISNUMBER(SEARCH("대신 대납",J987))),_xlfn.LET(
  _xlpm.s,J987,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7" s="98">
        <f>((K987-1)*2500)/(Summary!$B$23/100)</f>
        <v>0</v>
      </c>
      <c r="W987" s="107">
        <f>IF(OR(ISNUMBER(SEARCH("대신대납",J987)),ISNUMBER(SEARCH("대신 대납",J987)),ISNUMBER(SEARCH("대신착불",J987)),ISNUMBER(SEARCH("대신 착불",J987))), 0,_xlfn.IFNA(_xlfn.IFS(
    AND(N987/K987 &gt; 2, N987/K987 &lt;= 5), 500/(Summary!$B$23/100) * K987,
    AND(N987/K987 &gt; 5, N987/K987 &lt;= 10), 1000/(Summary!$B$23/100) * K987,
    AND(N987/K987 &gt; 10, N987/K987 &lt;= 20), 3000/(Summary!$B$23/100) * K987,
    AND(N987/K987 &gt; 20, N987/K987 &lt;= 25), 11000/(Summary!$B$23/100) * K987,
    AND(N987/K987 &gt; 25, N987/K987 &lt;= 999), 15000/(Summary!$B$23/100) * K987
),0))</f>
        <v>53.059968376258844</v>
      </c>
      <c r="X987" s="99" cm="1">
        <f t="array" ref="X987">_xlfn.IFNA(_xlfn.IFS(AND(P987&gt;=2000, P987&lt;3000), 10000, AND(P987&gt;=3000, P987&lt;4000), 15000, AND(P987&gt;=4000, P987&lt;5000), 20000, AND(P987&gt;=5000), 25000),0)</f>
        <v>0</v>
      </c>
      <c r="Y987" s="64" t="str">
        <f>_xlfn.IFNA(VLOOKUP(D987,OTC!$A:$H,8,0),"")</f>
        <v/>
      </c>
      <c r="Z987" s="102">
        <f t="shared" si="351"/>
        <v>53</v>
      </c>
      <c r="AA987" s="113">
        <f t="shared" si="352"/>
        <v>1264</v>
      </c>
      <c r="AB987" s="124">
        <f>IF(OR(ISNUMBER(SEARCH("적하삭제",J987)),ISNUMBER(SEARCH("적하 삭제",J987))),0,AA987*Summary!$B$23/100)</f>
        <v>11911.051200000002</v>
      </c>
      <c r="AC987" s="65"/>
      <c r="AD987" s="145">
        <v>45923</v>
      </c>
      <c r="AE987" s="139" t="s">
        <v>10</v>
      </c>
      <c r="AF987" s="139">
        <v>82020038174</v>
      </c>
      <c r="AG987" s="139" t="s">
        <v>3019</v>
      </c>
      <c r="AH987" s="139" t="s">
        <v>3020</v>
      </c>
      <c r="AI987" s="139">
        <v>1024561704</v>
      </c>
      <c r="AJ987" s="139">
        <v>5559</v>
      </c>
      <c r="AK987" s="139"/>
      <c r="AL987" s="140">
        <v>1</v>
      </c>
      <c r="AM987" s="141">
        <v>1.7</v>
      </c>
      <c r="AN987" s="141">
        <v>3.9</v>
      </c>
      <c r="AO987" s="141">
        <v>3.9</v>
      </c>
      <c r="AP987" s="139" t="s">
        <v>8</v>
      </c>
      <c r="AQ987" s="141">
        <v>13.05</v>
      </c>
      <c r="AR987" s="139" t="s">
        <v>81</v>
      </c>
      <c r="AS987" s="139" t="s">
        <v>81</v>
      </c>
      <c r="AT987" s="139" t="s">
        <v>81</v>
      </c>
      <c r="AU987" s="139" t="s">
        <v>81</v>
      </c>
      <c r="AV987" s="139"/>
      <c r="AW987" s="139">
        <v>2256355</v>
      </c>
      <c r="AX987" s="139" t="s">
        <v>121</v>
      </c>
      <c r="AY987" s="139" t="s">
        <v>82</v>
      </c>
      <c r="AZ987" s="139"/>
      <c r="BA987" s="139" t="s">
        <v>83</v>
      </c>
      <c r="BB987" s="157">
        <v>596421499361</v>
      </c>
      <c r="BC987" s="139"/>
      <c r="BD987" s="139" t="s">
        <v>3021</v>
      </c>
      <c r="BE987" s="139" t="s">
        <v>119</v>
      </c>
      <c r="BF987" s="139" t="s">
        <v>87</v>
      </c>
      <c r="BG987" s="139" t="s">
        <v>84</v>
      </c>
      <c r="BH987" s="139" t="s">
        <v>85</v>
      </c>
      <c r="BI987" s="139" t="s">
        <v>86</v>
      </c>
      <c r="BJ987" s="139"/>
      <c r="BK987" s="139" t="s">
        <v>116</v>
      </c>
    </row>
    <row r="988" spans="1:63" ht="13.2" customHeight="1" x14ac:dyDescent="0.2">
      <c r="A988" s="54">
        <f t="shared" si="331"/>
        <v>45923</v>
      </c>
      <c r="B988" s="54" t="str">
        <f t="shared" si="332"/>
        <v>NRT</v>
      </c>
      <c r="C988" s="53">
        <f t="shared" si="333"/>
        <v>82020038174</v>
      </c>
      <c r="D988" s="55" t="str">
        <f t="shared" si="334"/>
        <v>PJP250148664</v>
      </c>
      <c r="E988" s="53">
        <f t="shared" si="335"/>
        <v>596421500853</v>
      </c>
      <c r="F988" s="53">
        <f t="shared" si="336"/>
        <v>2256355</v>
      </c>
      <c r="G988" s="53" t="str">
        <f t="shared" si="337"/>
        <v>SWCORP (TEAMHT)</v>
      </c>
      <c r="H988" s="55" t="str">
        <f t="shared" si="338"/>
        <v>강희정</v>
      </c>
      <c r="I988" s="53">
        <f t="shared" si="339"/>
        <v>17091</v>
      </c>
      <c r="J988" s="72">
        <f t="shared" si="340"/>
        <v>0</v>
      </c>
      <c r="K988" s="114">
        <f t="shared" si="341"/>
        <v>1</v>
      </c>
      <c r="L988" s="115">
        <f t="shared" si="342"/>
        <v>1.45</v>
      </c>
      <c r="M988" s="115">
        <f t="shared" si="343"/>
        <v>1.9</v>
      </c>
      <c r="N988" s="56">
        <f t="shared" si="344"/>
        <v>1.9000000000000001</v>
      </c>
      <c r="O988" s="53" t="str">
        <f t="shared" si="345"/>
        <v>일반(목록배제,Normal-Manifest Exception)</v>
      </c>
      <c r="P988" s="100">
        <f t="shared" si="346"/>
        <v>6.99</v>
      </c>
      <c r="Q988" s="63" t="str">
        <f t="shared" si="347"/>
        <v>RS702</v>
      </c>
      <c r="R988" s="63" t="str">
        <f t="shared" si="348"/>
        <v>AIR SEOUL</v>
      </c>
      <c r="S988" s="54">
        <f t="shared" si="349"/>
        <v>45923</v>
      </c>
      <c r="T988" s="94">
        <f t="shared" si="350"/>
        <v>831</v>
      </c>
      <c r="U988" s="98" cm="1">
        <f t="array" ref="U988">IF(OR(ISNUMBER(SEARCH("대신대납",J988)),ISNUMBER(SEARCH("대신 대납",J988))),_xlfn.LET(
  _xlpm.s,J988,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8" s="98">
        <f>((K988-1)*2500)/(Summary!$B$23/100)</f>
        <v>0</v>
      </c>
      <c r="W988" s="107">
        <f>IF(OR(ISNUMBER(SEARCH("대신대납",J988)),ISNUMBER(SEARCH("대신 대납",J988)),ISNUMBER(SEARCH("대신착불",J988)),ISNUMBER(SEARCH("대신 착불",J988))), 0,_xlfn.IFNA(_xlfn.IFS(
    AND(N988/K988 &gt; 2, N988/K988 &lt;= 5), 500/(Summary!$B$23/100) * K988,
    AND(N988/K988 &gt; 5, N988/K988 &lt;= 10), 1000/(Summary!$B$23/100) * K988,
    AND(N988/K988 &gt; 10, N988/K988 &lt;= 20), 3000/(Summary!$B$23/100) * K988,
    AND(N988/K988 &gt; 20, N988/K988 &lt;= 25), 11000/(Summary!$B$23/100) * K988,
    AND(N988/K988 &gt; 25, N988/K988 &lt;= 999), 15000/(Summary!$B$23/100) * K988
),0))</f>
        <v>0</v>
      </c>
      <c r="X988" s="99" cm="1">
        <f t="array" ref="X988">_xlfn.IFNA(_xlfn.IFS(AND(P988&gt;=2000, P988&lt;3000), 10000, AND(P988&gt;=3000, P988&lt;4000), 15000, AND(P988&gt;=4000, P988&lt;5000), 20000, AND(P988&gt;=5000), 25000),0)</f>
        <v>0</v>
      </c>
      <c r="Y988" s="64" t="str">
        <f>_xlfn.IFNA(VLOOKUP(D988,OTC!$A:$H,8,0),"")</f>
        <v/>
      </c>
      <c r="Z988" s="102">
        <f t="shared" si="351"/>
        <v>0</v>
      </c>
      <c r="AA988" s="113">
        <f t="shared" si="352"/>
        <v>831</v>
      </c>
      <c r="AB988" s="124">
        <f>IF(OR(ISNUMBER(SEARCH("적하삭제",J988)),ISNUMBER(SEARCH("적하 삭제",J988))),0,AA988*Summary!$B$23/100)</f>
        <v>7830.7622999999994</v>
      </c>
      <c r="AC988" s="65"/>
      <c r="AD988" s="145">
        <v>45923</v>
      </c>
      <c r="AE988" s="139" t="s">
        <v>10</v>
      </c>
      <c r="AF988" s="139">
        <v>82020038174</v>
      </c>
      <c r="AG988" s="139" t="s">
        <v>3022</v>
      </c>
      <c r="AH988" s="139" t="s">
        <v>3023</v>
      </c>
      <c r="AI988" s="139">
        <v>1026928937</v>
      </c>
      <c r="AJ988" s="139">
        <v>17091</v>
      </c>
      <c r="AK988" s="139"/>
      <c r="AL988" s="140">
        <v>1</v>
      </c>
      <c r="AM988" s="141">
        <v>1.45</v>
      </c>
      <c r="AN988" s="141">
        <v>1.9</v>
      </c>
      <c r="AO988" s="141">
        <v>1.9</v>
      </c>
      <c r="AP988" s="139" t="s">
        <v>8</v>
      </c>
      <c r="AQ988" s="141">
        <v>6.99</v>
      </c>
      <c r="AR988" s="139" t="s">
        <v>81</v>
      </c>
      <c r="AS988" s="139" t="s">
        <v>81</v>
      </c>
      <c r="AT988" s="139" t="s">
        <v>81</v>
      </c>
      <c r="AU988" s="139" t="s">
        <v>81</v>
      </c>
      <c r="AV988" s="139" t="s">
        <v>81</v>
      </c>
      <c r="AW988" s="139">
        <v>2256355</v>
      </c>
      <c r="AX988" s="139" t="s">
        <v>121</v>
      </c>
      <c r="AY988" s="139" t="s">
        <v>82</v>
      </c>
      <c r="AZ988" s="139"/>
      <c r="BA988" s="139" t="s">
        <v>83</v>
      </c>
      <c r="BB988" s="157">
        <v>596421500853</v>
      </c>
      <c r="BC988" s="139"/>
      <c r="BD988" s="139" t="s">
        <v>3024</v>
      </c>
      <c r="BE988" s="139" t="s">
        <v>119</v>
      </c>
      <c r="BF988" s="139" t="s">
        <v>87</v>
      </c>
      <c r="BG988" s="139" t="s">
        <v>84</v>
      </c>
      <c r="BH988" s="139" t="s">
        <v>85</v>
      </c>
      <c r="BI988" s="139" t="s">
        <v>86</v>
      </c>
      <c r="BJ988" s="139"/>
      <c r="BK988" s="139" t="s">
        <v>116</v>
      </c>
    </row>
    <row r="989" spans="1:63" ht="13.2" customHeight="1" x14ac:dyDescent="0.2">
      <c r="A989" s="54">
        <f t="shared" si="331"/>
        <v>45923</v>
      </c>
      <c r="B989" s="54" t="str">
        <f t="shared" si="332"/>
        <v>NRT</v>
      </c>
      <c r="C989" s="53">
        <f t="shared" si="333"/>
        <v>82020038174</v>
      </c>
      <c r="D989" s="55" t="str">
        <f t="shared" si="334"/>
        <v>PJP250148232</v>
      </c>
      <c r="E989" s="53">
        <f t="shared" si="335"/>
        <v>596421499302</v>
      </c>
      <c r="F989" s="53">
        <f t="shared" si="336"/>
        <v>2256355</v>
      </c>
      <c r="G989" s="53" t="str">
        <f t="shared" si="337"/>
        <v>SWCORP (TEAMHT)</v>
      </c>
      <c r="H989" s="55" t="str">
        <f t="shared" si="338"/>
        <v>최헌</v>
      </c>
      <c r="I989" s="53">
        <f t="shared" si="339"/>
        <v>16663</v>
      </c>
      <c r="J989" s="72">
        <f t="shared" si="340"/>
        <v>0</v>
      </c>
      <c r="K989" s="114">
        <f t="shared" si="341"/>
        <v>1</v>
      </c>
      <c r="L989" s="115">
        <f t="shared" si="342"/>
        <v>2.9</v>
      </c>
      <c r="M989" s="115">
        <f t="shared" si="343"/>
        <v>3.9</v>
      </c>
      <c r="N989" s="56">
        <f t="shared" si="344"/>
        <v>3.9000000000000004</v>
      </c>
      <c r="O989" s="53" t="str">
        <f t="shared" si="345"/>
        <v>일반(목록배제,Normal-Manifest Exception)</v>
      </c>
      <c r="P989" s="100">
        <f t="shared" si="346"/>
        <v>14.03</v>
      </c>
      <c r="Q989" s="63" t="str">
        <f t="shared" si="347"/>
        <v>RS702</v>
      </c>
      <c r="R989" s="63" t="str">
        <f t="shared" si="348"/>
        <v>AIR SEOUL</v>
      </c>
      <c r="S989" s="54">
        <f t="shared" si="349"/>
        <v>45923</v>
      </c>
      <c r="T989" s="94">
        <f t="shared" si="350"/>
        <v>1211</v>
      </c>
      <c r="U989" s="98" cm="1">
        <f t="array" ref="U989">IF(OR(ISNUMBER(SEARCH("대신대납",J989)),ISNUMBER(SEARCH("대신 대납",J989))),_xlfn.LET(
  _xlpm.s,J989,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89" s="98">
        <f>((K989-1)*2500)/(Summary!$B$23/100)</f>
        <v>0</v>
      </c>
      <c r="W989" s="107">
        <f>IF(OR(ISNUMBER(SEARCH("대신대납",J989)),ISNUMBER(SEARCH("대신 대납",J989)),ISNUMBER(SEARCH("대신착불",J989)),ISNUMBER(SEARCH("대신 착불",J989))), 0,_xlfn.IFNA(_xlfn.IFS(
    AND(N989/K989 &gt; 2, N989/K989 &lt;= 5), 500/(Summary!$B$23/100) * K989,
    AND(N989/K989 &gt; 5, N989/K989 &lt;= 10), 1000/(Summary!$B$23/100) * K989,
    AND(N989/K989 &gt; 10, N989/K989 &lt;= 20), 3000/(Summary!$B$23/100) * K989,
    AND(N989/K989 &gt; 20, N989/K989 &lt;= 25), 11000/(Summary!$B$23/100) * K989,
    AND(N989/K989 &gt; 25, N989/K989 &lt;= 999), 15000/(Summary!$B$23/100) * K989
),0))</f>
        <v>53.059968376258844</v>
      </c>
      <c r="X989" s="99" cm="1">
        <f t="array" ref="X989">_xlfn.IFNA(_xlfn.IFS(AND(P989&gt;=2000, P989&lt;3000), 10000, AND(P989&gt;=3000, P989&lt;4000), 15000, AND(P989&gt;=4000, P989&lt;5000), 20000, AND(P989&gt;=5000), 25000),0)</f>
        <v>0</v>
      </c>
      <c r="Y989" s="64" t="str">
        <f>_xlfn.IFNA(VLOOKUP(D989,OTC!$A:$H,8,0),"")</f>
        <v/>
      </c>
      <c r="Z989" s="102">
        <f t="shared" si="351"/>
        <v>53</v>
      </c>
      <c r="AA989" s="113">
        <f t="shared" si="352"/>
        <v>1264</v>
      </c>
      <c r="AB989" s="124">
        <f>IF(OR(ISNUMBER(SEARCH("적하삭제",J989)),ISNUMBER(SEARCH("적하 삭제",J989))),0,AA989*Summary!$B$23/100)</f>
        <v>11911.051200000002</v>
      </c>
      <c r="AC989" s="65"/>
      <c r="AD989" s="145">
        <v>45923</v>
      </c>
      <c r="AE989" s="139" t="s">
        <v>10</v>
      </c>
      <c r="AF989" s="139">
        <v>82020038174</v>
      </c>
      <c r="AG989" s="139" t="s">
        <v>3025</v>
      </c>
      <c r="AH989" s="139" t="s">
        <v>3026</v>
      </c>
      <c r="AI989" s="139">
        <v>1026106962</v>
      </c>
      <c r="AJ989" s="139">
        <v>16663</v>
      </c>
      <c r="AK989" s="139"/>
      <c r="AL989" s="140">
        <v>1</v>
      </c>
      <c r="AM989" s="141">
        <v>2.9</v>
      </c>
      <c r="AN989" s="141">
        <v>3.9</v>
      </c>
      <c r="AO989" s="141">
        <v>3.9</v>
      </c>
      <c r="AP989" s="139" t="s">
        <v>8</v>
      </c>
      <c r="AQ989" s="141">
        <v>14.03</v>
      </c>
      <c r="AR989" s="139" t="s">
        <v>81</v>
      </c>
      <c r="AS989" s="139" t="s">
        <v>81</v>
      </c>
      <c r="AT989" s="139" t="s">
        <v>81</v>
      </c>
      <c r="AU989" s="139" t="s">
        <v>81</v>
      </c>
      <c r="AV989" s="139" t="s">
        <v>81</v>
      </c>
      <c r="AW989" s="139">
        <v>2256355</v>
      </c>
      <c r="AX989" s="139" t="s">
        <v>121</v>
      </c>
      <c r="AY989" s="139" t="s">
        <v>82</v>
      </c>
      <c r="AZ989" s="139"/>
      <c r="BA989" s="139" t="s">
        <v>83</v>
      </c>
      <c r="BB989" s="157">
        <v>596421499302</v>
      </c>
      <c r="BC989" s="139"/>
      <c r="BD989" s="139" t="s">
        <v>3027</v>
      </c>
      <c r="BE989" s="139" t="s">
        <v>119</v>
      </c>
      <c r="BF989" s="139" t="s">
        <v>87</v>
      </c>
      <c r="BG989" s="139" t="s">
        <v>84</v>
      </c>
      <c r="BH989" s="139" t="s">
        <v>85</v>
      </c>
      <c r="BI989" s="139" t="s">
        <v>86</v>
      </c>
      <c r="BJ989" s="139"/>
      <c r="BK989" s="139" t="s">
        <v>116</v>
      </c>
    </row>
    <row r="990" spans="1:63" ht="13.2" customHeight="1" x14ac:dyDescent="0.2">
      <c r="A990" s="54">
        <f t="shared" si="331"/>
        <v>45923</v>
      </c>
      <c r="B990" s="54" t="str">
        <f t="shared" si="332"/>
        <v>NRT</v>
      </c>
      <c r="C990" s="53">
        <f t="shared" si="333"/>
        <v>82020038174</v>
      </c>
      <c r="D990" s="55" t="str">
        <f t="shared" si="334"/>
        <v>PJP250148217</v>
      </c>
      <c r="E990" s="53">
        <f t="shared" si="335"/>
        <v>596421499151</v>
      </c>
      <c r="F990" s="53">
        <f t="shared" si="336"/>
        <v>2256355</v>
      </c>
      <c r="G990" s="53" t="str">
        <f t="shared" si="337"/>
        <v>SWCORP (TEAMHT)</v>
      </c>
      <c r="H990" s="55" t="str">
        <f t="shared" si="338"/>
        <v>박은성</v>
      </c>
      <c r="I990" s="53">
        <f t="shared" si="339"/>
        <v>37560</v>
      </c>
      <c r="J990" s="72">
        <f t="shared" si="340"/>
        <v>0</v>
      </c>
      <c r="K990" s="114">
        <f t="shared" si="341"/>
        <v>1</v>
      </c>
      <c r="L990" s="115">
        <f t="shared" si="342"/>
        <v>1.45</v>
      </c>
      <c r="M990" s="115">
        <f t="shared" si="343"/>
        <v>3.5</v>
      </c>
      <c r="N990" s="56">
        <f t="shared" si="344"/>
        <v>3.5</v>
      </c>
      <c r="O990" s="53" t="str">
        <f t="shared" si="345"/>
        <v>일반(목록배제,Normal-Manifest Exception)</v>
      </c>
      <c r="P990" s="100">
        <f t="shared" si="346"/>
        <v>7.78</v>
      </c>
      <c r="Q990" s="63" t="str">
        <f t="shared" si="347"/>
        <v>RS702</v>
      </c>
      <c r="R990" s="63" t="str">
        <f t="shared" si="348"/>
        <v>AIR SEOUL</v>
      </c>
      <c r="S990" s="54">
        <f t="shared" si="349"/>
        <v>45923</v>
      </c>
      <c r="T990" s="94">
        <f t="shared" si="350"/>
        <v>1135</v>
      </c>
      <c r="U990" s="98" cm="1">
        <f t="array" ref="U990">IF(OR(ISNUMBER(SEARCH("대신대납",J990)),ISNUMBER(SEARCH("대신 대납",J990))),_xlfn.LET(
  _xlpm.s,J990,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0" s="98">
        <f>((K990-1)*2500)/(Summary!$B$23/100)</f>
        <v>0</v>
      </c>
      <c r="W990" s="107">
        <f>IF(OR(ISNUMBER(SEARCH("대신대납",J990)),ISNUMBER(SEARCH("대신 대납",J990)),ISNUMBER(SEARCH("대신착불",J990)),ISNUMBER(SEARCH("대신 착불",J990))), 0,_xlfn.IFNA(_xlfn.IFS(
    AND(N990/K990 &gt; 2, N990/K990 &lt;= 5), 500/(Summary!$B$23/100) * K990,
    AND(N990/K990 &gt; 5, N990/K990 &lt;= 10), 1000/(Summary!$B$23/100) * K990,
    AND(N990/K990 &gt; 10, N990/K990 &lt;= 20), 3000/(Summary!$B$23/100) * K990,
    AND(N990/K990 &gt; 20, N990/K990 &lt;= 25), 11000/(Summary!$B$23/100) * K990,
    AND(N990/K990 &gt; 25, N990/K990 &lt;= 999), 15000/(Summary!$B$23/100) * K990
),0))</f>
        <v>53.059968376258844</v>
      </c>
      <c r="X990" s="99" cm="1">
        <f t="array" ref="X990">_xlfn.IFNA(_xlfn.IFS(AND(P990&gt;=2000, P990&lt;3000), 10000, AND(P990&gt;=3000, P990&lt;4000), 15000, AND(P990&gt;=4000, P990&lt;5000), 20000, AND(P990&gt;=5000), 25000),0)</f>
        <v>0</v>
      </c>
      <c r="Y990" s="64" t="str">
        <f>_xlfn.IFNA(VLOOKUP(D990,OTC!$A:$H,8,0),"")</f>
        <v/>
      </c>
      <c r="Z990" s="102">
        <f t="shared" si="351"/>
        <v>53</v>
      </c>
      <c r="AA990" s="113">
        <f t="shared" si="352"/>
        <v>1188</v>
      </c>
      <c r="AB990" s="124">
        <f>IF(OR(ISNUMBER(SEARCH("적하삭제",J990)),ISNUMBER(SEARCH("적하 삭제",J990))),0,AA990*Summary!$B$23/100)</f>
        <v>11194.8804</v>
      </c>
      <c r="AC990" s="65"/>
      <c r="AD990" s="145">
        <v>45923</v>
      </c>
      <c r="AE990" s="139" t="s">
        <v>10</v>
      </c>
      <c r="AF990" s="139">
        <v>82020038174</v>
      </c>
      <c r="AG990" s="139" t="s">
        <v>3028</v>
      </c>
      <c r="AH990" s="139" t="s">
        <v>3029</v>
      </c>
      <c r="AI990" s="139">
        <v>1090039836</v>
      </c>
      <c r="AJ990" s="139">
        <v>37560</v>
      </c>
      <c r="AK990" s="139"/>
      <c r="AL990" s="140">
        <v>1</v>
      </c>
      <c r="AM990" s="141">
        <v>1.45</v>
      </c>
      <c r="AN990" s="141">
        <v>3.5</v>
      </c>
      <c r="AO990" s="141">
        <v>3.5</v>
      </c>
      <c r="AP990" s="139" t="s">
        <v>8</v>
      </c>
      <c r="AQ990" s="141">
        <v>7.78</v>
      </c>
      <c r="AR990" s="139" t="s">
        <v>81</v>
      </c>
      <c r="AS990" s="139" t="s">
        <v>81</v>
      </c>
      <c r="AT990" s="139" t="s">
        <v>81</v>
      </c>
      <c r="AU990" s="139" t="s">
        <v>81</v>
      </c>
      <c r="AV990" s="139" t="s">
        <v>81</v>
      </c>
      <c r="AW990" s="139">
        <v>2256355</v>
      </c>
      <c r="AX990" s="139" t="s">
        <v>121</v>
      </c>
      <c r="AY990" s="139" t="s">
        <v>82</v>
      </c>
      <c r="AZ990" s="139"/>
      <c r="BA990" s="139" t="s">
        <v>83</v>
      </c>
      <c r="BB990" s="157">
        <v>596421499151</v>
      </c>
      <c r="BC990" s="139"/>
      <c r="BD990" s="139" t="s">
        <v>3030</v>
      </c>
      <c r="BE990" s="139" t="s">
        <v>119</v>
      </c>
      <c r="BF990" s="139" t="s">
        <v>87</v>
      </c>
      <c r="BG990" s="139" t="s">
        <v>84</v>
      </c>
      <c r="BH990" s="139" t="s">
        <v>85</v>
      </c>
      <c r="BI990" s="139" t="s">
        <v>86</v>
      </c>
      <c r="BJ990" s="139"/>
      <c r="BK990" s="139" t="s">
        <v>116</v>
      </c>
    </row>
    <row r="991" spans="1:63" ht="13.2" customHeight="1" x14ac:dyDescent="0.2">
      <c r="A991" s="54">
        <f t="shared" si="331"/>
        <v>45923</v>
      </c>
      <c r="B991" s="54" t="str">
        <f t="shared" si="332"/>
        <v>NRT</v>
      </c>
      <c r="C991" s="53">
        <f t="shared" si="333"/>
        <v>82020038174</v>
      </c>
      <c r="D991" s="55" t="str">
        <f t="shared" si="334"/>
        <v>PJP250148499</v>
      </c>
      <c r="E991" s="53">
        <f t="shared" si="335"/>
        <v>596421500212</v>
      </c>
      <c r="F991" s="53">
        <f t="shared" si="336"/>
        <v>2256355</v>
      </c>
      <c r="G991" s="53" t="str">
        <f t="shared" si="337"/>
        <v>SWCORP (TEAMHT)</v>
      </c>
      <c r="H991" s="55" t="str">
        <f t="shared" si="338"/>
        <v>강하늘</v>
      </c>
      <c r="I991" s="53">
        <f t="shared" si="339"/>
        <v>8323</v>
      </c>
      <c r="J991" s="72">
        <f t="shared" si="340"/>
        <v>0</v>
      </c>
      <c r="K991" s="114">
        <f t="shared" si="341"/>
        <v>1</v>
      </c>
      <c r="L991" s="115">
        <f t="shared" si="342"/>
        <v>1.2</v>
      </c>
      <c r="M991" s="115">
        <f t="shared" si="343"/>
        <v>1.9</v>
      </c>
      <c r="N991" s="56">
        <f t="shared" si="344"/>
        <v>1.9000000000000001</v>
      </c>
      <c r="O991" s="53" t="str">
        <f t="shared" si="345"/>
        <v>일반(목록배제,Normal-Manifest Exception)</v>
      </c>
      <c r="P991" s="100">
        <f t="shared" si="346"/>
        <v>2.12</v>
      </c>
      <c r="Q991" s="63" t="str">
        <f t="shared" si="347"/>
        <v>RS702</v>
      </c>
      <c r="R991" s="63" t="str">
        <f t="shared" si="348"/>
        <v>AIR SEOUL</v>
      </c>
      <c r="S991" s="54">
        <f t="shared" si="349"/>
        <v>45923</v>
      </c>
      <c r="T991" s="94">
        <f t="shared" si="350"/>
        <v>831</v>
      </c>
      <c r="U991" s="98" cm="1">
        <f t="array" ref="U991">IF(OR(ISNUMBER(SEARCH("대신대납",J991)),ISNUMBER(SEARCH("대신 대납",J991))),_xlfn.LET(
  _xlpm.s,J991,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1" s="98">
        <f>((K991-1)*2500)/(Summary!$B$23/100)</f>
        <v>0</v>
      </c>
      <c r="W991" s="107">
        <f>IF(OR(ISNUMBER(SEARCH("대신대납",J991)),ISNUMBER(SEARCH("대신 대납",J991)),ISNUMBER(SEARCH("대신착불",J991)),ISNUMBER(SEARCH("대신 착불",J991))), 0,_xlfn.IFNA(_xlfn.IFS(
    AND(N991/K991 &gt; 2, N991/K991 &lt;= 5), 500/(Summary!$B$23/100) * K991,
    AND(N991/K991 &gt; 5, N991/K991 &lt;= 10), 1000/(Summary!$B$23/100) * K991,
    AND(N991/K991 &gt; 10, N991/K991 &lt;= 20), 3000/(Summary!$B$23/100) * K991,
    AND(N991/K991 &gt; 20, N991/K991 &lt;= 25), 11000/(Summary!$B$23/100) * K991,
    AND(N991/K991 &gt; 25, N991/K991 &lt;= 999), 15000/(Summary!$B$23/100) * K991
),0))</f>
        <v>0</v>
      </c>
      <c r="X991" s="99" cm="1">
        <f t="array" ref="X991">_xlfn.IFNA(_xlfn.IFS(AND(P991&gt;=2000, P991&lt;3000), 10000, AND(P991&gt;=3000, P991&lt;4000), 15000, AND(P991&gt;=4000, P991&lt;5000), 20000, AND(P991&gt;=5000), 25000),0)</f>
        <v>0</v>
      </c>
      <c r="Y991" s="64" t="str">
        <f>_xlfn.IFNA(VLOOKUP(D991,OTC!$A:$H,8,0),"")</f>
        <v/>
      </c>
      <c r="Z991" s="102">
        <f t="shared" si="351"/>
        <v>0</v>
      </c>
      <c r="AA991" s="113">
        <f t="shared" si="352"/>
        <v>831</v>
      </c>
      <c r="AB991" s="124">
        <f>IF(OR(ISNUMBER(SEARCH("적하삭제",J991)),ISNUMBER(SEARCH("적하 삭제",J991))),0,AA991*Summary!$B$23/100)</f>
        <v>7830.7622999999994</v>
      </c>
      <c r="AC991" s="65"/>
      <c r="AD991" s="145">
        <v>45923</v>
      </c>
      <c r="AE991" s="139" t="s">
        <v>10</v>
      </c>
      <c r="AF991" s="139">
        <v>82020038174</v>
      </c>
      <c r="AG991" s="139" t="s">
        <v>3031</v>
      </c>
      <c r="AH991" s="139" t="s">
        <v>3032</v>
      </c>
      <c r="AI991" s="139">
        <v>1098902472</v>
      </c>
      <c r="AJ991" s="139">
        <v>8323</v>
      </c>
      <c r="AK991" s="139"/>
      <c r="AL991" s="140">
        <v>1</v>
      </c>
      <c r="AM991" s="141">
        <v>1.2</v>
      </c>
      <c r="AN991" s="141">
        <v>1.9</v>
      </c>
      <c r="AO991" s="141">
        <v>1.9</v>
      </c>
      <c r="AP991" s="139" t="s">
        <v>8</v>
      </c>
      <c r="AQ991" s="141">
        <v>2.12</v>
      </c>
      <c r="AR991" s="139" t="s">
        <v>81</v>
      </c>
      <c r="AS991" s="139" t="s">
        <v>81</v>
      </c>
      <c r="AT991" s="139" t="s">
        <v>81</v>
      </c>
      <c r="AU991" s="139" t="s">
        <v>81</v>
      </c>
      <c r="AV991" s="139" t="s">
        <v>81</v>
      </c>
      <c r="AW991" s="139">
        <v>2256355</v>
      </c>
      <c r="AX991" s="139" t="s">
        <v>121</v>
      </c>
      <c r="AY991" s="139" t="s">
        <v>82</v>
      </c>
      <c r="AZ991" s="139"/>
      <c r="BA991" s="139" t="s">
        <v>83</v>
      </c>
      <c r="BB991" s="157">
        <v>596421500212</v>
      </c>
      <c r="BC991" s="139"/>
      <c r="BD991" s="139" t="s">
        <v>3033</v>
      </c>
      <c r="BE991" s="139" t="s">
        <v>119</v>
      </c>
      <c r="BF991" s="139" t="s">
        <v>87</v>
      </c>
      <c r="BG991" s="139" t="s">
        <v>84</v>
      </c>
      <c r="BH991" s="139" t="s">
        <v>85</v>
      </c>
      <c r="BI991" s="139" t="s">
        <v>86</v>
      </c>
      <c r="BJ991" s="139"/>
      <c r="BK991" s="139" t="s">
        <v>116</v>
      </c>
    </row>
    <row r="992" spans="1:63" ht="13.2" customHeight="1" x14ac:dyDescent="0.2">
      <c r="A992" s="54">
        <f t="shared" si="331"/>
        <v>45923</v>
      </c>
      <c r="B992" s="54" t="str">
        <f t="shared" si="332"/>
        <v>NRT</v>
      </c>
      <c r="C992" s="53">
        <f t="shared" si="333"/>
        <v>82020038174</v>
      </c>
      <c r="D992" s="55" t="str">
        <f t="shared" si="334"/>
        <v>PJP250148226</v>
      </c>
      <c r="E992" s="53">
        <f t="shared" si="335"/>
        <v>596421499243</v>
      </c>
      <c r="F992" s="53">
        <f t="shared" si="336"/>
        <v>2256355</v>
      </c>
      <c r="G992" s="53" t="str">
        <f t="shared" si="337"/>
        <v>SWCORP (TEAMHT)</v>
      </c>
      <c r="H992" s="55" t="str">
        <f t="shared" si="338"/>
        <v>이해성</v>
      </c>
      <c r="I992" s="53">
        <f t="shared" si="339"/>
        <v>28497</v>
      </c>
      <c r="J992" s="72">
        <f t="shared" si="340"/>
        <v>0</v>
      </c>
      <c r="K992" s="114">
        <f t="shared" si="341"/>
        <v>1</v>
      </c>
      <c r="L992" s="115">
        <f t="shared" si="342"/>
        <v>0.9</v>
      </c>
      <c r="M992" s="115">
        <f t="shared" si="343"/>
        <v>2</v>
      </c>
      <c r="N992" s="56">
        <f t="shared" si="344"/>
        <v>2</v>
      </c>
      <c r="O992" s="53" t="str">
        <f t="shared" si="345"/>
        <v>일반(목록배제,Normal-Manifest Exception)</v>
      </c>
      <c r="P992" s="100">
        <f t="shared" si="346"/>
        <v>7.57</v>
      </c>
      <c r="Q992" s="63" t="str">
        <f t="shared" si="347"/>
        <v>RS702</v>
      </c>
      <c r="R992" s="63" t="str">
        <f t="shared" si="348"/>
        <v>AIR SEOUL</v>
      </c>
      <c r="S992" s="54">
        <f t="shared" si="349"/>
        <v>45923</v>
      </c>
      <c r="T992" s="94">
        <f t="shared" si="350"/>
        <v>850</v>
      </c>
      <c r="U992" s="98" cm="1">
        <f t="array" ref="U992">IF(OR(ISNUMBER(SEARCH("대신대납",J992)),ISNUMBER(SEARCH("대신 대납",J992))),_xlfn.LET(
  _xlpm.s,J992,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2" s="98">
        <f>((K992-1)*2500)/(Summary!$B$23/100)</f>
        <v>0</v>
      </c>
      <c r="W992" s="107">
        <f>IF(OR(ISNUMBER(SEARCH("대신대납",J992)),ISNUMBER(SEARCH("대신 대납",J992)),ISNUMBER(SEARCH("대신착불",J992)),ISNUMBER(SEARCH("대신 착불",J992))), 0,_xlfn.IFNA(_xlfn.IFS(
    AND(N992/K992 &gt; 2, N992/K992 &lt;= 5), 500/(Summary!$B$23/100) * K992,
    AND(N992/K992 &gt; 5, N992/K992 &lt;= 10), 1000/(Summary!$B$23/100) * K992,
    AND(N992/K992 &gt; 10, N992/K992 &lt;= 20), 3000/(Summary!$B$23/100) * K992,
    AND(N992/K992 &gt; 20, N992/K992 &lt;= 25), 11000/(Summary!$B$23/100) * K992,
    AND(N992/K992 &gt; 25, N992/K992 &lt;= 999), 15000/(Summary!$B$23/100) * K992
),0))</f>
        <v>0</v>
      </c>
      <c r="X992" s="99" cm="1">
        <f t="array" ref="X992">_xlfn.IFNA(_xlfn.IFS(AND(P992&gt;=2000, P992&lt;3000), 10000, AND(P992&gt;=3000, P992&lt;4000), 15000, AND(P992&gt;=4000, P992&lt;5000), 20000, AND(P992&gt;=5000), 25000),0)</f>
        <v>0</v>
      </c>
      <c r="Y992" s="64" t="str">
        <f>_xlfn.IFNA(VLOOKUP(D992,OTC!$A:$H,8,0),"")</f>
        <v/>
      </c>
      <c r="Z992" s="102">
        <f t="shared" si="351"/>
        <v>0</v>
      </c>
      <c r="AA992" s="113">
        <f t="shared" si="352"/>
        <v>850</v>
      </c>
      <c r="AB992" s="124">
        <f>IF(OR(ISNUMBER(SEARCH("적하삭제",J992)),ISNUMBER(SEARCH("적하 삭제",J992))),0,AA992*Summary!$B$23/100)</f>
        <v>8009.8050000000003</v>
      </c>
      <c r="AC992" s="65"/>
      <c r="AD992" s="145">
        <v>45923</v>
      </c>
      <c r="AE992" s="139" t="s">
        <v>10</v>
      </c>
      <c r="AF992" s="139">
        <v>82020038174</v>
      </c>
      <c r="AG992" s="139" t="s">
        <v>3034</v>
      </c>
      <c r="AH992" s="139" t="s">
        <v>3035</v>
      </c>
      <c r="AI992" s="139">
        <v>1033093757</v>
      </c>
      <c r="AJ992" s="139">
        <v>28497</v>
      </c>
      <c r="AK992" s="139"/>
      <c r="AL992" s="140">
        <v>1</v>
      </c>
      <c r="AM992" s="141">
        <v>0.9</v>
      </c>
      <c r="AN992" s="141">
        <v>2</v>
      </c>
      <c r="AO992" s="141">
        <v>2</v>
      </c>
      <c r="AP992" s="139" t="s">
        <v>8</v>
      </c>
      <c r="AQ992" s="141">
        <v>7.57</v>
      </c>
      <c r="AR992" s="139" t="s">
        <v>81</v>
      </c>
      <c r="AS992" s="139" t="s">
        <v>81</v>
      </c>
      <c r="AT992" s="139" t="s">
        <v>81</v>
      </c>
      <c r="AU992" s="139" t="s">
        <v>81</v>
      </c>
      <c r="AV992" s="139" t="s">
        <v>81</v>
      </c>
      <c r="AW992" s="139">
        <v>2256355</v>
      </c>
      <c r="AX992" s="139" t="s">
        <v>121</v>
      </c>
      <c r="AY992" s="139" t="s">
        <v>82</v>
      </c>
      <c r="AZ992" s="139"/>
      <c r="BA992" s="139" t="s">
        <v>83</v>
      </c>
      <c r="BB992" s="157">
        <v>596421499243</v>
      </c>
      <c r="BC992" s="139"/>
      <c r="BD992" s="139" t="s">
        <v>3036</v>
      </c>
      <c r="BE992" s="139" t="s">
        <v>119</v>
      </c>
      <c r="BF992" s="139" t="s">
        <v>87</v>
      </c>
      <c r="BG992" s="139" t="s">
        <v>84</v>
      </c>
      <c r="BH992" s="139" t="s">
        <v>85</v>
      </c>
      <c r="BI992" s="139" t="s">
        <v>86</v>
      </c>
      <c r="BJ992" s="139"/>
      <c r="BK992" s="139" t="s">
        <v>116</v>
      </c>
    </row>
    <row r="993" spans="1:63" ht="13.2" customHeight="1" x14ac:dyDescent="0.2">
      <c r="A993" s="54">
        <f t="shared" si="331"/>
        <v>45923</v>
      </c>
      <c r="B993" s="54" t="str">
        <f t="shared" si="332"/>
        <v>NRT</v>
      </c>
      <c r="C993" s="53">
        <f t="shared" si="333"/>
        <v>82020038174</v>
      </c>
      <c r="D993" s="55" t="str">
        <f t="shared" si="334"/>
        <v>PJP250148228</v>
      </c>
      <c r="E993" s="53">
        <f t="shared" si="335"/>
        <v>596421499265</v>
      </c>
      <c r="F993" s="53">
        <f t="shared" si="336"/>
        <v>2256355</v>
      </c>
      <c r="G993" s="53" t="str">
        <f t="shared" si="337"/>
        <v>SWCORP (TEAMHT)</v>
      </c>
      <c r="H993" s="55" t="str">
        <f t="shared" si="338"/>
        <v>변상욱</v>
      </c>
      <c r="I993" s="53">
        <f t="shared" si="339"/>
        <v>5374</v>
      </c>
      <c r="J993" s="72">
        <f t="shared" si="340"/>
        <v>0</v>
      </c>
      <c r="K993" s="114">
        <f t="shared" si="341"/>
        <v>1</v>
      </c>
      <c r="L993" s="115">
        <f t="shared" si="342"/>
        <v>2.2000000000000002</v>
      </c>
      <c r="M993" s="115">
        <f t="shared" si="343"/>
        <v>2</v>
      </c>
      <c r="N993" s="56">
        <f t="shared" si="344"/>
        <v>2.2000000000000002</v>
      </c>
      <c r="O993" s="53" t="str">
        <f t="shared" si="345"/>
        <v>일반(목록배제,Normal-Manifest Exception)</v>
      </c>
      <c r="P993" s="100">
        <f t="shared" si="346"/>
        <v>7.33</v>
      </c>
      <c r="Q993" s="63" t="str">
        <f t="shared" si="347"/>
        <v>RS702</v>
      </c>
      <c r="R993" s="63" t="str">
        <f t="shared" si="348"/>
        <v>AIR SEOUL</v>
      </c>
      <c r="S993" s="54">
        <f t="shared" si="349"/>
        <v>45923</v>
      </c>
      <c r="T993" s="94">
        <f t="shared" si="350"/>
        <v>888</v>
      </c>
      <c r="U993" s="98" cm="1">
        <f t="array" ref="U993">IF(OR(ISNUMBER(SEARCH("대신대납",J993)),ISNUMBER(SEARCH("대신 대납",J993))),_xlfn.LET(
  _xlpm.s,J993,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3" s="98">
        <f>((K993-1)*2500)/(Summary!$B$23/100)</f>
        <v>0</v>
      </c>
      <c r="W993" s="107">
        <f>IF(OR(ISNUMBER(SEARCH("대신대납",J993)),ISNUMBER(SEARCH("대신 대납",J993)),ISNUMBER(SEARCH("대신착불",J993)),ISNUMBER(SEARCH("대신 착불",J993))), 0,_xlfn.IFNA(_xlfn.IFS(
    AND(N993/K993 &gt; 2, N993/K993 &lt;= 5), 500/(Summary!$B$23/100) * K993,
    AND(N993/K993 &gt; 5, N993/K993 &lt;= 10), 1000/(Summary!$B$23/100) * K993,
    AND(N993/K993 &gt; 10, N993/K993 &lt;= 20), 3000/(Summary!$B$23/100) * K993,
    AND(N993/K993 &gt; 20, N993/K993 &lt;= 25), 11000/(Summary!$B$23/100) * K993,
    AND(N993/K993 &gt; 25, N993/K993 &lt;= 999), 15000/(Summary!$B$23/100) * K993
),0))</f>
        <v>53.059968376258844</v>
      </c>
      <c r="X993" s="99" cm="1">
        <f t="array" ref="X993">_xlfn.IFNA(_xlfn.IFS(AND(P993&gt;=2000, P993&lt;3000), 10000, AND(P993&gt;=3000, P993&lt;4000), 15000, AND(P993&gt;=4000, P993&lt;5000), 20000, AND(P993&gt;=5000), 25000),0)</f>
        <v>0</v>
      </c>
      <c r="Y993" s="64" t="str">
        <f>_xlfn.IFNA(VLOOKUP(D993,OTC!$A:$H,8,0),"")</f>
        <v/>
      </c>
      <c r="Z993" s="102">
        <f t="shared" si="351"/>
        <v>53</v>
      </c>
      <c r="AA993" s="113">
        <f t="shared" si="352"/>
        <v>941</v>
      </c>
      <c r="AB993" s="124">
        <f>IF(OR(ISNUMBER(SEARCH("적하삭제",J993)),ISNUMBER(SEARCH("적하 삭제",J993))),0,AA993*Summary!$B$23/100)</f>
        <v>8867.3253000000004</v>
      </c>
      <c r="AC993" s="65"/>
      <c r="AD993" s="145">
        <v>45923</v>
      </c>
      <c r="AE993" s="139" t="s">
        <v>10</v>
      </c>
      <c r="AF993" s="139">
        <v>82020038174</v>
      </c>
      <c r="AG993" s="139" t="s">
        <v>3037</v>
      </c>
      <c r="AH993" s="139" t="s">
        <v>3038</v>
      </c>
      <c r="AI993" s="139">
        <v>1090301687</v>
      </c>
      <c r="AJ993" s="139">
        <v>5374</v>
      </c>
      <c r="AK993" s="139"/>
      <c r="AL993" s="140">
        <v>1</v>
      </c>
      <c r="AM993" s="141">
        <v>2.2000000000000002</v>
      </c>
      <c r="AN993" s="141">
        <v>2</v>
      </c>
      <c r="AO993" s="141">
        <v>2.2000000000000002</v>
      </c>
      <c r="AP993" s="139" t="s">
        <v>8</v>
      </c>
      <c r="AQ993" s="141">
        <v>7.33</v>
      </c>
      <c r="AR993" s="139" t="s">
        <v>81</v>
      </c>
      <c r="AS993" s="139" t="s">
        <v>81</v>
      </c>
      <c r="AT993" s="139" t="s">
        <v>81</v>
      </c>
      <c r="AU993" s="139" t="s">
        <v>81</v>
      </c>
      <c r="AV993" s="139" t="s">
        <v>81</v>
      </c>
      <c r="AW993" s="139">
        <v>2256355</v>
      </c>
      <c r="AX993" s="139" t="s">
        <v>121</v>
      </c>
      <c r="AY993" s="139" t="s">
        <v>82</v>
      </c>
      <c r="AZ993" s="139"/>
      <c r="BA993" s="139" t="s">
        <v>83</v>
      </c>
      <c r="BB993" s="157">
        <v>596421499265</v>
      </c>
      <c r="BC993" s="139"/>
      <c r="BD993" s="139" t="s">
        <v>3039</v>
      </c>
      <c r="BE993" s="139" t="s">
        <v>119</v>
      </c>
      <c r="BF993" s="139" t="s">
        <v>87</v>
      </c>
      <c r="BG993" s="139" t="s">
        <v>84</v>
      </c>
      <c r="BH993" s="139" t="s">
        <v>85</v>
      </c>
      <c r="BI993" s="139" t="s">
        <v>86</v>
      </c>
      <c r="BJ993" s="139"/>
      <c r="BK993" s="139" t="s">
        <v>116</v>
      </c>
    </row>
    <row r="994" spans="1:63" ht="13.2" customHeight="1" x14ac:dyDescent="0.2">
      <c r="A994" s="54">
        <f t="shared" si="331"/>
        <v>45923</v>
      </c>
      <c r="B994" s="54" t="str">
        <f t="shared" si="332"/>
        <v>NRT</v>
      </c>
      <c r="C994" s="53">
        <f t="shared" si="333"/>
        <v>82020038174</v>
      </c>
      <c r="D994" s="55" t="str">
        <f t="shared" si="334"/>
        <v>PJP250148665</v>
      </c>
      <c r="E994" s="53">
        <f t="shared" si="335"/>
        <v>596421500864</v>
      </c>
      <c r="F994" s="53">
        <f t="shared" si="336"/>
        <v>2256355</v>
      </c>
      <c r="G994" s="53" t="str">
        <f t="shared" si="337"/>
        <v>SWCORP (TEAMHT)</v>
      </c>
      <c r="H994" s="55" t="str">
        <f t="shared" si="338"/>
        <v>박은희</v>
      </c>
      <c r="I994" s="53">
        <f t="shared" si="339"/>
        <v>6377</v>
      </c>
      <c r="J994" s="72">
        <f t="shared" si="340"/>
        <v>0</v>
      </c>
      <c r="K994" s="114">
        <f t="shared" si="341"/>
        <v>1</v>
      </c>
      <c r="L994" s="115">
        <f t="shared" si="342"/>
        <v>6</v>
      </c>
      <c r="M994" s="115">
        <f t="shared" si="343"/>
        <v>3.4</v>
      </c>
      <c r="N994" s="56">
        <f t="shared" si="344"/>
        <v>6</v>
      </c>
      <c r="O994" s="53" t="str">
        <f t="shared" si="345"/>
        <v>일반(목록배제,Normal-Manifest Exception)</v>
      </c>
      <c r="P994" s="100">
        <f t="shared" si="346"/>
        <v>21.69</v>
      </c>
      <c r="Q994" s="63" t="str">
        <f t="shared" si="347"/>
        <v>RS702</v>
      </c>
      <c r="R994" s="63" t="str">
        <f t="shared" si="348"/>
        <v>AIR SEOUL</v>
      </c>
      <c r="S994" s="54">
        <f t="shared" si="349"/>
        <v>45923</v>
      </c>
      <c r="T994" s="94">
        <f t="shared" si="350"/>
        <v>1610</v>
      </c>
      <c r="U994" s="98" cm="1">
        <f t="array" ref="U994">IF(OR(ISNUMBER(SEARCH("대신대납",J994)),ISNUMBER(SEARCH("대신 대납",J994))),_xlfn.LET(
  _xlpm.s,J994,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4" s="98">
        <f>((K994-1)*2500)/(Summary!$B$23/100)</f>
        <v>0</v>
      </c>
      <c r="W994" s="107">
        <f>IF(OR(ISNUMBER(SEARCH("대신대납",J994)),ISNUMBER(SEARCH("대신 대납",J994)),ISNUMBER(SEARCH("대신착불",J994)),ISNUMBER(SEARCH("대신 착불",J994))), 0,_xlfn.IFNA(_xlfn.IFS(
    AND(N994/K994 &gt; 2, N994/K994 &lt;= 5), 500/(Summary!$B$23/100) * K994,
    AND(N994/K994 &gt; 5, N994/K994 &lt;= 10), 1000/(Summary!$B$23/100) * K994,
    AND(N994/K994 &gt; 10, N994/K994 &lt;= 20), 3000/(Summary!$B$23/100) * K994,
    AND(N994/K994 &gt; 20, N994/K994 &lt;= 25), 11000/(Summary!$B$23/100) * K994,
    AND(N994/K994 &gt; 25, N994/K994 &lt;= 999), 15000/(Summary!$B$23/100) * K994
),0))</f>
        <v>106.11993675251769</v>
      </c>
      <c r="X994" s="99" cm="1">
        <f t="array" ref="X994">_xlfn.IFNA(_xlfn.IFS(AND(P994&gt;=2000, P994&lt;3000), 10000, AND(P994&gt;=3000, P994&lt;4000), 15000, AND(P994&gt;=4000, P994&lt;5000), 20000, AND(P994&gt;=5000), 25000),0)</f>
        <v>0</v>
      </c>
      <c r="Y994" s="64" t="str">
        <f>_xlfn.IFNA(VLOOKUP(D994,OTC!$A:$H,8,0),"")</f>
        <v/>
      </c>
      <c r="Z994" s="102">
        <f t="shared" si="351"/>
        <v>106</v>
      </c>
      <c r="AA994" s="113">
        <f t="shared" si="352"/>
        <v>1716</v>
      </c>
      <c r="AB994" s="124">
        <f>IF(OR(ISNUMBER(SEARCH("적하삭제",J994)),ISNUMBER(SEARCH("적하 삭제",J994))),0,AA994*Summary!$B$23/100)</f>
        <v>16170.382799999999</v>
      </c>
      <c r="AC994" s="65"/>
      <c r="AD994" s="145">
        <v>45923</v>
      </c>
      <c r="AE994" s="139" t="s">
        <v>10</v>
      </c>
      <c r="AF994" s="139">
        <v>82020038174</v>
      </c>
      <c r="AG994" s="139" t="s">
        <v>3040</v>
      </c>
      <c r="AH994" s="139" t="s">
        <v>3041</v>
      </c>
      <c r="AI994" s="139">
        <v>1033205674</v>
      </c>
      <c r="AJ994" s="139">
        <v>6377</v>
      </c>
      <c r="AK994" s="139"/>
      <c r="AL994" s="140">
        <v>1</v>
      </c>
      <c r="AM994" s="141">
        <v>6</v>
      </c>
      <c r="AN994" s="141">
        <v>3.4</v>
      </c>
      <c r="AO994" s="141">
        <v>6</v>
      </c>
      <c r="AP994" s="139" t="s">
        <v>8</v>
      </c>
      <c r="AQ994" s="141">
        <v>21.69</v>
      </c>
      <c r="AR994" s="139" t="s">
        <v>81</v>
      </c>
      <c r="AS994" s="139" t="s">
        <v>81</v>
      </c>
      <c r="AT994" s="139" t="s">
        <v>81</v>
      </c>
      <c r="AU994" s="139" t="s">
        <v>81</v>
      </c>
      <c r="AV994" s="139" t="s">
        <v>81</v>
      </c>
      <c r="AW994" s="139">
        <v>2256355</v>
      </c>
      <c r="AX994" s="139" t="s">
        <v>121</v>
      </c>
      <c r="AY994" s="139" t="s">
        <v>82</v>
      </c>
      <c r="AZ994" s="139"/>
      <c r="BA994" s="139" t="s">
        <v>83</v>
      </c>
      <c r="BB994" s="157">
        <v>596421500864</v>
      </c>
      <c r="BC994" s="139"/>
      <c r="BD994" s="139" t="s">
        <v>3042</v>
      </c>
      <c r="BE994" s="139" t="s">
        <v>119</v>
      </c>
      <c r="BF994" s="139" t="s">
        <v>87</v>
      </c>
      <c r="BG994" s="139" t="s">
        <v>84</v>
      </c>
      <c r="BH994" s="139" t="s">
        <v>85</v>
      </c>
      <c r="BI994" s="139" t="s">
        <v>86</v>
      </c>
      <c r="BJ994" s="139"/>
      <c r="BK994" s="139" t="s">
        <v>116</v>
      </c>
    </row>
    <row r="995" spans="1:63" ht="13.2" customHeight="1" x14ac:dyDescent="0.2">
      <c r="A995" s="54">
        <f t="shared" si="331"/>
        <v>45923</v>
      </c>
      <c r="B995" s="54" t="str">
        <f t="shared" si="332"/>
        <v>NRT</v>
      </c>
      <c r="C995" s="53">
        <f t="shared" si="333"/>
        <v>82020038174</v>
      </c>
      <c r="D995" s="55" t="str">
        <f t="shared" si="334"/>
        <v>PJP250148286</v>
      </c>
      <c r="E995" s="53">
        <f t="shared" si="335"/>
        <v>596421499641</v>
      </c>
      <c r="F995" s="53">
        <f t="shared" si="336"/>
        <v>2256355</v>
      </c>
      <c r="G995" s="53" t="str">
        <f t="shared" si="337"/>
        <v>SWCORP (TEAMHT)</v>
      </c>
      <c r="H995" s="55" t="str">
        <f t="shared" si="338"/>
        <v>오영전</v>
      </c>
      <c r="I995" s="53">
        <f t="shared" si="339"/>
        <v>63632</v>
      </c>
      <c r="J995" s="72">
        <f t="shared" si="340"/>
        <v>0</v>
      </c>
      <c r="K995" s="114">
        <f t="shared" si="341"/>
        <v>1</v>
      </c>
      <c r="L995" s="115">
        <f t="shared" si="342"/>
        <v>2.6</v>
      </c>
      <c r="M995" s="115">
        <f t="shared" si="343"/>
        <v>5.9</v>
      </c>
      <c r="N995" s="56">
        <f t="shared" si="344"/>
        <v>5.9</v>
      </c>
      <c r="O995" s="53" t="str">
        <f t="shared" si="345"/>
        <v>일반(목록배제,Normal-Manifest Exception)</v>
      </c>
      <c r="P995" s="100">
        <f t="shared" si="346"/>
        <v>29.57</v>
      </c>
      <c r="Q995" s="63" t="str">
        <f t="shared" si="347"/>
        <v>RS702</v>
      </c>
      <c r="R995" s="63" t="str">
        <f t="shared" si="348"/>
        <v>AIR SEOUL</v>
      </c>
      <c r="S995" s="54">
        <f t="shared" si="349"/>
        <v>45923</v>
      </c>
      <c r="T995" s="94">
        <f t="shared" si="350"/>
        <v>1591</v>
      </c>
      <c r="U995" s="98" cm="1">
        <f t="array" ref="U995">IF(OR(ISNUMBER(SEARCH("대신대납",J995)),ISNUMBER(SEARCH("대신 대납",J995))),_xlfn.LET(
  _xlpm.s,J995,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5" s="98">
        <f>((K995-1)*2500)/(Summary!$B$23/100)</f>
        <v>0</v>
      </c>
      <c r="W995" s="107">
        <f>IF(OR(ISNUMBER(SEARCH("대신대납",J995)),ISNUMBER(SEARCH("대신 대납",J995)),ISNUMBER(SEARCH("대신착불",J995)),ISNUMBER(SEARCH("대신 착불",J995))), 0,_xlfn.IFNA(_xlfn.IFS(
    AND(N995/K995 &gt; 2, N995/K995 &lt;= 5), 500/(Summary!$B$23/100) * K995,
    AND(N995/K995 &gt; 5, N995/K995 &lt;= 10), 1000/(Summary!$B$23/100) * K995,
    AND(N995/K995 &gt; 10, N995/K995 &lt;= 20), 3000/(Summary!$B$23/100) * K995,
    AND(N995/K995 &gt; 20, N995/K995 &lt;= 25), 11000/(Summary!$B$23/100) * K995,
    AND(N995/K995 &gt; 25, N995/K995 &lt;= 999), 15000/(Summary!$B$23/100) * K995
),0))</f>
        <v>106.11993675251769</v>
      </c>
      <c r="X995" s="99" cm="1">
        <f t="array" ref="X995">_xlfn.IFNA(_xlfn.IFS(AND(P995&gt;=2000, P995&lt;3000), 10000, AND(P995&gt;=3000, P995&lt;4000), 15000, AND(P995&gt;=4000, P995&lt;5000), 20000, AND(P995&gt;=5000), 25000),0)</f>
        <v>0</v>
      </c>
      <c r="Y995" s="64" t="str">
        <f>_xlfn.IFNA(VLOOKUP(D995,OTC!$A:$H,8,0),"")</f>
        <v/>
      </c>
      <c r="Z995" s="102">
        <f t="shared" si="351"/>
        <v>106</v>
      </c>
      <c r="AA995" s="113">
        <f t="shared" si="352"/>
        <v>1697</v>
      </c>
      <c r="AB995" s="124">
        <f>IF(OR(ISNUMBER(SEARCH("적하삭제",J995)),ISNUMBER(SEARCH("적하 삭제",J995))),0,AA995*Summary!$B$23/100)</f>
        <v>15991.340099999999</v>
      </c>
      <c r="AC995" s="65"/>
      <c r="AD995" s="145">
        <v>45923</v>
      </c>
      <c r="AE995" s="139" t="s">
        <v>10</v>
      </c>
      <c r="AF995" s="139">
        <v>82020038174</v>
      </c>
      <c r="AG995" s="139" t="s">
        <v>3043</v>
      </c>
      <c r="AH995" s="139" t="s">
        <v>3044</v>
      </c>
      <c r="AI995" s="139">
        <v>1050003630</v>
      </c>
      <c r="AJ995" s="139">
        <v>63632</v>
      </c>
      <c r="AK995" s="139"/>
      <c r="AL995" s="140">
        <v>1</v>
      </c>
      <c r="AM995" s="141">
        <v>2.6</v>
      </c>
      <c r="AN995" s="141">
        <v>5.9</v>
      </c>
      <c r="AO995" s="141">
        <v>6</v>
      </c>
      <c r="AP995" s="139" t="s">
        <v>8</v>
      </c>
      <c r="AQ995" s="141">
        <v>29.57</v>
      </c>
      <c r="AR995" s="139" t="s">
        <v>81</v>
      </c>
      <c r="AS995" s="139" t="s">
        <v>81</v>
      </c>
      <c r="AT995" s="139" t="s">
        <v>81</v>
      </c>
      <c r="AU995" s="139" t="s">
        <v>81</v>
      </c>
      <c r="AV995" s="139" t="s">
        <v>81</v>
      </c>
      <c r="AW995" s="139">
        <v>2256355</v>
      </c>
      <c r="AX995" s="139" t="s">
        <v>121</v>
      </c>
      <c r="AY995" s="139" t="s">
        <v>82</v>
      </c>
      <c r="AZ995" s="139"/>
      <c r="BA995" s="139" t="s">
        <v>83</v>
      </c>
      <c r="BB995" s="157">
        <v>596421499641</v>
      </c>
      <c r="BC995" s="139"/>
      <c r="BD995" s="139" t="s">
        <v>3045</v>
      </c>
      <c r="BE995" s="139" t="s">
        <v>119</v>
      </c>
      <c r="BF995" s="139" t="s">
        <v>87</v>
      </c>
      <c r="BG995" s="139" t="s">
        <v>84</v>
      </c>
      <c r="BH995" s="139" t="s">
        <v>85</v>
      </c>
      <c r="BI995" s="139" t="s">
        <v>86</v>
      </c>
      <c r="BJ995" s="139"/>
      <c r="BK995" s="139" t="s">
        <v>116</v>
      </c>
    </row>
    <row r="996" spans="1:63" ht="13.2" customHeight="1" x14ac:dyDescent="0.2">
      <c r="A996" s="54">
        <f t="shared" si="331"/>
        <v>45923</v>
      </c>
      <c r="B996" s="54" t="str">
        <f t="shared" si="332"/>
        <v>NRT</v>
      </c>
      <c r="C996" s="53">
        <f t="shared" si="333"/>
        <v>82020038174</v>
      </c>
      <c r="D996" s="55" t="str">
        <f t="shared" si="334"/>
        <v>PJP250148229</v>
      </c>
      <c r="E996" s="53">
        <f t="shared" si="335"/>
        <v>596421499276</v>
      </c>
      <c r="F996" s="53">
        <f t="shared" si="336"/>
        <v>2256355</v>
      </c>
      <c r="G996" s="53" t="str">
        <f t="shared" si="337"/>
        <v>SWCORP (TEAMHT)</v>
      </c>
      <c r="H996" s="55" t="str">
        <f t="shared" si="338"/>
        <v>이유정</v>
      </c>
      <c r="I996" s="53">
        <f t="shared" si="339"/>
        <v>44694</v>
      </c>
      <c r="J996" s="72">
        <f t="shared" si="340"/>
        <v>0</v>
      </c>
      <c r="K996" s="114">
        <f t="shared" si="341"/>
        <v>1</v>
      </c>
      <c r="L996" s="115">
        <f t="shared" si="342"/>
        <v>3.25</v>
      </c>
      <c r="M996" s="115">
        <f t="shared" si="343"/>
        <v>3.5</v>
      </c>
      <c r="N996" s="56">
        <f t="shared" si="344"/>
        <v>3.5</v>
      </c>
      <c r="O996" s="53" t="str">
        <f t="shared" si="345"/>
        <v>일반(목록배제,Normal-Manifest Exception)</v>
      </c>
      <c r="P996" s="100">
        <f t="shared" si="346"/>
        <v>14.78</v>
      </c>
      <c r="Q996" s="63" t="str">
        <f t="shared" si="347"/>
        <v>RS702</v>
      </c>
      <c r="R996" s="63" t="str">
        <f t="shared" si="348"/>
        <v>AIR SEOUL</v>
      </c>
      <c r="S996" s="54">
        <f t="shared" si="349"/>
        <v>45923</v>
      </c>
      <c r="T996" s="94">
        <f t="shared" si="350"/>
        <v>1135</v>
      </c>
      <c r="U996" s="98" cm="1">
        <f t="array" ref="U996">IF(OR(ISNUMBER(SEARCH("대신대납",J996)),ISNUMBER(SEARCH("대신 대납",J996))),_xlfn.LET(
  _xlpm.s,J996,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6" s="98">
        <f>((K996-1)*2500)/(Summary!$B$23/100)</f>
        <v>0</v>
      </c>
      <c r="W996" s="107">
        <f>IF(OR(ISNUMBER(SEARCH("대신대납",J996)),ISNUMBER(SEARCH("대신 대납",J996)),ISNUMBER(SEARCH("대신착불",J996)),ISNUMBER(SEARCH("대신 착불",J996))), 0,_xlfn.IFNA(_xlfn.IFS(
    AND(N996/K996 &gt; 2, N996/K996 &lt;= 5), 500/(Summary!$B$23/100) * K996,
    AND(N996/K996 &gt; 5, N996/K996 &lt;= 10), 1000/(Summary!$B$23/100) * K996,
    AND(N996/K996 &gt; 10, N996/K996 &lt;= 20), 3000/(Summary!$B$23/100) * K996,
    AND(N996/K996 &gt; 20, N996/K996 &lt;= 25), 11000/(Summary!$B$23/100) * K996,
    AND(N996/K996 &gt; 25, N996/K996 &lt;= 999), 15000/(Summary!$B$23/100) * K996
),0))</f>
        <v>53.059968376258844</v>
      </c>
      <c r="X996" s="99" cm="1">
        <f t="array" ref="X996">_xlfn.IFNA(_xlfn.IFS(AND(P996&gt;=2000, P996&lt;3000), 10000, AND(P996&gt;=3000, P996&lt;4000), 15000, AND(P996&gt;=4000, P996&lt;5000), 20000, AND(P996&gt;=5000), 25000),0)</f>
        <v>0</v>
      </c>
      <c r="Y996" s="64" t="str">
        <f>_xlfn.IFNA(VLOOKUP(D996,OTC!$A:$H,8,0),"")</f>
        <v/>
      </c>
      <c r="Z996" s="102">
        <f t="shared" si="351"/>
        <v>53</v>
      </c>
      <c r="AA996" s="113">
        <f t="shared" si="352"/>
        <v>1188</v>
      </c>
      <c r="AB996" s="124">
        <f>IF(OR(ISNUMBER(SEARCH("적하삭제",J996)),ISNUMBER(SEARCH("적하 삭제",J996))),0,AA996*Summary!$B$23/100)</f>
        <v>11194.8804</v>
      </c>
      <c r="AC996" s="65"/>
      <c r="AD996" s="145">
        <v>45923</v>
      </c>
      <c r="AE996" s="139" t="s">
        <v>10</v>
      </c>
      <c r="AF996" s="139">
        <v>82020038174</v>
      </c>
      <c r="AG996" s="139" t="s">
        <v>3046</v>
      </c>
      <c r="AH996" s="139" t="s">
        <v>1046</v>
      </c>
      <c r="AI996" s="139">
        <v>1097964286</v>
      </c>
      <c r="AJ996" s="139">
        <v>44694</v>
      </c>
      <c r="AK996" s="139"/>
      <c r="AL996" s="140">
        <v>1</v>
      </c>
      <c r="AM996" s="141">
        <v>3.25</v>
      </c>
      <c r="AN996" s="141">
        <v>3.5</v>
      </c>
      <c r="AO996" s="141">
        <v>3.5</v>
      </c>
      <c r="AP996" s="139" t="s">
        <v>8</v>
      </c>
      <c r="AQ996" s="141">
        <v>14.78</v>
      </c>
      <c r="AR996" s="139" t="s">
        <v>81</v>
      </c>
      <c r="AS996" s="139" t="s">
        <v>81</v>
      </c>
      <c r="AT996" s="139" t="s">
        <v>81</v>
      </c>
      <c r="AU996" s="139" t="s">
        <v>81</v>
      </c>
      <c r="AV996" s="139" t="s">
        <v>81</v>
      </c>
      <c r="AW996" s="139">
        <v>2256355</v>
      </c>
      <c r="AX996" s="139" t="s">
        <v>121</v>
      </c>
      <c r="AY996" s="139" t="s">
        <v>82</v>
      </c>
      <c r="AZ996" s="139"/>
      <c r="BA996" s="139" t="s">
        <v>83</v>
      </c>
      <c r="BB996" s="157">
        <v>596421499276</v>
      </c>
      <c r="BC996" s="139"/>
      <c r="BD996" s="139" t="s">
        <v>3047</v>
      </c>
      <c r="BE996" s="139" t="s">
        <v>119</v>
      </c>
      <c r="BF996" s="139" t="s">
        <v>87</v>
      </c>
      <c r="BG996" s="139" t="s">
        <v>84</v>
      </c>
      <c r="BH996" s="139" t="s">
        <v>85</v>
      </c>
      <c r="BI996" s="139" t="s">
        <v>86</v>
      </c>
      <c r="BJ996" s="139"/>
      <c r="BK996" s="139" t="s">
        <v>116</v>
      </c>
    </row>
    <row r="997" spans="1:63" ht="13.2" customHeight="1" x14ac:dyDescent="0.2">
      <c r="A997" s="54">
        <f t="shared" si="331"/>
        <v>45923</v>
      </c>
      <c r="B997" s="54" t="str">
        <f t="shared" si="332"/>
        <v>NRT</v>
      </c>
      <c r="C997" s="53">
        <f t="shared" si="333"/>
        <v>82020038174</v>
      </c>
      <c r="D997" s="55" t="str">
        <f t="shared" si="334"/>
        <v>PJP250148236</v>
      </c>
      <c r="E997" s="53">
        <f t="shared" si="335"/>
        <v>596421499346</v>
      </c>
      <c r="F997" s="53">
        <f t="shared" si="336"/>
        <v>2256355</v>
      </c>
      <c r="G997" s="53" t="str">
        <f t="shared" si="337"/>
        <v>SWCORP (TEAMHT)</v>
      </c>
      <c r="H997" s="55" t="str">
        <f t="shared" si="338"/>
        <v>양석윤</v>
      </c>
      <c r="I997" s="53">
        <f t="shared" si="339"/>
        <v>51237</v>
      </c>
      <c r="J997" s="72">
        <f t="shared" si="340"/>
        <v>0</v>
      </c>
      <c r="K997" s="114">
        <f t="shared" si="341"/>
        <v>1</v>
      </c>
      <c r="L997" s="115">
        <f t="shared" si="342"/>
        <v>6.1</v>
      </c>
      <c r="M997" s="115">
        <f t="shared" si="343"/>
        <v>8</v>
      </c>
      <c r="N997" s="56">
        <f t="shared" si="344"/>
        <v>8</v>
      </c>
      <c r="O997" s="53" t="str">
        <f t="shared" si="345"/>
        <v>일반(목록배제,Normal-Manifest Exception)</v>
      </c>
      <c r="P997" s="100">
        <f t="shared" si="346"/>
        <v>24.55</v>
      </c>
      <c r="Q997" s="63" t="str">
        <f t="shared" si="347"/>
        <v>RS702</v>
      </c>
      <c r="R997" s="63" t="str">
        <f t="shared" si="348"/>
        <v>AIR SEOUL</v>
      </c>
      <c r="S997" s="54">
        <f t="shared" si="349"/>
        <v>45923</v>
      </c>
      <c r="T997" s="94">
        <f t="shared" si="350"/>
        <v>1990</v>
      </c>
      <c r="U997" s="98" cm="1">
        <f t="array" ref="U997">IF(OR(ISNUMBER(SEARCH("대신대납",J997)),ISNUMBER(SEARCH("대신 대납",J997))),_xlfn.LET(
  _xlpm.s,J997,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7" s="98">
        <f>((K997-1)*2500)/(Summary!$B$23/100)</f>
        <v>0</v>
      </c>
      <c r="W997" s="107">
        <f>IF(OR(ISNUMBER(SEARCH("대신대납",J997)),ISNUMBER(SEARCH("대신 대납",J997)),ISNUMBER(SEARCH("대신착불",J997)),ISNUMBER(SEARCH("대신 착불",J997))), 0,_xlfn.IFNA(_xlfn.IFS(
    AND(N997/K997 &gt; 2, N997/K997 &lt;= 5), 500/(Summary!$B$23/100) * K997,
    AND(N997/K997 &gt; 5, N997/K997 &lt;= 10), 1000/(Summary!$B$23/100) * K997,
    AND(N997/K997 &gt; 10, N997/K997 &lt;= 20), 3000/(Summary!$B$23/100) * K997,
    AND(N997/K997 &gt; 20, N997/K997 &lt;= 25), 11000/(Summary!$B$23/100) * K997,
    AND(N997/K997 &gt; 25, N997/K997 &lt;= 999), 15000/(Summary!$B$23/100) * K997
),0))</f>
        <v>106.11993675251769</v>
      </c>
      <c r="X997" s="99" cm="1">
        <f t="array" ref="X997">_xlfn.IFNA(_xlfn.IFS(AND(P997&gt;=2000, P997&lt;3000), 10000, AND(P997&gt;=3000, P997&lt;4000), 15000, AND(P997&gt;=4000, P997&lt;5000), 20000, AND(P997&gt;=5000), 25000),0)</f>
        <v>0</v>
      </c>
      <c r="Y997" s="64" t="str">
        <f>_xlfn.IFNA(VLOOKUP(D997,OTC!$A:$H,8,0),"")</f>
        <v/>
      </c>
      <c r="Z997" s="102">
        <f t="shared" si="351"/>
        <v>106</v>
      </c>
      <c r="AA997" s="113">
        <f t="shared" si="352"/>
        <v>2096</v>
      </c>
      <c r="AB997" s="124">
        <f>IF(OR(ISNUMBER(SEARCH("적하삭제",J997)),ISNUMBER(SEARCH("적하 삭제",J997))),0,AA997*Summary!$B$23/100)</f>
        <v>19751.236800000002</v>
      </c>
      <c r="AC997" s="65"/>
      <c r="AD997" s="145">
        <v>45923</v>
      </c>
      <c r="AE997" s="139" t="s">
        <v>10</v>
      </c>
      <c r="AF997" s="139">
        <v>82020038174</v>
      </c>
      <c r="AG997" s="139" t="s">
        <v>3048</v>
      </c>
      <c r="AH997" s="139" t="s">
        <v>3049</v>
      </c>
      <c r="AI997" s="139">
        <v>1051010737</v>
      </c>
      <c r="AJ997" s="139">
        <v>51237</v>
      </c>
      <c r="AK997" s="139"/>
      <c r="AL997" s="140">
        <v>1</v>
      </c>
      <c r="AM997" s="141">
        <v>6.1</v>
      </c>
      <c r="AN997" s="141">
        <v>8</v>
      </c>
      <c r="AO997" s="141">
        <v>8</v>
      </c>
      <c r="AP997" s="139" t="s">
        <v>8</v>
      </c>
      <c r="AQ997" s="141">
        <v>24.55</v>
      </c>
      <c r="AR997" s="139" t="s">
        <v>81</v>
      </c>
      <c r="AS997" s="139" t="s">
        <v>81</v>
      </c>
      <c r="AT997" s="139" t="s">
        <v>81</v>
      </c>
      <c r="AU997" s="139" t="s">
        <v>81</v>
      </c>
      <c r="AV997" s="139" t="s">
        <v>81</v>
      </c>
      <c r="AW997" s="139">
        <v>2256355</v>
      </c>
      <c r="AX997" s="139" t="s">
        <v>121</v>
      </c>
      <c r="AY997" s="139" t="s">
        <v>82</v>
      </c>
      <c r="AZ997" s="139"/>
      <c r="BA997" s="139" t="s">
        <v>83</v>
      </c>
      <c r="BB997" s="157">
        <v>596421499346</v>
      </c>
      <c r="BC997" s="139"/>
      <c r="BD997" s="139" t="s">
        <v>3050</v>
      </c>
      <c r="BE997" s="139" t="s">
        <v>119</v>
      </c>
      <c r="BF997" s="139" t="s">
        <v>87</v>
      </c>
      <c r="BG997" s="139" t="s">
        <v>84</v>
      </c>
      <c r="BH997" s="139" t="s">
        <v>85</v>
      </c>
      <c r="BI997" s="139" t="s">
        <v>86</v>
      </c>
      <c r="BJ997" s="139"/>
      <c r="BK997" s="139" t="s">
        <v>116</v>
      </c>
    </row>
    <row r="998" spans="1:63" ht="13.2" customHeight="1" x14ac:dyDescent="0.2">
      <c r="A998" s="54">
        <f t="shared" si="331"/>
        <v>45923</v>
      </c>
      <c r="B998" s="54" t="str">
        <f t="shared" si="332"/>
        <v>NRT</v>
      </c>
      <c r="C998" s="53">
        <f t="shared" si="333"/>
        <v>82020038174</v>
      </c>
      <c r="D998" s="55" t="str">
        <f t="shared" si="334"/>
        <v>PJP250148848</v>
      </c>
      <c r="E998" s="53">
        <f t="shared" si="335"/>
        <v>596421502150</v>
      </c>
      <c r="F998" s="53">
        <f t="shared" si="336"/>
        <v>2256355</v>
      </c>
      <c r="G998" s="53" t="str">
        <f t="shared" si="337"/>
        <v>SWCORP (TEAMHT)</v>
      </c>
      <c r="H998" s="55" t="str">
        <f t="shared" si="338"/>
        <v>김하늘</v>
      </c>
      <c r="I998" s="53">
        <f t="shared" si="339"/>
        <v>18008</v>
      </c>
      <c r="J998" s="72">
        <f t="shared" si="340"/>
        <v>0</v>
      </c>
      <c r="K998" s="114">
        <f t="shared" si="341"/>
        <v>1</v>
      </c>
      <c r="L998" s="115">
        <f t="shared" si="342"/>
        <v>1.75</v>
      </c>
      <c r="M998" s="115">
        <f t="shared" si="343"/>
        <v>2.2000000000000002</v>
      </c>
      <c r="N998" s="56">
        <f t="shared" si="344"/>
        <v>2.2000000000000002</v>
      </c>
      <c r="O998" s="53" t="str">
        <f t="shared" si="345"/>
        <v>일반(목록배제,Normal-Manifest Exception)</v>
      </c>
      <c r="P998" s="100">
        <f t="shared" si="346"/>
        <v>3.3</v>
      </c>
      <c r="Q998" s="63" t="str">
        <f t="shared" si="347"/>
        <v>RS702</v>
      </c>
      <c r="R998" s="63" t="str">
        <f t="shared" si="348"/>
        <v>AIR SEOUL</v>
      </c>
      <c r="S998" s="54">
        <f t="shared" si="349"/>
        <v>45923</v>
      </c>
      <c r="T998" s="94">
        <f t="shared" si="350"/>
        <v>888</v>
      </c>
      <c r="U998" s="98" cm="1">
        <f t="array" ref="U998">IF(OR(ISNUMBER(SEARCH("대신대납",J998)),ISNUMBER(SEARCH("대신 대납",J998))),_xlfn.LET(
  _xlpm.s,J998,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8" s="98">
        <f>((K998-1)*2500)/(Summary!$B$23/100)</f>
        <v>0</v>
      </c>
      <c r="W998" s="107">
        <f>IF(OR(ISNUMBER(SEARCH("대신대납",J998)),ISNUMBER(SEARCH("대신 대납",J998)),ISNUMBER(SEARCH("대신착불",J998)),ISNUMBER(SEARCH("대신 착불",J998))), 0,_xlfn.IFNA(_xlfn.IFS(
    AND(N998/K998 &gt; 2, N998/K998 &lt;= 5), 500/(Summary!$B$23/100) * K998,
    AND(N998/K998 &gt; 5, N998/K998 &lt;= 10), 1000/(Summary!$B$23/100) * K998,
    AND(N998/K998 &gt; 10, N998/K998 &lt;= 20), 3000/(Summary!$B$23/100) * K998,
    AND(N998/K998 &gt; 20, N998/K998 &lt;= 25), 11000/(Summary!$B$23/100) * K998,
    AND(N998/K998 &gt; 25, N998/K998 &lt;= 999), 15000/(Summary!$B$23/100) * K998
),0))</f>
        <v>53.059968376258844</v>
      </c>
      <c r="X998" s="99" cm="1">
        <f t="array" ref="X998">_xlfn.IFNA(_xlfn.IFS(AND(P998&gt;=2000, P998&lt;3000), 10000, AND(P998&gt;=3000, P998&lt;4000), 15000, AND(P998&gt;=4000, P998&lt;5000), 20000, AND(P998&gt;=5000), 25000),0)</f>
        <v>0</v>
      </c>
      <c r="Y998" s="64" t="str">
        <f>_xlfn.IFNA(VLOOKUP(D998,OTC!$A:$H,8,0),"")</f>
        <v/>
      </c>
      <c r="Z998" s="102">
        <f t="shared" si="351"/>
        <v>53</v>
      </c>
      <c r="AA998" s="113">
        <f t="shared" si="352"/>
        <v>941</v>
      </c>
      <c r="AB998" s="124">
        <f>IF(OR(ISNUMBER(SEARCH("적하삭제",J998)),ISNUMBER(SEARCH("적하 삭제",J998))),0,AA998*Summary!$B$23/100)</f>
        <v>8867.3253000000004</v>
      </c>
      <c r="AC998" s="65"/>
      <c r="AD998" s="145">
        <v>45923</v>
      </c>
      <c r="AE998" s="139" t="s">
        <v>10</v>
      </c>
      <c r="AF998" s="139">
        <v>82020038174</v>
      </c>
      <c r="AG998" s="139" t="s">
        <v>3051</v>
      </c>
      <c r="AH998" s="139" t="s">
        <v>3052</v>
      </c>
      <c r="AI998" s="139">
        <v>1096710633</v>
      </c>
      <c r="AJ998" s="139">
        <v>18008</v>
      </c>
      <c r="AK998" s="139"/>
      <c r="AL998" s="140">
        <v>1</v>
      </c>
      <c r="AM998" s="141">
        <v>1.75</v>
      </c>
      <c r="AN998" s="141">
        <v>2.2000000000000002</v>
      </c>
      <c r="AO998" s="141">
        <v>2.2000000000000002</v>
      </c>
      <c r="AP998" s="139" t="s">
        <v>8</v>
      </c>
      <c r="AQ998" s="141">
        <v>3.3</v>
      </c>
      <c r="AR998" s="139" t="s">
        <v>81</v>
      </c>
      <c r="AS998" s="139" t="s">
        <v>81</v>
      </c>
      <c r="AT998" s="139" t="s">
        <v>81</v>
      </c>
      <c r="AU998" s="139" t="s">
        <v>81</v>
      </c>
      <c r="AV998" s="139" t="s">
        <v>81</v>
      </c>
      <c r="AW998" s="139">
        <v>2256355</v>
      </c>
      <c r="AX998" s="139" t="s">
        <v>121</v>
      </c>
      <c r="AY998" s="139" t="s">
        <v>82</v>
      </c>
      <c r="AZ998" s="139"/>
      <c r="BA998" s="139" t="s">
        <v>83</v>
      </c>
      <c r="BB998" s="157">
        <v>596421502150</v>
      </c>
      <c r="BC998" s="139"/>
      <c r="BD998" s="139" t="s">
        <v>3053</v>
      </c>
      <c r="BE998" s="139" t="s">
        <v>119</v>
      </c>
      <c r="BF998" s="139" t="s">
        <v>87</v>
      </c>
      <c r="BG998" s="139" t="s">
        <v>84</v>
      </c>
      <c r="BH998" s="139" t="s">
        <v>85</v>
      </c>
      <c r="BI998" s="139" t="s">
        <v>86</v>
      </c>
      <c r="BJ998" s="139"/>
      <c r="BK998" s="139" t="s">
        <v>116</v>
      </c>
    </row>
    <row r="999" spans="1:63" ht="13.2" customHeight="1" x14ac:dyDescent="0.2">
      <c r="A999" s="54">
        <f t="shared" si="331"/>
        <v>45923</v>
      </c>
      <c r="B999" s="54" t="str">
        <f t="shared" si="332"/>
        <v>NRT</v>
      </c>
      <c r="C999" s="53">
        <f t="shared" si="333"/>
        <v>82020038174</v>
      </c>
      <c r="D999" s="55" t="str">
        <f t="shared" si="334"/>
        <v>PJP250148859</v>
      </c>
      <c r="E999" s="53">
        <f t="shared" si="335"/>
        <v>596421502264</v>
      </c>
      <c r="F999" s="53">
        <f t="shared" si="336"/>
        <v>2256355</v>
      </c>
      <c r="G999" s="53" t="str">
        <f t="shared" si="337"/>
        <v>SWCORP (TEAMHT)</v>
      </c>
      <c r="H999" s="55" t="str">
        <f t="shared" si="338"/>
        <v>정윤선</v>
      </c>
      <c r="I999" s="53">
        <f t="shared" si="339"/>
        <v>5503</v>
      </c>
      <c r="J999" s="72">
        <f t="shared" si="340"/>
        <v>0</v>
      </c>
      <c r="K999" s="114">
        <f t="shared" si="341"/>
        <v>1</v>
      </c>
      <c r="L999" s="115">
        <f t="shared" si="342"/>
        <v>4.9000000000000004</v>
      </c>
      <c r="M999" s="115">
        <f t="shared" si="343"/>
        <v>3.5</v>
      </c>
      <c r="N999" s="56">
        <f t="shared" si="344"/>
        <v>4.9000000000000004</v>
      </c>
      <c r="O999" s="53" t="str">
        <f t="shared" si="345"/>
        <v>일반(목록배제,Normal-Manifest Exception)</v>
      </c>
      <c r="P999" s="100">
        <f t="shared" si="346"/>
        <v>26.97</v>
      </c>
      <c r="Q999" s="63" t="str">
        <f t="shared" si="347"/>
        <v>RS702</v>
      </c>
      <c r="R999" s="63" t="str">
        <f t="shared" si="348"/>
        <v>AIR SEOUL</v>
      </c>
      <c r="S999" s="54">
        <f t="shared" si="349"/>
        <v>45923</v>
      </c>
      <c r="T999" s="94">
        <f t="shared" si="350"/>
        <v>1401</v>
      </c>
      <c r="U999" s="98" cm="1">
        <f t="array" ref="U999">IF(OR(ISNUMBER(SEARCH("대신대납",J999)),ISNUMBER(SEARCH("대신 대납",J999))),_xlfn.LET(
  _xlpm.s,J999,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99" s="98">
        <f>((K999-1)*2500)/(Summary!$B$23/100)</f>
        <v>0</v>
      </c>
      <c r="W999" s="107">
        <f>IF(OR(ISNUMBER(SEARCH("대신대납",J999)),ISNUMBER(SEARCH("대신 대납",J999)),ISNUMBER(SEARCH("대신착불",J999)),ISNUMBER(SEARCH("대신 착불",J999))), 0,_xlfn.IFNA(_xlfn.IFS(
    AND(N999/K999 &gt; 2, N999/K999 &lt;= 5), 500/(Summary!$B$23/100) * K999,
    AND(N999/K999 &gt; 5, N999/K999 &lt;= 10), 1000/(Summary!$B$23/100) * K999,
    AND(N999/K999 &gt; 10, N999/K999 &lt;= 20), 3000/(Summary!$B$23/100) * K999,
    AND(N999/K999 &gt; 20, N999/K999 &lt;= 25), 11000/(Summary!$B$23/100) * K999,
    AND(N999/K999 &gt; 25, N999/K999 &lt;= 999), 15000/(Summary!$B$23/100) * K999
),0))</f>
        <v>53.059968376258844</v>
      </c>
      <c r="X999" s="99" cm="1">
        <f t="array" ref="X999">_xlfn.IFNA(_xlfn.IFS(AND(P999&gt;=2000, P999&lt;3000), 10000, AND(P999&gt;=3000, P999&lt;4000), 15000, AND(P999&gt;=4000, P999&lt;5000), 20000, AND(P999&gt;=5000), 25000),0)</f>
        <v>0</v>
      </c>
      <c r="Y999" s="64" t="str">
        <f>_xlfn.IFNA(VLOOKUP(D999,OTC!$A:$H,8,0),"")</f>
        <v/>
      </c>
      <c r="Z999" s="102">
        <f t="shared" si="351"/>
        <v>53</v>
      </c>
      <c r="AA999" s="113">
        <f t="shared" si="352"/>
        <v>1454</v>
      </c>
      <c r="AB999" s="124">
        <f>IF(OR(ISNUMBER(SEARCH("적하삭제",J999)),ISNUMBER(SEARCH("적하 삭제",J999))),0,AA999*Summary!$B$23/100)</f>
        <v>13701.478200000001</v>
      </c>
      <c r="AC999" s="65"/>
      <c r="AD999" s="145">
        <v>45923</v>
      </c>
      <c r="AE999" s="139" t="s">
        <v>10</v>
      </c>
      <c r="AF999" s="139">
        <v>82020038174</v>
      </c>
      <c r="AG999" s="139" t="s">
        <v>3054</v>
      </c>
      <c r="AH999" s="139" t="s">
        <v>1070</v>
      </c>
      <c r="AI999" s="139">
        <v>1072447337</v>
      </c>
      <c r="AJ999" s="139">
        <v>5503</v>
      </c>
      <c r="AK999" s="139"/>
      <c r="AL999" s="140">
        <v>1</v>
      </c>
      <c r="AM999" s="141">
        <v>4.9000000000000004</v>
      </c>
      <c r="AN999" s="141">
        <v>3.5</v>
      </c>
      <c r="AO999" s="141">
        <v>4.9000000000000004</v>
      </c>
      <c r="AP999" s="139" t="s">
        <v>8</v>
      </c>
      <c r="AQ999" s="141">
        <v>26.97</v>
      </c>
      <c r="AR999" s="139" t="s">
        <v>81</v>
      </c>
      <c r="AS999" s="139" t="s">
        <v>81</v>
      </c>
      <c r="AT999" s="139" t="s">
        <v>81</v>
      </c>
      <c r="AU999" s="139" t="s">
        <v>81</v>
      </c>
      <c r="AV999" s="139" t="s">
        <v>81</v>
      </c>
      <c r="AW999" s="139">
        <v>2256355</v>
      </c>
      <c r="AX999" s="139" t="s">
        <v>121</v>
      </c>
      <c r="AY999" s="139" t="s">
        <v>82</v>
      </c>
      <c r="AZ999" s="139"/>
      <c r="BA999" s="139" t="s">
        <v>83</v>
      </c>
      <c r="BB999" s="157">
        <v>596421502264</v>
      </c>
      <c r="BC999" s="139"/>
      <c r="BD999" s="139" t="s">
        <v>3055</v>
      </c>
      <c r="BE999" s="139" t="s">
        <v>119</v>
      </c>
      <c r="BF999" s="139" t="s">
        <v>87</v>
      </c>
      <c r="BG999" s="139" t="s">
        <v>84</v>
      </c>
      <c r="BH999" s="139" t="s">
        <v>85</v>
      </c>
      <c r="BI999" s="139" t="s">
        <v>86</v>
      </c>
      <c r="BJ999" s="139"/>
      <c r="BK999" s="139" t="s">
        <v>116</v>
      </c>
    </row>
    <row r="1000" spans="1:63" ht="13.2" customHeight="1" x14ac:dyDescent="0.2">
      <c r="A1000" s="54">
        <f t="shared" si="331"/>
        <v>45923</v>
      </c>
      <c r="B1000" s="54" t="str">
        <f t="shared" si="332"/>
        <v>NRT</v>
      </c>
      <c r="C1000" s="53">
        <f t="shared" si="333"/>
        <v>82020038174</v>
      </c>
      <c r="D1000" s="55" t="str">
        <f t="shared" si="334"/>
        <v>PJP250148864</v>
      </c>
      <c r="E1000" s="53">
        <f t="shared" si="335"/>
        <v>596421502312</v>
      </c>
      <c r="F1000" s="53">
        <f t="shared" si="336"/>
        <v>2256355</v>
      </c>
      <c r="G1000" s="53" t="str">
        <f t="shared" si="337"/>
        <v>SWCORP (TEAMHT)</v>
      </c>
      <c r="H1000" s="55" t="str">
        <f t="shared" si="338"/>
        <v>연제승</v>
      </c>
      <c r="I1000" s="53">
        <f t="shared" si="339"/>
        <v>22168</v>
      </c>
      <c r="J1000" s="72">
        <f t="shared" si="340"/>
        <v>0</v>
      </c>
      <c r="K1000" s="114">
        <f t="shared" si="341"/>
        <v>1</v>
      </c>
      <c r="L1000" s="115">
        <f t="shared" si="342"/>
        <v>0.35</v>
      </c>
      <c r="M1000" s="115">
        <f t="shared" si="343"/>
        <v>2.2000000000000002</v>
      </c>
      <c r="N1000" s="56">
        <f t="shared" si="344"/>
        <v>2.2000000000000002</v>
      </c>
      <c r="O1000" s="53" t="str">
        <f t="shared" si="345"/>
        <v>일반(목록배제,Normal-Manifest Exception)</v>
      </c>
      <c r="P1000" s="100">
        <f t="shared" si="346"/>
        <v>13.5</v>
      </c>
      <c r="Q1000" s="63" t="str">
        <f t="shared" si="347"/>
        <v>RS702</v>
      </c>
      <c r="R1000" s="63" t="str">
        <f t="shared" si="348"/>
        <v>AIR SEOUL</v>
      </c>
      <c r="S1000" s="54">
        <f t="shared" si="349"/>
        <v>45923</v>
      </c>
      <c r="T1000" s="94">
        <f t="shared" si="350"/>
        <v>888</v>
      </c>
      <c r="U1000" s="98" cm="1">
        <f t="array" ref="U1000">IF(OR(ISNUMBER(SEARCH("대신대납",J1000)),ISNUMBER(SEARCH("대신 대납",J1000))),_xlfn.LET(
  _xlpm.s,J1000,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0" s="98">
        <f>((K1000-1)*2500)/(Summary!$B$23/100)</f>
        <v>0</v>
      </c>
      <c r="W1000" s="107">
        <f>IF(OR(ISNUMBER(SEARCH("대신대납",J1000)),ISNUMBER(SEARCH("대신 대납",J1000)),ISNUMBER(SEARCH("대신착불",J1000)),ISNUMBER(SEARCH("대신 착불",J1000))), 0,_xlfn.IFNA(_xlfn.IFS(
    AND(N1000/K1000 &gt; 2, N1000/K1000 &lt;= 5), 500/(Summary!$B$23/100) * K1000,
    AND(N1000/K1000 &gt; 5, N1000/K1000 &lt;= 10), 1000/(Summary!$B$23/100) * K1000,
    AND(N1000/K1000 &gt; 10, N1000/K1000 &lt;= 20), 3000/(Summary!$B$23/100) * K1000,
    AND(N1000/K1000 &gt; 20, N1000/K1000 &lt;= 25), 11000/(Summary!$B$23/100) * K1000,
    AND(N1000/K1000 &gt; 25, N1000/K1000 &lt;= 999), 15000/(Summary!$B$23/100) * K1000
),0))</f>
        <v>53.059968376258844</v>
      </c>
      <c r="X1000" s="99" cm="1">
        <f t="array" ref="X1000">_xlfn.IFNA(_xlfn.IFS(AND(P1000&gt;=2000, P1000&lt;3000), 10000, AND(P1000&gt;=3000, P1000&lt;4000), 15000, AND(P1000&gt;=4000, P1000&lt;5000), 20000, AND(P1000&gt;=5000), 25000),0)</f>
        <v>0</v>
      </c>
      <c r="Y1000" s="64" t="str">
        <f>_xlfn.IFNA(VLOOKUP(D1000,OTC!$A:$H,8,0),"")</f>
        <v/>
      </c>
      <c r="Z1000" s="102">
        <f t="shared" si="351"/>
        <v>53</v>
      </c>
      <c r="AA1000" s="113">
        <f t="shared" si="352"/>
        <v>941</v>
      </c>
      <c r="AB1000" s="124">
        <f>IF(OR(ISNUMBER(SEARCH("적하삭제",J1000)),ISNUMBER(SEARCH("적하 삭제",J1000))),0,AA1000*Summary!$B$23/100)</f>
        <v>8867.3253000000004</v>
      </c>
      <c r="AC1000" s="65"/>
      <c r="AD1000" s="145">
        <v>45923</v>
      </c>
      <c r="AE1000" s="139" t="s">
        <v>10</v>
      </c>
      <c r="AF1000" s="139">
        <v>82020038174</v>
      </c>
      <c r="AG1000" s="139" t="s">
        <v>3056</v>
      </c>
      <c r="AH1000" s="139" t="s">
        <v>3057</v>
      </c>
      <c r="AI1000" s="139">
        <v>1099718029</v>
      </c>
      <c r="AJ1000" s="139">
        <v>22168</v>
      </c>
      <c r="AK1000" s="139"/>
      <c r="AL1000" s="140">
        <v>1</v>
      </c>
      <c r="AM1000" s="141">
        <v>0.35</v>
      </c>
      <c r="AN1000" s="141">
        <v>2.2000000000000002</v>
      </c>
      <c r="AO1000" s="141">
        <v>2.2000000000000002</v>
      </c>
      <c r="AP1000" s="139" t="s">
        <v>8</v>
      </c>
      <c r="AQ1000" s="141">
        <v>13.5</v>
      </c>
      <c r="AR1000" s="139" t="s">
        <v>81</v>
      </c>
      <c r="AS1000" s="139" t="s">
        <v>81</v>
      </c>
      <c r="AT1000" s="139" t="s">
        <v>81</v>
      </c>
      <c r="AU1000" s="139" t="s">
        <v>81</v>
      </c>
      <c r="AV1000" s="139" t="s">
        <v>81</v>
      </c>
      <c r="AW1000" s="139">
        <v>2256355</v>
      </c>
      <c r="AX1000" s="139" t="s">
        <v>121</v>
      </c>
      <c r="AY1000" s="139" t="s">
        <v>82</v>
      </c>
      <c r="AZ1000" s="139"/>
      <c r="BA1000" s="139" t="s">
        <v>83</v>
      </c>
      <c r="BB1000" s="157">
        <v>596421502312</v>
      </c>
      <c r="BC1000" s="139"/>
      <c r="BD1000" s="139" t="s">
        <v>3058</v>
      </c>
      <c r="BE1000" s="139" t="s">
        <v>119</v>
      </c>
      <c r="BF1000" s="139" t="s">
        <v>87</v>
      </c>
      <c r="BG1000" s="139" t="s">
        <v>84</v>
      </c>
      <c r="BH1000" s="139" t="s">
        <v>85</v>
      </c>
      <c r="BI1000" s="139" t="s">
        <v>86</v>
      </c>
      <c r="BJ1000" s="139"/>
      <c r="BK1000" s="139" t="s">
        <v>116</v>
      </c>
    </row>
    <row r="1001" spans="1:63" ht="13.2" customHeight="1" x14ac:dyDescent="0.2">
      <c r="A1001" s="54">
        <f t="shared" si="331"/>
        <v>45923</v>
      </c>
      <c r="B1001" s="54" t="str">
        <f t="shared" si="332"/>
        <v>NRT</v>
      </c>
      <c r="C1001" s="53">
        <f t="shared" si="333"/>
        <v>82020038174</v>
      </c>
      <c r="D1001" s="55" t="str">
        <f t="shared" si="334"/>
        <v>PJP250148870</v>
      </c>
      <c r="E1001" s="53">
        <f t="shared" si="335"/>
        <v>596421502371</v>
      </c>
      <c r="F1001" s="53">
        <f t="shared" si="336"/>
        <v>2256355</v>
      </c>
      <c r="G1001" s="53" t="str">
        <f t="shared" si="337"/>
        <v>SWCORP (TEAMHT)</v>
      </c>
      <c r="H1001" s="55" t="str">
        <f t="shared" si="338"/>
        <v>박세령</v>
      </c>
      <c r="I1001" s="53">
        <f t="shared" si="339"/>
        <v>26156</v>
      </c>
      <c r="J1001" s="72">
        <f t="shared" si="340"/>
        <v>0</v>
      </c>
      <c r="K1001" s="114">
        <f t="shared" si="341"/>
        <v>1</v>
      </c>
      <c r="L1001" s="115">
        <f t="shared" si="342"/>
        <v>2.9</v>
      </c>
      <c r="M1001" s="115">
        <f t="shared" si="343"/>
        <v>5.9</v>
      </c>
      <c r="N1001" s="56">
        <f t="shared" si="344"/>
        <v>5.9</v>
      </c>
      <c r="O1001" s="53" t="str">
        <f t="shared" si="345"/>
        <v>일반(목록배제,Normal-Manifest Exception)</v>
      </c>
      <c r="P1001" s="100">
        <f t="shared" si="346"/>
        <v>40.68</v>
      </c>
      <c r="Q1001" s="63" t="str">
        <f t="shared" si="347"/>
        <v>RS702</v>
      </c>
      <c r="R1001" s="63" t="str">
        <f t="shared" si="348"/>
        <v>AIR SEOUL</v>
      </c>
      <c r="S1001" s="54">
        <f t="shared" si="349"/>
        <v>45923</v>
      </c>
      <c r="T1001" s="94">
        <f t="shared" si="350"/>
        <v>1591</v>
      </c>
      <c r="U1001" s="98" cm="1">
        <f t="array" ref="U1001">IF(OR(ISNUMBER(SEARCH("대신대납",J1001)),ISNUMBER(SEARCH("대신 대납",J1001))),_xlfn.LET(
  _xlpm.s,J1001,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1" s="98">
        <f>((K1001-1)*2500)/(Summary!$B$23/100)</f>
        <v>0</v>
      </c>
      <c r="W1001" s="107">
        <f>IF(OR(ISNUMBER(SEARCH("대신대납",J1001)),ISNUMBER(SEARCH("대신 대납",J1001)),ISNUMBER(SEARCH("대신착불",J1001)),ISNUMBER(SEARCH("대신 착불",J1001))), 0,_xlfn.IFNA(_xlfn.IFS(
    AND(N1001/K1001 &gt; 2, N1001/K1001 &lt;= 5), 500/(Summary!$B$23/100) * K1001,
    AND(N1001/K1001 &gt; 5, N1001/K1001 &lt;= 10), 1000/(Summary!$B$23/100) * K1001,
    AND(N1001/K1001 &gt; 10, N1001/K1001 &lt;= 20), 3000/(Summary!$B$23/100) * K1001,
    AND(N1001/K1001 &gt; 20, N1001/K1001 &lt;= 25), 11000/(Summary!$B$23/100) * K1001,
    AND(N1001/K1001 &gt; 25, N1001/K1001 &lt;= 999), 15000/(Summary!$B$23/100) * K1001
),0))</f>
        <v>106.11993675251769</v>
      </c>
      <c r="X1001" s="99" cm="1">
        <f t="array" ref="X1001">_xlfn.IFNA(_xlfn.IFS(AND(P1001&gt;=2000, P1001&lt;3000), 10000, AND(P1001&gt;=3000, P1001&lt;4000), 15000, AND(P1001&gt;=4000, P1001&lt;5000), 20000, AND(P1001&gt;=5000), 25000),0)</f>
        <v>0</v>
      </c>
      <c r="Y1001" s="64" t="str">
        <f>_xlfn.IFNA(VLOOKUP(D1001,OTC!$A:$H,8,0),"")</f>
        <v/>
      </c>
      <c r="Z1001" s="102">
        <f t="shared" si="351"/>
        <v>106</v>
      </c>
      <c r="AA1001" s="113">
        <f t="shared" si="352"/>
        <v>1697</v>
      </c>
      <c r="AB1001" s="124">
        <f>IF(OR(ISNUMBER(SEARCH("적하삭제",J1001)),ISNUMBER(SEARCH("적하 삭제",J1001))),0,AA1001*Summary!$B$23/100)</f>
        <v>15991.340099999999</v>
      </c>
      <c r="AC1001" s="65"/>
      <c r="AD1001" s="145">
        <v>45923</v>
      </c>
      <c r="AE1001" s="139" t="s">
        <v>10</v>
      </c>
      <c r="AF1001" s="139">
        <v>82020038174</v>
      </c>
      <c r="AG1001" s="139" t="s">
        <v>3059</v>
      </c>
      <c r="AH1001" s="139" t="s">
        <v>3060</v>
      </c>
      <c r="AI1001" s="139">
        <v>1031795018</v>
      </c>
      <c r="AJ1001" s="139">
        <v>26156</v>
      </c>
      <c r="AK1001" s="139"/>
      <c r="AL1001" s="140">
        <v>1</v>
      </c>
      <c r="AM1001" s="141">
        <v>2.9</v>
      </c>
      <c r="AN1001" s="141">
        <v>5.9</v>
      </c>
      <c r="AO1001" s="141">
        <v>6</v>
      </c>
      <c r="AP1001" s="139" t="s">
        <v>8</v>
      </c>
      <c r="AQ1001" s="141">
        <v>40.68</v>
      </c>
      <c r="AR1001" s="139" t="s">
        <v>81</v>
      </c>
      <c r="AS1001" s="139" t="s">
        <v>81</v>
      </c>
      <c r="AT1001" s="139" t="s">
        <v>81</v>
      </c>
      <c r="AU1001" s="139" t="s">
        <v>81</v>
      </c>
      <c r="AV1001" s="139" t="s">
        <v>81</v>
      </c>
      <c r="AW1001" s="139">
        <v>2256355</v>
      </c>
      <c r="AX1001" s="139" t="s">
        <v>121</v>
      </c>
      <c r="AY1001" s="139" t="s">
        <v>82</v>
      </c>
      <c r="AZ1001" s="139"/>
      <c r="BA1001" s="139" t="s">
        <v>83</v>
      </c>
      <c r="BB1001" s="157">
        <v>596421502371</v>
      </c>
      <c r="BC1001" s="139"/>
      <c r="BD1001" s="139" t="s">
        <v>3061</v>
      </c>
      <c r="BE1001" s="139" t="s">
        <v>119</v>
      </c>
      <c r="BF1001" s="139" t="s">
        <v>87</v>
      </c>
      <c r="BG1001" s="139" t="s">
        <v>84</v>
      </c>
      <c r="BH1001" s="139" t="s">
        <v>85</v>
      </c>
      <c r="BI1001" s="139" t="s">
        <v>86</v>
      </c>
      <c r="BJ1001" s="139"/>
      <c r="BK1001" s="139" t="s">
        <v>116</v>
      </c>
    </row>
    <row r="1002" spans="1:63" ht="13.2" customHeight="1" x14ac:dyDescent="0.2">
      <c r="A1002" s="54">
        <f t="shared" si="331"/>
        <v>45923</v>
      </c>
      <c r="B1002" s="54" t="str">
        <f t="shared" si="332"/>
        <v>NRT</v>
      </c>
      <c r="C1002" s="53">
        <f t="shared" si="333"/>
        <v>82020038174</v>
      </c>
      <c r="D1002" s="55" t="str">
        <f t="shared" si="334"/>
        <v>PJP250148248</v>
      </c>
      <c r="E1002" s="53">
        <f t="shared" si="335"/>
        <v>596421499431</v>
      </c>
      <c r="F1002" s="53">
        <f t="shared" si="336"/>
        <v>2256355</v>
      </c>
      <c r="G1002" s="53" t="str">
        <f t="shared" si="337"/>
        <v>SWCORP (TEAMHT)</v>
      </c>
      <c r="H1002" s="55" t="str">
        <f t="shared" si="338"/>
        <v>조해인</v>
      </c>
      <c r="I1002" s="53">
        <f t="shared" si="339"/>
        <v>11456</v>
      </c>
      <c r="J1002" s="72">
        <f t="shared" si="340"/>
        <v>0</v>
      </c>
      <c r="K1002" s="114">
        <f t="shared" si="341"/>
        <v>1</v>
      </c>
      <c r="L1002" s="115">
        <f t="shared" si="342"/>
        <v>0.95</v>
      </c>
      <c r="M1002" s="115">
        <f t="shared" si="343"/>
        <v>3.9</v>
      </c>
      <c r="N1002" s="56">
        <f t="shared" si="344"/>
        <v>3.9000000000000004</v>
      </c>
      <c r="O1002" s="53" t="str">
        <f t="shared" si="345"/>
        <v>일반(목록배제,Normal-Manifest Exception)</v>
      </c>
      <c r="P1002" s="100">
        <f t="shared" si="346"/>
        <v>3.9</v>
      </c>
      <c r="Q1002" s="63" t="str">
        <f t="shared" si="347"/>
        <v>RS702</v>
      </c>
      <c r="R1002" s="63" t="str">
        <f t="shared" si="348"/>
        <v>AIR SEOUL</v>
      </c>
      <c r="S1002" s="54">
        <f t="shared" si="349"/>
        <v>45923</v>
      </c>
      <c r="T1002" s="94">
        <f t="shared" si="350"/>
        <v>1211</v>
      </c>
      <c r="U1002" s="98" cm="1">
        <f t="array" ref="U1002">IF(OR(ISNUMBER(SEARCH("대신대납",J1002)),ISNUMBER(SEARCH("대신 대납",J1002))),_xlfn.LET(
  _xlpm.s,J1002,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2" s="98">
        <f>((K1002-1)*2500)/(Summary!$B$23/100)</f>
        <v>0</v>
      </c>
      <c r="W1002" s="107">
        <f>IF(OR(ISNUMBER(SEARCH("대신대납",J1002)),ISNUMBER(SEARCH("대신 대납",J1002)),ISNUMBER(SEARCH("대신착불",J1002)),ISNUMBER(SEARCH("대신 착불",J1002))), 0,_xlfn.IFNA(_xlfn.IFS(
    AND(N1002/K1002 &gt; 2, N1002/K1002 &lt;= 5), 500/(Summary!$B$23/100) * K1002,
    AND(N1002/K1002 &gt; 5, N1002/K1002 &lt;= 10), 1000/(Summary!$B$23/100) * K1002,
    AND(N1002/K1002 &gt; 10, N1002/K1002 &lt;= 20), 3000/(Summary!$B$23/100) * K1002,
    AND(N1002/K1002 &gt; 20, N1002/K1002 &lt;= 25), 11000/(Summary!$B$23/100) * K1002,
    AND(N1002/K1002 &gt; 25, N1002/K1002 &lt;= 999), 15000/(Summary!$B$23/100) * K1002
),0))</f>
        <v>53.059968376258844</v>
      </c>
      <c r="X1002" s="99" cm="1">
        <f t="array" ref="X1002">_xlfn.IFNA(_xlfn.IFS(AND(P1002&gt;=2000, P1002&lt;3000), 10000, AND(P1002&gt;=3000, P1002&lt;4000), 15000, AND(P1002&gt;=4000, P1002&lt;5000), 20000, AND(P1002&gt;=5000), 25000),0)</f>
        <v>0</v>
      </c>
      <c r="Y1002" s="64" t="str">
        <f>_xlfn.IFNA(VLOOKUP(D1002,OTC!$A:$H,8,0),"")</f>
        <v/>
      </c>
      <c r="Z1002" s="102">
        <f t="shared" si="351"/>
        <v>53</v>
      </c>
      <c r="AA1002" s="113">
        <f t="shared" si="352"/>
        <v>1264</v>
      </c>
      <c r="AB1002" s="124">
        <f>IF(OR(ISNUMBER(SEARCH("적하삭제",J1002)),ISNUMBER(SEARCH("적하 삭제",J1002))),0,AA1002*Summary!$B$23/100)</f>
        <v>11911.051200000002</v>
      </c>
      <c r="AC1002" s="65"/>
      <c r="AD1002" s="145">
        <v>45923</v>
      </c>
      <c r="AE1002" s="139" t="s">
        <v>10</v>
      </c>
      <c r="AF1002" s="139">
        <v>82020038174</v>
      </c>
      <c r="AG1002" s="139" t="s">
        <v>3062</v>
      </c>
      <c r="AH1002" s="139" t="s">
        <v>3063</v>
      </c>
      <c r="AI1002" s="139">
        <v>1089746294</v>
      </c>
      <c r="AJ1002" s="139">
        <v>11456</v>
      </c>
      <c r="AK1002" s="139"/>
      <c r="AL1002" s="140">
        <v>1</v>
      </c>
      <c r="AM1002" s="141">
        <v>0.95</v>
      </c>
      <c r="AN1002" s="141">
        <v>3.9</v>
      </c>
      <c r="AO1002" s="141">
        <v>3.9</v>
      </c>
      <c r="AP1002" s="139" t="s">
        <v>8</v>
      </c>
      <c r="AQ1002" s="141">
        <v>3.9</v>
      </c>
      <c r="AR1002" s="139" t="s">
        <v>81</v>
      </c>
      <c r="AS1002" s="139" t="s">
        <v>81</v>
      </c>
      <c r="AT1002" s="139" t="s">
        <v>81</v>
      </c>
      <c r="AU1002" s="139" t="s">
        <v>81</v>
      </c>
      <c r="AV1002" s="139" t="s">
        <v>81</v>
      </c>
      <c r="AW1002" s="139">
        <v>2256355</v>
      </c>
      <c r="AX1002" s="139" t="s">
        <v>121</v>
      </c>
      <c r="AY1002" s="139" t="s">
        <v>82</v>
      </c>
      <c r="AZ1002" s="139"/>
      <c r="BA1002" s="139" t="s">
        <v>83</v>
      </c>
      <c r="BB1002" s="157">
        <v>596421499431</v>
      </c>
      <c r="BC1002" s="139"/>
      <c r="BD1002" s="139" t="s">
        <v>3064</v>
      </c>
      <c r="BE1002" s="139" t="s">
        <v>119</v>
      </c>
      <c r="BF1002" s="139" t="s">
        <v>87</v>
      </c>
      <c r="BG1002" s="139" t="s">
        <v>84</v>
      </c>
      <c r="BH1002" s="139" t="s">
        <v>85</v>
      </c>
      <c r="BI1002" s="139" t="s">
        <v>86</v>
      </c>
      <c r="BJ1002" s="139"/>
      <c r="BK1002" s="139" t="s">
        <v>116</v>
      </c>
    </row>
    <row r="1003" spans="1:63" ht="13.2" customHeight="1" x14ac:dyDescent="0.2">
      <c r="A1003" s="54">
        <f t="shared" si="331"/>
        <v>45923</v>
      </c>
      <c r="B1003" s="54" t="str">
        <f t="shared" si="332"/>
        <v>NRT</v>
      </c>
      <c r="C1003" s="53">
        <f t="shared" si="333"/>
        <v>82020038174</v>
      </c>
      <c r="D1003" s="55" t="str">
        <f t="shared" si="334"/>
        <v>PJP250148284</v>
      </c>
      <c r="E1003" s="53">
        <f t="shared" si="335"/>
        <v>596421499626</v>
      </c>
      <c r="F1003" s="53">
        <f t="shared" si="336"/>
        <v>2256355</v>
      </c>
      <c r="G1003" s="53" t="str">
        <f t="shared" si="337"/>
        <v>SWCORP (TEAMHT)</v>
      </c>
      <c r="H1003" s="55" t="str">
        <f t="shared" si="338"/>
        <v>이채미</v>
      </c>
      <c r="I1003" s="53">
        <f t="shared" si="339"/>
        <v>47770</v>
      </c>
      <c r="J1003" s="72" t="str">
        <f t="shared" si="340"/>
        <v>[식물검역]</v>
      </c>
      <c r="K1003" s="114">
        <f t="shared" si="341"/>
        <v>1</v>
      </c>
      <c r="L1003" s="115">
        <f t="shared" si="342"/>
        <v>0.45</v>
      </c>
      <c r="M1003" s="115">
        <f t="shared" si="343"/>
        <v>2</v>
      </c>
      <c r="N1003" s="56">
        <f t="shared" si="344"/>
        <v>2</v>
      </c>
      <c r="O1003" s="53" t="str">
        <f t="shared" si="345"/>
        <v>식물검역(Plants Inspection)</v>
      </c>
      <c r="P1003" s="100">
        <f t="shared" si="346"/>
        <v>2.1</v>
      </c>
      <c r="Q1003" s="63" t="str">
        <f t="shared" si="347"/>
        <v>RS702</v>
      </c>
      <c r="R1003" s="63" t="str">
        <f t="shared" si="348"/>
        <v>AIR SEOUL</v>
      </c>
      <c r="S1003" s="54">
        <f t="shared" si="349"/>
        <v>45923</v>
      </c>
      <c r="T1003" s="94">
        <f t="shared" si="350"/>
        <v>850</v>
      </c>
      <c r="U1003" s="98" cm="1">
        <f t="array" ref="U1003">IF(OR(ISNUMBER(SEARCH("대신대납",J1003)),ISNUMBER(SEARCH("대신 대납",J1003))),_xlfn.LET(
  _xlpm.s,J1003,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3" s="98">
        <f>((K1003-1)*2500)/(Summary!$B$23/100)</f>
        <v>0</v>
      </c>
      <c r="W1003" s="107">
        <f>IF(OR(ISNUMBER(SEARCH("대신대납",J1003)),ISNUMBER(SEARCH("대신 대납",J1003)),ISNUMBER(SEARCH("대신착불",J1003)),ISNUMBER(SEARCH("대신 착불",J1003))), 0,_xlfn.IFNA(_xlfn.IFS(
    AND(N1003/K1003 &gt; 2, N1003/K1003 &lt;= 5), 500/(Summary!$B$23/100) * K1003,
    AND(N1003/K1003 &gt; 5, N1003/K1003 &lt;= 10), 1000/(Summary!$B$23/100) * K1003,
    AND(N1003/K1003 &gt; 10, N1003/K1003 &lt;= 20), 3000/(Summary!$B$23/100) * K1003,
    AND(N1003/K1003 &gt; 20, N1003/K1003 &lt;= 25), 11000/(Summary!$B$23/100) * K1003,
    AND(N1003/K1003 &gt; 25, N1003/K1003 &lt;= 999), 15000/(Summary!$B$23/100) * K1003
),0))</f>
        <v>0</v>
      </c>
      <c r="X1003" s="99" cm="1">
        <f t="array" ref="X1003">_xlfn.IFNA(_xlfn.IFS(AND(P1003&gt;=2000, P1003&lt;3000), 10000, AND(P1003&gt;=3000, P1003&lt;4000), 15000, AND(P1003&gt;=4000, P1003&lt;5000), 20000, AND(P1003&gt;=5000), 25000),0)</f>
        <v>0</v>
      </c>
      <c r="Y1003" s="64" t="str">
        <f>_xlfn.IFNA(VLOOKUP(D1003,OTC!$A:$H,8,0),"")</f>
        <v/>
      </c>
      <c r="Z1003" s="102">
        <f t="shared" si="351"/>
        <v>0</v>
      </c>
      <c r="AA1003" s="113">
        <f t="shared" si="352"/>
        <v>850</v>
      </c>
      <c r="AB1003" s="124">
        <f>IF(OR(ISNUMBER(SEARCH("적하삭제",J1003)),ISNUMBER(SEARCH("적하 삭제",J1003))),0,AA1003*Summary!$B$23/100)</f>
        <v>8009.8050000000003</v>
      </c>
      <c r="AC1003" s="65"/>
      <c r="AD1003" s="145">
        <v>45923</v>
      </c>
      <c r="AE1003" s="139" t="s">
        <v>10</v>
      </c>
      <c r="AF1003" s="139">
        <v>82020038174</v>
      </c>
      <c r="AG1003" s="139" t="s">
        <v>3065</v>
      </c>
      <c r="AH1003" s="139" t="s">
        <v>3066</v>
      </c>
      <c r="AI1003" s="139">
        <v>1079273690</v>
      </c>
      <c r="AJ1003" s="139">
        <v>47770</v>
      </c>
      <c r="AK1003" s="139" t="s">
        <v>117</v>
      </c>
      <c r="AL1003" s="140">
        <v>1</v>
      </c>
      <c r="AM1003" s="141">
        <v>0.45</v>
      </c>
      <c r="AN1003" s="141">
        <v>2</v>
      </c>
      <c r="AO1003" s="141">
        <v>2</v>
      </c>
      <c r="AP1003" s="139" t="s">
        <v>99</v>
      </c>
      <c r="AQ1003" s="141">
        <v>2.1</v>
      </c>
      <c r="AR1003" s="139" t="s">
        <v>81</v>
      </c>
      <c r="AS1003" s="139" t="s">
        <v>81</v>
      </c>
      <c r="AT1003" s="139" t="s">
        <v>81</v>
      </c>
      <c r="AU1003" s="139" t="s">
        <v>81</v>
      </c>
      <c r="AV1003" s="139" t="s">
        <v>81</v>
      </c>
      <c r="AW1003" s="139">
        <v>2256355</v>
      </c>
      <c r="AX1003" s="139" t="s">
        <v>121</v>
      </c>
      <c r="AY1003" s="139" t="s">
        <v>82</v>
      </c>
      <c r="AZ1003" s="139"/>
      <c r="BA1003" s="139" t="s">
        <v>83</v>
      </c>
      <c r="BB1003" s="157">
        <v>596421499626</v>
      </c>
      <c r="BC1003" s="139"/>
      <c r="BD1003" s="139" t="s">
        <v>3067</v>
      </c>
      <c r="BE1003" s="139" t="s">
        <v>119</v>
      </c>
      <c r="BF1003" s="139" t="s">
        <v>87</v>
      </c>
      <c r="BG1003" s="139" t="s">
        <v>84</v>
      </c>
      <c r="BH1003" s="139" t="s">
        <v>85</v>
      </c>
      <c r="BI1003" s="139" t="s">
        <v>86</v>
      </c>
      <c r="BJ1003" s="139"/>
      <c r="BK1003" s="139" t="s">
        <v>116</v>
      </c>
    </row>
    <row r="1004" spans="1:63" ht="13.2" customHeight="1" x14ac:dyDescent="0.2">
      <c r="A1004" s="54">
        <f t="shared" si="331"/>
        <v>45923</v>
      </c>
      <c r="B1004" s="54" t="str">
        <f t="shared" si="332"/>
        <v>NRT</v>
      </c>
      <c r="C1004" s="53">
        <f t="shared" si="333"/>
        <v>82020038174</v>
      </c>
      <c r="D1004" s="55" t="str">
        <f t="shared" si="334"/>
        <v>PJP250148235</v>
      </c>
      <c r="E1004" s="53">
        <f t="shared" si="335"/>
        <v>596421499335</v>
      </c>
      <c r="F1004" s="53">
        <f t="shared" si="336"/>
        <v>2256355</v>
      </c>
      <c r="G1004" s="53" t="str">
        <f t="shared" si="337"/>
        <v>SWCORP (TEAMHT)</v>
      </c>
      <c r="H1004" s="55" t="str">
        <f t="shared" si="338"/>
        <v>서인숙</v>
      </c>
      <c r="I1004" s="53">
        <f t="shared" si="339"/>
        <v>47515</v>
      </c>
      <c r="J1004" s="72">
        <f t="shared" si="340"/>
        <v>0</v>
      </c>
      <c r="K1004" s="114">
        <f t="shared" si="341"/>
        <v>1</v>
      </c>
      <c r="L1004" s="115">
        <f t="shared" si="342"/>
        <v>4.3</v>
      </c>
      <c r="M1004" s="115">
        <f t="shared" si="343"/>
        <v>5.9</v>
      </c>
      <c r="N1004" s="56">
        <f t="shared" si="344"/>
        <v>5.9</v>
      </c>
      <c r="O1004" s="53" t="str">
        <f t="shared" si="345"/>
        <v>일반(목록배제,Normal-Manifest Exception)</v>
      </c>
      <c r="P1004" s="100">
        <f t="shared" si="346"/>
        <v>33.17</v>
      </c>
      <c r="Q1004" s="63" t="str">
        <f t="shared" si="347"/>
        <v>RS702</v>
      </c>
      <c r="R1004" s="63" t="str">
        <f t="shared" si="348"/>
        <v>AIR SEOUL</v>
      </c>
      <c r="S1004" s="54">
        <f t="shared" si="349"/>
        <v>45923</v>
      </c>
      <c r="T1004" s="94">
        <f t="shared" si="350"/>
        <v>1591</v>
      </c>
      <c r="U1004" s="98" cm="1">
        <f t="array" ref="U1004">IF(OR(ISNUMBER(SEARCH("대신대납",J1004)),ISNUMBER(SEARCH("대신 대납",J1004))),_xlfn.LET(
  _xlpm.s,J1004,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4" s="98">
        <f>((K1004-1)*2500)/(Summary!$B$23/100)</f>
        <v>0</v>
      </c>
      <c r="W1004" s="107">
        <f>IF(OR(ISNUMBER(SEARCH("대신대납",J1004)),ISNUMBER(SEARCH("대신 대납",J1004)),ISNUMBER(SEARCH("대신착불",J1004)),ISNUMBER(SEARCH("대신 착불",J1004))), 0,_xlfn.IFNA(_xlfn.IFS(
    AND(N1004/K1004 &gt; 2, N1004/K1004 &lt;= 5), 500/(Summary!$B$23/100) * K1004,
    AND(N1004/K1004 &gt; 5, N1004/K1004 &lt;= 10), 1000/(Summary!$B$23/100) * K1004,
    AND(N1004/K1004 &gt; 10, N1004/K1004 &lt;= 20), 3000/(Summary!$B$23/100) * K1004,
    AND(N1004/K1004 &gt; 20, N1004/K1004 &lt;= 25), 11000/(Summary!$B$23/100) * K1004,
    AND(N1004/K1004 &gt; 25, N1004/K1004 &lt;= 999), 15000/(Summary!$B$23/100) * K1004
),0))</f>
        <v>106.11993675251769</v>
      </c>
      <c r="X1004" s="99" cm="1">
        <f t="array" ref="X1004">_xlfn.IFNA(_xlfn.IFS(AND(P1004&gt;=2000, P1004&lt;3000), 10000, AND(P1004&gt;=3000, P1004&lt;4000), 15000, AND(P1004&gt;=4000, P1004&lt;5000), 20000, AND(P1004&gt;=5000), 25000),0)</f>
        <v>0</v>
      </c>
      <c r="Y1004" s="64" t="str">
        <f>_xlfn.IFNA(VLOOKUP(D1004,OTC!$A:$H,8,0),"")</f>
        <v/>
      </c>
      <c r="Z1004" s="102">
        <f t="shared" si="351"/>
        <v>106</v>
      </c>
      <c r="AA1004" s="113">
        <f t="shared" si="352"/>
        <v>1697</v>
      </c>
      <c r="AB1004" s="124">
        <f>IF(OR(ISNUMBER(SEARCH("적하삭제",J1004)),ISNUMBER(SEARCH("적하 삭제",J1004))),0,AA1004*Summary!$B$23/100)</f>
        <v>15991.340099999999</v>
      </c>
      <c r="AC1004" s="65"/>
      <c r="AD1004" s="145">
        <v>45923</v>
      </c>
      <c r="AE1004" s="139" t="s">
        <v>10</v>
      </c>
      <c r="AF1004" s="139">
        <v>82020038174</v>
      </c>
      <c r="AG1004" s="139" t="s">
        <v>3068</v>
      </c>
      <c r="AH1004" s="139" t="s">
        <v>3069</v>
      </c>
      <c r="AI1004" s="139">
        <v>1038455578</v>
      </c>
      <c r="AJ1004" s="139">
        <v>47515</v>
      </c>
      <c r="AK1004" s="139"/>
      <c r="AL1004" s="140">
        <v>1</v>
      </c>
      <c r="AM1004" s="141">
        <v>4.3</v>
      </c>
      <c r="AN1004" s="141">
        <v>5.9</v>
      </c>
      <c r="AO1004" s="141">
        <v>6</v>
      </c>
      <c r="AP1004" s="139" t="s">
        <v>8</v>
      </c>
      <c r="AQ1004" s="141">
        <v>33.17</v>
      </c>
      <c r="AR1004" s="139" t="s">
        <v>81</v>
      </c>
      <c r="AS1004" s="139" t="s">
        <v>81</v>
      </c>
      <c r="AT1004" s="139" t="s">
        <v>81</v>
      </c>
      <c r="AU1004" s="139" t="s">
        <v>81</v>
      </c>
      <c r="AV1004" s="139" t="s">
        <v>81</v>
      </c>
      <c r="AW1004" s="139">
        <v>2256355</v>
      </c>
      <c r="AX1004" s="139" t="s">
        <v>121</v>
      </c>
      <c r="AY1004" s="139" t="s">
        <v>82</v>
      </c>
      <c r="AZ1004" s="139"/>
      <c r="BA1004" s="139" t="s">
        <v>83</v>
      </c>
      <c r="BB1004" s="157">
        <v>596421499335</v>
      </c>
      <c r="BC1004" s="139"/>
      <c r="BD1004" s="139" t="s">
        <v>3070</v>
      </c>
      <c r="BE1004" s="139" t="s">
        <v>119</v>
      </c>
      <c r="BF1004" s="139" t="s">
        <v>87</v>
      </c>
      <c r="BG1004" s="139" t="s">
        <v>84</v>
      </c>
      <c r="BH1004" s="139" t="s">
        <v>85</v>
      </c>
      <c r="BI1004" s="139" t="s">
        <v>86</v>
      </c>
      <c r="BJ1004" s="139"/>
      <c r="BK1004" s="139" t="s">
        <v>116</v>
      </c>
    </row>
    <row r="1005" spans="1:63" ht="13.2" customHeight="1" x14ac:dyDescent="0.2">
      <c r="A1005" s="54">
        <f t="shared" si="331"/>
        <v>45923</v>
      </c>
      <c r="B1005" s="54" t="str">
        <f t="shared" si="332"/>
        <v>NRT</v>
      </c>
      <c r="C1005" s="53">
        <f t="shared" si="333"/>
        <v>82020038174</v>
      </c>
      <c r="D1005" s="55" t="str">
        <f t="shared" si="334"/>
        <v>PJP250148239</v>
      </c>
      <c r="E1005" s="53">
        <f t="shared" si="335"/>
        <v>596421499372</v>
      </c>
      <c r="F1005" s="53">
        <f t="shared" si="336"/>
        <v>2256355</v>
      </c>
      <c r="G1005" s="53" t="str">
        <f t="shared" si="337"/>
        <v>SWCORP (TEAMHT)</v>
      </c>
      <c r="H1005" s="55" t="str">
        <f t="shared" si="338"/>
        <v>손항영</v>
      </c>
      <c r="I1005" s="53">
        <f t="shared" si="339"/>
        <v>48288</v>
      </c>
      <c r="J1005" s="72">
        <f t="shared" si="340"/>
        <v>0</v>
      </c>
      <c r="K1005" s="114">
        <f t="shared" si="341"/>
        <v>1</v>
      </c>
      <c r="L1005" s="115">
        <f t="shared" si="342"/>
        <v>4.7</v>
      </c>
      <c r="M1005" s="115">
        <f t="shared" si="343"/>
        <v>3.4</v>
      </c>
      <c r="N1005" s="56">
        <f t="shared" si="344"/>
        <v>4.7</v>
      </c>
      <c r="O1005" s="53" t="str">
        <f t="shared" si="345"/>
        <v>일반(목록배제,Normal-Manifest Exception)</v>
      </c>
      <c r="P1005" s="100">
        <f t="shared" si="346"/>
        <v>16.260000000000002</v>
      </c>
      <c r="Q1005" s="63" t="str">
        <f t="shared" si="347"/>
        <v>RS702</v>
      </c>
      <c r="R1005" s="63" t="str">
        <f t="shared" si="348"/>
        <v>AIR SEOUL</v>
      </c>
      <c r="S1005" s="54">
        <f t="shared" si="349"/>
        <v>45923</v>
      </c>
      <c r="T1005" s="94">
        <f t="shared" si="350"/>
        <v>1363</v>
      </c>
      <c r="U1005" s="98" cm="1">
        <f t="array" ref="U1005">IF(OR(ISNUMBER(SEARCH("대신대납",J1005)),ISNUMBER(SEARCH("대신 대납",J1005))),_xlfn.LET(
  _xlpm.s,J1005,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5" s="98">
        <f>((K1005-1)*2500)/(Summary!$B$23/100)</f>
        <v>0</v>
      </c>
      <c r="W1005" s="107">
        <f>IF(OR(ISNUMBER(SEARCH("대신대납",J1005)),ISNUMBER(SEARCH("대신 대납",J1005)),ISNUMBER(SEARCH("대신착불",J1005)),ISNUMBER(SEARCH("대신 착불",J1005))), 0,_xlfn.IFNA(_xlfn.IFS(
    AND(N1005/K1005 &gt; 2, N1005/K1005 &lt;= 5), 500/(Summary!$B$23/100) * K1005,
    AND(N1005/K1005 &gt; 5, N1005/K1005 &lt;= 10), 1000/(Summary!$B$23/100) * K1005,
    AND(N1005/K1005 &gt; 10, N1005/K1005 &lt;= 20), 3000/(Summary!$B$23/100) * K1005,
    AND(N1005/K1005 &gt; 20, N1005/K1005 &lt;= 25), 11000/(Summary!$B$23/100) * K1005,
    AND(N1005/K1005 &gt; 25, N1005/K1005 &lt;= 999), 15000/(Summary!$B$23/100) * K1005
),0))</f>
        <v>53.059968376258844</v>
      </c>
      <c r="X1005" s="99" cm="1">
        <f t="array" ref="X1005">_xlfn.IFNA(_xlfn.IFS(AND(P1005&gt;=2000, P1005&lt;3000), 10000, AND(P1005&gt;=3000, P1005&lt;4000), 15000, AND(P1005&gt;=4000, P1005&lt;5000), 20000, AND(P1005&gt;=5000), 25000),0)</f>
        <v>0</v>
      </c>
      <c r="Y1005" s="64" t="str">
        <f>_xlfn.IFNA(VLOOKUP(D1005,OTC!$A:$H,8,0),"")</f>
        <v/>
      </c>
      <c r="Z1005" s="102">
        <f t="shared" si="351"/>
        <v>53</v>
      </c>
      <c r="AA1005" s="113">
        <f t="shared" si="352"/>
        <v>1416</v>
      </c>
      <c r="AB1005" s="124">
        <f>IF(OR(ISNUMBER(SEARCH("적하삭제",J1005)),ISNUMBER(SEARCH("적하 삭제",J1005))),0,AA1005*Summary!$B$23/100)</f>
        <v>13343.3928</v>
      </c>
      <c r="AC1005" s="65"/>
      <c r="AD1005" s="145">
        <v>45923</v>
      </c>
      <c r="AE1005" s="139" t="s">
        <v>10</v>
      </c>
      <c r="AF1005" s="139">
        <v>82020038174</v>
      </c>
      <c r="AG1005" s="139" t="s">
        <v>3071</v>
      </c>
      <c r="AH1005" s="139" t="s">
        <v>3072</v>
      </c>
      <c r="AI1005" s="139">
        <v>1071583375</v>
      </c>
      <c r="AJ1005" s="139">
        <v>48288</v>
      </c>
      <c r="AK1005" s="139"/>
      <c r="AL1005" s="140">
        <v>1</v>
      </c>
      <c r="AM1005" s="141">
        <v>4.7</v>
      </c>
      <c r="AN1005" s="141">
        <v>3.4</v>
      </c>
      <c r="AO1005" s="141">
        <v>4.7</v>
      </c>
      <c r="AP1005" s="139" t="s">
        <v>8</v>
      </c>
      <c r="AQ1005" s="141">
        <v>16.260000000000002</v>
      </c>
      <c r="AR1005" s="139" t="s">
        <v>81</v>
      </c>
      <c r="AS1005" s="139" t="s">
        <v>81</v>
      </c>
      <c r="AT1005" s="139" t="s">
        <v>81</v>
      </c>
      <c r="AU1005" s="139" t="s">
        <v>81</v>
      </c>
      <c r="AV1005" s="139" t="s">
        <v>81</v>
      </c>
      <c r="AW1005" s="139">
        <v>2256355</v>
      </c>
      <c r="AX1005" s="139" t="s">
        <v>121</v>
      </c>
      <c r="AY1005" s="139" t="s">
        <v>82</v>
      </c>
      <c r="AZ1005" s="139"/>
      <c r="BA1005" s="139" t="s">
        <v>83</v>
      </c>
      <c r="BB1005" s="157">
        <v>596421499372</v>
      </c>
      <c r="BC1005" s="139"/>
      <c r="BD1005" s="139" t="s">
        <v>3073</v>
      </c>
      <c r="BE1005" s="139" t="s">
        <v>119</v>
      </c>
      <c r="BF1005" s="139" t="s">
        <v>87</v>
      </c>
      <c r="BG1005" s="139" t="s">
        <v>84</v>
      </c>
      <c r="BH1005" s="139" t="s">
        <v>85</v>
      </c>
      <c r="BI1005" s="139" t="s">
        <v>86</v>
      </c>
      <c r="BJ1005" s="139"/>
      <c r="BK1005" s="139" t="s">
        <v>116</v>
      </c>
    </row>
    <row r="1006" spans="1:63" ht="13.2" customHeight="1" x14ac:dyDescent="0.2">
      <c r="A1006" s="54">
        <f t="shared" si="331"/>
        <v>45923</v>
      </c>
      <c r="B1006" s="54" t="str">
        <f t="shared" si="332"/>
        <v>NRT</v>
      </c>
      <c r="C1006" s="53">
        <f t="shared" si="333"/>
        <v>82020038174</v>
      </c>
      <c r="D1006" s="55" t="str">
        <f t="shared" si="334"/>
        <v>PJP250148287</v>
      </c>
      <c r="E1006" s="53">
        <f t="shared" si="335"/>
        <v>596421499652</v>
      </c>
      <c r="F1006" s="53">
        <f t="shared" si="336"/>
        <v>2256355</v>
      </c>
      <c r="G1006" s="53" t="str">
        <f t="shared" si="337"/>
        <v>SWCORP (TEAMHT)</v>
      </c>
      <c r="H1006" s="55" t="str">
        <f t="shared" si="338"/>
        <v>최호정</v>
      </c>
      <c r="I1006" s="53">
        <f t="shared" si="339"/>
        <v>18508</v>
      </c>
      <c r="J1006" s="72">
        <f t="shared" si="340"/>
        <v>0</v>
      </c>
      <c r="K1006" s="114">
        <f t="shared" si="341"/>
        <v>1</v>
      </c>
      <c r="L1006" s="115">
        <f t="shared" si="342"/>
        <v>0.45</v>
      </c>
      <c r="M1006" s="115">
        <f t="shared" si="343"/>
        <v>1.9</v>
      </c>
      <c r="N1006" s="56">
        <f t="shared" si="344"/>
        <v>1.9000000000000001</v>
      </c>
      <c r="O1006" s="53" t="str">
        <f t="shared" si="345"/>
        <v>목록(Manifest)</v>
      </c>
      <c r="P1006" s="100">
        <f t="shared" si="346"/>
        <v>2.2799999999999998</v>
      </c>
      <c r="Q1006" s="63" t="str">
        <f t="shared" si="347"/>
        <v>RS702</v>
      </c>
      <c r="R1006" s="63" t="str">
        <f t="shared" si="348"/>
        <v>AIR SEOUL</v>
      </c>
      <c r="S1006" s="54">
        <f t="shared" si="349"/>
        <v>45923</v>
      </c>
      <c r="T1006" s="94">
        <f t="shared" si="350"/>
        <v>831</v>
      </c>
      <c r="U1006" s="98" cm="1">
        <f t="array" ref="U1006">IF(OR(ISNUMBER(SEARCH("대신대납",J1006)),ISNUMBER(SEARCH("대신 대납",J1006))),_xlfn.LET(
  _xlpm.s,J1006,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6" s="98">
        <f>((K1006-1)*2500)/(Summary!$B$23/100)</f>
        <v>0</v>
      </c>
      <c r="W1006" s="107">
        <f>IF(OR(ISNUMBER(SEARCH("대신대납",J1006)),ISNUMBER(SEARCH("대신 대납",J1006)),ISNUMBER(SEARCH("대신착불",J1006)),ISNUMBER(SEARCH("대신 착불",J1006))), 0,_xlfn.IFNA(_xlfn.IFS(
    AND(N1006/K1006 &gt; 2, N1006/K1006 &lt;= 5), 500/(Summary!$B$23/100) * K1006,
    AND(N1006/K1006 &gt; 5, N1006/K1006 &lt;= 10), 1000/(Summary!$B$23/100) * K1006,
    AND(N1006/K1006 &gt; 10, N1006/K1006 &lt;= 20), 3000/(Summary!$B$23/100) * K1006,
    AND(N1006/K1006 &gt; 20, N1006/K1006 &lt;= 25), 11000/(Summary!$B$23/100) * K1006,
    AND(N1006/K1006 &gt; 25, N1006/K1006 &lt;= 999), 15000/(Summary!$B$23/100) * K1006
),0))</f>
        <v>0</v>
      </c>
      <c r="X1006" s="99" cm="1">
        <f t="array" ref="X1006">_xlfn.IFNA(_xlfn.IFS(AND(P1006&gt;=2000, P1006&lt;3000), 10000, AND(P1006&gt;=3000, P1006&lt;4000), 15000, AND(P1006&gt;=4000, P1006&lt;5000), 20000, AND(P1006&gt;=5000), 25000),0)</f>
        <v>0</v>
      </c>
      <c r="Y1006" s="64" t="str">
        <f>_xlfn.IFNA(VLOOKUP(D1006,OTC!$A:$H,8,0),"")</f>
        <v/>
      </c>
      <c r="Z1006" s="102">
        <f t="shared" si="351"/>
        <v>0</v>
      </c>
      <c r="AA1006" s="113">
        <f t="shared" si="352"/>
        <v>831</v>
      </c>
      <c r="AB1006" s="124">
        <f>IF(OR(ISNUMBER(SEARCH("적하삭제",J1006)),ISNUMBER(SEARCH("적하 삭제",J1006))),0,AA1006*Summary!$B$23/100)</f>
        <v>7830.7622999999994</v>
      </c>
      <c r="AC1006" s="65"/>
      <c r="AD1006" s="145">
        <v>45923</v>
      </c>
      <c r="AE1006" s="139" t="s">
        <v>10</v>
      </c>
      <c r="AF1006" s="139">
        <v>82020038174</v>
      </c>
      <c r="AG1006" s="139" t="s">
        <v>3074</v>
      </c>
      <c r="AH1006" s="139" t="s">
        <v>3075</v>
      </c>
      <c r="AI1006" s="139">
        <v>1047328876</v>
      </c>
      <c r="AJ1006" s="139">
        <v>18508</v>
      </c>
      <c r="AK1006" s="139"/>
      <c r="AL1006" s="140">
        <v>1</v>
      </c>
      <c r="AM1006" s="141">
        <v>0.45</v>
      </c>
      <c r="AN1006" s="141">
        <v>1.9</v>
      </c>
      <c r="AO1006" s="141">
        <v>1.9</v>
      </c>
      <c r="AP1006" s="139" t="s">
        <v>7</v>
      </c>
      <c r="AQ1006" s="141">
        <v>2.2799999999999998</v>
      </c>
      <c r="AR1006" s="139" t="s">
        <v>81</v>
      </c>
      <c r="AS1006" s="139" t="s">
        <v>81</v>
      </c>
      <c r="AT1006" s="139" t="s">
        <v>81</v>
      </c>
      <c r="AU1006" s="139" t="s">
        <v>81</v>
      </c>
      <c r="AV1006" s="139" t="s">
        <v>81</v>
      </c>
      <c r="AW1006" s="139">
        <v>2256355</v>
      </c>
      <c r="AX1006" s="139" t="s">
        <v>121</v>
      </c>
      <c r="AY1006" s="139" t="s">
        <v>82</v>
      </c>
      <c r="AZ1006" s="139"/>
      <c r="BA1006" s="139" t="s">
        <v>83</v>
      </c>
      <c r="BB1006" s="157">
        <v>596421499652</v>
      </c>
      <c r="BC1006" s="139"/>
      <c r="BD1006" s="139" t="s">
        <v>3076</v>
      </c>
      <c r="BE1006" s="139" t="s">
        <v>119</v>
      </c>
      <c r="BF1006" s="139" t="s">
        <v>87</v>
      </c>
      <c r="BG1006" s="139" t="s">
        <v>84</v>
      </c>
      <c r="BH1006" s="139" t="s">
        <v>85</v>
      </c>
      <c r="BI1006" s="139" t="s">
        <v>86</v>
      </c>
      <c r="BJ1006" s="139"/>
      <c r="BK1006" s="139" t="s">
        <v>116</v>
      </c>
    </row>
    <row r="1007" spans="1:63" ht="13.2" customHeight="1" x14ac:dyDescent="0.2">
      <c r="A1007" s="54">
        <f t="shared" si="331"/>
        <v>45923</v>
      </c>
      <c r="B1007" s="54" t="str">
        <f t="shared" si="332"/>
        <v>NRT</v>
      </c>
      <c r="C1007" s="53">
        <f t="shared" si="333"/>
        <v>82020038174</v>
      </c>
      <c r="D1007" s="55" t="str">
        <f t="shared" si="334"/>
        <v>PJP250148225</v>
      </c>
      <c r="E1007" s="53">
        <f t="shared" si="335"/>
        <v>596421499232</v>
      </c>
      <c r="F1007" s="53">
        <f t="shared" si="336"/>
        <v>2256355</v>
      </c>
      <c r="G1007" s="53" t="str">
        <f t="shared" si="337"/>
        <v>SWCORP (TEAMHT)</v>
      </c>
      <c r="H1007" s="55" t="str">
        <f t="shared" si="338"/>
        <v>김현정</v>
      </c>
      <c r="I1007" s="53">
        <f t="shared" si="339"/>
        <v>11446</v>
      </c>
      <c r="J1007" s="72">
        <f t="shared" si="340"/>
        <v>0</v>
      </c>
      <c r="K1007" s="114">
        <f t="shared" si="341"/>
        <v>1</v>
      </c>
      <c r="L1007" s="115">
        <f t="shared" si="342"/>
        <v>1.05</v>
      </c>
      <c r="M1007" s="115">
        <f t="shared" si="343"/>
        <v>3.5</v>
      </c>
      <c r="N1007" s="56">
        <f t="shared" si="344"/>
        <v>3.5</v>
      </c>
      <c r="O1007" s="53" t="str">
        <f t="shared" si="345"/>
        <v>일반(목록배제,Normal-Manifest Exception)</v>
      </c>
      <c r="P1007" s="100">
        <f t="shared" si="346"/>
        <v>5.61</v>
      </c>
      <c r="Q1007" s="63" t="str">
        <f t="shared" si="347"/>
        <v>RS702</v>
      </c>
      <c r="R1007" s="63" t="str">
        <f t="shared" si="348"/>
        <v>AIR SEOUL</v>
      </c>
      <c r="S1007" s="54">
        <f t="shared" si="349"/>
        <v>45923</v>
      </c>
      <c r="T1007" s="94">
        <f t="shared" si="350"/>
        <v>1135</v>
      </c>
      <c r="U1007" s="98" cm="1">
        <f t="array" ref="U1007">IF(OR(ISNUMBER(SEARCH("대신대납",J1007)),ISNUMBER(SEARCH("대신 대납",J1007))),_xlfn.LET(
  _xlpm.s,J1007,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7" s="98">
        <f>((K1007-1)*2500)/(Summary!$B$23/100)</f>
        <v>0</v>
      </c>
      <c r="W1007" s="107">
        <f>IF(OR(ISNUMBER(SEARCH("대신대납",J1007)),ISNUMBER(SEARCH("대신 대납",J1007)),ISNUMBER(SEARCH("대신착불",J1007)),ISNUMBER(SEARCH("대신 착불",J1007))), 0,_xlfn.IFNA(_xlfn.IFS(
    AND(N1007/K1007 &gt; 2, N1007/K1007 &lt;= 5), 500/(Summary!$B$23/100) * K1007,
    AND(N1007/K1007 &gt; 5, N1007/K1007 &lt;= 10), 1000/(Summary!$B$23/100) * K1007,
    AND(N1007/K1007 &gt; 10, N1007/K1007 &lt;= 20), 3000/(Summary!$B$23/100) * K1007,
    AND(N1007/K1007 &gt; 20, N1007/K1007 &lt;= 25), 11000/(Summary!$B$23/100) * K1007,
    AND(N1007/K1007 &gt; 25, N1007/K1007 &lt;= 999), 15000/(Summary!$B$23/100) * K1007
),0))</f>
        <v>53.059968376258844</v>
      </c>
      <c r="X1007" s="99" cm="1">
        <f t="array" ref="X1007">_xlfn.IFNA(_xlfn.IFS(AND(P1007&gt;=2000, P1007&lt;3000), 10000, AND(P1007&gt;=3000, P1007&lt;4000), 15000, AND(P1007&gt;=4000, P1007&lt;5000), 20000, AND(P1007&gt;=5000), 25000),0)</f>
        <v>0</v>
      </c>
      <c r="Y1007" s="64" t="str">
        <f>_xlfn.IFNA(VLOOKUP(D1007,OTC!$A:$H,8,0),"")</f>
        <v/>
      </c>
      <c r="Z1007" s="102">
        <f t="shared" si="351"/>
        <v>53</v>
      </c>
      <c r="AA1007" s="113">
        <f t="shared" si="352"/>
        <v>1188</v>
      </c>
      <c r="AB1007" s="124">
        <f>IF(OR(ISNUMBER(SEARCH("적하삭제",J1007)),ISNUMBER(SEARCH("적하 삭제",J1007))),0,AA1007*Summary!$B$23/100)</f>
        <v>11194.8804</v>
      </c>
      <c r="AC1007" s="65"/>
      <c r="AD1007" s="145">
        <v>45923</v>
      </c>
      <c r="AE1007" s="139" t="s">
        <v>10</v>
      </c>
      <c r="AF1007" s="139">
        <v>82020038174</v>
      </c>
      <c r="AG1007" s="139" t="s">
        <v>3077</v>
      </c>
      <c r="AH1007" s="139" t="s">
        <v>256</v>
      </c>
      <c r="AI1007" s="139">
        <v>1044546425</v>
      </c>
      <c r="AJ1007" s="139">
        <v>11446</v>
      </c>
      <c r="AK1007" s="139"/>
      <c r="AL1007" s="140">
        <v>1</v>
      </c>
      <c r="AM1007" s="141">
        <v>1.05</v>
      </c>
      <c r="AN1007" s="141">
        <v>3.5</v>
      </c>
      <c r="AO1007" s="141">
        <v>3.5</v>
      </c>
      <c r="AP1007" s="139" t="s">
        <v>8</v>
      </c>
      <c r="AQ1007" s="141">
        <v>5.61</v>
      </c>
      <c r="AR1007" s="139" t="s">
        <v>81</v>
      </c>
      <c r="AS1007" s="139" t="s">
        <v>81</v>
      </c>
      <c r="AT1007" s="139" t="s">
        <v>81</v>
      </c>
      <c r="AU1007" s="139" t="s">
        <v>81</v>
      </c>
      <c r="AV1007" s="139" t="s">
        <v>81</v>
      </c>
      <c r="AW1007" s="139">
        <v>2256355</v>
      </c>
      <c r="AX1007" s="139" t="s">
        <v>121</v>
      </c>
      <c r="AY1007" s="139" t="s">
        <v>82</v>
      </c>
      <c r="AZ1007" s="139"/>
      <c r="BA1007" s="139" t="s">
        <v>83</v>
      </c>
      <c r="BB1007" s="157">
        <v>596421499232</v>
      </c>
      <c r="BC1007" s="139"/>
      <c r="BD1007" s="139" t="s">
        <v>3078</v>
      </c>
      <c r="BE1007" s="139" t="s">
        <v>119</v>
      </c>
      <c r="BF1007" s="139" t="s">
        <v>87</v>
      </c>
      <c r="BG1007" s="139" t="s">
        <v>84</v>
      </c>
      <c r="BH1007" s="139" t="s">
        <v>85</v>
      </c>
      <c r="BI1007" s="139" t="s">
        <v>86</v>
      </c>
      <c r="BJ1007" s="139"/>
      <c r="BK1007" s="139" t="s">
        <v>116</v>
      </c>
    </row>
    <row r="1008" spans="1:63" ht="13.2" customHeight="1" x14ac:dyDescent="0.2">
      <c r="A1008" s="54">
        <f t="shared" si="331"/>
        <v>45923</v>
      </c>
      <c r="B1008" s="54" t="str">
        <f t="shared" si="332"/>
        <v>NRT</v>
      </c>
      <c r="C1008" s="53">
        <f t="shared" si="333"/>
        <v>82020038174</v>
      </c>
      <c r="D1008" s="55" t="str">
        <f t="shared" si="334"/>
        <v>PJP250148221</v>
      </c>
      <c r="E1008" s="53">
        <f t="shared" si="335"/>
        <v>596421499195</v>
      </c>
      <c r="F1008" s="53">
        <f t="shared" si="336"/>
        <v>2256355</v>
      </c>
      <c r="G1008" s="53" t="str">
        <f t="shared" si="337"/>
        <v>SWCORP (TEAMHT)</v>
      </c>
      <c r="H1008" s="55" t="str">
        <f t="shared" si="338"/>
        <v>홍준호</v>
      </c>
      <c r="I1008" s="53">
        <f t="shared" si="339"/>
        <v>3020</v>
      </c>
      <c r="J1008" s="72">
        <f t="shared" si="340"/>
        <v>0</v>
      </c>
      <c r="K1008" s="114">
        <f t="shared" si="341"/>
        <v>1</v>
      </c>
      <c r="L1008" s="115">
        <f t="shared" si="342"/>
        <v>0.3</v>
      </c>
      <c r="M1008" s="115">
        <f t="shared" si="343"/>
        <v>2</v>
      </c>
      <c r="N1008" s="56">
        <f t="shared" si="344"/>
        <v>2</v>
      </c>
      <c r="O1008" s="53" t="str">
        <f t="shared" si="345"/>
        <v>일반(목록배제,Normal-Manifest Exception)</v>
      </c>
      <c r="P1008" s="100">
        <f t="shared" si="346"/>
        <v>2.68</v>
      </c>
      <c r="Q1008" s="63" t="str">
        <f t="shared" si="347"/>
        <v>RS702</v>
      </c>
      <c r="R1008" s="63" t="str">
        <f t="shared" si="348"/>
        <v>AIR SEOUL</v>
      </c>
      <c r="S1008" s="54">
        <f t="shared" si="349"/>
        <v>45923</v>
      </c>
      <c r="T1008" s="94">
        <f t="shared" si="350"/>
        <v>850</v>
      </c>
      <c r="U1008" s="98" cm="1">
        <f t="array" ref="U1008">IF(OR(ISNUMBER(SEARCH("대신대납",J1008)),ISNUMBER(SEARCH("대신 대납",J1008))),_xlfn.LET(
  _xlpm.s,J1008,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8" s="98">
        <f>((K1008-1)*2500)/(Summary!$B$23/100)</f>
        <v>0</v>
      </c>
      <c r="W1008" s="107">
        <f>IF(OR(ISNUMBER(SEARCH("대신대납",J1008)),ISNUMBER(SEARCH("대신 대납",J1008)),ISNUMBER(SEARCH("대신착불",J1008)),ISNUMBER(SEARCH("대신 착불",J1008))), 0,_xlfn.IFNA(_xlfn.IFS(
    AND(N1008/K1008 &gt; 2, N1008/K1008 &lt;= 5), 500/(Summary!$B$23/100) * K1008,
    AND(N1008/K1008 &gt; 5, N1008/K1008 &lt;= 10), 1000/(Summary!$B$23/100) * K1008,
    AND(N1008/K1008 &gt; 10, N1008/K1008 &lt;= 20), 3000/(Summary!$B$23/100) * K1008,
    AND(N1008/K1008 &gt; 20, N1008/K1008 &lt;= 25), 11000/(Summary!$B$23/100) * K1008,
    AND(N1008/K1008 &gt; 25, N1008/K1008 &lt;= 999), 15000/(Summary!$B$23/100) * K1008
),0))</f>
        <v>0</v>
      </c>
      <c r="X1008" s="99" cm="1">
        <f t="array" ref="X1008">_xlfn.IFNA(_xlfn.IFS(AND(P1008&gt;=2000, P1008&lt;3000), 10000, AND(P1008&gt;=3000, P1008&lt;4000), 15000, AND(P1008&gt;=4000, P1008&lt;5000), 20000, AND(P1008&gt;=5000), 25000),0)</f>
        <v>0</v>
      </c>
      <c r="Y1008" s="64" t="str">
        <f>_xlfn.IFNA(VLOOKUP(D1008,OTC!$A:$H,8,0),"")</f>
        <v/>
      </c>
      <c r="Z1008" s="102">
        <f t="shared" si="351"/>
        <v>0</v>
      </c>
      <c r="AA1008" s="113">
        <f t="shared" si="352"/>
        <v>850</v>
      </c>
      <c r="AB1008" s="124">
        <f>IF(OR(ISNUMBER(SEARCH("적하삭제",J1008)),ISNUMBER(SEARCH("적하 삭제",J1008))),0,AA1008*Summary!$B$23/100)</f>
        <v>8009.8050000000003</v>
      </c>
      <c r="AC1008" s="65"/>
      <c r="AD1008" s="145">
        <v>45923</v>
      </c>
      <c r="AE1008" s="139" t="s">
        <v>10</v>
      </c>
      <c r="AF1008" s="139">
        <v>82020038174</v>
      </c>
      <c r="AG1008" s="139" t="s">
        <v>3079</v>
      </c>
      <c r="AH1008" s="139" t="s">
        <v>3080</v>
      </c>
      <c r="AI1008" s="139">
        <v>1086853679</v>
      </c>
      <c r="AJ1008" s="139">
        <v>3020</v>
      </c>
      <c r="AK1008" s="139"/>
      <c r="AL1008" s="140">
        <v>1</v>
      </c>
      <c r="AM1008" s="141">
        <v>0.3</v>
      </c>
      <c r="AN1008" s="141">
        <v>2</v>
      </c>
      <c r="AO1008" s="141">
        <v>2</v>
      </c>
      <c r="AP1008" s="139" t="s">
        <v>8</v>
      </c>
      <c r="AQ1008" s="141">
        <v>2.68</v>
      </c>
      <c r="AR1008" s="139" t="s">
        <v>81</v>
      </c>
      <c r="AS1008" s="139" t="s">
        <v>81</v>
      </c>
      <c r="AT1008" s="139" t="s">
        <v>81</v>
      </c>
      <c r="AU1008" s="139" t="s">
        <v>81</v>
      </c>
      <c r="AV1008" s="139" t="s">
        <v>81</v>
      </c>
      <c r="AW1008" s="139">
        <v>2256355</v>
      </c>
      <c r="AX1008" s="139" t="s">
        <v>121</v>
      </c>
      <c r="AY1008" s="139" t="s">
        <v>82</v>
      </c>
      <c r="AZ1008" s="139"/>
      <c r="BA1008" s="139" t="s">
        <v>83</v>
      </c>
      <c r="BB1008" s="157">
        <v>596421499195</v>
      </c>
      <c r="BC1008" s="139"/>
      <c r="BD1008" s="139" t="s">
        <v>3081</v>
      </c>
      <c r="BE1008" s="139" t="s">
        <v>119</v>
      </c>
      <c r="BF1008" s="139" t="s">
        <v>87</v>
      </c>
      <c r="BG1008" s="139" t="s">
        <v>84</v>
      </c>
      <c r="BH1008" s="139" t="s">
        <v>85</v>
      </c>
      <c r="BI1008" s="139" t="s">
        <v>86</v>
      </c>
      <c r="BJ1008" s="139"/>
      <c r="BK1008" s="139" t="s">
        <v>116</v>
      </c>
    </row>
    <row r="1009" spans="1:63" ht="13.2" customHeight="1" x14ac:dyDescent="0.2">
      <c r="A1009" s="54">
        <f t="shared" si="331"/>
        <v>45923</v>
      </c>
      <c r="B1009" s="54" t="str">
        <f t="shared" si="332"/>
        <v>NRT</v>
      </c>
      <c r="C1009" s="53">
        <f t="shared" si="333"/>
        <v>82020038174</v>
      </c>
      <c r="D1009" s="55" t="str">
        <f t="shared" si="334"/>
        <v>PJP250148223</v>
      </c>
      <c r="E1009" s="53">
        <f t="shared" si="335"/>
        <v>596421499210</v>
      </c>
      <c r="F1009" s="53">
        <f t="shared" si="336"/>
        <v>2256355</v>
      </c>
      <c r="G1009" s="53" t="str">
        <f t="shared" si="337"/>
        <v>SWCORP (TEAMHT)</v>
      </c>
      <c r="H1009" s="55" t="str">
        <f t="shared" si="338"/>
        <v>지희</v>
      </c>
      <c r="I1009" s="53">
        <f t="shared" si="339"/>
        <v>18321</v>
      </c>
      <c r="J1009" s="72">
        <f t="shared" si="340"/>
        <v>0</v>
      </c>
      <c r="K1009" s="114">
        <f t="shared" si="341"/>
        <v>1</v>
      </c>
      <c r="L1009" s="115">
        <f t="shared" si="342"/>
        <v>3.15</v>
      </c>
      <c r="M1009" s="115">
        <f t="shared" si="343"/>
        <v>3.4</v>
      </c>
      <c r="N1009" s="56">
        <f t="shared" si="344"/>
        <v>3.4000000000000004</v>
      </c>
      <c r="O1009" s="53" t="str">
        <f t="shared" si="345"/>
        <v>일반(목록배제,Normal-Manifest Exception)</v>
      </c>
      <c r="P1009" s="100">
        <f t="shared" si="346"/>
        <v>16.53</v>
      </c>
      <c r="Q1009" s="63" t="str">
        <f t="shared" si="347"/>
        <v>RS702</v>
      </c>
      <c r="R1009" s="63" t="str">
        <f t="shared" si="348"/>
        <v>AIR SEOUL</v>
      </c>
      <c r="S1009" s="54">
        <f t="shared" si="349"/>
        <v>45923</v>
      </c>
      <c r="T1009" s="94">
        <f t="shared" si="350"/>
        <v>1116</v>
      </c>
      <c r="U1009" s="98" cm="1">
        <f t="array" ref="U1009">IF(OR(ISNUMBER(SEARCH("대신대납",J1009)),ISNUMBER(SEARCH("대신 대납",J1009))),_xlfn.LET(
  _xlpm.s,J1009,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09" s="98">
        <f>((K1009-1)*2500)/(Summary!$B$23/100)</f>
        <v>0</v>
      </c>
      <c r="W1009" s="107">
        <f>IF(OR(ISNUMBER(SEARCH("대신대납",J1009)),ISNUMBER(SEARCH("대신 대납",J1009)),ISNUMBER(SEARCH("대신착불",J1009)),ISNUMBER(SEARCH("대신 착불",J1009))), 0,_xlfn.IFNA(_xlfn.IFS(
    AND(N1009/K1009 &gt; 2, N1009/K1009 &lt;= 5), 500/(Summary!$B$23/100) * K1009,
    AND(N1009/K1009 &gt; 5, N1009/K1009 &lt;= 10), 1000/(Summary!$B$23/100) * K1009,
    AND(N1009/K1009 &gt; 10, N1009/K1009 &lt;= 20), 3000/(Summary!$B$23/100) * K1009,
    AND(N1009/K1009 &gt; 20, N1009/K1009 &lt;= 25), 11000/(Summary!$B$23/100) * K1009,
    AND(N1009/K1009 &gt; 25, N1009/K1009 &lt;= 999), 15000/(Summary!$B$23/100) * K1009
),0))</f>
        <v>53.059968376258844</v>
      </c>
      <c r="X1009" s="99" cm="1">
        <f t="array" ref="X1009">_xlfn.IFNA(_xlfn.IFS(AND(P1009&gt;=2000, P1009&lt;3000), 10000, AND(P1009&gt;=3000, P1009&lt;4000), 15000, AND(P1009&gt;=4000, P1009&lt;5000), 20000, AND(P1009&gt;=5000), 25000),0)</f>
        <v>0</v>
      </c>
      <c r="Y1009" s="64" t="str">
        <f>_xlfn.IFNA(VLOOKUP(D1009,OTC!$A:$H,8,0),"")</f>
        <v/>
      </c>
      <c r="Z1009" s="102">
        <f t="shared" si="351"/>
        <v>53</v>
      </c>
      <c r="AA1009" s="113">
        <f t="shared" si="352"/>
        <v>1169</v>
      </c>
      <c r="AB1009" s="124">
        <f>IF(OR(ISNUMBER(SEARCH("적하삭제",J1009)),ISNUMBER(SEARCH("적하 삭제",J1009))),0,AA1009*Summary!$B$23/100)</f>
        <v>11015.8377</v>
      </c>
      <c r="AC1009" s="65"/>
      <c r="AD1009" s="145">
        <v>45923</v>
      </c>
      <c r="AE1009" s="139" t="s">
        <v>10</v>
      </c>
      <c r="AF1009" s="139">
        <v>82020038174</v>
      </c>
      <c r="AG1009" s="139" t="s">
        <v>3082</v>
      </c>
      <c r="AH1009" s="139" t="s">
        <v>3083</v>
      </c>
      <c r="AI1009" s="139">
        <v>1024911670</v>
      </c>
      <c r="AJ1009" s="139">
        <v>18321</v>
      </c>
      <c r="AK1009" s="139"/>
      <c r="AL1009" s="140">
        <v>1</v>
      </c>
      <c r="AM1009" s="141">
        <v>3.15</v>
      </c>
      <c r="AN1009" s="141">
        <v>3.4</v>
      </c>
      <c r="AO1009" s="141">
        <v>3.4</v>
      </c>
      <c r="AP1009" s="139" t="s">
        <v>8</v>
      </c>
      <c r="AQ1009" s="141">
        <v>16.53</v>
      </c>
      <c r="AR1009" s="139" t="s">
        <v>81</v>
      </c>
      <c r="AS1009" s="139" t="s">
        <v>81</v>
      </c>
      <c r="AT1009" s="139" t="s">
        <v>81</v>
      </c>
      <c r="AU1009" s="139" t="s">
        <v>81</v>
      </c>
      <c r="AV1009" s="139" t="s">
        <v>81</v>
      </c>
      <c r="AW1009" s="139">
        <v>2256355</v>
      </c>
      <c r="AX1009" s="139" t="s">
        <v>121</v>
      </c>
      <c r="AY1009" s="139" t="s">
        <v>82</v>
      </c>
      <c r="AZ1009" s="139"/>
      <c r="BA1009" s="139" t="s">
        <v>83</v>
      </c>
      <c r="BB1009" s="157">
        <v>596421499210</v>
      </c>
      <c r="BC1009" s="139"/>
      <c r="BD1009" s="139" t="s">
        <v>3084</v>
      </c>
      <c r="BE1009" s="139" t="s">
        <v>119</v>
      </c>
      <c r="BF1009" s="139" t="s">
        <v>87</v>
      </c>
      <c r="BG1009" s="139" t="s">
        <v>84</v>
      </c>
      <c r="BH1009" s="139" t="s">
        <v>85</v>
      </c>
      <c r="BI1009" s="139" t="s">
        <v>86</v>
      </c>
      <c r="BJ1009" s="139"/>
      <c r="BK1009" s="139" t="s">
        <v>116</v>
      </c>
    </row>
    <row r="1010" spans="1:63" ht="13.2" customHeight="1" x14ac:dyDescent="0.2">
      <c r="A1010" s="54">
        <f t="shared" si="331"/>
        <v>45923</v>
      </c>
      <c r="B1010" s="54" t="str">
        <f t="shared" si="332"/>
        <v>NRT</v>
      </c>
      <c r="C1010" s="53">
        <f t="shared" si="333"/>
        <v>82020038174</v>
      </c>
      <c r="D1010" s="55" t="str">
        <f t="shared" si="334"/>
        <v>PJP250148233</v>
      </c>
      <c r="E1010" s="53">
        <f t="shared" si="335"/>
        <v>596421499313</v>
      </c>
      <c r="F1010" s="53">
        <f t="shared" si="336"/>
        <v>2256355</v>
      </c>
      <c r="G1010" s="53" t="str">
        <f t="shared" si="337"/>
        <v>SWCORP (TEAMHT)</v>
      </c>
      <c r="H1010" s="55" t="str">
        <f t="shared" si="338"/>
        <v>강영주</v>
      </c>
      <c r="I1010" s="53">
        <f t="shared" si="339"/>
        <v>3058</v>
      </c>
      <c r="J1010" s="72">
        <f t="shared" si="340"/>
        <v>0</v>
      </c>
      <c r="K1010" s="114">
        <f t="shared" si="341"/>
        <v>1</v>
      </c>
      <c r="L1010" s="115">
        <f t="shared" si="342"/>
        <v>6.7</v>
      </c>
      <c r="M1010" s="115">
        <f t="shared" si="343"/>
        <v>3.5</v>
      </c>
      <c r="N1010" s="56">
        <f t="shared" si="344"/>
        <v>6.7</v>
      </c>
      <c r="O1010" s="53" t="str">
        <f t="shared" si="345"/>
        <v>일반(목록배제,Normal-Manifest Exception)</v>
      </c>
      <c r="P1010" s="100">
        <f t="shared" si="346"/>
        <v>18.75</v>
      </c>
      <c r="Q1010" s="63" t="str">
        <f t="shared" si="347"/>
        <v>RS702</v>
      </c>
      <c r="R1010" s="63" t="str">
        <f t="shared" si="348"/>
        <v>AIR SEOUL</v>
      </c>
      <c r="S1010" s="54">
        <f t="shared" si="349"/>
        <v>45923</v>
      </c>
      <c r="T1010" s="94">
        <f t="shared" si="350"/>
        <v>1743</v>
      </c>
      <c r="U1010" s="98" cm="1">
        <f t="array" ref="U1010">IF(OR(ISNUMBER(SEARCH("대신대납",J1010)),ISNUMBER(SEARCH("대신 대납",J1010))),_xlfn.LET(
  _xlpm.s,J1010,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0" s="98">
        <f>((K1010-1)*2500)/(Summary!$B$23/100)</f>
        <v>0</v>
      </c>
      <c r="W1010" s="107">
        <f>IF(OR(ISNUMBER(SEARCH("대신대납",J1010)),ISNUMBER(SEARCH("대신 대납",J1010)),ISNUMBER(SEARCH("대신착불",J1010)),ISNUMBER(SEARCH("대신 착불",J1010))), 0,_xlfn.IFNA(_xlfn.IFS(
    AND(N1010/K1010 &gt; 2, N1010/K1010 &lt;= 5), 500/(Summary!$B$23/100) * K1010,
    AND(N1010/K1010 &gt; 5, N1010/K1010 &lt;= 10), 1000/(Summary!$B$23/100) * K1010,
    AND(N1010/K1010 &gt; 10, N1010/K1010 &lt;= 20), 3000/(Summary!$B$23/100) * K1010,
    AND(N1010/K1010 &gt; 20, N1010/K1010 &lt;= 25), 11000/(Summary!$B$23/100) * K1010,
    AND(N1010/K1010 &gt; 25, N1010/K1010 &lt;= 999), 15000/(Summary!$B$23/100) * K1010
),0))</f>
        <v>106.11993675251769</v>
      </c>
      <c r="X1010" s="99" cm="1">
        <f t="array" ref="X1010">_xlfn.IFNA(_xlfn.IFS(AND(P1010&gt;=2000, P1010&lt;3000), 10000, AND(P1010&gt;=3000, P1010&lt;4000), 15000, AND(P1010&gt;=4000, P1010&lt;5000), 20000, AND(P1010&gt;=5000), 25000),0)</f>
        <v>0</v>
      </c>
      <c r="Y1010" s="64" t="str">
        <f>_xlfn.IFNA(VLOOKUP(D1010,OTC!$A:$H,8,0),"")</f>
        <v/>
      </c>
      <c r="Z1010" s="102">
        <f t="shared" si="351"/>
        <v>106</v>
      </c>
      <c r="AA1010" s="113">
        <f t="shared" si="352"/>
        <v>1849</v>
      </c>
      <c r="AB1010" s="124">
        <f>IF(OR(ISNUMBER(SEARCH("적하삭제",J1010)),ISNUMBER(SEARCH("적하 삭제",J1010))),0,AA1010*Summary!$B$23/100)</f>
        <v>17423.681700000001</v>
      </c>
      <c r="AC1010" s="65"/>
      <c r="AD1010" s="145">
        <v>45923</v>
      </c>
      <c r="AE1010" s="139" t="s">
        <v>10</v>
      </c>
      <c r="AF1010" s="139">
        <v>82020038174</v>
      </c>
      <c r="AG1010" s="139" t="s">
        <v>3085</v>
      </c>
      <c r="AH1010" s="139" t="s">
        <v>3086</v>
      </c>
      <c r="AI1010" s="139">
        <v>1032283308</v>
      </c>
      <c r="AJ1010" s="139">
        <v>3058</v>
      </c>
      <c r="AK1010" s="139"/>
      <c r="AL1010" s="140">
        <v>1</v>
      </c>
      <c r="AM1010" s="141">
        <v>6.7</v>
      </c>
      <c r="AN1010" s="141">
        <v>3.5</v>
      </c>
      <c r="AO1010" s="141">
        <v>7</v>
      </c>
      <c r="AP1010" s="139" t="s">
        <v>8</v>
      </c>
      <c r="AQ1010" s="141">
        <v>18.75</v>
      </c>
      <c r="AR1010" s="139" t="s">
        <v>81</v>
      </c>
      <c r="AS1010" s="139" t="s">
        <v>81</v>
      </c>
      <c r="AT1010" s="139" t="s">
        <v>81</v>
      </c>
      <c r="AU1010" s="139" t="s">
        <v>81</v>
      </c>
      <c r="AV1010" s="139" t="s">
        <v>81</v>
      </c>
      <c r="AW1010" s="139">
        <v>2256355</v>
      </c>
      <c r="AX1010" s="139" t="s">
        <v>121</v>
      </c>
      <c r="AY1010" s="139" t="s">
        <v>82</v>
      </c>
      <c r="AZ1010" s="139"/>
      <c r="BA1010" s="139" t="s">
        <v>83</v>
      </c>
      <c r="BB1010" s="157">
        <v>596421499313</v>
      </c>
      <c r="BC1010" s="139"/>
      <c r="BD1010" s="139" t="s">
        <v>3087</v>
      </c>
      <c r="BE1010" s="139" t="s">
        <v>119</v>
      </c>
      <c r="BF1010" s="139" t="s">
        <v>87</v>
      </c>
      <c r="BG1010" s="139" t="s">
        <v>84</v>
      </c>
      <c r="BH1010" s="139" t="s">
        <v>85</v>
      </c>
      <c r="BI1010" s="139" t="s">
        <v>86</v>
      </c>
      <c r="BJ1010" s="139"/>
      <c r="BK1010" s="139" t="s">
        <v>116</v>
      </c>
    </row>
    <row r="1011" spans="1:63" ht="13.2" customHeight="1" x14ac:dyDescent="0.2">
      <c r="A1011" s="54">
        <f t="shared" si="331"/>
        <v>45923</v>
      </c>
      <c r="B1011" s="54" t="str">
        <f t="shared" si="332"/>
        <v>NRT</v>
      </c>
      <c r="C1011" s="53">
        <f t="shared" si="333"/>
        <v>82020038174</v>
      </c>
      <c r="D1011" s="55" t="str">
        <f t="shared" si="334"/>
        <v>PJP250148283</v>
      </c>
      <c r="E1011" s="53">
        <f t="shared" si="335"/>
        <v>596421499615</v>
      </c>
      <c r="F1011" s="53">
        <f t="shared" si="336"/>
        <v>2256355</v>
      </c>
      <c r="G1011" s="53" t="str">
        <f t="shared" si="337"/>
        <v>SWCORP (TEAMHT)</v>
      </c>
      <c r="H1011" s="55" t="str">
        <f t="shared" si="338"/>
        <v>윤지민</v>
      </c>
      <c r="I1011" s="53">
        <f t="shared" si="339"/>
        <v>5335</v>
      </c>
      <c r="J1011" s="72">
        <f t="shared" si="340"/>
        <v>0</v>
      </c>
      <c r="K1011" s="114">
        <f t="shared" si="341"/>
        <v>1</v>
      </c>
      <c r="L1011" s="115">
        <f t="shared" si="342"/>
        <v>1.95</v>
      </c>
      <c r="M1011" s="115">
        <f t="shared" si="343"/>
        <v>5.9</v>
      </c>
      <c r="N1011" s="56">
        <f t="shared" si="344"/>
        <v>5.9</v>
      </c>
      <c r="O1011" s="53" t="str">
        <f t="shared" si="345"/>
        <v>일반(목록배제,Normal-Manifest Exception)</v>
      </c>
      <c r="P1011" s="100">
        <f t="shared" si="346"/>
        <v>15.96</v>
      </c>
      <c r="Q1011" s="63" t="str">
        <f t="shared" si="347"/>
        <v>RS702</v>
      </c>
      <c r="R1011" s="63" t="str">
        <f t="shared" si="348"/>
        <v>AIR SEOUL</v>
      </c>
      <c r="S1011" s="54">
        <f t="shared" si="349"/>
        <v>45923</v>
      </c>
      <c r="T1011" s="94">
        <f t="shared" si="350"/>
        <v>1591</v>
      </c>
      <c r="U1011" s="98" cm="1">
        <f t="array" ref="U1011">IF(OR(ISNUMBER(SEARCH("대신대납",J1011)),ISNUMBER(SEARCH("대신 대납",J1011))),_xlfn.LET(
  _xlpm.s,J1011,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1" s="98">
        <f>((K1011-1)*2500)/(Summary!$B$23/100)</f>
        <v>0</v>
      </c>
      <c r="W1011" s="107">
        <f>IF(OR(ISNUMBER(SEARCH("대신대납",J1011)),ISNUMBER(SEARCH("대신 대납",J1011)),ISNUMBER(SEARCH("대신착불",J1011)),ISNUMBER(SEARCH("대신 착불",J1011))), 0,_xlfn.IFNA(_xlfn.IFS(
    AND(N1011/K1011 &gt; 2, N1011/K1011 &lt;= 5), 500/(Summary!$B$23/100) * K1011,
    AND(N1011/K1011 &gt; 5, N1011/K1011 &lt;= 10), 1000/(Summary!$B$23/100) * K1011,
    AND(N1011/K1011 &gt; 10, N1011/K1011 &lt;= 20), 3000/(Summary!$B$23/100) * K1011,
    AND(N1011/K1011 &gt; 20, N1011/K1011 &lt;= 25), 11000/(Summary!$B$23/100) * K1011,
    AND(N1011/K1011 &gt; 25, N1011/K1011 &lt;= 999), 15000/(Summary!$B$23/100) * K1011
),0))</f>
        <v>106.11993675251769</v>
      </c>
      <c r="X1011" s="99" cm="1">
        <f t="array" ref="X1011">_xlfn.IFNA(_xlfn.IFS(AND(P1011&gt;=2000, P1011&lt;3000), 10000, AND(P1011&gt;=3000, P1011&lt;4000), 15000, AND(P1011&gt;=4000, P1011&lt;5000), 20000, AND(P1011&gt;=5000), 25000),0)</f>
        <v>0</v>
      </c>
      <c r="Y1011" s="64" t="str">
        <f>_xlfn.IFNA(VLOOKUP(D1011,OTC!$A:$H,8,0),"")</f>
        <v/>
      </c>
      <c r="Z1011" s="102">
        <f t="shared" si="351"/>
        <v>106</v>
      </c>
      <c r="AA1011" s="113">
        <f t="shared" si="352"/>
        <v>1697</v>
      </c>
      <c r="AB1011" s="124">
        <f>IF(OR(ISNUMBER(SEARCH("적하삭제",J1011)),ISNUMBER(SEARCH("적하 삭제",J1011))),0,AA1011*Summary!$B$23/100)</f>
        <v>15991.340099999999</v>
      </c>
      <c r="AC1011" s="65"/>
      <c r="AD1011" s="145">
        <v>45923</v>
      </c>
      <c r="AE1011" s="139" t="s">
        <v>10</v>
      </c>
      <c r="AF1011" s="139">
        <v>82020038174</v>
      </c>
      <c r="AG1011" s="139" t="s">
        <v>3088</v>
      </c>
      <c r="AH1011" s="139" t="s">
        <v>3089</v>
      </c>
      <c r="AI1011" s="139">
        <v>1054187764</v>
      </c>
      <c r="AJ1011" s="139">
        <v>5335</v>
      </c>
      <c r="AK1011" s="139"/>
      <c r="AL1011" s="140">
        <v>1</v>
      </c>
      <c r="AM1011" s="141">
        <v>1.95</v>
      </c>
      <c r="AN1011" s="141">
        <v>5.9</v>
      </c>
      <c r="AO1011" s="141">
        <v>6</v>
      </c>
      <c r="AP1011" s="139" t="s">
        <v>8</v>
      </c>
      <c r="AQ1011" s="141">
        <v>15.96</v>
      </c>
      <c r="AR1011" s="139" t="s">
        <v>81</v>
      </c>
      <c r="AS1011" s="139" t="s">
        <v>81</v>
      </c>
      <c r="AT1011" s="139" t="s">
        <v>81</v>
      </c>
      <c r="AU1011" s="139" t="s">
        <v>81</v>
      </c>
      <c r="AV1011" s="139" t="s">
        <v>81</v>
      </c>
      <c r="AW1011" s="139">
        <v>2256355</v>
      </c>
      <c r="AX1011" s="139" t="s">
        <v>121</v>
      </c>
      <c r="AY1011" s="139" t="s">
        <v>82</v>
      </c>
      <c r="AZ1011" s="139"/>
      <c r="BA1011" s="139" t="s">
        <v>83</v>
      </c>
      <c r="BB1011" s="157">
        <v>596421499615</v>
      </c>
      <c r="BC1011" s="139"/>
      <c r="BD1011" s="139" t="s">
        <v>3090</v>
      </c>
      <c r="BE1011" s="139" t="s">
        <v>119</v>
      </c>
      <c r="BF1011" s="139" t="s">
        <v>87</v>
      </c>
      <c r="BG1011" s="139" t="s">
        <v>84</v>
      </c>
      <c r="BH1011" s="139" t="s">
        <v>85</v>
      </c>
      <c r="BI1011" s="139" t="s">
        <v>86</v>
      </c>
      <c r="BJ1011" s="139"/>
      <c r="BK1011" s="139" t="s">
        <v>116</v>
      </c>
    </row>
    <row r="1012" spans="1:63" ht="13.2" customHeight="1" x14ac:dyDescent="0.2">
      <c r="A1012" s="54">
        <f t="shared" si="331"/>
        <v>45923</v>
      </c>
      <c r="B1012" s="54" t="str">
        <f t="shared" si="332"/>
        <v>NRT</v>
      </c>
      <c r="C1012" s="53">
        <f t="shared" si="333"/>
        <v>82020038174</v>
      </c>
      <c r="D1012" s="55" t="str">
        <f t="shared" si="334"/>
        <v>PJP250148887</v>
      </c>
      <c r="E1012" s="53">
        <f t="shared" si="335"/>
        <v>596421502544</v>
      </c>
      <c r="F1012" s="53">
        <f t="shared" si="336"/>
        <v>2256355</v>
      </c>
      <c r="G1012" s="53" t="str">
        <f t="shared" si="337"/>
        <v>SWCORP (TEAMHT)</v>
      </c>
      <c r="H1012" s="55" t="str">
        <f t="shared" si="338"/>
        <v>이정명</v>
      </c>
      <c r="I1012" s="53">
        <f t="shared" si="339"/>
        <v>4164</v>
      </c>
      <c r="J1012" s="72">
        <f t="shared" si="340"/>
        <v>0</v>
      </c>
      <c r="K1012" s="114">
        <f t="shared" si="341"/>
        <v>1</v>
      </c>
      <c r="L1012" s="115">
        <f t="shared" si="342"/>
        <v>1.7</v>
      </c>
      <c r="M1012" s="115">
        <f t="shared" si="343"/>
        <v>5.9</v>
      </c>
      <c r="N1012" s="56">
        <f t="shared" si="344"/>
        <v>5.9</v>
      </c>
      <c r="O1012" s="53" t="str">
        <f t="shared" si="345"/>
        <v>일반(목록배제,Normal-Manifest Exception)</v>
      </c>
      <c r="P1012" s="100">
        <f t="shared" si="346"/>
        <v>6.15</v>
      </c>
      <c r="Q1012" s="63" t="str">
        <f t="shared" si="347"/>
        <v>RS702</v>
      </c>
      <c r="R1012" s="63" t="str">
        <f t="shared" si="348"/>
        <v>AIR SEOUL</v>
      </c>
      <c r="S1012" s="54">
        <f t="shared" si="349"/>
        <v>45923</v>
      </c>
      <c r="T1012" s="94">
        <f t="shared" si="350"/>
        <v>1591</v>
      </c>
      <c r="U1012" s="98" cm="1">
        <f t="array" ref="U1012">IF(OR(ISNUMBER(SEARCH("대신대납",J1012)),ISNUMBER(SEARCH("대신 대납",J1012))),_xlfn.LET(
  _xlpm.s,J1012,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2" s="98">
        <f>((K1012-1)*2500)/(Summary!$B$23/100)</f>
        <v>0</v>
      </c>
      <c r="W1012" s="107">
        <f>IF(OR(ISNUMBER(SEARCH("대신대납",J1012)),ISNUMBER(SEARCH("대신 대납",J1012)),ISNUMBER(SEARCH("대신착불",J1012)),ISNUMBER(SEARCH("대신 착불",J1012))), 0,_xlfn.IFNA(_xlfn.IFS(
    AND(N1012/K1012 &gt; 2, N1012/K1012 &lt;= 5), 500/(Summary!$B$23/100) * K1012,
    AND(N1012/K1012 &gt; 5, N1012/K1012 &lt;= 10), 1000/(Summary!$B$23/100) * K1012,
    AND(N1012/K1012 &gt; 10, N1012/K1012 &lt;= 20), 3000/(Summary!$B$23/100) * K1012,
    AND(N1012/K1012 &gt; 20, N1012/K1012 &lt;= 25), 11000/(Summary!$B$23/100) * K1012,
    AND(N1012/K1012 &gt; 25, N1012/K1012 &lt;= 999), 15000/(Summary!$B$23/100) * K1012
),0))</f>
        <v>106.11993675251769</v>
      </c>
      <c r="X1012" s="99" cm="1">
        <f t="array" ref="X1012">_xlfn.IFNA(_xlfn.IFS(AND(P1012&gt;=2000, P1012&lt;3000), 10000, AND(P1012&gt;=3000, P1012&lt;4000), 15000, AND(P1012&gt;=4000, P1012&lt;5000), 20000, AND(P1012&gt;=5000), 25000),0)</f>
        <v>0</v>
      </c>
      <c r="Y1012" s="64" t="str">
        <f>_xlfn.IFNA(VLOOKUP(D1012,OTC!$A:$H,8,0),"")</f>
        <v/>
      </c>
      <c r="Z1012" s="102">
        <f t="shared" si="351"/>
        <v>106</v>
      </c>
      <c r="AA1012" s="113">
        <f t="shared" si="352"/>
        <v>1697</v>
      </c>
      <c r="AB1012" s="124">
        <f>IF(OR(ISNUMBER(SEARCH("적하삭제",J1012)),ISNUMBER(SEARCH("적하 삭제",J1012))),0,AA1012*Summary!$B$23/100)</f>
        <v>15991.340099999999</v>
      </c>
      <c r="AC1012" s="65"/>
      <c r="AD1012" s="145">
        <v>45923</v>
      </c>
      <c r="AE1012" s="139" t="s">
        <v>10</v>
      </c>
      <c r="AF1012" s="139">
        <v>82020038174</v>
      </c>
      <c r="AG1012" s="139" t="s">
        <v>3091</v>
      </c>
      <c r="AH1012" s="139" t="s">
        <v>3092</v>
      </c>
      <c r="AI1012" s="139">
        <v>1089803385</v>
      </c>
      <c r="AJ1012" s="139">
        <v>4164</v>
      </c>
      <c r="AK1012" s="139"/>
      <c r="AL1012" s="140">
        <v>1</v>
      </c>
      <c r="AM1012" s="141">
        <v>1.7</v>
      </c>
      <c r="AN1012" s="141">
        <v>5.9</v>
      </c>
      <c r="AO1012" s="141">
        <v>6</v>
      </c>
      <c r="AP1012" s="139" t="s">
        <v>8</v>
      </c>
      <c r="AQ1012" s="141">
        <v>6.15</v>
      </c>
      <c r="AR1012" s="139" t="s">
        <v>81</v>
      </c>
      <c r="AS1012" s="139" t="s">
        <v>81</v>
      </c>
      <c r="AT1012" s="139" t="s">
        <v>81</v>
      </c>
      <c r="AU1012" s="139" t="s">
        <v>81</v>
      </c>
      <c r="AV1012" s="139" t="s">
        <v>81</v>
      </c>
      <c r="AW1012" s="139">
        <v>2256355</v>
      </c>
      <c r="AX1012" s="139" t="s">
        <v>121</v>
      </c>
      <c r="AY1012" s="139" t="s">
        <v>82</v>
      </c>
      <c r="AZ1012" s="139"/>
      <c r="BA1012" s="139" t="s">
        <v>83</v>
      </c>
      <c r="BB1012" s="157">
        <v>596421502544</v>
      </c>
      <c r="BC1012" s="139"/>
      <c r="BD1012" s="139" t="s">
        <v>3093</v>
      </c>
      <c r="BE1012" s="139" t="s">
        <v>119</v>
      </c>
      <c r="BF1012" s="139" t="s">
        <v>87</v>
      </c>
      <c r="BG1012" s="139" t="s">
        <v>84</v>
      </c>
      <c r="BH1012" s="139" t="s">
        <v>85</v>
      </c>
      <c r="BI1012" s="139" t="s">
        <v>86</v>
      </c>
      <c r="BJ1012" s="139"/>
      <c r="BK1012" s="139" t="s">
        <v>116</v>
      </c>
    </row>
    <row r="1013" spans="1:63" ht="13.2" customHeight="1" x14ac:dyDescent="0.2">
      <c r="A1013" s="54">
        <f t="shared" si="331"/>
        <v>45923</v>
      </c>
      <c r="B1013" s="54" t="str">
        <f t="shared" si="332"/>
        <v>NRT</v>
      </c>
      <c r="C1013" s="53">
        <f t="shared" si="333"/>
        <v>82020038174</v>
      </c>
      <c r="D1013" s="55" t="str">
        <f t="shared" si="334"/>
        <v>PJP250148891</v>
      </c>
      <c r="E1013" s="53">
        <f t="shared" si="335"/>
        <v>596421502581</v>
      </c>
      <c r="F1013" s="53">
        <f t="shared" si="336"/>
        <v>2256355</v>
      </c>
      <c r="G1013" s="53" t="str">
        <f t="shared" si="337"/>
        <v>SWCORP (TEAMHT)</v>
      </c>
      <c r="H1013" s="55" t="str">
        <f t="shared" si="338"/>
        <v>박지혜</v>
      </c>
      <c r="I1013" s="53">
        <f t="shared" si="339"/>
        <v>39660</v>
      </c>
      <c r="J1013" s="72">
        <f t="shared" si="340"/>
        <v>0</v>
      </c>
      <c r="K1013" s="114">
        <f t="shared" si="341"/>
        <v>1</v>
      </c>
      <c r="L1013" s="115">
        <f t="shared" si="342"/>
        <v>0.75</v>
      </c>
      <c r="M1013" s="115">
        <f t="shared" si="343"/>
        <v>2.1</v>
      </c>
      <c r="N1013" s="56">
        <f t="shared" si="344"/>
        <v>2.1</v>
      </c>
      <c r="O1013" s="53" t="str">
        <f t="shared" si="345"/>
        <v>일반(목록배제,Normal-Manifest Exception)</v>
      </c>
      <c r="P1013" s="100">
        <f t="shared" si="346"/>
        <v>7.54</v>
      </c>
      <c r="Q1013" s="63" t="str">
        <f t="shared" si="347"/>
        <v>RS702</v>
      </c>
      <c r="R1013" s="63" t="str">
        <f t="shared" si="348"/>
        <v>AIR SEOUL</v>
      </c>
      <c r="S1013" s="54">
        <f t="shared" si="349"/>
        <v>45923</v>
      </c>
      <c r="T1013" s="94">
        <f t="shared" si="350"/>
        <v>869</v>
      </c>
      <c r="U1013" s="98" cm="1">
        <f t="array" ref="U1013">IF(OR(ISNUMBER(SEARCH("대신대납",J1013)),ISNUMBER(SEARCH("대신 대납",J1013))),_xlfn.LET(
  _xlpm.s,J1013,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3" s="98">
        <f>((K1013-1)*2500)/(Summary!$B$23/100)</f>
        <v>0</v>
      </c>
      <c r="W1013" s="107">
        <f>IF(OR(ISNUMBER(SEARCH("대신대납",J1013)),ISNUMBER(SEARCH("대신 대납",J1013)),ISNUMBER(SEARCH("대신착불",J1013)),ISNUMBER(SEARCH("대신 착불",J1013))), 0,_xlfn.IFNA(_xlfn.IFS(
    AND(N1013/K1013 &gt; 2, N1013/K1013 &lt;= 5), 500/(Summary!$B$23/100) * K1013,
    AND(N1013/K1013 &gt; 5, N1013/K1013 &lt;= 10), 1000/(Summary!$B$23/100) * K1013,
    AND(N1013/K1013 &gt; 10, N1013/K1013 &lt;= 20), 3000/(Summary!$B$23/100) * K1013,
    AND(N1013/K1013 &gt; 20, N1013/K1013 &lt;= 25), 11000/(Summary!$B$23/100) * K1013,
    AND(N1013/K1013 &gt; 25, N1013/K1013 &lt;= 999), 15000/(Summary!$B$23/100) * K1013
),0))</f>
        <v>53.059968376258844</v>
      </c>
      <c r="X1013" s="99" cm="1">
        <f t="array" ref="X1013">_xlfn.IFNA(_xlfn.IFS(AND(P1013&gt;=2000, P1013&lt;3000), 10000, AND(P1013&gt;=3000, P1013&lt;4000), 15000, AND(P1013&gt;=4000, P1013&lt;5000), 20000, AND(P1013&gt;=5000), 25000),0)</f>
        <v>0</v>
      </c>
      <c r="Y1013" s="64" t="str">
        <f>_xlfn.IFNA(VLOOKUP(D1013,OTC!$A:$H,8,0),"")</f>
        <v/>
      </c>
      <c r="Z1013" s="102">
        <f t="shared" si="351"/>
        <v>53</v>
      </c>
      <c r="AA1013" s="113">
        <f t="shared" si="352"/>
        <v>922</v>
      </c>
      <c r="AB1013" s="124">
        <f>IF(OR(ISNUMBER(SEARCH("적하삭제",J1013)),ISNUMBER(SEARCH("적하 삭제",J1013))),0,AA1013*Summary!$B$23/100)</f>
        <v>8688.2826000000005</v>
      </c>
      <c r="AC1013" s="65"/>
      <c r="AD1013" s="145">
        <v>45923</v>
      </c>
      <c r="AE1013" s="139" t="s">
        <v>10</v>
      </c>
      <c r="AF1013" s="139">
        <v>82020038174</v>
      </c>
      <c r="AG1013" s="139" t="s">
        <v>3094</v>
      </c>
      <c r="AH1013" s="139" t="s">
        <v>254</v>
      </c>
      <c r="AI1013" s="139">
        <v>1072530610</v>
      </c>
      <c r="AJ1013" s="139">
        <v>39660</v>
      </c>
      <c r="AK1013" s="139"/>
      <c r="AL1013" s="140">
        <v>1</v>
      </c>
      <c r="AM1013" s="141">
        <v>0.75</v>
      </c>
      <c r="AN1013" s="141">
        <v>2.1</v>
      </c>
      <c r="AO1013" s="141">
        <v>2.1</v>
      </c>
      <c r="AP1013" s="139" t="s">
        <v>8</v>
      </c>
      <c r="AQ1013" s="141">
        <v>7.54</v>
      </c>
      <c r="AR1013" s="139" t="s">
        <v>81</v>
      </c>
      <c r="AS1013" s="139" t="s">
        <v>81</v>
      </c>
      <c r="AT1013" s="139" t="s">
        <v>81</v>
      </c>
      <c r="AU1013" s="139" t="s">
        <v>81</v>
      </c>
      <c r="AV1013" s="139" t="s">
        <v>81</v>
      </c>
      <c r="AW1013" s="139">
        <v>2256355</v>
      </c>
      <c r="AX1013" s="139" t="s">
        <v>121</v>
      </c>
      <c r="AY1013" s="139" t="s">
        <v>82</v>
      </c>
      <c r="AZ1013" s="139"/>
      <c r="BA1013" s="139" t="s">
        <v>83</v>
      </c>
      <c r="BB1013" s="157">
        <v>596421502581</v>
      </c>
      <c r="BC1013" s="139"/>
      <c r="BD1013" s="139" t="s">
        <v>3095</v>
      </c>
      <c r="BE1013" s="139" t="s">
        <v>119</v>
      </c>
      <c r="BF1013" s="139" t="s">
        <v>87</v>
      </c>
      <c r="BG1013" s="139" t="s">
        <v>84</v>
      </c>
      <c r="BH1013" s="139" t="s">
        <v>85</v>
      </c>
      <c r="BI1013" s="139" t="s">
        <v>86</v>
      </c>
      <c r="BJ1013" s="139"/>
      <c r="BK1013" s="139" t="s">
        <v>116</v>
      </c>
    </row>
    <row r="1014" spans="1:63" ht="13.2" customHeight="1" x14ac:dyDescent="0.2">
      <c r="A1014" s="54">
        <f t="shared" si="331"/>
        <v>45923</v>
      </c>
      <c r="B1014" s="54" t="str">
        <f t="shared" si="332"/>
        <v>NRT</v>
      </c>
      <c r="C1014" s="53">
        <f t="shared" si="333"/>
        <v>82020038174</v>
      </c>
      <c r="D1014" s="55" t="str">
        <f t="shared" si="334"/>
        <v>PJP250148896</v>
      </c>
      <c r="E1014" s="53">
        <f t="shared" si="335"/>
        <v>596421502636</v>
      </c>
      <c r="F1014" s="53">
        <f t="shared" si="336"/>
        <v>2256355</v>
      </c>
      <c r="G1014" s="53" t="str">
        <f t="shared" si="337"/>
        <v>SWCORP (TEAMHT)</v>
      </c>
      <c r="H1014" s="55" t="str">
        <f t="shared" si="338"/>
        <v>최준호</v>
      </c>
      <c r="I1014" s="53">
        <f t="shared" si="339"/>
        <v>45015</v>
      </c>
      <c r="J1014" s="72">
        <f t="shared" si="340"/>
        <v>0</v>
      </c>
      <c r="K1014" s="114">
        <f t="shared" si="341"/>
        <v>1</v>
      </c>
      <c r="L1014" s="115">
        <f t="shared" si="342"/>
        <v>2.2000000000000002</v>
      </c>
      <c r="M1014" s="115">
        <f t="shared" si="343"/>
        <v>6.1</v>
      </c>
      <c r="N1014" s="56">
        <f t="shared" si="344"/>
        <v>6.1000000000000005</v>
      </c>
      <c r="O1014" s="53" t="str">
        <f t="shared" si="345"/>
        <v>일반(목록배제,Normal-Manifest Exception)</v>
      </c>
      <c r="P1014" s="100">
        <f t="shared" si="346"/>
        <v>16.82</v>
      </c>
      <c r="Q1014" s="63" t="str">
        <f t="shared" si="347"/>
        <v>RS702</v>
      </c>
      <c r="R1014" s="63" t="str">
        <f t="shared" si="348"/>
        <v>AIR SEOUL</v>
      </c>
      <c r="S1014" s="54">
        <f t="shared" si="349"/>
        <v>45923</v>
      </c>
      <c r="T1014" s="94">
        <f t="shared" si="350"/>
        <v>1629</v>
      </c>
      <c r="U1014" s="98" cm="1">
        <f t="array" ref="U1014">IF(OR(ISNUMBER(SEARCH("대신대납",J1014)),ISNUMBER(SEARCH("대신 대납",J1014))),_xlfn.LET(
  _xlpm.s,J1014,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4" s="98">
        <f>((K1014-1)*2500)/(Summary!$B$23/100)</f>
        <v>0</v>
      </c>
      <c r="W1014" s="107">
        <f>IF(OR(ISNUMBER(SEARCH("대신대납",J1014)),ISNUMBER(SEARCH("대신 대납",J1014)),ISNUMBER(SEARCH("대신착불",J1014)),ISNUMBER(SEARCH("대신 착불",J1014))), 0,_xlfn.IFNA(_xlfn.IFS(
    AND(N1014/K1014 &gt; 2, N1014/K1014 &lt;= 5), 500/(Summary!$B$23/100) * K1014,
    AND(N1014/K1014 &gt; 5, N1014/K1014 &lt;= 10), 1000/(Summary!$B$23/100) * K1014,
    AND(N1014/K1014 &gt; 10, N1014/K1014 &lt;= 20), 3000/(Summary!$B$23/100) * K1014,
    AND(N1014/K1014 &gt; 20, N1014/K1014 &lt;= 25), 11000/(Summary!$B$23/100) * K1014,
    AND(N1014/K1014 &gt; 25, N1014/K1014 &lt;= 999), 15000/(Summary!$B$23/100) * K1014
),0))</f>
        <v>106.11993675251769</v>
      </c>
      <c r="X1014" s="99" cm="1">
        <f t="array" ref="X1014">_xlfn.IFNA(_xlfn.IFS(AND(P1014&gt;=2000, P1014&lt;3000), 10000, AND(P1014&gt;=3000, P1014&lt;4000), 15000, AND(P1014&gt;=4000, P1014&lt;5000), 20000, AND(P1014&gt;=5000), 25000),0)</f>
        <v>0</v>
      </c>
      <c r="Y1014" s="64" t="str">
        <f>_xlfn.IFNA(VLOOKUP(D1014,OTC!$A:$H,8,0),"")</f>
        <v/>
      </c>
      <c r="Z1014" s="102">
        <f t="shared" si="351"/>
        <v>106</v>
      </c>
      <c r="AA1014" s="113">
        <f t="shared" si="352"/>
        <v>1735</v>
      </c>
      <c r="AB1014" s="124">
        <f>IF(OR(ISNUMBER(SEARCH("적하삭제",J1014)),ISNUMBER(SEARCH("적하 삭제",J1014))),0,AA1014*Summary!$B$23/100)</f>
        <v>16349.425500000001</v>
      </c>
      <c r="AC1014" s="65"/>
      <c r="AD1014" s="145">
        <v>45923</v>
      </c>
      <c r="AE1014" s="139" t="s">
        <v>10</v>
      </c>
      <c r="AF1014" s="139">
        <v>82020038174</v>
      </c>
      <c r="AG1014" s="139" t="s">
        <v>3096</v>
      </c>
      <c r="AH1014" s="139" t="s">
        <v>3097</v>
      </c>
      <c r="AI1014" s="139">
        <v>1067616570</v>
      </c>
      <c r="AJ1014" s="139">
        <v>45015</v>
      </c>
      <c r="AK1014" s="139"/>
      <c r="AL1014" s="140">
        <v>1</v>
      </c>
      <c r="AM1014" s="141">
        <v>2.2000000000000002</v>
      </c>
      <c r="AN1014" s="141">
        <v>6.1</v>
      </c>
      <c r="AO1014" s="141">
        <v>6.5</v>
      </c>
      <c r="AP1014" s="139" t="s">
        <v>8</v>
      </c>
      <c r="AQ1014" s="141">
        <v>16.82</v>
      </c>
      <c r="AR1014" s="139" t="s">
        <v>81</v>
      </c>
      <c r="AS1014" s="139" t="s">
        <v>81</v>
      </c>
      <c r="AT1014" s="139" t="s">
        <v>81</v>
      </c>
      <c r="AU1014" s="139" t="s">
        <v>81</v>
      </c>
      <c r="AV1014" s="139" t="s">
        <v>81</v>
      </c>
      <c r="AW1014" s="139">
        <v>2256355</v>
      </c>
      <c r="AX1014" s="139" t="s">
        <v>121</v>
      </c>
      <c r="AY1014" s="139" t="s">
        <v>82</v>
      </c>
      <c r="AZ1014" s="139"/>
      <c r="BA1014" s="139" t="s">
        <v>83</v>
      </c>
      <c r="BB1014" s="157">
        <v>596421502636</v>
      </c>
      <c r="BC1014" s="139"/>
      <c r="BD1014" s="139" t="s">
        <v>3098</v>
      </c>
      <c r="BE1014" s="139" t="s">
        <v>119</v>
      </c>
      <c r="BF1014" s="139" t="s">
        <v>87</v>
      </c>
      <c r="BG1014" s="139" t="s">
        <v>84</v>
      </c>
      <c r="BH1014" s="139" t="s">
        <v>85</v>
      </c>
      <c r="BI1014" s="139" t="s">
        <v>86</v>
      </c>
      <c r="BJ1014" s="139"/>
      <c r="BK1014" s="139" t="s">
        <v>116</v>
      </c>
    </row>
    <row r="1015" spans="1:63" ht="13.2" customHeight="1" x14ac:dyDescent="0.2">
      <c r="A1015" s="54">
        <f t="shared" si="331"/>
        <v>45923</v>
      </c>
      <c r="B1015" s="54" t="str">
        <f t="shared" si="332"/>
        <v>NRT</v>
      </c>
      <c r="C1015" s="53">
        <f t="shared" si="333"/>
        <v>82020038174</v>
      </c>
      <c r="D1015" s="55" t="str">
        <f t="shared" si="334"/>
        <v>PJP250148840</v>
      </c>
      <c r="E1015" s="53">
        <f t="shared" si="335"/>
        <v>596421502076</v>
      </c>
      <c r="F1015" s="53">
        <f t="shared" si="336"/>
        <v>2256355</v>
      </c>
      <c r="G1015" s="53" t="str">
        <f t="shared" si="337"/>
        <v>SWCORP (TEAMHT)</v>
      </c>
      <c r="H1015" s="55" t="str">
        <f t="shared" si="338"/>
        <v>이하늬</v>
      </c>
      <c r="I1015" s="53">
        <f t="shared" si="339"/>
        <v>28788</v>
      </c>
      <c r="J1015" s="72">
        <f t="shared" si="340"/>
        <v>0</v>
      </c>
      <c r="K1015" s="114">
        <f t="shared" si="341"/>
        <v>1</v>
      </c>
      <c r="L1015" s="115">
        <f t="shared" si="342"/>
        <v>1</v>
      </c>
      <c r="M1015" s="115">
        <f t="shared" si="343"/>
        <v>2.2999999999999998</v>
      </c>
      <c r="N1015" s="56">
        <f t="shared" si="344"/>
        <v>2.3000000000000003</v>
      </c>
      <c r="O1015" s="53" t="str">
        <f t="shared" si="345"/>
        <v>일반(목록배제,Normal-Manifest Exception)</v>
      </c>
      <c r="P1015" s="100">
        <f t="shared" si="346"/>
        <v>8.64</v>
      </c>
      <c r="Q1015" s="63" t="str">
        <f t="shared" si="347"/>
        <v>RS702</v>
      </c>
      <c r="R1015" s="63" t="str">
        <f t="shared" si="348"/>
        <v>AIR SEOUL</v>
      </c>
      <c r="S1015" s="54">
        <f t="shared" si="349"/>
        <v>45923</v>
      </c>
      <c r="T1015" s="94">
        <f t="shared" si="350"/>
        <v>907</v>
      </c>
      <c r="U1015" s="98" cm="1">
        <f t="array" ref="U1015">IF(OR(ISNUMBER(SEARCH("대신대납",J1015)),ISNUMBER(SEARCH("대신 대납",J1015))),_xlfn.LET(
  _xlpm.s,J1015,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5" s="98">
        <f>((K1015-1)*2500)/(Summary!$B$23/100)</f>
        <v>0</v>
      </c>
      <c r="W1015" s="107">
        <f>IF(OR(ISNUMBER(SEARCH("대신대납",J1015)),ISNUMBER(SEARCH("대신 대납",J1015)),ISNUMBER(SEARCH("대신착불",J1015)),ISNUMBER(SEARCH("대신 착불",J1015))), 0,_xlfn.IFNA(_xlfn.IFS(
    AND(N1015/K1015 &gt; 2, N1015/K1015 &lt;= 5), 500/(Summary!$B$23/100) * K1015,
    AND(N1015/K1015 &gt; 5, N1015/K1015 &lt;= 10), 1000/(Summary!$B$23/100) * K1015,
    AND(N1015/K1015 &gt; 10, N1015/K1015 &lt;= 20), 3000/(Summary!$B$23/100) * K1015,
    AND(N1015/K1015 &gt; 20, N1015/K1015 &lt;= 25), 11000/(Summary!$B$23/100) * K1015,
    AND(N1015/K1015 &gt; 25, N1015/K1015 &lt;= 999), 15000/(Summary!$B$23/100) * K1015
),0))</f>
        <v>53.059968376258844</v>
      </c>
      <c r="X1015" s="99" cm="1">
        <f t="array" ref="X1015">_xlfn.IFNA(_xlfn.IFS(AND(P1015&gt;=2000, P1015&lt;3000), 10000, AND(P1015&gt;=3000, P1015&lt;4000), 15000, AND(P1015&gt;=4000, P1015&lt;5000), 20000, AND(P1015&gt;=5000), 25000),0)</f>
        <v>0</v>
      </c>
      <c r="Y1015" s="64" t="str">
        <f>_xlfn.IFNA(VLOOKUP(D1015,OTC!$A:$H,8,0),"")</f>
        <v/>
      </c>
      <c r="Z1015" s="102">
        <f t="shared" si="351"/>
        <v>53</v>
      </c>
      <c r="AA1015" s="113">
        <f t="shared" si="352"/>
        <v>960</v>
      </c>
      <c r="AB1015" s="124">
        <f>IF(OR(ISNUMBER(SEARCH("적하삭제",J1015)),ISNUMBER(SEARCH("적하 삭제",J1015))),0,AA1015*Summary!$B$23/100)</f>
        <v>9046.3680000000004</v>
      </c>
      <c r="AC1015" s="65"/>
      <c r="AD1015" s="145">
        <v>45923</v>
      </c>
      <c r="AE1015" s="139" t="s">
        <v>10</v>
      </c>
      <c r="AF1015" s="139">
        <v>82020038174</v>
      </c>
      <c r="AG1015" s="139" t="s">
        <v>3099</v>
      </c>
      <c r="AH1015" s="139" t="s">
        <v>3100</v>
      </c>
      <c r="AI1015" s="139">
        <v>1023274707</v>
      </c>
      <c r="AJ1015" s="139">
        <v>28788</v>
      </c>
      <c r="AK1015" s="139"/>
      <c r="AL1015" s="140">
        <v>1</v>
      </c>
      <c r="AM1015" s="141">
        <v>1</v>
      </c>
      <c r="AN1015" s="141">
        <v>2.2999999999999998</v>
      </c>
      <c r="AO1015" s="141">
        <v>2.2999999999999998</v>
      </c>
      <c r="AP1015" s="139" t="s">
        <v>8</v>
      </c>
      <c r="AQ1015" s="141">
        <v>8.64</v>
      </c>
      <c r="AR1015" s="139" t="s">
        <v>81</v>
      </c>
      <c r="AS1015" s="139" t="s">
        <v>81</v>
      </c>
      <c r="AT1015" s="139" t="s">
        <v>81</v>
      </c>
      <c r="AU1015" s="139" t="s">
        <v>81</v>
      </c>
      <c r="AV1015" s="139" t="s">
        <v>81</v>
      </c>
      <c r="AW1015" s="139">
        <v>2256355</v>
      </c>
      <c r="AX1015" s="139" t="s">
        <v>121</v>
      </c>
      <c r="AY1015" s="139" t="s">
        <v>82</v>
      </c>
      <c r="AZ1015" s="139"/>
      <c r="BA1015" s="139" t="s">
        <v>83</v>
      </c>
      <c r="BB1015" s="157">
        <v>596421502076</v>
      </c>
      <c r="BC1015" s="139"/>
      <c r="BD1015" s="139" t="s">
        <v>3101</v>
      </c>
      <c r="BE1015" s="139" t="s">
        <v>119</v>
      </c>
      <c r="BF1015" s="139" t="s">
        <v>87</v>
      </c>
      <c r="BG1015" s="139" t="s">
        <v>84</v>
      </c>
      <c r="BH1015" s="139" t="s">
        <v>85</v>
      </c>
      <c r="BI1015" s="139" t="s">
        <v>86</v>
      </c>
      <c r="BJ1015" s="139"/>
      <c r="BK1015" s="139" t="s">
        <v>116</v>
      </c>
    </row>
    <row r="1016" spans="1:63" ht="13.2" customHeight="1" x14ac:dyDescent="0.2">
      <c r="A1016" s="54">
        <f t="shared" si="331"/>
        <v>45923</v>
      </c>
      <c r="B1016" s="54" t="str">
        <f t="shared" si="332"/>
        <v>NRT</v>
      </c>
      <c r="C1016" s="53">
        <f t="shared" si="333"/>
        <v>82020038174</v>
      </c>
      <c r="D1016" s="55" t="str">
        <f t="shared" si="334"/>
        <v>PJP250148845</v>
      </c>
      <c r="E1016" s="53">
        <f t="shared" si="335"/>
        <v>596421502124</v>
      </c>
      <c r="F1016" s="53">
        <f t="shared" si="336"/>
        <v>2256355</v>
      </c>
      <c r="G1016" s="53" t="str">
        <f t="shared" si="337"/>
        <v>SWCORP (TEAMHT)</v>
      </c>
      <c r="H1016" s="55" t="str">
        <f t="shared" si="338"/>
        <v>심종아</v>
      </c>
      <c r="I1016" s="53">
        <f t="shared" si="339"/>
        <v>47263</v>
      </c>
      <c r="J1016" s="72">
        <f t="shared" si="340"/>
        <v>0</v>
      </c>
      <c r="K1016" s="114">
        <f t="shared" si="341"/>
        <v>1</v>
      </c>
      <c r="L1016" s="115">
        <f t="shared" si="342"/>
        <v>1.75</v>
      </c>
      <c r="M1016" s="115">
        <f t="shared" si="343"/>
        <v>3.5</v>
      </c>
      <c r="N1016" s="56">
        <f t="shared" si="344"/>
        <v>3.5</v>
      </c>
      <c r="O1016" s="53" t="str">
        <f t="shared" si="345"/>
        <v>일반(목록배제,Normal-Manifest Exception)</v>
      </c>
      <c r="P1016" s="100">
        <f t="shared" si="346"/>
        <v>27.62</v>
      </c>
      <c r="Q1016" s="63" t="str">
        <f t="shared" si="347"/>
        <v>RS702</v>
      </c>
      <c r="R1016" s="63" t="str">
        <f t="shared" si="348"/>
        <v>AIR SEOUL</v>
      </c>
      <c r="S1016" s="54">
        <f t="shared" si="349"/>
        <v>45923</v>
      </c>
      <c r="T1016" s="94">
        <f t="shared" si="350"/>
        <v>1135</v>
      </c>
      <c r="U1016" s="98" cm="1">
        <f t="array" ref="U1016">IF(OR(ISNUMBER(SEARCH("대신대납",J1016)),ISNUMBER(SEARCH("대신 대납",J1016))),_xlfn.LET(
  _xlpm.s,J1016,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6" s="98">
        <f>((K1016-1)*2500)/(Summary!$B$23/100)</f>
        <v>0</v>
      </c>
      <c r="W1016" s="107">
        <f>IF(OR(ISNUMBER(SEARCH("대신대납",J1016)),ISNUMBER(SEARCH("대신 대납",J1016)),ISNUMBER(SEARCH("대신착불",J1016)),ISNUMBER(SEARCH("대신 착불",J1016))), 0,_xlfn.IFNA(_xlfn.IFS(
    AND(N1016/K1016 &gt; 2, N1016/K1016 &lt;= 5), 500/(Summary!$B$23/100) * K1016,
    AND(N1016/K1016 &gt; 5, N1016/K1016 &lt;= 10), 1000/(Summary!$B$23/100) * K1016,
    AND(N1016/K1016 &gt; 10, N1016/K1016 &lt;= 20), 3000/(Summary!$B$23/100) * K1016,
    AND(N1016/K1016 &gt; 20, N1016/K1016 &lt;= 25), 11000/(Summary!$B$23/100) * K1016,
    AND(N1016/K1016 &gt; 25, N1016/K1016 &lt;= 999), 15000/(Summary!$B$23/100) * K1016
),0))</f>
        <v>53.059968376258844</v>
      </c>
      <c r="X1016" s="99" cm="1">
        <f t="array" ref="X1016">_xlfn.IFNA(_xlfn.IFS(AND(P1016&gt;=2000, P1016&lt;3000), 10000, AND(P1016&gt;=3000, P1016&lt;4000), 15000, AND(P1016&gt;=4000, P1016&lt;5000), 20000, AND(P1016&gt;=5000), 25000),0)</f>
        <v>0</v>
      </c>
      <c r="Y1016" s="64" t="str">
        <f>_xlfn.IFNA(VLOOKUP(D1016,OTC!$A:$H,8,0),"")</f>
        <v/>
      </c>
      <c r="Z1016" s="102">
        <f t="shared" si="351"/>
        <v>53</v>
      </c>
      <c r="AA1016" s="113">
        <f t="shared" si="352"/>
        <v>1188</v>
      </c>
      <c r="AB1016" s="124">
        <f>IF(OR(ISNUMBER(SEARCH("적하삭제",J1016)),ISNUMBER(SEARCH("적하 삭제",J1016))),0,AA1016*Summary!$B$23/100)</f>
        <v>11194.8804</v>
      </c>
      <c r="AC1016" s="65"/>
      <c r="AD1016" s="145">
        <v>45923</v>
      </c>
      <c r="AE1016" s="139" t="s">
        <v>10</v>
      </c>
      <c r="AF1016" s="139">
        <v>82020038174</v>
      </c>
      <c r="AG1016" s="139" t="s">
        <v>3102</v>
      </c>
      <c r="AH1016" s="139" t="s">
        <v>3103</v>
      </c>
      <c r="AI1016" s="139">
        <v>1079428311</v>
      </c>
      <c r="AJ1016" s="139">
        <v>47263</v>
      </c>
      <c r="AK1016" s="139"/>
      <c r="AL1016" s="140">
        <v>1</v>
      </c>
      <c r="AM1016" s="141">
        <v>1.75</v>
      </c>
      <c r="AN1016" s="141">
        <v>3.5</v>
      </c>
      <c r="AO1016" s="141">
        <v>3.5</v>
      </c>
      <c r="AP1016" s="139" t="s">
        <v>8</v>
      </c>
      <c r="AQ1016" s="141">
        <v>27.62</v>
      </c>
      <c r="AR1016" s="139" t="s">
        <v>81</v>
      </c>
      <c r="AS1016" s="139" t="s">
        <v>81</v>
      </c>
      <c r="AT1016" s="139" t="s">
        <v>81</v>
      </c>
      <c r="AU1016" s="139" t="s">
        <v>81</v>
      </c>
      <c r="AV1016" s="139" t="s">
        <v>81</v>
      </c>
      <c r="AW1016" s="139">
        <v>2256355</v>
      </c>
      <c r="AX1016" s="139" t="s">
        <v>121</v>
      </c>
      <c r="AY1016" s="139" t="s">
        <v>82</v>
      </c>
      <c r="AZ1016" s="139"/>
      <c r="BA1016" s="139" t="s">
        <v>83</v>
      </c>
      <c r="BB1016" s="157">
        <v>596421502124</v>
      </c>
      <c r="BC1016" s="139"/>
      <c r="BD1016" s="139" t="s">
        <v>3104</v>
      </c>
      <c r="BE1016" s="139" t="s">
        <v>119</v>
      </c>
      <c r="BF1016" s="139" t="s">
        <v>87</v>
      </c>
      <c r="BG1016" s="139" t="s">
        <v>84</v>
      </c>
      <c r="BH1016" s="139" t="s">
        <v>85</v>
      </c>
      <c r="BI1016" s="139" t="s">
        <v>86</v>
      </c>
      <c r="BJ1016" s="139"/>
      <c r="BK1016" s="139" t="s">
        <v>116</v>
      </c>
    </row>
    <row r="1017" spans="1:63" ht="13.2" customHeight="1" x14ac:dyDescent="0.2">
      <c r="A1017" s="54">
        <f t="shared" si="331"/>
        <v>45923</v>
      </c>
      <c r="B1017" s="54" t="str">
        <f t="shared" si="332"/>
        <v>NRT</v>
      </c>
      <c r="C1017" s="53">
        <f t="shared" si="333"/>
        <v>82020038174</v>
      </c>
      <c r="D1017" s="55" t="str">
        <f t="shared" si="334"/>
        <v>PJP250148849</v>
      </c>
      <c r="E1017" s="53">
        <f t="shared" si="335"/>
        <v>596421502161</v>
      </c>
      <c r="F1017" s="53">
        <f t="shared" si="336"/>
        <v>2256355</v>
      </c>
      <c r="G1017" s="53" t="str">
        <f t="shared" si="337"/>
        <v>SWCORP (TEAMHT)</v>
      </c>
      <c r="H1017" s="55" t="str">
        <f t="shared" si="338"/>
        <v>임정은</v>
      </c>
      <c r="I1017" s="53">
        <f t="shared" si="339"/>
        <v>47571</v>
      </c>
      <c r="J1017" s="72">
        <f t="shared" si="340"/>
        <v>0</v>
      </c>
      <c r="K1017" s="114">
        <f t="shared" si="341"/>
        <v>1</v>
      </c>
      <c r="L1017" s="115">
        <f t="shared" si="342"/>
        <v>4.4000000000000004</v>
      </c>
      <c r="M1017" s="115">
        <f t="shared" si="343"/>
        <v>4.0999999999999996</v>
      </c>
      <c r="N1017" s="56">
        <f t="shared" si="344"/>
        <v>4.4000000000000004</v>
      </c>
      <c r="O1017" s="53" t="str">
        <f t="shared" si="345"/>
        <v>일반(목록배제,Normal-Manifest Exception)</v>
      </c>
      <c r="P1017" s="100">
        <f t="shared" si="346"/>
        <v>18.89</v>
      </c>
      <c r="Q1017" s="63" t="str">
        <f t="shared" si="347"/>
        <v>RS702</v>
      </c>
      <c r="R1017" s="63" t="str">
        <f t="shared" si="348"/>
        <v>AIR SEOUL</v>
      </c>
      <c r="S1017" s="54">
        <f t="shared" si="349"/>
        <v>45923</v>
      </c>
      <c r="T1017" s="94">
        <f t="shared" si="350"/>
        <v>1306</v>
      </c>
      <c r="U1017" s="98" cm="1">
        <f t="array" ref="U1017">IF(OR(ISNUMBER(SEARCH("대신대납",J1017)),ISNUMBER(SEARCH("대신 대납",J1017))),_xlfn.LET(
  _xlpm.s,J1017,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7" s="98">
        <f>((K1017-1)*2500)/(Summary!$B$23/100)</f>
        <v>0</v>
      </c>
      <c r="W1017" s="107">
        <f>IF(OR(ISNUMBER(SEARCH("대신대납",J1017)),ISNUMBER(SEARCH("대신 대납",J1017)),ISNUMBER(SEARCH("대신착불",J1017)),ISNUMBER(SEARCH("대신 착불",J1017))), 0,_xlfn.IFNA(_xlfn.IFS(
    AND(N1017/K1017 &gt; 2, N1017/K1017 &lt;= 5), 500/(Summary!$B$23/100) * K1017,
    AND(N1017/K1017 &gt; 5, N1017/K1017 &lt;= 10), 1000/(Summary!$B$23/100) * K1017,
    AND(N1017/K1017 &gt; 10, N1017/K1017 &lt;= 20), 3000/(Summary!$B$23/100) * K1017,
    AND(N1017/K1017 &gt; 20, N1017/K1017 &lt;= 25), 11000/(Summary!$B$23/100) * K1017,
    AND(N1017/K1017 &gt; 25, N1017/K1017 &lt;= 999), 15000/(Summary!$B$23/100) * K1017
),0))</f>
        <v>53.059968376258844</v>
      </c>
      <c r="X1017" s="99" cm="1">
        <f t="array" ref="X1017">_xlfn.IFNA(_xlfn.IFS(AND(P1017&gt;=2000, P1017&lt;3000), 10000, AND(P1017&gt;=3000, P1017&lt;4000), 15000, AND(P1017&gt;=4000, P1017&lt;5000), 20000, AND(P1017&gt;=5000), 25000),0)</f>
        <v>0</v>
      </c>
      <c r="Y1017" s="64" t="str">
        <f>_xlfn.IFNA(VLOOKUP(D1017,OTC!$A:$H,8,0),"")</f>
        <v/>
      </c>
      <c r="Z1017" s="102">
        <f t="shared" si="351"/>
        <v>53</v>
      </c>
      <c r="AA1017" s="113">
        <f t="shared" si="352"/>
        <v>1359</v>
      </c>
      <c r="AB1017" s="124">
        <f>IF(OR(ISNUMBER(SEARCH("적하삭제",J1017)),ISNUMBER(SEARCH("적하 삭제",J1017))),0,AA1017*Summary!$B$23/100)</f>
        <v>12806.2647</v>
      </c>
      <c r="AC1017" s="65"/>
      <c r="AD1017" s="145">
        <v>45923</v>
      </c>
      <c r="AE1017" s="139" t="s">
        <v>10</v>
      </c>
      <c r="AF1017" s="139">
        <v>82020038174</v>
      </c>
      <c r="AG1017" s="139" t="s">
        <v>3105</v>
      </c>
      <c r="AH1017" s="139" t="s">
        <v>3106</v>
      </c>
      <c r="AI1017" s="139">
        <v>1099456963</v>
      </c>
      <c r="AJ1017" s="139">
        <v>47571</v>
      </c>
      <c r="AK1017" s="139"/>
      <c r="AL1017" s="140">
        <v>1</v>
      </c>
      <c r="AM1017" s="141">
        <v>4.4000000000000004</v>
      </c>
      <c r="AN1017" s="141">
        <v>4.0999999999999996</v>
      </c>
      <c r="AO1017" s="141">
        <v>4.4000000000000004</v>
      </c>
      <c r="AP1017" s="139" t="s">
        <v>8</v>
      </c>
      <c r="AQ1017" s="141">
        <v>18.89</v>
      </c>
      <c r="AR1017" s="139" t="s">
        <v>81</v>
      </c>
      <c r="AS1017" s="139" t="s">
        <v>81</v>
      </c>
      <c r="AT1017" s="139" t="s">
        <v>81</v>
      </c>
      <c r="AU1017" s="139" t="s">
        <v>81</v>
      </c>
      <c r="AV1017" s="139" t="s">
        <v>81</v>
      </c>
      <c r="AW1017" s="139">
        <v>2256355</v>
      </c>
      <c r="AX1017" s="139" t="s">
        <v>121</v>
      </c>
      <c r="AY1017" s="139" t="s">
        <v>82</v>
      </c>
      <c r="AZ1017" s="139"/>
      <c r="BA1017" s="139" t="s">
        <v>83</v>
      </c>
      <c r="BB1017" s="157">
        <v>596421502161</v>
      </c>
      <c r="BC1017" s="139"/>
      <c r="BD1017" s="139" t="s">
        <v>3107</v>
      </c>
      <c r="BE1017" s="139" t="s">
        <v>119</v>
      </c>
      <c r="BF1017" s="139" t="s">
        <v>87</v>
      </c>
      <c r="BG1017" s="139" t="s">
        <v>84</v>
      </c>
      <c r="BH1017" s="139" t="s">
        <v>85</v>
      </c>
      <c r="BI1017" s="139" t="s">
        <v>86</v>
      </c>
      <c r="BJ1017" s="139"/>
      <c r="BK1017" s="139" t="s">
        <v>116</v>
      </c>
    </row>
    <row r="1018" spans="1:63" ht="13.2" customHeight="1" x14ac:dyDescent="0.2">
      <c r="A1018" s="54">
        <f t="shared" si="331"/>
        <v>45923</v>
      </c>
      <c r="B1018" s="54" t="str">
        <f t="shared" si="332"/>
        <v>NRT</v>
      </c>
      <c r="C1018" s="53">
        <f t="shared" si="333"/>
        <v>82020038174</v>
      </c>
      <c r="D1018" s="55" t="str">
        <f t="shared" si="334"/>
        <v>PJP250148850</v>
      </c>
      <c r="E1018" s="53">
        <f t="shared" si="335"/>
        <v>596421502172</v>
      </c>
      <c r="F1018" s="53">
        <f t="shared" si="336"/>
        <v>2256355</v>
      </c>
      <c r="G1018" s="53" t="str">
        <f t="shared" si="337"/>
        <v>SWCORP (TEAMHT)</v>
      </c>
      <c r="H1018" s="55" t="str">
        <f t="shared" si="338"/>
        <v>정혜인</v>
      </c>
      <c r="I1018" s="53">
        <f t="shared" si="339"/>
        <v>5652</v>
      </c>
      <c r="J1018" s="72">
        <f t="shared" si="340"/>
        <v>0</v>
      </c>
      <c r="K1018" s="114">
        <f t="shared" si="341"/>
        <v>1</v>
      </c>
      <c r="L1018" s="115">
        <f t="shared" si="342"/>
        <v>0.7</v>
      </c>
      <c r="M1018" s="115">
        <f t="shared" si="343"/>
        <v>2</v>
      </c>
      <c r="N1018" s="56">
        <f t="shared" si="344"/>
        <v>2</v>
      </c>
      <c r="O1018" s="53" t="str">
        <f t="shared" si="345"/>
        <v>일반(목록배제,Normal-Manifest Exception)</v>
      </c>
      <c r="P1018" s="100">
        <f t="shared" si="346"/>
        <v>7.3</v>
      </c>
      <c r="Q1018" s="63" t="str">
        <f t="shared" si="347"/>
        <v>RS702</v>
      </c>
      <c r="R1018" s="63" t="str">
        <f t="shared" si="348"/>
        <v>AIR SEOUL</v>
      </c>
      <c r="S1018" s="54">
        <f t="shared" si="349"/>
        <v>45923</v>
      </c>
      <c r="T1018" s="94">
        <f t="shared" si="350"/>
        <v>850</v>
      </c>
      <c r="U1018" s="98" cm="1">
        <f t="array" ref="U1018">IF(OR(ISNUMBER(SEARCH("대신대납",J1018)),ISNUMBER(SEARCH("대신 대납",J1018))),_xlfn.LET(
  _xlpm.s,J1018,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8" s="98">
        <f>((K1018-1)*2500)/(Summary!$B$23/100)</f>
        <v>0</v>
      </c>
      <c r="W1018" s="107">
        <f>IF(OR(ISNUMBER(SEARCH("대신대납",J1018)),ISNUMBER(SEARCH("대신 대납",J1018)),ISNUMBER(SEARCH("대신착불",J1018)),ISNUMBER(SEARCH("대신 착불",J1018))), 0,_xlfn.IFNA(_xlfn.IFS(
    AND(N1018/K1018 &gt; 2, N1018/K1018 &lt;= 5), 500/(Summary!$B$23/100) * K1018,
    AND(N1018/K1018 &gt; 5, N1018/K1018 &lt;= 10), 1000/(Summary!$B$23/100) * K1018,
    AND(N1018/K1018 &gt; 10, N1018/K1018 &lt;= 20), 3000/(Summary!$B$23/100) * K1018,
    AND(N1018/K1018 &gt; 20, N1018/K1018 &lt;= 25), 11000/(Summary!$B$23/100) * K1018,
    AND(N1018/K1018 &gt; 25, N1018/K1018 &lt;= 999), 15000/(Summary!$B$23/100) * K1018
),0))</f>
        <v>0</v>
      </c>
      <c r="X1018" s="99" cm="1">
        <f t="array" ref="X1018">_xlfn.IFNA(_xlfn.IFS(AND(P1018&gt;=2000, P1018&lt;3000), 10000, AND(P1018&gt;=3000, P1018&lt;4000), 15000, AND(P1018&gt;=4000, P1018&lt;5000), 20000, AND(P1018&gt;=5000), 25000),0)</f>
        <v>0</v>
      </c>
      <c r="Y1018" s="64" t="str">
        <f>_xlfn.IFNA(VLOOKUP(D1018,OTC!$A:$H,8,0),"")</f>
        <v/>
      </c>
      <c r="Z1018" s="102">
        <f t="shared" si="351"/>
        <v>0</v>
      </c>
      <c r="AA1018" s="113">
        <f t="shared" si="352"/>
        <v>850</v>
      </c>
      <c r="AB1018" s="124">
        <f>IF(OR(ISNUMBER(SEARCH("적하삭제",J1018)),ISNUMBER(SEARCH("적하 삭제",J1018))),0,AA1018*Summary!$B$23/100)</f>
        <v>8009.8050000000003</v>
      </c>
      <c r="AC1018" s="65"/>
      <c r="AD1018" s="145">
        <v>45923</v>
      </c>
      <c r="AE1018" s="139" t="s">
        <v>10</v>
      </c>
      <c r="AF1018" s="139">
        <v>82020038174</v>
      </c>
      <c r="AG1018" s="139" t="s">
        <v>3108</v>
      </c>
      <c r="AH1018" s="139" t="s">
        <v>3109</v>
      </c>
      <c r="AI1018" s="139">
        <v>1029507182</v>
      </c>
      <c r="AJ1018" s="139">
        <v>5652</v>
      </c>
      <c r="AK1018" s="139"/>
      <c r="AL1018" s="140">
        <v>1</v>
      </c>
      <c r="AM1018" s="141">
        <v>0.7</v>
      </c>
      <c r="AN1018" s="141">
        <v>2</v>
      </c>
      <c r="AO1018" s="141">
        <v>2</v>
      </c>
      <c r="AP1018" s="139" t="s">
        <v>8</v>
      </c>
      <c r="AQ1018" s="141">
        <v>7.3</v>
      </c>
      <c r="AR1018" s="139" t="s">
        <v>81</v>
      </c>
      <c r="AS1018" s="139" t="s">
        <v>81</v>
      </c>
      <c r="AT1018" s="139" t="s">
        <v>81</v>
      </c>
      <c r="AU1018" s="139" t="s">
        <v>81</v>
      </c>
      <c r="AV1018" s="139" t="s">
        <v>81</v>
      </c>
      <c r="AW1018" s="139">
        <v>2256355</v>
      </c>
      <c r="AX1018" s="139" t="s">
        <v>121</v>
      </c>
      <c r="AY1018" s="139" t="s">
        <v>82</v>
      </c>
      <c r="AZ1018" s="139"/>
      <c r="BA1018" s="139" t="s">
        <v>83</v>
      </c>
      <c r="BB1018" s="157">
        <v>596421502172</v>
      </c>
      <c r="BC1018" s="139"/>
      <c r="BD1018" s="139" t="s">
        <v>3110</v>
      </c>
      <c r="BE1018" s="139" t="s">
        <v>119</v>
      </c>
      <c r="BF1018" s="139" t="s">
        <v>87</v>
      </c>
      <c r="BG1018" s="139" t="s">
        <v>84</v>
      </c>
      <c r="BH1018" s="139" t="s">
        <v>85</v>
      </c>
      <c r="BI1018" s="139" t="s">
        <v>86</v>
      </c>
      <c r="BJ1018" s="139"/>
      <c r="BK1018" s="139" t="s">
        <v>116</v>
      </c>
    </row>
    <row r="1019" spans="1:63" ht="13.2" customHeight="1" x14ac:dyDescent="0.2">
      <c r="A1019" s="54">
        <f t="shared" si="331"/>
        <v>45923</v>
      </c>
      <c r="B1019" s="54" t="str">
        <f t="shared" si="332"/>
        <v>NRT</v>
      </c>
      <c r="C1019" s="53">
        <f t="shared" si="333"/>
        <v>82020038174</v>
      </c>
      <c r="D1019" s="55" t="str">
        <f t="shared" si="334"/>
        <v>PJP250148851</v>
      </c>
      <c r="E1019" s="53">
        <f t="shared" si="335"/>
        <v>596421502183</v>
      </c>
      <c r="F1019" s="53">
        <f t="shared" si="336"/>
        <v>2256355</v>
      </c>
      <c r="G1019" s="53" t="str">
        <f t="shared" si="337"/>
        <v>SWCORP (TEAMHT)</v>
      </c>
      <c r="H1019" s="55" t="str">
        <f t="shared" si="338"/>
        <v>조상민</v>
      </c>
      <c r="I1019" s="53">
        <f t="shared" si="339"/>
        <v>41252</v>
      </c>
      <c r="J1019" s="72">
        <f t="shared" si="340"/>
        <v>0</v>
      </c>
      <c r="K1019" s="114">
        <f t="shared" si="341"/>
        <v>1</v>
      </c>
      <c r="L1019" s="115">
        <f t="shared" si="342"/>
        <v>2.2999999999999998</v>
      </c>
      <c r="M1019" s="115">
        <f t="shared" si="343"/>
        <v>6.2</v>
      </c>
      <c r="N1019" s="56">
        <f t="shared" si="344"/>
        <v>6.2</v>
      </c>
      <c r="O1019" s="53" t="str">
        <f t="shared" si="345"/>
        <v>일반(목록배제,Normal-Manifest Exception)</v>
      </c>
      <c r="P1019" s="100">
        <f t="shared" si="346"/>
        <v>21.5</v>
      </c>
      <c r="Q1019" s="63" t="str">
        <f t="shared" si="347"/>
        <v>RS702</v>
      </c>
      <c r="R1019" s="63" t="str">
        <f t="shared" si="348"/>
        <v>AIR SEOUL</v>
      </c>
      <c r="S1019" s="54">
        <f t="shared" si="349"/>
        <v>45923</v>
      </c>
      <c r="T1019" s="94">
        <f t="shared" si="350"/>
        <v>1648</v>
      </c>
      <c r="U1019" s="98" cm="1">
        <f t="array" ref="U1019">IF(OR(ISNUMBER(SEARCH("대신대납",J1019)),ISNUMBER(SEARCH("대신 대납",J1019))),_xlfn.LET(
  _xlpm.s,J1019,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19" s="98">
        <f>((K1019-1)*2500)/(Summary!$B$23/100)</f>
        <v>0</v>
      </c>
      <c r="W1019" s="107">
        <f>IF(OR(ISNUMBER(SEARCH("대신대납",J1019)),ISNUMBER(SEARCH("대신 대납",J1019)),ISNUMBER(SEARCH("대신착불",J1019)),ISNUMBER(SEARCH("대신 착불",J1019))), 0,_xlfn.IFNA(_xlfn.IFS(
    AND(N1019/K1019 &gt; 2, N1019/K1019 &lt;= 5), 500/(Summary!$B$23/100) * K1019,
    AND(N1019/K1019 &gt; 5, N1019/K1019 &lt;= 10), 1000/(Summary!$B$23/100) * K1019,
    AND(N1019/K1019 &gt; 10, N1019/K1019 &lt;= 20), 3000/(Summary!$B$23/100) * K1019,
    AND(N1019/K1019 &gt; 20, N1019/K1019 &lt;= 25), 11000/(Summary!$B$23/100) * K1019,
    AND(N1019/K1019 &gt; 25, N1019/K1019 &lt;= 999), 15000/(Summary!$B$23/100) * K1019
),0))</f>
        <v>106.11993675251769</v>
      </c>
      <c r="X1019" s="99" cm="1">
        <f t="array" ref="X1019">_xlfn.IFNA(_xlfn.IFS(AND(P1019&gt;=2000, P1019&lt;3000), 10000, AND(P1019&gt;=3000, P1019&lt;4000), 15000, AND(P1019&gt;=4000, P1019&lt;5000), 20000, AND(P1019&gt;=5000), 25000),0)</f>
        <v>0</v>
      </c>
      <c r="Y1019" s="64" t="str">
        <f>_xlfn.IFNA(VLOOKUP(D1019,OTC!$A:$H,8,0),"")</f>
        <v/>
      </c>
      <c r="Z1019" s="102">
        <f t="shared" si="351"/>
        <v>106</v>
      </c>
      <c r="AA1019" s="113">
        <f t="shared" si="352"/>
        <v>1754</v>
      </c>
      <c r="AB1019" s="124">
        <f>IF(OR(ISNUMBER(SEARCH("적하삭제",J1019)),ISNUMBER(SEARCH("적하 삭제",J1019))),0,AA1019*Summary!$B$23/100)</f>
        <v>16528.468199999999</v>
      </c>
      <c r="AC1019" s="65"/>
      <c r="AD1019" s="145">
        <v>45923</v>
      </c>
      <c r="AE1019" s="139" t="s">
        <v>10</v>
      </c>
      <c r="AF1019" s="139">
        <v>82020038174</v>
      </c>
      <c r="AG1019" s="139" t="s">
        <v>3111</v>
      </c>
      <c r="AH1019" s="139" t="s">
        <v>3112</v>
      </c>
      <c r="AI1019" s="139">
        <v>1021088081</v>
      </c>
      <c r="AJ1019" s="139">
        <v>41252</v>
      </c>
      <c r="AK1019" s="139"/>
      <c r="AL1019" s="140">
        <v>1</v>
      </c>
      <c r="AM1019" s="141">
        <v>2.2999999999999998</v>
      </c>
      <c r="AN1019" s="141">
        <v>6.2</v>
      </c>
      <c r="AO1019" s="141">
        <v>6.5</v>
      </c>
      <c r="AP1019" s="139" t="s">
        <v>8</v>
      </c>
      <c r="AQ1019" s="141">
        <v>21.5</v>
      </c>
      <c r="AR1019" s="139" t="s">
        <v>81</v>
      </c>
      <c r="AS1019" s="139" t="s">
        <v>81</v>
      </c>
      <c r="AT1019" s="139" t="s">
        <v>81</v>
      </c>
      <c r="AU1019" s="139" t="s">
        <v>81</v>
      </c>
      <c r="AV1019" s="139" t="s">
        <v>81</v>
      </c>
      <c r="AW1019" s="139">
        <v>2256355</v>
      </c>
      <c r="AX1019" s="139" t="s">
        <v>121</v>
      </c>
      <c r="AY1019" s="139" t="s">
        <v>82</v>
      </c>
      <c r="AZ1019" s="139"/>
      <c r="BA1019" s="139" t="s">
        <v>83</v>
      </c>
      <c r="BB1019" s="157">
        <v>596421502183</v>
      </c>
      <c r="BC1019" s="139"/>
      <c r="BD1019" s="139" t="s">
        <v>3113</v>
      </c>
      <c r="BE1019" s="139" t="s">
        <v>119</v>
      </c>
      <c r="BF1019" s="139" t="s">
        <v>87</v>
      </c>
      <c r="BG1019" s="139" t="s">
        <v>84</v>
      </c>
      <c r="BH1019" s="139" t="s">
        <v>85</v>
      </c>
      <c r="BI1019" s="139" t="s">
        <v>86</v>
      </c>
      <c r="BJ1019" s="139"/>
      <c r="BK1019" s="139" t="s">
        <v>116</v>
      </c>
    </row>
    <row r="1020" spans="1:63" ht="13.2" customHeight="1" x14ac:dyDescent="0.2">
      <c r="A1020" s="54">
        <f t="shared" si="331"/>
        <v>45923</v>
      </c>
      <c r="B1020" s="54" t="str">
        <f t="shared" si="332"/>
        <v>NRT</v>
      </c>
      <c r="C1020" s="53">
        <f t="shared" si="333"/>
        <v>82020038174</v>
      </c>
      <c r="D1020" s="55" t="str">
        <f t="shared" si="334"/>
        <v>PJP250148852</v>
      </c>
      <c r="E1020" s="53">
        <f t="shared" si="335"/>
        <v>596421502194</v>
      </c>
      <c r="F1020" s="53">
        <f t="shared" si="336"/>
        <v>2256355</v>
      </c>
      <c r="G1020" s="53" t="str">
        <f t="shared" si="337"/>
        <v>SWCORP (TEAMHT)</v>
      </c>
      <c r="H1020" s="55" t="str">
        <f t="shared" si="338"/>
        <v>남상미</v>
      </c>
      <c r="I1020" s="53">
        <f t="shared" si="339"/>
        <v>5504</v>
      </c>
      <c r="J1020" s="72">
        <f t="shared" si="340"/>
        <v>0</v>
      </c>
      <c r="K1020" s="114">
        <f t="shared" si="341"/>
        <v>1</v>
      </c>
      <c r="L1020" s="115">
        <f t="shared" si="342"/>
        <v>0.8</v>
      </c>
      <c r="M1020" s="115">
        <f t="shared" si="343"/>
        <v>2.1</v>
      </c>
      <c r="N1020" s="56">
        <f t="shared" si="344"/>
        <v>2.1</v>
      </c>
      <c r="O1020" s="53" t="str">
        <f t="shared" si="345"/>
        <v>일반(목록배제,Normal-Manifest Exception)</v>
      </c>
      <c r="P1020" s="100">
        <f t="shared" si="346"/>
        <v>8.69</v>
      </c>
      <c r="Q1020" s="63" t="str">
        <f t="shared" si="347"/>
        <v>RS702</v>
      </c>
      <c r="R1020" s="63" t="str">
        <f t="shared" si="348"/>
        <v>AIR SEOUL</v>
      </c>
      <c r="S1020" s="54">
        <f t="shared" si="349"/>
        <v>45923</v>
      </c>
      <c r="T1020" s="94">
        <f t="shared" si="350"/>
        <v>869</v>
      </c>
      <c r="U1020" s="98" cm="1">
        <f t="array" ref="U1020">IF(OR(ISNUMBER(SEARCH("대신대납",J1020)),ISNUMBER(SEARCH("대신 대납",J1020))),_xlfn.LET(
  _xlpm.s,J1020,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0" s="98">
        <f>((K1020-1)*2500)/(Summary!$B$23/100)</f>
        <v>0</v>
      </c>
      <c r="W1020" s="107">
        <f>IF(OR(ISNUMBER(SEARCH("대신대납",J1020)),ISNUMBER(SEARCH("대신 대납",J1020)),ISNUMBER(SEARCH("대신착불",J1020)),ISNUMBER(SEARCH("대신 착불",J1020))), 0,_xlfn.IFNA(_xlfn.IFS(
    AND(N1020/K1020 &gt; 2, N1020/K1020 &lt;= 5), 500/(Summary!$B$23/100) * K1020,
    AND(N1020/K1020 &gt; 5, N1020/K1020 &lt;= 10), 1000/(Summary!$B$23/100) * K1020,
    AND(N1020/K1020 &gt; 10, N1020/K1020 &lt;= 20), 3000/(Summary!$B$23/100) * K1020,
    AND(N1020/K1020 &gt; 20, N1020/K1020 &lt;= 25), 11000/(Summary!$B$23/100) * K1020,
    AND(N1020/K1020 &gt; 25, N1020/K1020 &lt;= 999), 15000/(Summary!$B$23/100) * K1020
),0))</f>
        <v>53.059968376258844</v>
      </c>
      <c r="X1020" s="99" cm="1">
        <f t="array" ref="X1020">_xlfn.IFNA(_xlfn.IFS(AND(P1020&gt;=2000, P1020&lt;3000), 10000, AND(P1020&gt;=3000, P1020&lt;4000), 15000, AND(P1020&gt;=4000, P1020&lt;5000), 20000, AND(P1020&gt;=5000), 25000),0)</f>
        <v>0</v>
      </c>
      <c r="Y1020" s="64" t="str">
        <f>_xlfn.IFNA(VLOOKUP(D1020,OTC!$A:$H,8,0),"")</f>
        <v/>
      </c>
      <c r="Z1020" s="102">
        <f t="shared" si="351"/>
        <v>53</v>
      </c>
      <c r="AA1020" s="113">
        <f t="shared" si="352"/>
        <v>922</v>
      </c>
      <c r="AB1020" s="124">
        <f>IF(OR(ISNUMBER(SEARCH("적하삭제",J1020)),ISNUMBER(SEARCH("적하 삭제",J1020))),0,AA1020*Summary!$B$23/100)</f>
        <v>8688.2826000000005</v>
      </c>
      <c r="AC1020" s="65"/>
      <c r="AD1020" s="145">
        <v>45923</v>
      </c>
      <c r="AE1020" s="139" t="s">
        <v>10</v>
      </c>
      <c r="AF1020" s="139">
        <v>82020038174</v>
      </c>
      <c r="AG1020" s="139" t="s">
        <v>3114</v>
      </c>
      <c r="AH1020" s="139" t="s">
        <v>3115</v>
      </c>
      <c r="AI1020" s="139">
        <v>1064888589</v>
      </c>
      <c r="AJ1020" s="139">
        <v>5504</v>
      </c>
      <c r="AK1020" s="139"/>
      <c r="AL1020" s="140">
        <v>1</v>
      </c>
      <c r="AM1020" s="141">
        <v>0.8</v>
      </c>
      <c r="AN1020" s="141">
        <v>2.1</v>
      </c>
      <c r="AO1020" s="141">
        <v>2.1</v>
      </c>
      <c r="AP1020" s="139" t="s">
        <v>8</v>
      </c>
      <c r="AQ1020" s="141">
        <v>8.69</v>
      </c>
      <c r="AR1020" s="139" t="s">
        <v>81</v>
      </c>
      <c r="AS1020" s="139" t="s">
        <v>81</v>
      </c>
      <c r="AT1020" s="139" t="s">
        <v>81</v>
      </c>
      <c r="AU1020" s="139" t="s">
        <v>81</v>
      </c>
      <c r="AV1020" s="139" t="s">
        <v>81</v>
      </c>
      <c r="AW1020" s="139">
        <v>2256355</v>
      </c>
      <c r="AX1020" s="139" t="s">
        <v>121</v>
      </c>
      <c r="AY1020" s="139" t="s">
        <v>82</v>
      </c>
      <c r="AZ1020" s="139"/>
      <c r="BA1020" s="139" t="s">
        <v>83</v>
      </c>
      <c r="BB1020" s="157">
        <v>596421502194</v>
      </c>
      <c r="BC1020" s="139"/>
      <c r="BD1020" s="139" t="s">
        <v>3116</v>
      </c>
      <c r="BE1020" s="139" t="s">
        <v>119</v>
      </c>
      <c r="BF1020" s="139" t="s">
        <v>87</v>
      </c>
      <c r="BG1020" s="139" t="s">
        <v>84</v>
      </c>
      <c r="BH1020" s="139" t="s">
        <v>85</v>
      </c>
      <c r="BI1020" s="139" t="s">
        <v>86</v>
      </c>
      <c r="BJ1020" s="139"/>
      <c r="BK1020" s="139" t="s">
        <v>116</v>
      </c>
    </row>
    <row r="1021" spans="1:63" ht="13.2" customHeight="1" x14ac:dyDescent="0.2">
      <c r="A1021" s="54">
        <f t="shared" si="331"/>
        <v>45923</v>
      </c>
      <c r="B1021" s="54" t="str">
        <f t="shared" si="332"/>
        <v>NRT</v>
      </c>
      <c r="C1021" s="53">
        <f t="shared" si="333"/>
        <v>82020038174</v>
      </c>
      <c r="D1021" s="55" t="str">
        <f t="shared" si="334"/>
        <v>PJP250148858</v>
      </c>
      <c r="E1021" s="53">
        <f t="shared" si="335"/>
        <v>596421502253</v>
      </c>
      <c r="F1021" s="53">
        <f t="shared" si="336"/>
        <v>2256355</v>
      </c>
      <c r="G1021" s="53" t="str">
        <f t="shared" si="337"/>
        <v>SWCORP (TEAMHT)</v>
      </c>
      <c r="H1021" s="55" t="str">
        <f t="shared" si="338"/>
        <v>정지수</v>
      </c>
      <c r="I1021" s="53">
        <f t="shared" si="339"/>
        <v>42968</v>
      </c>
      <c r="J1021" s="72">
        <f t="shared" si="340"/>
        <v>0</v>
      </c>
      <c r="K1021" s="114">
        <f t="shared" si="341"/>
        <v>1</v>
      </c>
      <c r="L1021" s="115">
        <f t="shared" si="342"/>
        <v>1.55</v>
      </c>
      <c r="M1021" s="115">
        <f t="shared" si="343"/>
        <v>4</v>
      </c>
      <c r="N1021" s="56">
        <f t="shared" si="344"/>
        <v>4</v>
      </c>
      <c r="O1021" s="53" t="str">
        <f t="shared" si="345"/>
        <v>일반(목록배제,Normal-Manifest Exception)</v>
      </c>
      <c r="P1021" s="100">
        <f t="shared" si="346"/>
        <v>14.98</v>
      </c>
      <c r="Q1021" s="63" t="str">
        <f t="shared" si="347"/>
        <v>RS702</v>
      </c>
      <c r="R1021" s="63" t="str">
        <f t="shared" si="348"/>
        <v>AIR SEOUL</v>
      </c>
      <c r="S1021" s="54">
        <f t="shared" si="349"/>
        <v>45923</v>
      </c>
      <c r="T1021" s="94">
        <f t="shared" si="350"/>
        <v>1230</v>
      </c>
      <c r="U1021" s="98" cm="1">
        <f t="array" ref="U1021">IF(OR(ISNUMBER(SEARCH("대신대납",J1021)),ISNUMBER(SEARCH("대신 대납",J1021))),_xlfn.LET(
  _xlpm.s,J1021,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1" s="98">
        <f>((K1021-1)*2500)/(Summary!$B$23/100)</f>
        <v>0</v>
      </c>
      <c r="W1021" s="107">
        <f>IF(OR(ISNUMBER(SEARCH("대신대납",J1021)),ISNUMBER(SEARCH("대신 대납",J1021)),ISNUMBER(SEARCH("대신착불",J1021)),ISNUMBER(SEARCH("대신 착불",J1021))), 0,_xlfn.IFNA(_xlfn.IFS(
    AND(N1021/K1021 &gt; 2, N1021/K1021 &lt;= 5), 500/(Summary!$B$23/100) * K1021,
    AND(N1021/K1021 &gt; 5, N1021/K1021 &lt;= 10), 1000/(Summary!$B$23/100) * K1021,
    AND(N1021/K1021 &gt; 10, N1021/K1021 &lt;= 20), 3000/(Summary!$B$23/100) * K1021,
    AND(N1021/K1021 &gt; 20, N1021/K1021 &lt;= 25), 11000/(Summary!$B$23/100) * K1021,
    AND(N1021/K1021 &gt; 25, N1021/K1021 &lt;= 999), 15000/(Summary!$B$23/100) * K1021
),0))</f>
        <v>53.059968376258844</v>
      </c>
      <c r="X1021" s="99" cm="1">
        <f t="array" ref="X1021">_xlfn.IFNA(_xlfn.IFS(AND(P1021&gt;=2000, P1021&lt;3000), 10000, AND(P1021&gt;=3000, P1021&lt;4000), 15000, AND(P1021&gt;=4000, P1021&lt;5000), 20000, AND(P1021&gt;=5000), 25000),0)</f>
        <v>0</v>
      </c>
      <c r="Y1021" s="64" t="str">
        <f>_xlfn.IFNA(VLOOKUP(D1021,OTC!$A:$H,8,0),"")</f>
        <v/>
      </c>
      <c r="Z1021" s="102">
        <f t="shared" si="351"/>
        <v>53</v>
      </c>
      <c r="AA1021" s="113">
        <f t="shared" si="352"/>
        <v>1283</v>
      </c>
      <c r="AB1021" s="124">
        <f>IF(OR(ISNUMBER(SEARCH("적하삭제",J1021)),ISNUMBER(SEARCH("적하 삭제",J1021))),0,AA1021*Summary!$B$23/100)</f>
        <v>12090.093900000002</v>
      </c>
      <c r="AC1021" s="65"/>
      <c r="AD1021" s="145">
        <v>45923</v>
      </c>
      <c r="AE1021" s="139" t="s">
        <v>10</v>
      </c>
      <c r="AF1021" s="139">
        <v>82020038174</v>
      </c>
      <c r="AG1021" s="139" t="s">
        <v>3117</v>
      </c>
      <c r="AH1021" s="139" t="s">
        <v>3118</v>
      </c>
      <c r="AI1021" s="139">
        <v>1062537508</v>
      </c>
      <c r="AJ1021" s="139">
        <v>42968</v>
      </c>
      <c r="AK1021" s="139"/>
      <c r="AL1021" s="140">
        <v>1</v>
      </c>
      <c r="AM1021" s="141">
        <v>1.55</v>
      </c>
      <c r="AN1021" s="141">
        <v>4</v>
      </c>
      <c r="AO1021" s="141">
        <v>4</v>
      </c>
      <c r="AP1021" s="139" t="s">
        <v>8</v>
      </c>
      <c r="AQ1021" s="141">
        <v>14.98</v>
      </c>
      <c r="AR1021" s="139" t="s">
        <v>81</v>
      </c>
      <c r="AS1021" s="139" t="s">
        <v>81</v>
      </c>
      <c r="AT1021" s="139" t="s">
        <v>81</v>
      </c>
      <c r="AU1021" s="139" t="s">
        <v>81</v>
      </c>
      <c r="AV1021" s="139" t="s">
        <v>81</v>
      </c>
      <c r="AW1021" s="139">
        <v>2256355</v>
      </c>
      <c r="AX1021" s="139" t="s">
        <v>121</v>
      </c>
      <c r="AY1021" s="139" t="s">
        <v>82</v>
      </c>
      <c r="AZ1021" s="139"/>
      <c r="BA1021" s="139" t="s">
        <v>83</v>
      </c>
      <c r="BB1021" s="157">
        <v>596421502253</v>
      </c>
      <c r="BC1021" s="139"/>
      <c r="BD1021" s="139" t="s">
        <v>3119</v>
      </c>
      <c r="BE1021" s="139" t="s">
        <v>119</v>
      </c>
      <c r="BF1021" s="139" t="s">
        <v>87</v>
      </c>
      <c r="BG1021" s="139" t="s">
        <v>84</v>
      </c>
      <c r="BH1021" s="139" t="s">
        <v>85</v>
      </c>
      <c r="BI1021" s="139" t="s">
        <v>86</v>
      </c>
      <c r="BJ1021" s="139"/>
      <c r="BK1021" s="139" t="s">
        <v>116</v>
      </c>
    </row>
    <row r="1022" spans="1:63" ht="13.2" customHeight="1" x14ac:dyDescent="0.2">
      <c r="A1022" s="54">
        <f t="shared" si="331"/>
        <v>45923</v>
      </c>
      <c r="B1022" s="54" t="str">
        <f t="shared" si="332"/>
        <v>NRT</v>
      </c>
      <c r="C1022" s="53">
        <f t="shared" si="333"/>
        <v>82020038174</v>
      </c>
      <c r="D1022" s="55" t="str">
        <f t="shared" si="334"/>
        <v>PJP250148498</v>
      </c>
      <c r="E1022" s="53">
        <f t="shared" si="335"/>
        <v>596421500201</v>
      </c>
      <c r="F1022" s="53">
        <f t="shared" si="336"/>
        <v>2256355</v>
      </c>
      <c r="G1022" s="53" t="str">
        <f t="shared" si="337"/>
        <v>SWCORP (TEAMHT)</v>
      </c>
      <c r="H1022" s="55" t="str">
        <f t="shared" si="338"/>
        <v>이권희</v>
      </c>
      <c r="I1022" s="53">
        <f t="shared" si="339"/>
        <v>27850</v>
      </c>
      <c r="J1022" s="72">
        <f t="shared" si="340"/>
        <v>0</v>
      </c>
      <c r="K1022" s="114">
        <f t="shared" si="341"/>
        <v>1</v>
      </c>
      <c r="L1022" s="115">
        <f t="shared" si="342"/>
        <v>0.6</v>
      </c>
      <c r="M1022" s="115">
        <f t="shared" si="343"/>
        <v>2</v>
      </c>
      <c r="N1022" s="56">
        <f t="shared" si="344"/>
        <v>2</v>
      </c>
      <c r="O1022" s="53" t="str">
        <f t="shared" si="345"/>
        <v>일반(목록배제,Normal-Manifest Exception)</v>
      </c>
      <c r="P1022" s="100">
        <f t="shared" si="346"/>
        <v>25.91</v>
      </c>
      <c r="Q1022" s="63" t="str">
        <f t="shared" si="347"/>
        <v>RS702</v>
      </c>
      <c r="R1022" s="63" t="str">
        <f t="shared" si="348"/>
        <v>AIR SEOUL</v>
      </c>
      <c r="S1022" s="54">
        <f t="shared" si="349"/>
        <v>45923</v>
      </c>
      <c r="T1022" s="94">
        <f t="shared" si="350"/>
        <v>850</v>
      </c>
      <c r="U1022" s="98" cm="1">
        <f t="array" ref="U1022">IF(OR(ISNUMBER(SEARCH("대신대납",J1022)),ISNUMBER(SEARCH("대신 대납",J1022))),_xlfn.LET(
  _xlpm.s,J1022,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2" s="98">
        <f>((K1022-1)*2500)/(Summary!$B$23/100)</f>
        <v>0</v>
      </c>
      <c r="W1022" s="107">
        <f>IF(OR(ISNUMBER(SEARCH("대신대납",J1022)),ISNUMBER(SEARCH("대신 대납",J1022)),ISNUMBER(SEARCH("대신착불",J1022)),ISNUMBER(SEARCH("대신 착불",J1022))), 0,_xlfn.IFNA(_xlfn.IFS(
    AND(N1022/K1022 &gt; 2, N1022/K1022 &lt;= 5), 500/(Summary!$B$23/100) * K1022,
    AND(N1022/K1022 &gt; 5, N1022/K1022 &lt;= 10), 1000/(Summary!$B$23/100) * K1022,
    AND(N1022/K1022 &gt; 10, N1022/K1022 &lt;= 20), 3000/(Summary!$B$23/100) * K1022,
    AND(N1022/K1022 &gt; 20, N1022/K1022 &lt;= 25), 11000/(Summary!$B$23/100) * K1022,
    AND(N1022/K1022 &gt; 25, N1022/K1022 &lt;= 999), 15000/(Summary!$B$23/100) * K1022
),0))</f>
        <v>0</v>
      </c>
      <c r="X1022" s="99" cm="1">
        <f t="array" ref="X1022">_xlfn.IFNA(_xlfn.IFS(AND(P1022&gt;=2000, P1022&lt;3000), 10000, AND(P1022&gt;=3000, P1022&lt;4000), 15000, AND(P1022&gt;=4000, P1022&lt;5000), 20000, AND(P1022&gt;=5000), 25000),0)</f>
        <v>0</v>
      </c>
      <c r="Y1022" s="64" t="str">
        <f>_xlfn.IFNA(VLOOKUP(D1022,OTC!$A:$H,8,0),"")</f>
        <v/>
      </c>
      <c r="Z1022" s="102">
        <f t="shared" si="351"/>
        <v>0</v>
      </c>
      <c r="AA1022" s="113">
        <f t="shared" si="352"/>
        <v>850</v>
      </c>
      <c r="AB1022" s="124">
        <f>IF(OR(ISNUMBER(SEARCH("적하삭제",J1022)),ISNUMBER(SEARCH("적하 삭제",J1022))),0,AA1022*Summary!$B$23/100)</f>
        <v>8009.8050000000003</v>
      </c>
      <c r="AC1022" s="65"/>
      <c r="AD1022" s="145">
        <v>45923</v>
      </c>
      <c r="AE1022" s="139" t="s">
        <v>10</v>
      </c>
      <c r="AF1022" s="139">
        <v>82020038174</v>
      </c>
      <c r="AG1022" s="139" t="s">
        <v>3120</v>
      </c>
      <c r="AH1022" s="139" t="s">
        <v>249</v>
      </c>
      <c r="AI1022" s="139">
        <v>1094194909</v>
      </c>
      <c r="AJ1022" s="139">
        <v>27850</v>
      </c>
      <c r="AK1022" s="139"/>
      <c r="AL1022" s="140">
        <v>1</v>
      </c>
      <c r="AM1022" s="141">
        <v>0.6</v>
      </c>
      <c r="AN1022" s="141">
        <v>2</v>
      </c>
      <c r="AO1022" s="141">
        <v>2</v>
      </c>
      <c r="AP1022" s="139" t="s">
        <v>8</v>
      </c>
      <c r="AQ1022" s="141">
        <v>25.91</v>
      </c>
      <c r="AR1022" s="139" t="s">
        <v>81</v>
      </c>
      <c r="AS1022" s="139" t="s">
        <v>81</v>
      </c>
      <c r="AT1022" s="139" t="s">
        <v>81</v>
      </c>
      <c r="AU1022" s="139" t="s">
        <v>81</v>
      </c>
      <c r="AV1022" s="139" t="s">
        <v>81</v>
      </c>
      <c r="AW1022" s="139">
        <v>2256355</v>
      </c>
      <c r="AX1022" s="139" t="s">
        <v>121</v>
      </c>
      <c r="AY1022" s="139" t="s">
        <v>82</v>
      </c>
      <c r="AZ1022" s="139"/>
      <c r="BA1022" s="139" t="s">
        <v>83</v>
      </c>
      <c r="BB1022" s="157">
        <v>596421500201</v>
      </c>
      <c r="BC1022" s="139"/>
      <c r="BD1022" s="139" t="s">
        <v>3121</v>
      </c>
      <c r="BE1022" s="139" t="s">
        <v>119</v>
      </c>
      <c r="BF1022" s="139" t="s">
        <v>87</v>
      </c>
      <c r="BG1022" s="139" t="s">
        <v>84</v>
      </c>
      <c r="BH1022" s="139" t="s">
        <v>85</v>
      </c>
      <c r="BI1022" s="139" t="s">
        <v>86</v>
      </c>
      <c r="BJ1022" s="139"/>
      <c r="BK1022" s="139" t="s">
        <v>116</v>
      </c>
    </row>
    <row r="1023" spans="1:63" ht="13.2" customHeight="1" x14ac:dyDescent="0.2">
      <c r="A1023" s="54">
        <f t="shared" si="331"/>
        <v>45923</v>
      </c>
      <c r="B1023" s="54" t="str">
        <f t="shared" si="332"/>
        <v>NRT</v>
      </c>
      <c r="C1023" s="53">
        <f t="shared" si="333"/>
        <v>82020038174</v>
      </c>
      <c r="D1023" s="55" t="str">
        <f t="shared" si="334"/>
        <v>PJP250148500</v>
      </c>
      <c r="E1023" s="53">
        <f t="shared" si="335"/>
        <v>596421500223</v>
      </c>
      <c r="F1023" s="53">
        <f t="shared" si="336"/>
        <v>2256355</v>
      </c>
      <c r="G1023" s="53" t="str">
        <f t="shared" si="337"/>
        <v>SWCORP (TEAMHT)</v>
      </c>
      <c r="H1023" s="55" t="str">
        <f t="shared" si="338"/>
        <v>신주영</v>
      </c>
      <c r="I1023" s="53">
        <f t="shared" si="339"/>
        <v>52776</v>
      </c>
      <c r="J1023" s="72">
        <f t="shared" si="340"/>
        <v>0</v>
      </c>
      <c r="K1023" s="114">
        <f t="shared" si="341"/>
        <v>1</v>
      </c>
      <c r="L1023" s="115">
        <f t="shared" si="342"/>
        <v>4</v>
      </c>
      <c r="M1023" s="115">
        <f t="shared" si="343"/>
        <v>3.4</v>
      </c>
      <c r="N1023" s="56">
        <f t="shared" si="344"/>
        <v>4</v>
      </c>
      <c r="O1023" s="53" t="str">
        <f t="shared" si="345"/>
        <v>일반(목록배제,Normal-Manifest Exception)</v>
      </c>
      <c r="P1023" s="100">
        <f t="shared" si="346"/>
        <v>7.75</v>
      </c>
      <c r="Q1023" s="63" t="str">
        <f t="shared" si="347"/>
        <v>RS702</v>
      </c>
      <c r="R1023" s="63" t="str">
        <f t="shared" si="348"/>
        <v>AIR SEOUL</v>
      </c>
      <c r="S1023" s="54">
        <f t="shared" si="349"/>
        <v>45923</v>
      </c>
      <c r="T1023" s="94">
        <f t="shared" si="350"/>
        <v>1230</v>
      </c>
      <c r="U1023" s="98" cm="1">
        <f t="array" ref="U1023">IF(OR(ISNUMBER(SEARCH("대신대납",J1023)),ISNUMBER(SEARCH("대신 대납",J1023))),_xlfn.LET(
  _xlpm.s,J1023,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3" s="98">
        <f>((K1023-1)*2500)/(Summary!$B$23/100)</f>
        <v>0</v>
      </c>
      <c r="W1023" s="107">
        <f>IF(OR(ISNUMBER(SEARCH("대신대납",J1023)),ISNUMBER(SEARCH("대신 대납",J1023)),ISNUMBER(SEARCH("대신착불",J1023)),ISNUMBER(SEARCH("대신 착불",J1023))), 0,_xlfn.IFNA(_xlfn.IFS(
    AND(N1023/K1023 &gt; 2, N1023/K1023 &lt;= 5), 500/(Summary!$B$23/100) * K1023,
    AND(N1023/K1023 &gt; 5, N1023/K1023 &lt;= 10), 1000/(Summary!$B$23/100) * K1023,
    AND(N1023/K1023 &gt; 10, N1023/K1023 &lt;= 20), 3000/(Summary!$B$23/100) * K1023,
    AND(N1023/K1023 &gt; 20, N1023/K1023 &lt;= 25), 11000/(Summary!$B$23/100) * K1023,
    AND(N1023/K1023 &gt; 25, N1023/K1023 &lt;= 999), 15000/(Summary!$B$23/100) * K1023
),0))</f>
        <v>53.059968376258844</v>
      </c>
      <c r="X1023" s="99" cm="1">
        <f t="array" ref="X1023">_xlfn.IFNA(_xlfn.IFS(AND(P1023&gt;=2000, P1023&lt;3000), 10000, AND(P1023&gt;=3000, P1023&lt;4000), 15000, AND(P1023&gt;=4000, P1023&lt;5000), 20000, AND(P1023&gt;=5000), 25000),0)</f>
        <v>0</v>
      </c>
      <c r="Y1023" s="64" t="str">
        <f>_xlfn.IFNA(VLOOKUP(D1023,OTC!$A:$H,8,0),"")</f>
        <v/>
      </c>
      <c r="Z1023" s="102">
        <f t="shared" si="351"/>
        <v>53</v>
      </c>
      <c r="AA1023" s="113">
        <f t="shared" si="352"/>
        <v>1283</v>
      </c>
      <c r="AB1023" s="124">
        <f>IF(OR(ISNUMBER(SEARCH("적하삭제",J1023)),ISNUMBER(SEARCH("적하 삭제",J1023))),0,AA1023*Summary!$B$23/100)</f>
        <v>12090.093900000002</v>
      </c>
      <c r="AC1023" s="65"/>
      <c r="AD1023" s="145">
        <v>45923</v>
      </c>
      <c r="AE1023" s="139" t="s">
        <v>10</v>
      </c>
      <c r="AF1023" s="139">
        <v>82020038174</v>
      </c>
      <c r="AG1023" s="139" t="s">
        <v>3122</v>
      </c>
      <c r="AH1023" s="139" t="s">
        <v>218</v>
      </c>
      <c r="AI1023" s="139">
        <v>1037379137</v>
      </c>
      <c r="AJ1023" s="139">
        <v>52776</v>
      </c>
      <c r="AK1023" s="139"/>
      <c r="AL1023" s="140">
        <v>1</v>
      </c>
      <c r="AM1023" s="141">
        <v>4</v>
      </c>
      <c r="AN1023" s="141">
        <v>3.4</v>
      </c>
      <c r="AO1023" s="141">
        <v>4</v>
      </c>
      <c r="AP1023" s="139" t="s">
        <v>8</v>
      </c>
      <c r="AQ1023" s="141">
        <v>7.75</v>
      </c>
      <c r="AR1023" s="139" t="s">
        <v>81</v>
      </c>
      <c r="AS1023" s="139" t="s">
        <v>81</v>
      </c>
      <c r="AT1023" s="139" t="s">
        <v>81</v>
      </c>
      <c r="AU1023" s="139" t="s">
        <v>81</v>
      </c>
      <c r="AV1023" s="139" t="s">
        <v>81</v>
      </c>
      <c r="AW1023" s="139">
        <v>2256355</v>
      </c>
      <c r="AX1023" s="139" t="s">
        <v>121</v>
      </c>
      <c r="AY1023" s="139" t="s">
        <v>82</v>
      </c>
      <c r="AZ1023" s="139"/>
      <c r="BA1023" s="139" t="s">
        <v>83</v>
      </c>
      <c r="BB1023" s="157">
        <v>596421500223</v>
      </c>
      <c r="BC1023" s="139"/>
      <c r="BD1023" s="139" t="s">
        <v>3123</v>
      </c>
      <c r="BE1023" s="139" t="s">
        <v>119</v>
      </c>
      <c r="BF1023" s="139" t="s">
        <v>87</v>
      </c>
      <c r="BG1023" s="139" t="s">
        <v>84</v>
      </c>
      <c r="BH1023" s="139" t="s">
        <v>85</v>
      </c>
      <c r="BI1023" s="139" t="s">
        <v>86</v>
      </c>
      <c r="BJ1023" s="139"/>
      <c r="BK1023" s="139" t="s">
        <v>116</v>
      </c>
    </row>
    <row r="1024" spans="1:63" ht="13.2" customHeight="1" x14ac:dyDescent="0.2">
      <c r="A1024" s="54">
        <f t="shared" si="331"/>
        <v>45923</v>
      </c>
      <c r="B1024" s="54" t="str">
        <f t="shared" si="332"/>
        <v>NRT</v>
      </c>
      <c r="C1024" s="53">
        <f t="shared" si="333"/>
        <v>82020038174</v>
      </c>
      <c r="D1024" s="55" t="str">
        <f t="shared" si="334"/>
        <v>PJP250148501</v>
      </c>
      <c r="E1024" s="53">
        <f t="shared" si="335"/>
        <v>596421500234</v>
      </c>
      <c r="F1024" s="53">
        <f t="shared" si="336"/>
        <v>2256355</v>
      </c>
      <c r="G1024" s="53" t="str">
        <f t="shared" si="337"/>
        <v>SWCORP (TEAMHT)</v>
      </c>
      <c r="H1024" s="55" t="str">
        <f t="shared" si="338"/>
        <v>김이선</v>
      </c>
      <c r="I1024" s="53">
        <f t="shared" si="339"/>
        <v>10543</v>
      </c>
      <c r="J1024" s="72">
        <f t="shared" si="340"/>
        <v>0</v>
      </c>
      <c r="K1024" s="114">
        <f t="shared" si="341"/>
        <v>1</v>
      </c>
      <c r="L1024" s="115">
        <f t="shared" si="342"/>
        <v>1.45</v>
      </c>
      <c r="M1024" s="115">
        <f t="shared" si="343"/>
        <v>3.4</v>
      </c>
      <c r="N1024" s="56">
        <f t="shared" si="344"/>
        <v>3.4000000000000004</v>
      </c>
      <c r="O1024" s="53" t="str">
        <f t="shared" si="345"/>
        <v>일반(목록배제,Normal-Manifest Exception)</v>
      </c>
      <c r="P1024" s="100">
        <f t="shared" si="346"/>
        <v>11.91</v>
      </c>
      <c r="Q1024" s="63" t="str">
        <f t="shared" si="347"/>
        <v>RS702</v>
      </c>
      <c r="R1024" s="63" t="str">
        <f t="shared" si="348"/>
        <v>AIR SEOUL</v>
      </c>
      <c r="S1024" s="54">
        <f t="shared" si="349"/>
        <v>45923</v>
      </c>
      <c r="T1024" s="94">
        <f t="shared" si="350"/>
        <v>1116</v>
      </c>
      <c r="U1024" s="98" cm="1">
        <f t="array" ref="U1024">IF(OR(ISNUMBER(SEARCH("대신대납",J1024)),ISNUMBER(SEARCH("대신 대납",J1024))),_xlfn.LET(
  _xlpm.s,J1024,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4" s="98">
        <f>((K1024-1)*2500)/(Summary!$B$23/100)</f>
        <v>0</v>
      </c>
      <c r="W1024" s="107">
        <f>IF(OR(ISNUMBER(SEARCH("대신대납",J1024)),ISNUMBER(SEARCH("대신 대납",J1024)),ISNUMBER(SEARCH("대신착불",J1024)),ISNUMBER(SEARCH("대신 착불",J1024))), 0,_xlfn.IFNA(_xlfn.IFS(
    AND(N1024/K1024 &gt; 2, N1024/K1024 &lt;= 5), 500/(Summary!$B$23/100) * K1024,
    AND(N1024/K1024 &gt; 5, N1024/K1024 &lt;= 10), 1000/(Summary!$B$23/100) * K1024,
    AND(N1024/K1024 &gt; 10, N1024/K1024 &lt;= 20), 3000/(Summary!$B$23/100) * K1024,
    AND(N1024/K1024 &gt; 20, N1024/K1024 &lt;= 25), 11000/(Summary!$B$23/100) * K1024,
    AND(N1024/K1024 &gt; 25, N1024/K1024 &lt;= 999), 15000/(Summary!$B$23/100) * K1024
),0))</f>
        <v>53.059968376258844</v>
      </c>
      <c r="X1024" s="99" cm="1">
        <f t="array" ref="X1024">_xlfn.IFNA(_xlfn.IFS(AND(P1024&gt;=2000, P1024&lt;3000), 10000, AND(P1024&gt;=3000, P1024&lt;4000), 15000, AND(P1024&gt;=4000, P1024&lt;5000), 20000, AND(P1024&gt;=5000), 25000),0)</f>
        <v>0</v>
      </c>
      <c r="Y1024" s="64" t="str">
        <f>_xlfn.IFNA(VLOOKUP(D1024,OTC!$A:$H,8,0),"")</f>
        <v/>
      </c>
      <c r="Z1024" s="102">
        <f t="shared" si="351"/>
        <v>53</v>
      </c>
      <c r="AA1024" s="113">
        <f t="shared" si="352"/>
        <v>1169</v>
      </c>
      <c r="AB1024" s="124">
        <f>IF(OR(ISNUMBER(SEARCH("적하삭제",J1024)),ISNUMBER(SEARCH("적하 삭제",J1024))),0,AA1024*Summary!$B$23/100)</f>
        <v>11015.8377</v>
      </c>
      <c r="AC1024" s="65"/>
      <c r="AD1024" s="145">
        <v>45923</v>
      </c>
      <c r="AE1024" s="139" t="s">
        <v>10</v>
      </c>
      <c r="AF1024" s="139">
        <v>82020038174</v>
      </c>
      <c r="AG1024" s="139" t="s">
        <v>3124</v>
      </c>
      <c r="AH1024" s="139" t="s">
        <v>3125</v>
      </c>
      <c r="AI1024" s="139">
        <v>1099650221</v>
      </c>
      <c r="AJ1024" s="139">
        <v>10543</v>
      </c>
      <c r="AK1024" s="139"/>
      <c r="AL1024" s="140">
        <v>1</v>
      </c>
      <c r="AM1024" s="141">
        <v>1.45</v>
      </c>
      <c r="AN1024" s="141">
        <v>3.4</v>
      </c>
      <c r="AO1024" s="141">
        <v>3.4</v>
      </c>
      <c r="AP1024" s="139" t="s">
        <v>8</v>
      </c>
      <c r="AQ1024" s="141">
        <v>11.91</v>
      </c>
      <c r="AR1024" s="139" t="s">
        <v>81</v>
      </c>
      <c r="AS1024" s="139" t="s">
        <v>81</v>
      </c>
      <c r="AT1024" s="139" t="s">
        <v>81</v>
      </c>
      <c r="AU1024" s="139" t="s">
        <v>81</v>
      </c>
      <c r="AV1024" s="139" t="s">
        <v>81</v>
      </c>
      <c r="AW1024" s="139">
        <v>2256355</v>
      </c>
      <c r="AX1024" s="139" t="s">
        <v>121</v>
      </c>
      <c r="AY1024" s="139" t="s">
        <v>82</v>
      </c>
      <c r="AZ1024" s="139"/>
      <c r="BA1024" s="139" t="s">
        <v>83</v>
      </c>
      <c r="BB1024" s="157">
        <v>596421500234</v>
      </c>
      <c r="BC1024" s="139"/>
      <c r="BD1024" s="139" t="s">
        <v>3126</v>
      </c>
      <c r="BE1024" s="139" t="s">
        <v>119</v>
      </c>
      <c r="BF1024" s="139" t="s">
        <v>87</v>
      </c>
      <c r="BG1024" s="139" t="s">
        <v>84</v>
      </c>
      <c r="BH1024" s="139" t="s">
        <v>85</v>
      </c>
      <c r="BI1024" s="139" t="s">
        <v>86</v>
      </c>
      <c r="BJ1024" s="139"/>
      <c r="BK1024" s="139" t="s">
        <v>116</v>
      </c>
    </row>
    <row r="1025" spans="1:63" ht="13.2" customHeight="1" x14ac:dyDescent="0.2">
      <c r="A1025" s="54">
        <f t="shared" si="331"/>
        <v>45923</v>
      </c>
      <c r="B1025" s="54" t="str">
        <f t="shared" si="332"/>
        <v>NRT</v>
      </c>
      <c r="C1025" s="53">
        <f t="shared" si="333"/>
        <v>82020038174</v>
      </c>
      <c r="D1025" s="55" t="str">
        <f t="shared" si="334"/>
        <v>PJP250147827</v>
      </c>
      <c r="E1025" s="53">
        <f t="shared" si="335"/>
        <v>596421497821</v>
      </c>
      <c r="F1025" s="53">
        <f t="shared" si="336"/>
        <v>2256355</v>
      </c>
      <c r="G1025" s="53" t="str">
        <f t="shared" si="337"/>
        <v>SWCORP (TEAMHT)</v>
      </c>
      <c r="H1025" s="55" t="str">
        <f t="shared" si="338"/>
        <v>원지영</v>
      </c>
      <c r="I1025" s="53">
        <f t="shared" si="339"/>
        <v>24458</v>
      </c>
      <c r="J1025" s="72">
        <f t="shared" si="340"/>
        <v>0</v>
      </c>
      <c r="K1025" s="114">
        <f t="shared" si="341"/>
        <v>1</v>
      </c>
      <c r="L1025" s="115">
        <f t="shared" si="342"/>
        <v>3.1</v>
      </c>
      <c r="M1025" s="115">
        <f t="shared" si="343"/>
        <v>6.3</v>
      </c>
      <c r="N1025" s="56">
        <f t="shared" si="344"/>
        <v>6.3000000000000007</v>
      </c>
      <c r="O1025" s="53" t="str">
        <f t="shared" si="345"/>
        <v>일반(목록배제,Normal-Manifest Exception)</v>
      </c>
      <c r="P1025" s="100">
        <f t="shared" si="346"/>
        <v>14.85</v>
      </c>
      <c r="Q1025" s="63" t="str">
        <f t="shared" si="347"/>
        <v>RS702</v>
      </c>
      <c r="R1025" s="63" t="str">
        <f t="shared" si="348"/>
        <v>AIR SEOUL</v>
      </c>
      <c r="S1025" s="54">
        <f t="shared" si="349"/>
        <v>45923</v>
      </c>
      <c r="T1025" s="94">
        <f t="shared" si="350"/>
        <v>1667</v>
      </c>
      <c r="U1025" s="98" cm="1">
        <f t="array" ref="U1025">IF(OR(ISNUMBER(SEARCH("대신대납",J1025)),ISNUMBER(SEARCH("대신 대납",J1025))),_xlfn.LET(
  _xlpm.s,J1025,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5" s="98">
        <f>((K1025-1)*2500)/(Summary!$B$23/100)</f>
        <v>0</v>
      </c>
      <c r="W1025" s="107">
        <f>IF(OR(ISNUMBER(SEARCH("대신대납",J1025)),ISNUMBER(SEARCH("대신 대납",J1025)),ISNUMBER(SEARCH("대신착불",J1025)),ISNUMBER(SEARCH("대신 착불",J1025))), 0,_xlfn.IFNA(_xlfn.IFS(
    AND(N1025/K1025 &gt; 2, N1025/K1025 &lt;= 5), 500/(Summary!$B$23/100) * K1025,
    AND(N1025/K1025 &gt; 5, N1025/K1025 &lt;= 10), 1000/(Summary!$B$23/100) * K1025,
    AND(N1025/K1025 &gt; 10, N1025/K1025 &lt;= 20), 3000/(Summary!$B$23/100) * K1025,
    AND(N1025/K1025 &gt; 20, N1025/K1025 &lt;= 25), 11000/(Summary!$B$23/100) * K1025,
    AND(N1025/K1025 &gt; 25, N1025/K1025 &lt;= 999), 15000/(Summary!$B$23/100) * K1025
),0))</f>
        <v>106.11993675251769</v>
      </c>
      <c r="X1025" s="99" cm="1">
        <f t="array" ref="X1025">_xlfn.IFNA(_xlfn.IFS(AND(P1025&gt;=2000, P1025&lt;3000), 10000, AND(P1025&gt;=3000, P1025&lt;4000), 15000, AND(P1025&gt;=4000, P1025&lt;5000), 20000, AND(P1025&gt;=5000), 25000),0)</f>
        <v>0</v>
      </c>
      <c r="Y1025" s="64" t="str">
        <f>_xlfn.IFNA(VLOOKUP(D1025,OTC!$A:$H,8,0),"")</f>
        <v/>
      </c>
      <c r="Z1025" s="102">
        <f t="shared" si="351"/>
        <v>106</v>
      </c>
      <c r="AA1025" s="113">
        <f t="shared" si="352"/>
        <v>1773</v>
      </c>
      <c r="AB1025" s="124">
        <f>IF(OR(ISNUMBER(SEARCH("적하삭제",J1025)),ISNUMBER(SEARCH("적하 삭제",J1025))),0,AA1025*Summary!$B$23/100)</f>
        <v>16707.510900000001</v>
      </c>
      <c r="AC1025" s="65"/>
      <c r="AD1025" s="145">
        <v>45923</v>
      </c>
      <c r="AE1025" s="139" t="s">
        <v>10</v>
      </c>
      <c r="AF1025" s="139">
        <v>82020038174</v>
      </c>
      <c r="AG1025" s="139" t="s">
        <v>3127</v>
      </c>
      <c r="AH1025" s="139" t="s">
        <v>2648</v>
      </c>
      <c r="AI1025" s="139">
        <v>1054862492</v>
      </c>
      <c r="AJ1025" s="139">
        <v>24458</v>
      </c>
      <c r="AK1025" s="139"/>
      <c r="AL1025" s="140">
        <v>1</v>
      </c>
      <c r="AM1025" s="141">
        <v>3.1</v>
      </c>
      <c r="AN1025" s="141">
        <v>6.3</v>
      </c>
      <c r="AO1025" s="141">
        <v>6.5</v>
      </c>
      <c r="AP1025" s="139" t="s">
        <v>8</v>
      </c>
      <c r="AQ1025" s="141">
        <v>14.85</v>
      </c>
      <c r="AR1025" s="139" t="s">
        <v>81</v>
      </c>
      <c r="AS1025" s="139" t="s">
        <v>81</v>
      </c>
      <c r="AT1025" s="139" t="s">
        <v>81</v>
      </c>
      <c r="AU1025" s="139" t="s">
        <v>81</v>
      </c>
      <c r="AV1025" s="139" t="s">
        <v>81</v>
      </c>
      <c r="AW1025" s="139">
        <v>2256355</v>
      </c>
      <c r="AX1025" s="139" t="s">
        <v>121</v>
      </c>
      <c r="AY1025" s="139" t="s">
        <v>82</v>
      </c>
      <c r="AZ1025" s="139"/>
      <c r="BA1025" s="139" t="s">
        <v>83</v>
      </c>
      <c r="BB1025" s="157">
        <v>596421497821</v>
      </c>
      <c r="BC1025" s="139"/>
      <c r="BD1025" s="139" t="s">
        <v>3128</v>
      </c>
      <c r="BE1025" s="139" t="s">
        <v>119</v>
      </c>
      <c r="BF1025" s="139" t="s">
        <v>87</v>
      </c>
      <c r="BG1025" s="139" t="s">
        <v>84</v>
      </c>
      <c r="BH1025" s="139" t="s">
        <v>85</v>
      </c>
      <c r="BI1025" s="139" t="s">
        <v>86</v>
      </c>
      <c r="BJ1025" s="139"/>
      <c r="BK1025" s="139" t="s">
        <v>116</v>
      </c>
    </row>
    <row r="1026" spans="1:63" ht="13.2" customHeight="1" x14ac:dyDescent="0.2">
      <c r="A1026" s="54">
        <f t="shared" si="331"/>
        <v>45923</v>
      </c>
      <c r="B1026" s="54" t="str">
        <f t="shared" si="332"/>
        <v>NRT</v>
      </c>
      <c r="C1026" s="53">
        <f t="shared" si="333"/>
        <v>82020038174</v>
      </c>
      <c r="D1026" s="55" t="str">
        <f t="shared" si="334"/>
        <v>PJP250148231</v>
      </c>
      <c r="E1026" s="53">
        <f t="shared" si="335"/>
        <v>596421499291</v>
      </c>
      <c r="F1026" s="53">
        <f t="shared" si="336"/>
        <v>2256355</v>
      </c>
      <c r="G1026" s="53" t="str">
        <f t="shared" si="337"/>
        <v>SWCORP (TEAMHT)</v>
      </c>
      <c r="H1026" s="55" t="str">
        <f t="shared" si="338"/>
        <v>박수인</v>
      </c>
      <c r="I1026" s="53">
        <f t="shared" si="339"/>
        <v>16948</v>
      </c>
      <c r="J1026" s="72">
        <f t="shared" si="340"/>
        <v>0</v>
      </c>
      <c r="K1026" s="114">
        <f t="shared" si="341"/>
        <v>1</v>
      </c>
      <c r="L1026" s="115">
        <f t="shared" si="342"/>
        <v>1</v>
      </c>
      <c r="M1026" s="115">
        <f t="shared" si="343"/>
        <v>3.4</v>
      </c>
      <c r="N1026" s="56">
        <f t="shared" si="344"/>
        <v>3.4000000000000004</v>
      </c>
      <c r="O1026" s="53" t="str">
        <f t="shared" si="345"/>
        <v>일반(목록배제,Normal-Manifest Exception)</v>
      </c>
      <c r="P1026" s="100">
        <f t="shared" si="346"/>
        <v>6.15</v>
      </c>
      <c r="Q1026" s="63" t="str">
        <f t="shared" si="347"/>
        <v>RS702</v>
      </c>
      <c r="R1026" s="63" t="str">
        <f t="shared" si="348"/>
        <v>AIR SEOUL</v>
      </c>
      <c r="S1026" s="54">
        <f t="shared" si="349"/>
        <v>45923</v>
      </c>
      <c r="T1026" s="94">
        <f t="shared" si="350"/>
        <v>1116</v>
      </c>
      <c r="U1026" s="98" cm="1">
        <f t="array" ref="U1026">IF(OR(ISNUMBER(SEARCH("대신대납",J1026)),ISNUMBER(SEARCH("대신 대납",J1026))),_xlfn.LET(
  _xlpm.s,J1026,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6" s="98">
        <f>((K1026-1)*2500)/(Summary!$B$23/100)</f>
        <v>0</v>
      </c>
      <c r="W1026" s="107">
        <f>IF(OR(ISNUMBER(SEARCH("대신대납",J1026)),ISNUMBER(SEARCH("대신 대납",J1026)),ISNUMBER(SEARCH("대신착불",J1026)),ISNUMBER(SEARCH("대신 착불",J1026))), 0,_xlfn.IFNA(_xlfn.IFS(
    AND(N1026/K1026 &gt; 2, N1026/K1026 &lt;= 5), 500/(Summary!$B$23/100) * K1026,
    AND(N1026/K1026 &gt; 5, N1026/K1026 &lt;= 10), 1000/(Summary!$B$23/100) * K1026,
    AND(N1026/K1026 &gt; 10, N1026/K1026 &lt;= 20), 3000/(Summary!$B$23/100) * K1026,
    AND(N1026/K1026 &gt; 20, N1026/K1026 &lt;= 25), 11000/(Summary!$B$23/100) * K1026,
    AND(N1026/K1026 &gt; 25, N1026/K1026 &lt;= 999), 15000/(Summary!$B$23/100) * K1026
),0))</f>
        <v>53.059968376258844</v>
      </c>
      <c r="X1026" s="99" cm="1">
        <f t="array" ref="X1026">_xlfn.IFNA(_xlfn.IFS(AND(P1026&gt;=2000, P1026&lt;3000), 10000, AND(P1026&gt;=3000, P1026&lt;4000), 15000, AND(P1026&gt;=4000, P1026&lt;5000), 20000, AND(P1026&gt;=5000), 25000),0)</f>
        <v>0</v>
      </c>
      <c r="Y1026" s="64" t="str">
        <f>_xlfn.IFNA(VLOOKUP(D1026,OTC!$A:$H,8,0),"")</f>
        <v/>
      </c>
      <c r="Z1026" s="102">
        <f t="shared" si="351"/>
        <v>53</v>
      </c>
      <c r="AA1026" s="113">
        <f t="shared" si="352"/>
        <v>1169</v>
      </c>
      <c r="AB1026" s="124">
        <f>IF(OR(ISNUMBER(SEARCH("적하삭제",J1026)),ISNUMBER(SEARCH("적하 삭제",J1026))),0,AA1026*Summary!$B$23/100)</f>
        <v>11015.8377</v>
      </c>
      <c r="AC1026" s="65"/>
      <c r="AD1026" s="145">
        <v>45923</v>
      </c>
      <c r="AE1026" s="139" t="s">
        <v>10</v>
      </c>
      <c r="AF1026" s="139">
        <v>82020038174</v>
      </c>
      <c r="AG1026" s="139" t="s">
        <v>3129</v>
      </c>
      <c r="AH1026" s="139" t="s">
        <v>3130</v>
      </c>
      <c r="AI1026" s="139">
        <v>1049821505</v>
      </c>
      <c r="AJ1026" s="139">
        <v>16948</v>
      </c>
      <c r="AK1026" s="139"/>
      <c r="AL1026" s="140">
        <v>1</v>
      </c>
      <c r="AM1026" s="141">
        <v>1</v>
      </c>
      <c r="AN1026" s="141">
        <v>3.4</v>
      </c>
      <c r="AO1026" s="141">
        <v>3.4</v>
      </c>
      <c r="AP1026" s="139" t="s">
        <v>8</v>
      </c>
      <c r="AQ1026" s="141">
        <v>6.15</v>
      </c>
      <c r="AR1026" s="139" t="s">
        <v>81</v>
      </c>
      <c r="AS1026" s="139" t="s">
        <v>81</v>
      </c>
      <c r="AT1026" s="139" t="s">
        <v>81</v>
      </c>
      <c r="AU1026" s="139" t="s">
        <v>81</v>
      </c>
      <c r="AV1026" s="139"/>
      <c r="AW1026" s="139">
        <v>2256355</v>
      </c>
      <c r="AX1026" s="139" t="s">
        <v>121</v>
      </c>
      <c r="AY1026" s="139" t="s">
        <v>82</v>
      </c>
      <c r="AZ1026" s="139"/>
      <c r="BA1026" s="139" t="s">
        <v>83</v>
      </c>
      <c r="BB1026" s="157">
        <v>596421499291</v>
      </c>
      <c r="BC1026" s="139"/>
      <c r="BD1026" s="139" t="s">
        <v>3131</v>
      </c>
      <c r="BE1026" s="139" t="s">
        <v>119</v>
      </c>
      <c r="BF1026" s="139" t="s">
        <v>87</v>
      </c>
      <c r="BG1026" s="139" t="s">
        <v>84</v>
      </c>
      <c r="BH1026" s="139" t="s">
        <v>85</v>
      </c>
      <c r="BI1026" s="139" t="s">
        <v>86</v>
      </c>
      <c r="BJ1026" s="139"/>
      <c r="BK1026" s="139" t="s">
        <v>116</v>
      </c>
    </row>
    <row r="1027" spans="1:63" ht="13.2" customHeight="1" x14ac:dyDescent="0.2">
      <c r="A1027" s="54">
        <f t="shared" si="331"/>
        <v>45923</v>
      </c>
      <c r="B1027" s="54" t="str">
        <f t="shared" si="332"/>
        <v>NRT</v>
      </c>
      <c r="C1027" s="53">
        <f t="shared" si="333"/>
        <v>82020038174</v>
      </c>
      <c r="D1027" s="55" t="str">
        <f t="shared" si="334"/>
        <v>PJP250148663</v>
      </c>
      <c r="E1027" s="53">
        <f t="shared" si="335"/>
        <v>596421500842</v>
      </c>
      <c r="F1027" s="53">
        <f t="shared" si="336"/>
        <v>2256355</v>
      </c>
      <c r="G1027" s="53" t="str">
        <f t="shared" si="337"/>
        <v>SWCORP (TEAMHT)</v>
      </c>
      <c r="H1027" s="55" t="str">
        <f t="shared" si="338"/>
        <v>송은미</v>
      </c>
      <c r="I1027" s="53">
        <f t="shared" si="339"/>
        <v>17564</v>
      </c>
      <c r="J1027" s="72">
        <f t="shared" si="340"/>
        <v>0</v>
      </c>
      <c r="K1027" s="114">
        <f t="shared" si="341"/>
        <v>1</v>
      </c>
      <c r="L1027" s="115">
        <f t="shared" si="342"/>
        <v>3.9</v>
      </c>
      <c r="M1027" s="115">
        <f t="shared" si="343"/>
        <v>4</v>
      </c>
      <c r="N1027" s="56">
        <f t="shared" si="344"/>
        <v>4</v>
      </c>
      <c r="O1027" s="53" t="str">
        <f t="shared" si="345"/>
        <v>일반(목록배제,Normal-Manifest Exception)</v>
      </c>
      <c r="P1027" s="100">
        <f t="shared" si="346"/>
        <v>11.07</v>
      </c>
      <c r="Q1027" s="63" t="str">
        <f t="shared" si="347"/>
        <v>RS702</v>
      </c>
      <c r="R1027" s="63" t="str">
        <f t="shared" si="348"/>
        <v>AIR SEOUL</v>
      </c>
      <c r="S1027" s="54">
        <f t="shared" si="349"/>
        <v>45923</v>
      </c>
      <c r="T1027" s="94">
        <f t="shared" si="350"/>
        <v>1230</v>
      </c>
      <c r="U1027" s="98" cm="1">
        <f t="array" ref="U1027">IF(OR(ISNUMBER(SEARCH("대신대납",J1027)),ISNUMBER(SEARCH("대신 대납",J1027))),_xlfn.LET(
  _xlpm.s,J1027,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7" s="98">
        <f>((K1027-1)*2500)/(Summary!$B$23/100)</f>
        <v>0</v>
      </c>
      <c r="W1027" s="107">
        <f>IF(OR(ISNUMBER(SEARCH("대신대납",J1027)),ISNUMBER(SEARCH("대신 대납",J1027)),ISNUMBER(SEARCH("대신착불",J1027)),ISNUMBER(SEARCH("대신 착불",J1027))), 0,_xlfn.IFNA(_xlfn.IFS(
    AND(N1027/K1027 &gt; 2, N1027/K1027 &lt;= 5), 500/(Summary!$B$23/100) * K1027,
    AND(N1027/K1027 &gt; 5, N1027/K1027 &lt;= 10), 1000/(Summary!$B$23/100) * K1027,
    AND(N1027/K1027 &gt; 10, N1027/K1027 &lt;= 20), 3000/(Summary!$B$23/100) * K1027,
    AND(N1027/K1027 &gt; 20, N1027/K1027 &lt;= 25), 11000/(Summary!$B$23/100) * K1027,
    AND(N1027/K1027 &gt; 25, N1027/K1027 &lt;= 999), 15000/(Summary!$B$23/100) * K1027
),0))</f>
        <v>53.059968376258844</v>
      </c>
      <c r="X1027" s="99" cm="1">
        <f t="array" ref="X1027">_xlfn.IFNA(_xlfn.IFS(AND(P1027&gt;=2000, P1027&lt;3000), 10000, AND(P1027&gt;=3000, P1027&lt;4000), 15000, AND(P1027&gt;=4000, P1027&lt;5000), 20000, AND(P1027&gt;=5000), 25000),0)</f>
        <v>0</v>
      </c>
      <c r="Y1027" s="64" t="str">
        <f>_xlfn.IFNA(VLOOKUP(D1027,OTC!$A:$H,8,0),"")</f>
        <v/>
      </c>
      <c r="Z1027" s="102">
        <f t="shared" si="351"/>
        <v>53</v>
      </c>
      <c r="AA1027" s="113">
        <f t="shared" si="352"/>
        <v>1283</v>
      </c>
      <c r="AB1027" s="124">
        <f>IF(OR(ISNUMBER(SEARCH("적하삭제",J1027)),ISNUMBER(SEARCH("적하 삭제",J1027))),0,AA1027*Summary!$B$23/100)</f>
        <v>12090.093900000002</v>
      </c>
      <c r="AC1027" s="65"/>
      <c r="AD1027" s="145">
        <v>45923</v>
      </c>
      <c r="AE1027" s="139" t="s">
        <v>10</v>
      </c>
      <c r="AF1027" s="139">
        <v>82020038174</v>
      </c>
      <c r="AG1027" s="139" t="s">
        <v>3132</v>
      </c>
      <c r="AH1027" s="139" t="s">
        <v>3133</v>
      </c>
      <c r="AI1027" s="139">
        <v>1067502577</v>
      </c>
      <c r="AJ1027" s="139">
        <v>17564</v>
      </c>
      <c r="AK1027" s="139"/>
      <c r="AL1027" s="140">
        <v>1</v>
      </c>
      <c r="AM1027" s="141">
        <v>3.9</v>
      </c>
      <c r="AN1027" s="141">
        <v>4</v>
      </c>
      <c r="AO1027" s="141">
        <v>4</v>
      </c>
      <c r="AP1027" s="139" t="s">
        <v>8</v>
      </c>
      <c r="AQ1027" s="141">
        <v>11.07</v>
      </c>
      <c r="AR1027" s="139" t="s">
        <v>81</v>
      </c>
      <c r="AS1027" s="139" t="s">
        <v>81</v>
      </c>
      <c r="AT1027" s="139" t="s">
        <v>81</v>
      </c>
      <c r="AU1027" s="139" t="s">
        <v>81</v>
      </c>
      <c r="AV1027" s="139" t="s">
        <v>81</v>
      </c>
      <c r="AW1027" s="139">
        <v>2256355</v>
      </c>
      <c r="AX1027" s="139" t="s">
        <v>121</v>
      </c>
      <c r="AY1027" s="139" t="s">
        <v>82</v>
      </c>
      <c r="AZ1027" s="139"/>
      <c r="BA1027" s="139" t="s">
        <v>83</v>
      </c>
      <c r="BB1027" s="157">
        <v>596421500842</v>
      </c>
      <c r="BC1027" s="139"/>
      <c r="BD1027" s="139" t="s">
        <v>3134</v>
      </c>
      <c r="BE1027" s="139" t="s">
        <v>119</v>
      </c>
      <c r="BF1027" s="139" t="s">
        <v>87</v>
      </c>
      <c r="BG1027" s="139" t="s">
        <v>84</v>
      </c>
      <c r="BH1027" s="139" t="s">
        <v>85</v>
      </c>
      <c r="BI1027" s="139" t="s">
        <v>86</v>
      </c>
      <c r="BJ1027" s="139"/>
      <c r="BK1027" s="139" t="s">
        <v>116</v>
      </c>
    </row>
    <row r="1028" spans="1:63" ht="13.2" customHeight="1" x14ac:dyDescent="0.2">
      <c r="A1028" s="54">
        <f t="shared" si="331"/>
        <v>45923</v>
      </c>
      <c r="B1028" s="54" t="str">
        <f t="shared" si="332"/>
        <v>NRT</v>
      </c>
      <c r="C1028" s="53">
        <f t="shared" si="333"/>
        <v>82020038174</v>
      </c>
      <c r="D1028" s="55" t="str">
        <f t="shared" si="334"/>
        <v>PJP250149265</v>
      </c>
      <c r="E1028" s="53">
        <f t="shared" si="335"/>
        <v>596421505042</v>
      </c>
      <c r="F1028" s="53">
        <f t="shared" si="336"/>
        <v>2256355</v>
      </c>
      <c r="G1028" s="53" t="str">
        <f t="shared" si="337"/>
        <v>SWCORP (TEAMHT)</v>
      </c>
      <c r="H1028" s="55" t="str">
        <f t="shared" si="338"/>
        <v>양현수</v>
      </c>
      <c r="I1028" s="53">
        <f t="shared" si="339"/>
        <v>12152</v>
      </c>
      <c r="J1028" s="72">
        <f t="shared" si="340"/>
        <v>0</v>
      </c>
      <c r="K1028" s="114">
        <f t="shared" si="341"/>
        <v>1</v>
      </c>
      <c r="L1028" s="115">
        <f t="shared" si="342"/>
        <v>0.55000000000000004</v>
      </c>
      <c r="M1028" s="115">
        <f t="shared" si="343"/>
        <v>2</v>
      </c>
      <c r="N1028" s="56">
        <f t="shared" si="344"/>
        <v>2</v>
      </c>
      <c r="O1028" s="53" t="str">
        <f t="shared" si="345"/>
        <v>일반(목록배제,Normal-Manifest Exception)</v>
      </c>
      <c r="P1028" s="100">
        <f t="shared" si="346"/>
        <v>15.12</v>
      </c>
      <c r="Q1028" s="63" t="str">
        <f t="shared" si="347"/>
        <v>RS702</v>
      </c>
      <c r="R1028" s="63" t="str">
        <f t="shared" si="348"/>
        <v>AIR SEOUL</v>
      </c>
      <c r="S1028" s="54">
        <f t="shared" si="349"/>
        <v>45923</v>
      </c>
      <c r="T1028" s="94">
        <f t="shared" si="350"/>
        <v>850</v>
      </c>
      <c r="U1028" s="98" cm="1">
        <f t="array" ref="U1028">IF(OR(ISNUMBER(SEARCH("대신대납",J1028)),ISNUMBER(SEARCH("대신 대납",J1028))),_xlfn.LET(
  _xlpm.s,J1028,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8" s="98">
        <f>((K1028-1)*2500)/(Summary!$B$23/100)</f>
        <v>0</v>
      </c>
      <c r="W1028" s="107">
        <f>IF(OR(ISNUMBER(SEARCH("대신대납",J1028)),ISNUMBER(SEARCH("대신 대납",J1028)),ISNUMBER(SEARCH("대신착불",J1028)),ISNUMBER(SEARCH("대신 착불",J1028))), 0,_xlfn.IFNA(_xlfn.IFS(
    AND(N1028/K1028 &gt; 2, N1028/K1028 &lt;= 5), 500/(Summary!$B$23/100) * K1028,
    AND(N1028/K1028 &gt; 5, N1028/K1028 &lt;= 10), 1000/(Summary!$B$23/100) * K1028,
    AND(N1028/K1028 &gt; 10, N1028/K1028 &lt;= 20), 3000/(Summary!$B$23/100) * K1028,
    AND(N1028/K1028 &gt; 20, N1028/K1028 &lt;= 25), 11000/(Summary!$B$23/100) * K1028,
    AND(N1028/K1028 &gt; 25, N1028/K1028 &lt;= 999), 15000/(Summary!$B$23/100) * K1028
),0))</f>
        <v>0</v>
      </c>
      <c r="X1028" s="99" cm="1">
        <f t="array" ref="X1028">_xlfn.IFNA(_xlfn.IFS(AND(P1028&gt;=2000, P1028&lt;3000), 10000, AND(P1028&gt;=3000, P1028&lt;4000), 15000, AND(P1028&gt;=4000, P1028&lt;5000), 20000, AND(P1028&gt;=5000), 25000),0)</f>
        <v>0</v>
      </c>
      <c r="Y1028" s="64" t="str">
        <f>_xlfn.IFNA(VLOOKUP(D1028,OTC!$A:$H,8,0),"")</f>
        <v/>
      </c>
      <c r="Z1028" s="102">
        <f t="shared" si="351"/>
        <v>0</v>
      </c>
      <c r="AA1028" s="113">
        <f t="shared" si="352"/>
        <v>850</v>
      </c>
      <c r="AB1028" s="124">
        <f>IF(OR(ISNUMBER(SEARCH("적하삭제",J1028)),ISNUMBER(SEARCH("적하 삭제",J1028))),0,AA1028*Summary!$B$23/100)</f>
        <v>8009.8050000000003</v>
      </c>
      <c r="AC1028" s="65"/>
      <c r="AD1028" s="145">
        <v>45923</v>
      </c>
      <c r="AE1028" s="139" t="s">
        <v>10</v>
      </c>
      <c r="AF1028" s="139">
        <v>82020038174</v>
      </c>
      <c r="AG1028" s="139" t="s">
        <v>3135</v>
      </c>
      <c r="AH1028" s="139" t="s">
        <v>3136</v>
      </c>
      <c r="AI1028" s="139">
        <v>1021741337</v>
      </c>
      <c r="AJ1028" s="139">
        <v>12152</v>
      </c>
      <c r="AK1028" s="139"/>
      <c r="AL1028" s="140">
        <v>1</v>
      </c>
      <c r="AM1028" s="141">
        <v>0.55000000000000004</v>
      </c>
      <c r="AN1028" s="141">
        <v>2</v>
      </c>
      <c r="AO1028" s="141">
        <v>2</v>
      </c>
      <c r="AP1028" s="139" t="s">
        <v>8</v>
      </c>
      <c r="AQ1028" s="141">
        <v>15.12</v>
      </c>
      <c r="AR1028" s="139" t="s">
        <v>81</v>
      </c>
      <c r="AS1028" s="139" t="s">
        <v>81</v>
      </c>
      <c r="AT1028" s="139" t="s">
        <v>81</v>
      </c>
      <c r="AU1028" s="139" t="s">
        <v>81</v>
      </c>
      <c r="AV1028" s="139" t="s">
        <v>81</v>
      </c>
      <c r="AW1028" s="139">
        <v>2256355</v>
      </c>
      <c r="AX1028" s="139" t="s">
        <v>121</v>
      </c>
      <c r="AY1028" s="139" t="s">
        <v>82</v>
      </c>
      <c r="AZ1028" s="139"/>
      <c r="BA1028" s="139" t="s">
        <v>83</v>
      </c>
      <c r="BB1028" s="157">
        <v>596421505042</v>
      </c>
      <c r="BC1028" s="139"/>
      <c r="BD1028" s="139" t="s">
        <v>3137</v>
      </c>
      <c r="BE1028" s="139" t="s">
        <v>119</v>
      </c>
      <c r="BF1028" s="139" t="s">
        <v>87</v>
      </c>
      <c r="BG1028" s="139" t="s">
        <v>84</v>
      </c>
      <c r="BH1028" s="139" t="s">
        <v>85</v>
      </c>
      <c r="BI1028" s="139" t="s">
        <v>86</v>
      </c>
      <c r="BJ1028" s="139"/>
      <c r="BK1028" s="139" t="s">
        <v>116</v>
      </c>
    </row>
    <row r="1029" spans="1:63" ht="13.2" customHeight="1" x14ac:dyDescent="0.2">
      <c r="A1029" s="54">
        <f t="shared" si="331"/>
        <v>45923</v>
      </c>
      <c r="B1029" s="54" t="str">
        <f t="shared" si="332"/>
        <v>NRT</v>
      </c>
      <c r="C1029" s="53">
        <f t="shared" si="333"/>
        <v>82020038174</v>
      </c>
      <c r="D1029" s="55" t="str">
        <f t="shared" si="334"/>
        <v>PJP250148855</v>
      </c>
      <c r="E1029" s="53">
        <f t="shared" si="335"/>
        <v>596421502220</v>
      </c>
      <c r="F1029" s="53">
        <f t="shared" si="336"/>
        <v>2256355</v>
      </c>
      <c r="G1029" s="53" t="str">
        <f t="shared" si="337"/>
        <v>SWCORP (TEAMHT)</v>
      </c>
      <c r="H1029" s="55" t="str">
        <f t="shared" si="338"/>
        <v>이예은</v>
      </c>
      <c r="I1029" s="53">
        <f t="shared" si="339"/>
        <v>16930</v>
      </c>
      <c r="J1029" s="72">
        <f t="shared" si="340"/>
        <v>0</v>
      </c>
      <c r="K1029" s="114">
        <f t="shared" si="341"/>
        <v>1</v>
      </c>
      <c r="L1029" s="115">
        <f t="shared" si="342"/>
        <v>1.75</v>
      </c>
      <c r="M1029" s="115">
        <f t="shared" si="343"/>
        <v>2</v>
      </c>
      <c r="N1029" s="56">
        <f t="shared" si="344"/>
        <v>2</v>
      </c>
      <c r="O1029" s="53" t="str">
        <f t="shared" si="345"/>
        <v>일반(목록배제,Normal-Manifest Exception)</v>
      </c>
      <c r="P1029" s="100">
        <f t="shared" si="346"/>
        <v>5.31</v>
      </c>
      <c r="Q1029" s="63" t="str">
        <f t="shared" si="347"/>
        <v>RS702</v>
      </c>
      <c r="R1029" s="63" t="str">
        <f t="shared" si="348"/>
        <v>AIR SEOUL</v>
      </c>
      <c r="S1029" s="54">
        <f t="shared" si="349"/>
        <v>45923</v>
      </c>
      <c r="T1029" s="94">
        <f t="shared" si="350"/>
        <v>850</v>
      </c>
      <c r="U1029" s="98" cm="1">
        <f t="array" ref="U1029">IF(OR(ISNUMBER(SEARCH("대신대납",J1029)),ISNUMBER(SEARCH("대신 대납",J1029))),_xlfn.LET(
  _xlpm.s,J1029,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29" s="98">
        <f>((K1029-1)*2500)/(Summary!$B$23/100)</f>
        <v>0</v>
      </c>
      <c r="W1029" s="107">
        <f>IF(OR(ISNUMBER(SEARCH("대신대납",J1029)),ISNUMBER(SEARCH("대신 대납",J1029)),ISNUMBER(SEARCH("대신착불",J1029)),ISNUMBER(SEARCH("대신 착불",J1029))), 0,_xlfn.IFNA(_xlfn.IFS(
    AND(N1029/K1029 &gt; 2, N1029/K1029 &lt;= 5), 500/(Summary!$B$23/100) * K1029,
    AND(N1029/K1029 &gt; 5, N1029/K1029 &lt;= 10), 1000/(Summary!$B$23/100) * K1029,
    AND(N1029/K1029 &gt; 10, N1029/K1029 &lt;= 20), 3000/(Summary!$B$23/100) * K1029,
    AND(N1029/K1029 &gt; 20, N1029/K1029 &lt;= 25), 11000/(Summary!$B$23/100) * K1029,
    AND(N1029/K1029 &gt; 25, N1029/K1029 &lt;= 999), 15000/(Summary!$B$23/100) * K1029
),0))</f>
        <v>0</v>
      </c>
      <c r="X1029" s="99" cm="1">
        <f t="array" ref="X1029">_xlfn.IFNA(_xlfn.IFS(AND(P1029&gt;=2000, P1029&lt;3000), 10000, AND(P1029&gt;=3000, P1029&lt;4000), 15000, AND(P1029&gt;=4000, P1029&lt;5000), 20000, AND(P1029&gt;=5000), 25000),0)</f>
        <v>0</v>
      </c>
      <c r="Y1029" s="64" t="str">
        <f>_xlfn.IFNA(VLOOKUP(D1029,OTC!$A:$H,8,0),"")</f>
        <v/>
      </c>
      <c r="Z1029" s="102">
        <f t="shared" si="351"/>
        <v>0</v>
      </c>
      <c r="AA1029" s="113">
        <f t="shared" si="352"/>
        <v>850</v>
      </c>
      <c r="AB1029" s="124">
        <f>IF(OR(ISNUMBER(SEARCH("적하삭제",J1029)),ISNUMBER(SEARCH("적하 삭제",J1029))),0,AA1029*Summary!$B$23/100)</f>
        <v>8009.8050000000003</v>
      </c>
      <c r="AC1029" s="65"/>
      <c r="AD1029" s="145">
        <v>45923</v>
      </c>
      <c r="AE1029" s="139" t="s">
        <v>10</v>
      </c>
      <c r="AF1029" s="139">
        <v>82020038174</v>
      </c>
      <c r="AG1029" s="139" t="s">
        <v>3138</v>
      </c>
      <c r="AH1029" s="139" t="s">
        <v>3139</v>
      </c>
      <c r="AI1029" s="139">
        <v>1049254203</v>
      </c>
      <c r="AJ1029" s="139">
        <v>16930</v>
      </c>
      <c r="AK1029" s="139"/>
      <c r="AL1029" s="140">
        <v>1</v>
      </c>
      <c r="AM1029" s="141">
        <v>1.75</v>
      </c>
      <c r="AN1029" s="141">
        <v>2</v>
      </c>
      <c r="AO1029" s="141">
        <v>2</v>
      </c>
      <c r="AP1029" s="139" t="s">
        <v>8</v>
      </c>
      <c r="AQ1029" s="141">
        <v>5.31</v>
      </c>
      <c r="AR1029" s="139" t="s">
        <v>81</v>
      </c>
      <c r="AS1029" s="139" t="s">
        <v>81</v>
      </c>
      <c r="AT1029" s="139" t="s">
        <v>81</v>
      </c>
      <c r="AU1029" s="139" t="s">
        <v>81</v>
      </c>
      <c r="AV1029" s="139" t="s">
        <v>81</v>
      </c>
      <c r="AW1029" s="139">
        <v>2256355</v>
      </c>
      <c r="AX1029" s="139" t="s">
        <v>121</v>
      </c>
      <c r="AY1029" s="139" t="s">
        <v>82</v>
      </c>
      <c r="AZ1029" s="139"/>
      <c r="BA1029" s="139" t="s">
        <v>83</v>
      </c>
      <c r="BB1029" s="157">
        <v>596421502220</v>
      </c>
      <c r="BC1029" s="139"/>
      <c r="BD1029" s="139" t="s">
        <v>3140</v>
      </c>
      <c r="BE1029" s="139" t="s">
        <v>119</v>
      </c>
      <c r="BF1029" s="139" t="s">
        <v>87</v>
      </c>
      <c r="BG1029" s="139" t="s">
        <v>84</v>
      </c>
      <c r="BH1029" s="139" t="s">
        <v>85</v>
      </c>
      <c r="BI1029" s="139" t="s">
        <v>86</v>
      </c>
      <c r="BJ1029" s="139"/>
      <c r="BK1029" s="139" t="s">
        <v>116</v>
      </c>
    </row>
    <row r="1030" spans="1:63" ht="13.2" customHeight="1" x14ac:dyDescent="0.2">
      <c r="A1030" s="54">
        <f t="shared" si="331"/>
        <v>45923</v>
      </c>
      <c r="B1030" s="54" t="str">
        <f t="shared" si="332"/>
        <v>NRT</v>
      </c>
      <c r="C1030" s="53">
        <f t="shared" si="333"/>
        <v>82020038174</v>
      </c>
      <c r="D1030" s="55" t="str">
        <f t="shared" si="334"/>
        <v>PJP250148857</v>
      </c>
      <c r="E1030" s="53">
        <f t="shared" si="335"/>
        <v>596421502242</v>
      </c>
      <c r="F1030" s="53">
        <f t="shared" si="336"/>
        <v>2256355</v>
      </c>
      <c r="G1030" s="53" t="str">
        <f t="shared" si="337"/>
        <v>SWCORP (TEAMHT)</v>
      </c>
      <c r="H1030" s="55" t="str">
        <f t="shared" si="338"/>
        <v>이성규</v>
      </c>
      <c r="I1030" s="53">
        <f t="shared" si="339"/>
        <v>8018</v>
      </c>
      <c r="J1030" s="72">
        <f t="shared" si="340"/>
        <v>0</v>
      </c>
      <c r="K1030" s="114">
        <f t="shared" si="341"/>
        <v>1</v>
      </c>
      <c r="L1030" s="115">
        <f t="shared" si="342"/>
        <v>0.7</v>
      </c>
      <c r="M1030" s="115">
        <f t="shared" si="343"/>
        <v>2</v>
      </c>
      <c r="N1030" s="56">
        <f t="shared" si="344"/>
        <v>2</v>
      </c>
      <c r="O1030" s="53" t="str">
        <f t="shared" si="345"/>
        <v>일반(목록배제,Normal-Manifest Exception)</v>
      </c>
      <c r="P1030" s="100">
        <f t="shared" si="346"/>
        <v>7.15</v>
      </c>
      <c r="Q1030" s="63" t="str">
        <f t="shared" si="347"/>
        <v>RS702</v>
      </c>
      <c r="R1030" s="63" t="str">
        <f t="shared" si="348"/>
        <v>AIR SEOUL</v>
      </c>
      <c r="S1030" s="54">
        <f t="shared" si="349"/>
        <v>45923</v>
      </c>
      <c r="T1030" s="94">
        <f t="shared" si="350"/>
        <v>850</v>
      </c>
      <c r="U1030" s="98" cm="1">
        <f t="array" ref="U1030">IF(OR(ISNUMBER(SEARCH("대신대납",J1030)),ISNUMBER(SEARCH("대신 대납",J1030))),_xlfn.LET(
  _xlpm.s,J1030,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0" s="98">
        <f>((K1030-1)*2500)/(Summary!$B$23/100)</f>
        <v>0</v>
      </c>
      <c r="W1030" s="107">
        <f>IF(OR(ISNUMBER(SEARCH("대신대납",J1030)),ISNUMBER(SEARCH("대신 대납",J1030)),ISNUMBER(SEARCH("대신착불",J1030)),ISNUMBER(SEARCH("대신 착불",J1030))), 0,_xlfn.IFNA(_xlfn.IFS(
    AND(N1030/K1030 &gt; 2, N1030/K1030 &lt;= 5), 500/(Summary!$B$23/100) * K1030,
    AND(N1030/K1030 &gt; 5, N1030/K1030 &lt;= 10), 1000/(Summary!$B$23/100) * K1030,
    AND(N1030/K1030 &gt; 10, N1030/K1030 &lt;= 20), 3000/(Summary!$B$23/100) * K1030,
    AND(N1030/K1030 &gt; 20, N1030/K1030 &lt;= 25), 11000/(Summary!$B$23/100) * K1030,
    AND(N1030/K1030 &gt; 25, N1030/K1030 &lt;= 999), 15000/(Summary!$B$23/100) * K1030
),0))</f>
        <v>0</v>
      </c>
      <c r="X1030" s="99" cm="1">
        <f t="array" ref="X1030">_xlfn.IFNA(_xlfn.IFS(AND(P1030&gt;=2000, P1030&lt;3000), 10000, AND(P1030&gt;=3000, P1030&lt;4000), 15000, AND(P1030&gt;=4000, P1030&lt;5000), 20000, AND(P1030&gt;=5000), 25000),0)</f>
        <v>0</v>
      </c>
      <c r="Y1030" s="64" t="str">
        <f>_xlfn.IFNA(VLOOKUP(D1030,OTC!$A:$H,8,0),"")</f>
        <v/>
      </c>
      <c r="Z1030" s="102">
        <f t="shared" si="351"/>
        <v>0</v>
      </c>
      <c r="AA1030" s="113">
        <f t="shared" si="352"/>
        <v>850</v>
      </c>
      <c r="AB1030" s="124">
        <f>IF(OR(ISNUMBER(SEARCH("적하삭제",J1030)),ISNUMBER(SEARCH("적하 삭제",J1030))),0,AA1030*Summary!$B$23/100)</f>
        <v>8009.8050000000003</v>
      </c>
      <c r="AC1030" s="65"/>
      <c r="AD1030" s="145">
        <v>45923</v>
      </c>
      <c r="AE1030" s="139" t="s">
        <v>10</v>
      </c>
      <c r="AF1030" s="139">
        <v>82020038174</v>
      </c>
      <c r="AG1030" s="139" t="s">
        <v>3141</v>
      </c>
      <c r="AH1030" s="139" t="s">
        <v>3142</v>
      </c>
      <c r="AI1030" s="139">
        <v>1022914593</v>
      </c>
      <c r="AJ1030" s="139">
        <v>8018</v>
      </c>
      <c r="AK1030" s="139"/>
      <c r="AL1030" s="140">
        <v>1</v>
      </c>
      <c r="AM1030" s="141">
        <v>0.7</v>
      </c>
      <c r="AN1030" s="141">
        <v>2</v>
      </c>
      <c r="AO1030" s="141">
        <v>2</v>
      </c>
      <c r="AP1030" s="139" t="s">
        <v>8</v>
      </c>
      <c r="AQ1030" s="141">
        <v>7.15</v>
      </c>
      <c r="AR1030" s="139" t="s">
        <v>81</v>
      </c>
      <c r="AS1030" s="139" t="s">
        <v>81</v>
      </c>
      <c r="AT1030" s="139" t="s">
        <v>81</v>
      </c>
      <c r="AU1030" s="139" t="s">
        <v>81</v>
      </c>
      <c r="AV1030" s="139" t="s">
        <v>81</v>
      </c>
      <c r="AW1030" s="139">
        <v>2256355</v>
      </c>
      <c r="AX1030" s="139" t="s">
        <v>121</v>
      </c>
      <c r="AY1030" s="139" t="s">
        <v>82</v>
      </c>
      <c r="AZ1030" s="139"/>
      <c r="BA1030" s="139" t="s">
        <v>83</v>
      </c>
      <c r="BB1030" s="157">
        <v>596421502242</v>
      </c>
      <c r="BC1030" s="139"/>
      <c r="BD1030" s="139" t="s">
        <v>3143</v>
      </c>
      <c r="BE1030" s="139" t="s">
        <v>119</v>
      </c>
      <c r="BF1030" s="139" t="s">
        <v>87</v>
      </c>
      <c r="BG1030" s="139" t="s">
        <v>84</v>
      </c>
      <c r="BH1030" s="139" t="s">
        <v>85</v>
      </c>
      <c r="BI1030" s="139" t="s">
        <v>86</v>
      </c>
      <c r="BJ1030" s="139"/>
      <c r="BK1030" s="139" t="s">
        <v>116</v>
      </c>
    </row>
    <row r="1031" spans="1:63" ht="13.2" customHeight="1" x14ac:dyDescent="0.2">
      <c r="A1031" s="54">
        <f t="shared" ref="A1031:A1094" si="353">AD1031</f>
        <v>45923</v>
      </c>
      <c r="B1031" s="54" t="str">
        <f t="shared" ref="B1031:B1094" si="354">AE1031</f>
        <v>NRT</v>
      </c>
      <c r="C1031" s="53">
        <f t="shared" ref="C1031:C1094" si="355">AF1031</f>
        <v>82020038174</v>
      </c>
      <c r="D1031" s="55" t="str">
        <f t="shared" ref="D1031:D1094" si="356">AG1031</f>
        <v>PJP250148862</v>
      </c>
      <c r="E1031" s="53">
        <f t="shared" ref="E1031:E1094" si="357">BB1031</f>
        <v>596421502290</v>
      </c>
      <c r="F1031" s="53">
        <f t="shared" ref="F1031:F1094" si="358">AW1031</f>
        <v>2256355</v>
      </c>
      <c r="G1031" s="53" t="str">
        <f t="shared" ref="G1031:G1094" si="359">AX1031</f>
        <v>SWCORP (TEAMHT)</v>
      </c>
      <c r="H1031" s="55" t="str">
        <f t="shared" ref="H1031:H1094" si="360">AH1031</f>
        <v>정하늘</v>
      </c>
      <c r="I1031" s="53">
        <f t="shared" ref="I1031:I1094" si="361">AJ1031</f>
        <v>10391</v>
      </c>
      <c r="J1031" s="72">
        <f t="shared" ref="J1031:J1094" si="362">AK1031</f>
        <v>0</v>
      </c>
      <c r="K1031" s="114">
        <f t="shared" ref="K1031:K1094" si="363">AL1031</f>
        <v>1</v>
      </c>
      <c r="L1031" s="115">
        <f t="shared" ref="L1031:L1094" si="364">AM1031</f>
        <v>1.55</v>
      </c>
      <c r="M1031" s="115">
        <f t="shared" ref="M1031:M1094" si="365">AN1031</f>
        <v>3.5</v>
      </c>
      <c r="N1031" s="56">
        <f t="shared" ref="N1031:N1094" si="366">CEILING(IF(L1031&gt;M1031,L1031,M1031),$D$2)</f>
        <v>3.5</v>
      </c>
      <c r="O1031" s="53" t="str">
        <f t="shared" ref="O1031:O1094" si="367">AP1031</f>
        <v>일반(목록배제,Normal-Manifest Exception)</v>
      </c>
      <c r="P1031" s="100">
        <f t="shared" ref="P1031:P1094" si="368">AQ1031</f>
        <v>23.42</v>
      </c>
      <c r="Q1031" s="63" t="str">
        <f t="shared" ref="Q1031:Q1094" si="369">BE1031</f>
        <v>RS702</v>
      </c>
      <c r="R1031" s="63" t="str">
        <f t="shared" ref="R1031:R1094" si="370">BF1031</f>
        <v>AIR SEOUL</v>
      </c>
      <c r="S1031" s="54">
        <f t="shared" ref="S1031:S1094" si="371">DATE(YEAR(A1031),MONTH(A1031),DAY(A1031))</f>
        <v>45923</v>
      </c>
      <c r="T1031" s="94">
        <f t="shared" ref="T1031:T1094" si="372">IF(N1031&gt;0.5,CEILING($B$2+(N1031-0.5)*$C$2,1),$B$2)-30</f>
        <v>1135</v>
      </c>
      <c r="U1031" s="98" cm="1">
        <f t="array" ref="U1031">IF(OR(ISNUMBER(SEARCH("대신대납",J1031)),ISNUMBER(SEARCH("대신 대납",J1031))),_xlfn.LET(
  _xlpm.s,J1031,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1" s="98">
        <f>((K1031-1)*2500)/(Summary!$B$23/100)</f>
        <v>0</v>
      </c>
      <c r="W1031" s="107">
        <f>IF(OR(ISNUMBER(SEARCH("대신대납",J1031)),ISNUMBER(SEARCH("대신 대납",J1031)),ISNUMBER(SEARCH("대신착불",J1031)),ISNUMBER(SEARCH("대신 착불",J1031))), 0,_xlfn.IFNA(_xlfn.IFS(
    AND(N1031/K1031 &gt; 2, N1031/K1031 &lt;= 5), 500/(Summary!$B$23/100) * K1031,
    AND(N1031/K1031 &gt; 5, N1031/K1031 &lt;= 10), 1000/(Summary!$B$23/100) * K1031,
    AND(N1031/K1031 &gt; 10, N1031/K1031 &lt;= 20), 3000/(Summary!$B$23/100) * K1031,
    AND(N1031/K1031 &gt; 20, N1031/K1031 &lt;= 25), 11000/(Summary!$B$23/100) * K1031,
    AND(N1031/K1031 &gt; 25, N1031/K1031 &lt;= 999), 15000/(Summary!$B$23/100) * K1031
),0))</f>
        <v>53.059968376258844</v>
      </c>
      <c r="X1031" s="99" cm="1">
        <f t="array" ref="X1031">_xlfn.IFNA(_xlfn.IFS(AND(P1031&gt;=2000, P1031&lt;3000), 10000, AND(P1031&gt;=3000, P1031&lt;4000), 15000, AND(P1031&gt;=4000, P1031&lt;5000), 20000, AND(P1031&gt;=5000), 25000),0)</f>
        <v>0</v>
      </c>
      <c r="Y1031" s="64" t="str">
        <f>_xlfn.IFNA(VLOOKUP(D1031,OTC!$A:$H,8,0),"")</f>
        <v/>
      </c>
      <c r="Z1031" s="102">
        <f t="shared" ref="Z1031:Z1094" si="373">ROUND(SUM(U1031:Y1031),0)</f>
        <v>53</v>
      </c>
      <c r="AA1031" s="113">
        <f t="shared" ref="AA1031:AA1094" si="374">SUM(Z1031,T1031)</f>
        <v>1188</v>
      </c>
      <c r="AB1031" s="124">
        <f>IF(OR(ISNUMBER(SEARCH("적하삭제",J1031)),ISNUMBER(SEARCH("적하 삭제",J1031))),0,AA1031*Summary!$B$23/100)</f>
        <v>11194.8804</v>
      </c>
      <c r="AC1031" s="65"/>
      <c r="AD1031" s="145">
        <v>45923</v>
      </c>
      <c r="AE1031" s="139" t="s">
        <v>10</v>
      </c>
      <c r="AF1031" s="139">
        <v>82020038174</v>
      </c>
      <c r="AG1031" s="139" t="s">
        <v>3144</v>
      </c>
      <c r="AH1031" s="139" t="s">
        <v>3145</v>
      </c>
      <c r="AI1031" s="139">
        <v>1076610265</v>
      </c>
      <c r="AJ1031" s="139">
        <v>10391</v>
      </c>
      <c r="AK1031" s="139"/>
      <c r="AL1031" s="140">
        <v>1</v>
      </c>
      <c r="AM1031" s="141">
        <v>1.55</v>
      </c>
      <c r="AN1031" s="141">
        <v>3.5</v>
      </c>
      <c r="AO1031" s="141">
        <v>3.5</v>
      </c>
      <c r="AP1031" s="139" t="s">
        <v>8</v>
      </c>
      <c r="AQ1031" s="141">
        <v>23.42</v>
      </c>
      <c r="AR1031" s="139" t="s">
        <v>81</v>
      </c>
      <c r="AS1031" s="139" t="s">
        <v>81</v>
      </c>
      <c r="AT1031" s="139" t="s">
        <v>81</v>
      </c>
      <c r="AU1031" s="139" t="s">
        <v>81</v>
      </c>
      <c r="AV1031" s="139" t="s">
        <v>81</v>
      </c>
      <c r="AW1031" s="139">
        <v>2256355</v>
      </c>
      <c r="AX1031" s="139" t="s">
        <v>121</v>
      </c>
      <c r="AY1031" s="139" t="s">
        <v>82</v>
      </c>
      <c r="AZ1031" s="139"/>
      <c r="BA1031" s="139" t="s">
        <v>83</v>
      </c>
      <c r="BB1031" s="157">
        <v>596421502290</v>
      </c>
      <c r="BC1031" s="139"/>
      <c r="BD1031" s="139" t="s">
        <v>3146</v>
      </c>
      <c r="BE1031" s="139" t="s">
        <v>119</v>
      </c>
      <c r="BF1031" s="139" t="s">
        <v>87</v>
      </c>
      <c r="BG1031" s="139" t="s">
        <v>84</v>
      </c>
      <c r="BH1031" s="139" t="s">
        <v>85</v>
      </c>
      <c r="BI1031" s="139" t="s">
        <v>86</v>
      </c>
      <c r="BJ1031" s="139"/>
      <c r="BK1031" s="139" t="s">
        <v>116</v>
      </c>
    </row>
    <row r="1032" spans="1:63" ht="13.2" customHeight="1" x14ac:dyDescent="0.2">
      <c r="A1032" s="54">
        <f t="shared" si="353"/>
        <v>45923</v>
      </c>
      <c r="B1032" s="54" t="str">
        <f t="shared" si="354"/>
        <v>NRT</v>
      </c>
      <c r="C1032" s="53">
        <f t="shared" si="355"/>
        <v>82020038174</v>
      </c>
      <c r="D1032" s="55" t="str">
        <f t="shared" si="356"/>
        <v>PJP250148871</v>
      </c>
      <c r="E1032" s="53">
        <f t="shared" si="357"/>
        <v>596421502382</v>
      </c>
      <c r="F1032" s="53">
        <f t="shared" si="358"/>
        <v>2256355</v>
      </c>
      <c r="G1032" s="53" t="str">
        <f t="shared" si="359"/>
        <v>SWCORP (TEAMHT)</v>
      </c>
      <c r="H1032" s="55" t="str">
        <f t="shared" si="360"/>
        <v>박지현</v>
      </c>
      <c r="I1032" s="53">
        <f t="shared" si="361"/>
        <v>6922</v>
      </c>
      <c r="J1032" s="72">
        <f t="shared" si="362"/>
        <v>0</v>
      </c>
      <c r="K1032" s="114">
        <f t="shared" si="363"/>
        <v>1</v>
      </c>
      <c r="L1032" s="115">
        <f t="shared" si="364"/>
        <v>0.8</v>
      </c>
      <c r="M1032" s="115">
        <f t="shared" si="365"/>
        <v>2.1</v>
      </c>
      <c r="N1032" s="56">
        <f t="shared" si="366"/>
        <v>2.1</v>
      </c>
      <c r="O1032" s="53" t="str">
        <f t="shared" si="367"/>
        <v>일반(목록배제,Normal-Manifest Exception)</v>
      </c>
      <c r="P1032" s="100">
        <f t="shared" si="368"/>
        <v>8.69</v>
      </c>
      <c r="Q1032" s="63" t="str">
        <f t="shared" si="369"/>
        <v>RS702</v>
      </c>
      <c r="R1032" s="63" t="str">
        <f t="shared" si="370"/>
        <v>AIR SEOUL</v>
      </c>
      <c r="S1032" s="54">
        <f t="shared" si="371"/>
        <v>45923</v>
      </c>
      <c r="T1032" s="94">
        <f t="shared" si="372"/>
        <v>869</v>
      </c>
      <c r="U1032" s="98" cm="1">
        <f t="array" ref="U1032">IF(OR(ISNUMBER(SEARCH("대신대납",J1032)),ISNUMBER(SEARCH("대신 대납",J1032))),_xlfn.LET(
  _xlpm.s,J1032,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2" s="98">
        <f>((K1032-1)*2500)/(Summary!$B$23/100)</f>
        <v>0</v>
      </c>
      <c r="W1032" s="107">
        <f>IF(OR(ISNUMBER(SEARCH("대신대납",J1032)),ISNUMBER(SEARCH("대신 대납",J1032)),ISNUMBER(SEARCH("대신착불",J1032)),ISNUMBER(SEARCH("대신 착불",J1032))), 0,_xlfn.IFNA(_xlfn.IFS(
    AND(N1032/K1032 &gt; 2, N1032/K1032 &lt;= 5), 500/(Summary!$B$23/100) * K1032,
    AND(N1032/K1032 &gt; 5, N1032/K1032 &lt;= 10), 1000/(Summary!$B$23/100) * K1032,
    AND(N1032/K1032 &gt; 10, N1032/K1032 &lt;= 20), 3000/(Summary!$B$23/100) * K1032,
    AND(N1032/K1032 &gt; 20, N1032/K1032 &lt;= 25), 11000/(Summary!$B$23/100) * K1032,
    AND(N1032/K1032 &gt; 25, N1032/K1032 &lt;= 999), 15000/(Summary!$B$23/100) * K1032
),0))</f>
        <v>53.059968376258844</v>
      </c>
      <c r="X1032" s="99" cm="1">
        <f t="array" ref="X1032">_xlfn.IFNA(_xlfn.IFS(AND(P1032&gt;=2000, P1032&lt;3000), 10000, AND(P1032&gt;=3000, P1032&lt;4000), 15000, AND(P1032&gt;=4000, P1032&lt;5000), 20000, AND(P1032&gt;=5000), 25000),0)</f>
        <v>0</v>
      </c>
      <c r="Y1032" s="64" t="str">
        <f>_xlfn.IFNA(VLOOKUP(D1032,OTC!$A:$H,8,0),"")</f>
        <v/>
      </c>
      <c r="Z1032" s="102">
        <f t="shared" si="373"/>
        <v>53</v>
      </c>
      <c r="AA1032" s="113">
        <f t="shared" si="374"/>
        <v>922</v>
      </c>
      <c r="AB1032" s="124">
        <f>IF(OR(ISNUMBER(SEARCH("적하삭제",J1032)),ISNUMBER(SEARCH("적하 삭제",J1032))),0,AA1032*Summary!$B$23/100)</f>
        <v>8688.2826000000005</v>
      </c>
      <c r="AC1032" s="65"/>
      <c r="AD1032" s="145">
        <v>45923</v>
      </c>
      <c r="AE1032" s="139" t="s">
        <v>10</v>
      </c>
      <c r="AF1032" s="139">
        <v>82020038174</v>
      </c>
      <c r="AG1032" s="139" t="s">
        <v>3147</v>
      </c>
      <c r="AH1032" s="139" t="s">
        <v>3148</v>
      </c>
      <c r="AI1032" s="139">
        <v>1056737623</v>
      </c>
      <c r="AJ1032" s="139">
        <v>6922</v>
      </c>
      <c r="AK1032" s="139"/>
      <c r="AL1032" s="140">
        <v>1</v>
      </c>
      <c r="AM1032" s="141">
        <v>0.8</v>
      </c>
      <c r="AN1032" s="141">
        <v>2.1</v>
      </c>
      <c r="AO1032" s="141">
        <v>2.1</v>
      </c>
      <c r="AP1032" s="139" t="s">
        <v>8</v>
      </c>
      <c r="AQ1032" s="141">
        <v>8.69</v>
      </c>
      <c r="AR1032" s="139" t="s">
        <v>81</v>
      </c>
      <c r="AS1032" s="139" t="s">
        <v>81</v>
      </c>
      <c r="AT1032" s="139" t="s">
        <v>81</v>
      </c>
      <c r="AU1032" s="139" t="s">
        <v>81</v>
      </c>
      <c r="AV1032" s="139" t="s">
        <v>81</v>
      </c>
      <c r="AW1032" s="139">
        <v>2256355</v>
      </c>
      <c r="AX1032" s="139" t="s">
        <v>121</v>
      </c>
      <c r="AY1032" s="139" t="s">
        <v>82</v>
      </c>
      <c r="AZ1032" s="139"/>
      <c r="BA1032" s="139" t="s">
        <v>83</v>
      </c>
      <c r="BB1032" s="157">
        <v>596421502382</v>
      </c>
      <c r="BC1032" s="139"/>
      <c r="BD1032" s="139" t="s">
        <v>3149</v>
      </c>
      <c r="BE1032" s="139" t="s">
        <v>119</v>
      </c>
      <c r="BF1032" s="139" t="s">
        <v>87</v>
      </c>
      <c r="BG1032" s="139" t="s">
        <v>84</v>
      </c>
      <c r="BH1032" s="139" t="s">
        <v>85</v>
      </c>
      <c r="BI1032" s="139" t="s">
        <v>86</v>
      </c>
      <c r="BJ1032" s="139"/>
      <c r="BK1032" s="139" t="s">
        <v>116</v>
      </c>
    </row>
    <row r="1033" spans="1:63" ht="13.2" customHeight="1" x14ac:dyDescent="0.2">
      <c r="A1033" s="54">
        <f t="shared" si="353"/>
        <v>45923</v>
      </c>
      <c r="B1033" s="54" t="str">
        <f t="shared" si="354"/>
        <v>NRT</v>
      </c>
      <c r="C1033" s="53">
        <f t="shared" si="355"/>
        <v>82020038174</v>
      </c>
      <c r="D1033" s="55" t="str">
        <f t="shared" si="356"/>
        <v>PJP250148872</v>
      </c>
      <c r="E1033" s="53">
        <f t="shared" si="357"/>
        <v>596421502393</v>
      </c>
      <c r="F1033" s="53">
        <f t="shared" si="358"/>
        <v>2256355</v>
      </c>
      <c r="G1033" s="53" t="str">
        <f t="shared" si="359"/>
        <v>SWCORP (TEAMHT)</v>
      </c>
      <c r="H1033" s="55" t="str">
        <f t="shared" si="360"/>
        <v>김진현</v>
      </c>
      <c r="I1033" s="53">
        <f t="shared" si="361"/>
        <v>16974</v>
      </c>
      <c r="J1033" s="72">
        <f t="shared" si="362"/>
        <v>0</v>
      </c>
      <c r="K1033" s="114">
        <f t="shared" si="363"/>
        <v>1</v>
      </c>
      <c r="L1033" s="115">
        <f t="shared" si="364"/>
        <v>2.0499999999999998</v>
      </c>
      <c r="M1033" s="115">
        <f t="shared" si="365"/>
        <v>4.4000000000000004</v>
      </c>
      <c r="N1033" s="56">
        <f t="shared" si="366"/>
        <v>4.4000000000000004</v>
      </c>
      <c r="O1033" s="53" t="str">
        <f t="shared" si="367"/>
        <v>일반(목록배제,Normal-Manifest Exception)</v>
      </c>
      <c r="P1033" s="100">
        <f t="shared" si="368"/>
        <v>13.16</v>
      </c>
      <c r="Q1033" s="63" t="str">
        <f t="shared" si="369"/>
        <v>RS702</v>
      </c>
      <c r="R1033" s="63" t="str">
        <f t="shared" si="370"/>
        <v>AIR SEOUL</v>
      </c>
      <c r="S1033" s="54">
        <f t="shared" si="371"/>
        <v>45923</v>
      </c>
      <c r="T1033" s="94">
        <f t="shared" si="372"/>
        <v>1306</v>
      </c>
      <c r="U1033" s="98" cm="1">
        <f t="array" ref="U1033">IF(OR(ISNUMBER(SEARCH("대신대납",J1033)),ISNUMBER(SEARCH("대신 대납",J1033))),_xlfn.LET(
  _xlpm.s,J1033,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3" s="98">
        <f>((K1033-1)*2500)/(Summary!$B$23/100)</f>
        <v>0</v>
      </c>
      <c r="W1033" s="107">
        <f>IF(OR(ISNUMBER(SEARCH("대신대납",J1033)),ISNUMBER(SEARCH("대신 대납",J1033)),ISNUMBER(SEARCH("대신착불",J1033)),ISNUMBER(SEARCH("대신 착불",J1033))), 0,_xlfn.IFNA(_xlfn.IFS(
    AND(N1033/K1033 &gt; 2, N1033/K1033 &lt;= 5), 500/(Summary!$B$23/100) * K1033,
    AND(N1033/K1033 &gt; 5, N1033/K1033 &lt;= 10), 1000/(Summary!$B$23/100) * K1033,
    AND(N1033/K1033 &gt; 10, N1033/K1033 &lt;= 20), 3000/(Summary!$B$23/100) * K1033,
    AND(N1033/K1033 &gt; 20, N1033/K1033 &lt;= 25), 11000/(Summary!$B$23/100) * K1033,
    AND(N1033/K1033 &gt; 25, N1033/K1033 &lt;= 999), 15000/(Summary!$B$23/100) * K1033
),0))</f>
        <v>53.059968376258844</v>
      </c>
      <c r="X1033" s="99" cm="1">
        <f t="array" ref="X1033">_xlfn.IFNA(_xlfn.IFS(AND(P1033&gt;=2000, P1033&lt;3000), 10000, AND(P1033&gt;=3000, P1033&lt;4000), 15000, AND(P1033&gt;=4000, P1033&lt;5000), 20000, AND(P1033&gt;=5000), 25000),0)</f>
        <v>0</v>
      </c>
      <c r="Y1033" s="64" t="str">
        <f>_xlfn.IFNA(VLOOKUP(D1033,OTC!$A:$H,8,0),"")</f>
        <v/>
      </c>
      <c r="Z1033" s="102">
        <f t="shared" si="373"/>
        <v>53</v>
      </c>
      <c r="AA1033" s="113">
        <f t="shared" si="374"/>
        <v>1359</v>
      </c>
      <c r="AB1033" s="124">
        <f>IF(OR(ISNUMBER(SEARCH("적하삭제",J1033)),ISNUMBER(SEARCH("적하 삭제",J1033))),0,AA1033*Summary!$B$23/100)</f>
        <v>12806.2647</v>
      </c>
      <c r="AC1033" s="65"/>
      <c r="AD1033" s="145">
        <v>45923</v>
      </c>
      <c r="AE1033" s="139" t="s">
        <v>10</v>
      </c>
      <c r="AF1033" s="139">
        <v>82020038174</v>
      </c>
      <c r="AG1033" s="139" t="s">
        <v>3150</v>
      </c>
      <c r="AH1033" s="139" t="s">
        <v>3151</v>
      </c>
      <c r="AI1033" s="139">
        <v>1027592039</v>
      </c>
      <c r="AJ1033" s="139">
        <v>16974</v>
      </c>
      <c r="AK1033" s="139"/>
      <c r="AL1033" s="140">
        <v>1</v>
      </c>
      <c r="AM1033" s="141">
        <v>2.0499999999999998</v>
      </c>
      <c r="AN1033" s="141">
        <v>4.4000000000000004</v>
      </c>
      <c r="AO1033" s="141">
        <v>4.4000000000000004</v>
      </c>
      <c r="AP1033" s="139" t="s">
        <v>8</v>
      </c>
      <c r="AQ1033" s="141">
        <v>13.16</v>
      </c>
      <c r="AR1033" s="139" t="s">
        <v>81</v>
      </c>
      <c r="AS1033" s="139" t="s">
        <v>81</v>
      </c>
      <c r="AT1033" s="139" t="s">
        <v>81</v>
      </c>
      <c r="AU1033" s="139" t="s">
        <v>81</v>
      </c>
      <c r="AV1033" s="139" t="s">
        <v>81</v>
      </c>
      <c r="AW1033" s="139">
        <v>2256355</v>
      </c>
      <c r="AX1033" s="139" t="s">
        <v>121</v>
      </c>
      <c r="AY1033" s="139" t="s">
        <v>82</v>
      </c>
      <c r="AZ1033" s="139"/>
      <c r="BA1033" s="139" t="s">
        <v>83</v>
      </c>
      <c r="BB1033" s="157">
        <v>596421502393</v>
      </c>
      <c r="BC1033" s="139"/>
      <c r="BD1033" s="139" t="s">
        <v>3152</v>
      </c>
      <c r="BE1033" s="139" t="s">
        <v>119</v>
      </c>
      <c r="BF1033" s="139" t="s">
        <v>87</v>
      </c>
      <c r="BG1033" s="139" t="s">
        <v>84</v>
      </c>
      <c r="BH1033" s="139" t="s">
        <v>85</v>
      </c>
      <c r="BI1033" s="139" t="s">
        <v>86</v>
      </c>
      <c r="BJ1033" s="139"/>
      <c r="BK1033" s="139" t="s">
        <v>116</v>
      </c>
    </row>
    <row r="1034" spans="1:63" ht="13.2" customHeight="1" x14ac:dyDescent="0.2">
      <c r="A1034" s="54">
        <f t="shared" si="353"/>
        <v>45923</v>
      </c>
      <c r="B1034" s="54" t="str">
        <f t="shared" si="354"/>
        <v>NRT</v>
      </c>
      <c r="C1034" s="53">
        <f t="shared" si="355"/>
        <v>82020038174</v>
      </c>
      <c r="D1034" s="55" t="str">
        <f t="shared" si="356"/>
        <v>PJP250148889</v>
      </c>
      <c r="E1034" s="53">
        <f t="shared" si="357"/>
        <v>596421502566</v>
      </c>
      <c r="F1034" s="53">
        <f t="shared" si="358"/>
        <v>2256355</v>
      </c>
      <c r="G1034" s="53" t="str">
        <f t="shared" si="359"/>
        <v>SWCORP (TEAMHT)</v>
      </c>
      <c r="H1034" s="55" t="str">
        <f t="shared" si="360"/>
        <v>김형준</v>
      </c>
      <c r="I1034" s="53">
        <f t="shared" si="361"/>
        <v>22861</v>
      </c>
      <c r="J1034" s="72">
        <f t="shared" si="362"/>
        <v>0</v>
      </c>
      <c r="K1034" s="114">
        <f t="shared" si="363"/>
        <v>1</v>
      </c>
      <c r="L1034" s="115">
        <f t="shared" si="364"/>
        <v>0.75</v>
      </c>
      <c r="M1034" s="115">
        <f t="shared" si="365"/>
        <v>2.2000000000000002</v>
      </c>
      <c r="N1034" s="56">
        <f t="shared" si="366"/>
        <v>2.2000000000000002</v>
      </c>
      <c r="O1034" s="53" t="str">
        <f t="shared" si="367"/>
        <v>일반(목록배제,Normal-Manifest Exception)</v>
      </c>
      <c r="P1034" s="100">
        <f t="shared" si="368"/>
        <v>8.69</v>
      </c>
      <c r="Q1034" s="63" t="str">
        <f t="shared" si="369"/>
        <v>RS702</v>
      </c>
      <c r="R1034" s="63" t="str">
        <f t="shared" si="370"/>
        <v>AIR SEOUL</v>
      </c>
      <c r="S1034" s="54">
        <f t="shared" si="371"/>
        <v>45923</v>
      </c>
      <c r="T1034" s="94">
        <f t="shared" si="372"/>
        <v>888</v>
      </c>
      <c r="U1034" s="98" cm="1">
        <f t="array" ref="U1034">IF(OR(ISNUMBER(SEARCH("대신대납",J1034)),ISNUMBER(SEARCH("대신 대납",J1034))),_xlfn.LET(
  _xlpm.s,J1034,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4" s="98">
        <f>((K1034-1)*2500)/(Summary!$B$23/100)</f>
        <v>0</v>
      </c>
      <c r="W1034" s="107">
        <f>IF(OR(ISNUMBER(SEARCH("대신대납",J1034)),ISNUMBER(SEARCH("대신 대납",J1034)),ISNUMBER(SEARCH("대신착불",J1034)),ISNUMBER(SEARCH("대신 착불",J1034))), 0,_xlfn.IFNA(_xlfn.IFS(
    AND(N1034/K1034 &gt; 2, N1034/K1034 &lt;= 5), 500/(Summary!$B$23/100) * K1034,
    AND(N1034/K1034 &gt; 5, N1034/K1034 &lt;= 10), 1000/(Summary!$B$23/100) * K1034,
    AND(N1034/K1034 &gt; 10, N1034/K1034 &lt;= 20), 3000/(Summary!$B$23/100) * K1034,
    AND(N1034/K1034 &gt; 20, N1034/K1034 &lt;= 25), 11000/(Summary!$B$23/100) * K1034,
    AND(N1034/K1034 &gt; 25, N1034/K1034 &lt;= 999), 15000/(Summary!$B$23/100) * K1034
),0))</f>
        <v>53.059968376258844</v>
      </c>
      <c r="X1034" s="99" cm="1">
        <f t="array" ref="X1034">_xlfn.IFNA(_xlfn.IFS(AND(P1034&gt;=2000, P1034&lt;3000), 10000, AND(P1034&gt;=3000, P1034&lt;4000), 15000, AND(P1034&gt;=4000, P1034&lt;5000), 20000, AND(P1034&gt;=5000), 25000),0)</f>
        <v>0</v>
      </c>
      <c r="Y1034" s="64" t="str">
        <f>_xlfn.IFNA(VLOOKUP(D1034,OTC!$A:$H,8,0),"")</f>
        <v/>
      </c>
      <c r="Z1034" s="102">
        <f t="shared" si="373"/>
        <v>53</v>
      </c>
      <c r="AA1034" s="113">
        <f t="shared" si="374"/>
        <v>941</v>
      </c>
      <c r="AB1034" s="124">
        <f>IF(OR(ISNUMBER(SEARCH("적하삭제",J1034)),ISNUMBER(SEARCH("적하 삭제",J1034))),0,AA1034*Summary!$B$23/100)</f>
        <v>8867.3253000000004</v>
      </c>
      <c r="AC1034" s="65"/>
      <c r="AD1034" s="145">
        <v>45923</v>
      </c>
      <c r="AE1034" s="139" t="s">
        <v>10</v>
      </c>
      <c r="AF1034" s="139">
        <v>82020038174</v>
      </c>
      <c r="AG1034" s="139" t="s">
        <v>3153</v>
      </c>
      <c r="AH1034" s="139" t="s">
        <v>3154</v>
      </c>
      <c r="AI1034" s="139">
        <v>1054856410</v>
      </c>
      <c r="AJ1034" s="139">
        <v>22861</v>
      </c>
      <c r="AK1034" s="139"/>
      <c r="AL1034" s="140">
        <v>1</v>
      </c>
      <c r="AM1034" s="141">
        <v>0.75</v>
      </c>
      <c r="AN1034" s="141">
        <v>2.2000000000000002</v>
      </c>
      <c r="AO1034" s="141">
        <v>2.2000000000000002</v>
      </c>
      <c r="AP1034" s="139" t="s">
        <v>8</v>
      </c>
      <c r="AQ1034" s="141">
        <v>8.69</v>
      </c>
      <c r="AR1034" s="139" t="s">
        <v>81</v>
      </c>
      <c r="AS1034" s="139" t="s">
        <v>81</v>
      </c>
      <c r="AT1034" s="139" t="s">
        <v>81</v>
      </c>
      <c r="AU1034" s="139" t="s">
        <v>81</v>
      </c>
      <c r="AV1034" s="139" t="s">
        <v>81</v>
      </c>
      <c r="AW1034" s="139">
        <v>2256355</v>
      </c>
      <c r="AX1034" s="139" t="s">
        <v>121</v>
      </c>
      <c r="AY1034" s="139" t="s">
        <v>82</v>
      </c>
      <c r="AZ1034" s="139"/>
      <c r="BA1034" s="139" t="s">
        <v>83</v>
      </c>
      <c r="BB1034" s="157">
        <v>596421502566</v>
      </c>
      <c r="BC1034" s="139"/>
      <c r="BD1034" s="139" t="s">
        <v>3155</v>
      </c>
      <c r="BE1034" s="139" t="s">
        <v>119</v>
      </c>
      <c r="BF1034" s="139" t="s">
        <v>87</v>
      </c>
      <c r="BG1034" s="139" t="s">
        <v>84</v>
      </c>
      <c r="BH1034" s="139" t="s">
        <v>85</v>
      </c>
      <c r="BI1034" s="139" t="s">
        <v>86</v>
      </c>
      <c r="BJ1034" s="139"/>
      <c r="BK1034" s="139" t="s">
        <v>116</v>
      </c>
    </row>
    <row r="1035" spans="1:63" ht="13.2" customHeight="1" x14ac:dyDescent="0.2">
      <c r="A1035" s="54">
        <f t="shared" si="353"/>
        <v>45923</v>
      </c>
      <c r="B1035" s="54" t="str">
        <f t="shared" si="354"/>
        <v>NRT</v>
      </c>
      <c r="C1035" s="53">
        <f t="shared" si="355"/>
        <v>82020038174</v>
      </c>
      <c r="D1035" s="55" t="str">
        <f t="shared" si="356"/>
        <v>PJP250148898</v>
      </c>
      <c r="E1035" s="53">
        <f t="shared" si="357"/>
        <v>596421502651</v>
      </c>
      <c r="F1035" s="53">
        <f t="shared" si="358"/>
        <v>2256355</v>
      </c>
      <c r="G1035" s="53" t="str">
        <f t="shared" si="359"/>
        <v>SWCORP (TEAMHT)</v>
      </c>
      <c r="H1035" s="55" t="str">
        <f t="shared" si="360"/>
        <v>이승현</v>
      </c>
      <c r="I1035" s="53">
        <f t="shared" si="361"/>
        <v>5559</v>
      </c>
      <c r="J1035" s="72">
        <f t="shared" si="362"/>
        <v>0</v>
      </c>
      <c r="K1035" s="114">
        <f t="shared" si="363"/>
        <v>1</v>
      </c>
      <c r="L1035" s="115">
        <f t="shared" si="364"/>
        <v>2</v>
      </c>
      <c r="M1035" s="115">
        <f t="shared" si="365"/>
        <v>1.9</v>
      </c>
      <c r="N1035" s="56">
        <f t="shared" si="366"/>
        <v>2</v>
      </c>
      <c r="O1035" s="53" t="str">
        <f t="shared" si="367"/>
        <v>일반(목록배제,Normal-Manifest Exception)</v>
      </c>
      <c r="P1035" s="100">
        <f t="shared" si="368"/>
        <v>10.27</v>
      </c>
      <c r="Q1035" s="63" t="str">
        <f t="shared" si="369"/>
        <v>RS702</v>
      </c>
      <c r="R1035" s="63" t="str">
        <f t="shared" si="370"/>
        <v>AIR SEOUL</v>
      </c>
      <c r="S1035" s="54">
        <f t="shared" si="371"/>
        <v>45923</v>
      </c>
      <c r="T1035" s="94">
        <f t="shared" si="372"/>
        <v>850</v>
      </c>
      <c r="U1035" s="98" cm="1">
        <f t="array" ref="U1035">IF(OR(ISNUMBER(SEARCH("대신대납",J1035)),ISNUMBER(SEARCH("대신 대납",J1035))),_xlfn.LET(
  _xlpm.s,J1035,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5" s="98">
        <f>((K1035-1)*2500)/(Summary!$B$23/100)</f>
        <v>0</v>
      </c>
      <c r="W1035" s="107">
        <f>IF(OR(ISNUMBER(SEARCH("대신대납",J1035)),ISNUMBER(SEARCH("대신 대납",J1035)),ISNUMBER(SEARCH("대신착불",J1035)),ISNUMBER(SEARCH("대신 착불",J1035))), 0,_xlfn.IFNA(_xlfn.IFS(
    AND(N1035/K1035 &gt; 2, N1035/K1035 &lt;= 5), 500/(Summary!$B$23/100) * K1035,
    AND(N1035/K1035 &gt; 5, N1035/K1035 &lt;= 10), 1000/(Summary!$B$23/100) * K1035,
    AND(N1035/K1035 &gt; 10, N1035/K1035 &lt;= 20), 3000/(Summary!$B$23/100) * K1035,
    AND(N1035/K1035 &gt; 20, N1035/K1035 &lt;= 25), 11000/(Summary!$B$23/100) * K1035,
    AND(N1035/K1035 &gt; 25, N1035/K1035 &lt;= 999), 15000/(Summary!$B$23/100) * K1035
),0))</f>
        <v>0</v>
      </c>
      <c r="X1035" s="99" cm="1">
        <f t="array" ref="X1035">_xlfn.IFNA(_xlfn.IFS(AND(P1035&gt;=2000, P1035&lt;3000), 10000, AND(P1035&gt;=3000, P1035&lt;4000), 15000, AND(P1035&gt;=4000, P1035&lt;5000), 20000, AND(P1035&gt;=5000), 25000),0)</f>
        <v>0</v>
      </c>
      <c r="Y1035" s="64" t="str">
        <f>_xlfn.IFNA(VLOOKUP(D1035,OTC!$A:$H,8,0),"")</f>
        <v/>
      </c>
      <c r="Z1035" s="102">
        <f t="shared" si="373"/>
        <v>0</v>
      </c>
      <c r="AA1035" s="113">
        <f t="shared" si="374"/>
        <v>850</v>
      </c>
      <c r="AB1035" s="124">
        <f>IF(OR(ISNUMBER(SEARCH("적하삭제",J1035)),ISNUMBER(SEARCH("적하 삭제",J1035))),0,AA1035*Summary!$B$23/100)</f>
        <v>8009.8050000000003</v>
      </c>
      <c r="AC1035" s="65"/>
      <c r="AD1035" s="145">
        <v>45923</v>
      </c>
      <c r="AE1035" s="139" t="s">
        <v>10</v>
      </c>
      <c r="AF1035" s="139">
        <v>82020038174</v>
      </c>
      <c r="AG1035" s="139" t="s">
        <v>3156</v>
      </c>
      <c r="AH1035" s="139" t="s">
        <v>190</v>
      </c>
      <c r="AI1035" s="139">
        <v>1042303191</v>
      </c>
      <c r="AJ1035" s="139">
        <v>5559</v>
      </c>
      <c r="AK1035" s="139"/>
      <c r="AL1035" s="140">
        <v>1</v>
      </c>
      <c r="AM1035" s="141">
        <v>2</v>
      </c>
      <c r="AN1035" s="141">
        <v>1.9</v>
      </c>
      <c r="AO1035" s="141">
        <v>2</v>
      </c>
      <c r="AP1035" s="139" t="s">
        <v>8</v>
      </c>
      <c r="AQ1035" s="141">
        <v>10.27</v>
      </c>
      <c r="AR1035" s="139" t="s">
        <v>81</v>
      </c>
      <c r="AS1035" s="139" t="s">
        <v>81</v>
      </c>
      <c r="AT1035" s="139" t="s">
        <v>81</v>
      </c>
      <c r="AU1035" s="139" t="s">
        <v>81</v>
      </c>
      <c r="AV1035" s="139" t="s">
        <v>81</v>
      </c>
      <c r="AW1035" s="139">
        <v>2256355</v>
      </c>
      <c r="AX1035" s="139" t="s">
        <v>121</v>
      </c>
      <c r="AY1035" s="139" t="s">
        <v>82</v>
      </c>
      <c r="AZ1035" s="139"/>
      <c r="BA1035" s="139" t="s">
        <v>83</v>
      </c>
      <c r="BB1035" s="157">
        <v>596421502651</v>
      </c>
      <c r="BC1035" s="139"/>
      <c r="BD1035" s="139" t="s">
        <v>3157</v>
      </c>
      <c r="BE1035" s="139" t="s">
        <v>119</v>
      </c>
      <c r="BF1035" s="139" t="s">
        <v>87</v>
      </c>
      <c r="BG1035" s="139" t="s">
        <v>84</v>
      </c>
      <c r="BH1035" s="139" t="s">
        <v>85</v>
      </c>
      <c r="BI1035" s="139" t="s">
        <v>86</v>
      </c>
      <c r="BJ1035" s="139"/>
      <c r="BK1035" s="139" t="s">
        <v>116</v>
      </c>
    </row>
    <row r="1036" spans="1:63" ht="13.2" customHeight="1" x14ac:dyDescent="0.2">
      <c r="A1036" s="54">
        <f t="shared" si="353"/>
        <v>45923</v>
      </c>
      <c r="B1036" s="54" t="str">
        <f t="shared" si="354"/>
        <v>NRT</v>
      </c>
      <c r="C1036" s="53">
        <f t="shared" si="355"/>
        <v>82020038174</v>
      </c>
      <c r="D1036" s="55" t="str">
        <f t="shared" si="356"/>
        <v>PJP250149286</v>
      </c>
      <c r="E1036" s="53">
        <f t="shared" si="357"/>
        <v>596421505252</v>
      </c>
      <c r="F1036" s="53">
        <f t="shared" si="358"/>
        <v>2256355</v>
      </c>
      <c r="G1036" s="53" t="str">
        <f t="shared" si="359"/>
        <v>SWCORP (TEAMHT)</v>
      </c>
      <c r="H1036" s="55" t="str">
        <f t="shared" si="360"/>
        <v>이유선</v>
      </c>
      <c r="I1036" s="53">
        <f t="shared" si="361"/>
        <v>3972</v>
      </c>
      <c r="J1036" s="72">
        <f t="shared" si="362"/>
        <v>0</v>
      </c>
      <c r="K1036" s="114">
        <f t="shared" si="363"/>
        <v>1</v>
      </c>
      <c r="L1036" s="115">
        <f t="shared" si="364"/>
        <v>1.6</v>
      </c>
      <c r="M1036" s="115">
        <f t="shared" si="365"/>
        <v>2</v>
      </c>
      <c r="N1036" s="56">
        <f t="shared" si="366"/>
        <v>2</v>
      </c>
      <c r="O1036" s="53" t="str">
        <f t="shared" si="367"/>
        <v>일반(목록배제,Normal-Manifest Exception)</v>
      </c>
      <c r="P1036" s="100">
        <f t="shared" si="368"/>
        <v>25.94</v>
      </c>
      <c r="Q1036" s="63" t="str">
        <f t="shared" si="369"/>
        <v>RS702</v>
      </c>
      <c r="R1036" s="63" t="str">
        <f t="shared" si="370"/>
        <v>AIR SEOUL</v>
      </c>
      <c r="S1036" s="54">
        <f t="shared" si="371"/>
        <v>45923</v>
      </c>
      <c r="T1036" s="94">
        <f t="shared" si="372"/>
        <v>850</v>
      </c>
      <c r="U1036" s="98" cm="1">
        <f t="array" ref="U1036">IF(OR(ISNUMBER(SEARCH("대신대납",J1036)),ISNUMBER(SEARCH("대신 대납",J1036))),_xlfn.LET(
  _xlpm.s,J1036,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6" s="98">
        <f>((K1036-1)*2500)/(Summary!$B$23/100)</f>
        <v>0</v>
      </c>
      <c r="W1036" s="107">
        <f>IF(OR(ISNUMBER(SEARCH("대신대납",J1036)),ISNUMBER(SEARCH("대신 대납",J1036)),ISNUMBER(SEARCH("대신착불",J1036)),ISNUMBER(SEARCH("대신 착불",J1036))), 0,_xlfn.IFNA(_xlfn.IFS(
    AND(N1036/K1036 &gt; 2, N1036/K1036 &lt;= 5), 500/(Summary!$B$23/100) * K1036,
    AND(N1036/K1036 &gt; 5, N1036/K1036 &lt;= 10), 1000/(Summary!$B$23/100) * K1036,
    AND(N1036/K1036 &gt; 10, N1036/K1036 &lt;= 20), 3000/(Summary!$B$23/100) * K1036,
    AND(N1036/K1036 &gt; 20, N1036/K1036 &lt;= 25), 11000/(Summary!$B$23/100) * K1036,
    AND(N1036/K1036 &gt; 25, N1036/K1036 &lt;= 999), 15000/(Summary!$B$23/100) * K1036
),0))</f>
        <v>0</v>
      </c>
      <c r="X1036" s="99" cm="1">
        <f t="array" ref="X1036">_xlfn.IFNA(_xlfn.IFS(AND(P1036&gt;=2000, P1036&lt;3000), 10000, AND(P1036&gt;=3000, P1036&lt;4000), 15000, AND(P1036&gt;=4000, P1036&lt;5000), 20000, AND(P1036&gt;=5000), 25000),0)</f>
        <v>0</v>
      </c>
      <c r="Y1036" s="64" t="str">
        <f>_xlfn.IFNA(VLOOKUP(D1036,OTC!$A:$H,8,0),"")</f>
        <v/>
      </c>
      <c r="Z1036" s="102">
        <f t="shared" si="373"/>
        <v>0</v>
      </c>
      <c r="AA1036" s="113">
        <f t="shared" si="374"/>
        <v>850</v>
      </c>
      <c r="AB1036" s="124">
        <f>IF(OR(ISNUMBER(SEARCH("적하삭제",J1036)),ISNUMBER(SEARCH("적하 삭제",J1036))),0,AA1036*Summary!$B$23/100)</f>
        <v>8009.8050000000003</v>
      </c>
      <c r="AC1036" s="65"/>
      <c r="AD1036" s="145">
        <v>45923</v>
      </c>
      <c r="AE1036" s="139" t="s">
        <v>10</v>
      </c>
      <c r="AF1036" s="139">
        <v>82020038174</v>
      </c>
      <c r="AG1036" s="139" t="s">
        <v>3158</v>
      </c>
      <c r="AH1036" s="139" t="s">
        <v>3009</v>
      </c>
      <c r="AI1036" s="139">
        <v>1072881738</v>
      </c>
      <c r="AJ1036" s="139">
        <v>3972</v>
      </c>
      <c r="AK1036" s="139"/>
      <c r="AL1036" s="140">
        <v>1</v>
      </c>
      <c r="AM1036" s="141">
        <v>1.6</v>
      </c>
      <c r="AN1036" s="141">
        <v>2</v>
      </c>
      <c r="AO1036" s="141">
        <v>2</v>
      </c>
      <c r="AP1036" s="139" t="s">
        <v>8</v>
      </c>
      <c r="AQ1036" s="141">
        <v>25.94</v>
      </c>
      <c r="AR1036" s="139" t="s">
        <v>81</v>
      </c>
      <c r="AS1036" s="139" t="s">
        <v>81</v>
      </c>
      <c r="AT1036" s="139" t="s">
        <v>81</v>
      </c>
      <c r="AU1036" s="139" t="s">
        <v>81</v>
      </c>
      <c r="AV1036" s="139" t="s">
        <v>81</v>
      </c>
      <c r="AW1036" s="139">
        <v>2256355</v>
      </c>
      <c r="AX1036" s="139" t="s">
        <v>121</v>
      </c>
      <c r="AY1036" s="139" t="s">
        <v>82</v>
      </c>
      <c r="AZ1036" s="139"/>
      <c r="BA1036" s="139" t="s">
        <v>83</v>
      </c>
      <c r="BB1036" s="157">
        <v>596421505252</v>
      </c>
      <c r="BC1036" s="139"/>
      <c r="BD1036" s="139" t="s">
        <v>3159</v>
      </c>
      <c r="BE1036" s="139" t="s">
        <v>119</v>
      </c>
      <c r="BF1036" s="139" t="s">
        <v>87</v>
      </c>
      <c r="BG1036" s="139" t="s">
        <v>84</v>
      </c>
      <c r="BH1036" s="139" t="s">
        <v>85</v>
      </c>
      <c r="BI1036" s="139" t="s">
        <v>86</v>
      </c>
      <c r="BJ1036" s="139"/>
      <c r="BK1036" s="139" t="s">
        <v>116</v>
      </c>
    </row>
    <row r="1037" spans="1:63" ht="13.2" customHeight="1" x14ac:dyDescent="0.2">
      <c r="A1037" s="54">
        <f t="shared" si="353"/>
        <v>45923</v>
      </c>
      <c r="B1037" s="54" t="str">
        <f t="shared" si="354"/>
        <v>NRT</v>
      </c>
      <c r="C1037" s="53">
        <f t="shared" si="355"/>
        <v>82020038174</v>
      </c>
      <c r="D1037" s="55" t="str">
        <f t="shared" si="356"/>
        <v>PJP250149682</v>
      </c>
      <c r="E1037" s="53">
        <f t="shared" si="357"/>
        <v>596421506965</v>
      </c>
      <c r="F1037" s="53">
        <f t="shared" si="358"/>
        <v>2256355</v>
      </c>
      <c r="G1037" s="53" t="str">
        <f t="shared" si="359"/>
        <v>SWCORP (TEAMHT)</v>
      </c>
      <c r="H1037" s="55" t="str">
        <f t="shared" si="360"/>
        <v>정다이</v>
      </c>
      <c r="I1037" s="53">
        <f t="shared" si="361"/>
        <v>47271</v>
      </c>
      <c r="J1037" s="72">
        <f t="shared" si="362"/>
        <v>0</v>
      </c>
      <c r="K1037" s="114">
        <f t="shared" si="363"/>
        <v>1</v>
      </c>
      <c r="L1037" s="115">
        <f t="shared" si="364"/>
        <v>0.9</v>
      </c>
      <c r="M1037" s="115">
        <f t="shared" si="365"/>
        <v>2.1</v>
      </c>
      <c r="N1037" s="56">
        <f t="shared" si="366"/>
        <v>2.1</v>
      </c>
      <c r="O1037" s="53" t="str">
        <f t="shared" si="367"/>
        <v>일반(목록배제,Normal-Manifest Exception)</v>
      </c>
      <c r="P1037" s="100">
        <f t="shared" si="368"/>
        <v>35.35</v>
      </c>
      <c r="Q1037" s="63" t="str">
        <f t="shared" si="369"/>
        <v>RS702</v>
      </c>
      <c r="R1037" s="63" t="str">
        <f t="shared" si="370"/>
        <v>AIR SEOUL</v>
      </c>
      <c r="S1037" s="54">
        <f t="shared" si="371"/>
        <v>45923</v>
      </c>
      <c r="T1037" s="94">
        <f t="shared" si="372"/>
        <v>869</v>
      </c>
      <c r="U1037" s="98" cm="1">
        <f t="array" ref="U1037">IF(OR(ISNUMBER(SEARCH("대신대납",J1037)),ISNUMBER(SEARCH("대신 대납",J1037))),_xlfn.LET(
  _xlpm.s,J1037,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7" s="98">
        <f>((K1037-1)*2500)/(Summary!$B$23/100)</f>
        <v>0</v>
      </c>
      <c r="W1037" s="107">
        <f>IF(OR(ISNUMBER(SEARCH("대신대납",J1037)),ISNUMBER(SEARCH("대신 대납",J1037)),ISNUMBER(SEARCH("대신착불",J1037)),ISNUMBER(SEARCH("대신 착불",J1037))), 0,_xlfn.IFNA(_xlfn.IFS(
    AND(N1037/K1037 &gt; 2, N1037/K1037 &lt;= 5), 500/(Summary!$B$23/100) * K1037,
    AND(N1037/K1037 &gt; 5, N1037/K1037 &lt;= 10), 1000/(Summary!$B$23/100) * K1037,
    AND(N1037/K1037 &gt; 10, N1037/K1037 &lt;= 20), 3000/(Summary!$B$23/100) * K1037,
    AND(N1037/K1037 &gt; 20, N1037/K1037 &lt;= 25), 11000/(Summary!$B$23/100) * K1037,
    AND(N1037/K1037 &gt; 25, N1037/K1037 &lt;= 999), 15000/(Summary!$B$23/100) * K1037
),0))</f>
        <v>53.059968376258844</v>
      </c>
      <c r="X1037" s="99" cm="1">
        <f t="array" ref="X1037">_xlfn.IFNA(_xlfn.IFS(AND(P1037&gt;=2000, P1037&lt;3000), 10000, AND(P1037&gt;=3000, P1037&lt;4000), 15000, AND(P1037&gt;=4000, P1037&lt;5000), 20000, AND(P1037&gt;=5000), 25000),0)</f>
        <v>0</v>
      </c>
      <c r="Y1037" s="64" t="str">
        <f>_xlfn.IFNA(VLOOKUP(D1037,OTC!$A:$H,8,0),"")</f>
        <v/>
      </c>
      <c r="Z1037" s="102">
        <f t="shared" si="373"/>
        <v>53</v>
      </c>
      <c r="AA1037" s="113">
        <f t="shared" si="374"/>
        <v>922</v>
      </c>
      <c r="AB1037" s="124">
        <f>IF(OR(ISNUMBER(SEARCH("적하삭제",J1037)),ISNUMBER(SEARCH("적하 삭제",J1037))),0,AA1037*Summary!$B$23/100)</f>
        <v>8688.2826000000005</v>
      </c>
      <c r="AC1037" s="65"/>
      <c r="AD1037" s="145">
        <v>45923</v>
      </c>
      <c r="AE1037" s="139" t="s">
        <v>10</v>
      </c>
      <c r="AF1037" s="139">
        <v>82020038174</v>
      </c>
      <c r="AG1037" s="139" t="s">
        <v>3160</v>
      </c>
      <c r="AH1037" s="139" t="s">
        <v>3161</v>
      </c>
      <c r="AI1037" s="139">
        <v>1025438943</v>
      </c>
      <c r="AJ1037" s="139">
        <v>47271</v>
      </c>
      <c r="AK1037" s="139"/>
      <c r="AL1037" s="140">
        <v>1</v>
      </c>
      <c r="AM1037" s="141">
        <v>0.9</v>
      </c>
      <c r="AN1037" s="141">
        <v>2.1</v>
      </c>
      <c r="AO1037" s="141">
        <v>2.1</v>
      </c>
      <c r="AP1037" s="139" t="s">
        <v>8</v>
      </c>
      <c r="AQ1037" s="141">
        <v>35.35</v>
      </c>
      <c r="AR1037" s="139" t="s">
        <v>81</v>
      </c>
      <c r="AS1037" s="139" t="s">
        <v>81</v>
      </c>
      <c r="AT1037" s="139" t="s">
        <v>81</v>
      </c>
      <c r="AU1037" s="139" t="s">
        <v>81</v>
      </c>
      <c r="AV1037" s="139" t="s">
        <v>81</v>
      </c>
      <c r="AW1037" s="139">
        <v>2256355</v>
      </c>
      <c r="AX1037" s="139" t="s">
        <v>121</v>
      </c>
      <c r="AY1037" s="139" t="s">
        <v>82</v>
      </c>
      <c r="AZ1037" s="139"/>
      <c r="BA1037" s="139" t="s">
        <v>83</v>
      </c>
      <c r="BB1037" s="157">
        <v>596421506965</v>
      </c>
      <c r="BC1037" s="139"/>
      <c r="BD1037" s="139" t="s">
        <v>3162</v>
      </c>
      <c r="BE1037" s="139" t="s">
        <v>119</v>
      </c>
      <c r="BF1037" s="139" t="s">
        <v>87</v>
      </c>
      <c r="BG1037" s="139" t="s">
        <v>84</v>
      </c>
      <c r="BH1037" s="139" t="s">
        <v>85</v>
      </c>
      <c r="BI1037" s="139" t="s">
        <v>86</v>
      </c>
      <c r="BJ1037" s="139"/>
      <c r="BK1037" s="139" t="s">
        <v>116</v>
      </c>
    </row>
    <row r="1038" spans="1:63" ht="13.2" customHeight="1" x14ac:dyDescent="0.2">
      <c r="A1038" s="54">
        <f t="shared" si="353"/>
        <v>45923</v>
      </c>
      <c r="B1038" s="54" t="str">
        <f t="shared" si="354"/>
        <v>NRT</v>
      </c>
      <c r="C1038" s="53">
        <f t="shared" si="355"/>
        <v>82020038174</v>
      </c>
      <c r="D1038" s="55" t="str">
        <f t="shared" si="356"/>
        <v>PJP250148885</v>
      </c>
      <c r="E1038" s="53">
        <f t="shared" si="357"/>
        <v>596421502522</v>
      </c>
      <c r="F1038" s="53">
        <f t="shared" si="358"/>
        <v>2256355</v>
      </c>
      <c r="G1038" s="53" t="str">
        <f t="shared" si="359"/>
        <v>SWCORP (TEAMHT)</v>
      </c>
      <c r="H1038" s="55" t="str">
        <f t="shared" si="360"/>
        <v>LIUHONG</v>
      </c>
      <c r="I1038" s="53">
        <f t="shared" si="361"/>
        <v>46972</v>
      </c>
      <c r="J1038" s="72">
        <f t="shared" si="362"/>
        <v>0</v>
      </c>
      <c r="K1038" s="114">
        <f t="shared" si="363"/>
        <v>1</v>
      </c>
      <c r="L1038" s="115">
        <f t="shared" si="364"/>
        <v>0.55000000000000004</v>
      </c>
      <c r="M1038" s="115">
        <f t="shared" si="365"/>
        <v>2.1</v>
      </c>
      <c r="N1038" s="56">
        <f t="shared" si="366"/>
        <v>2.1</v>
      </c>
      <c r="O1038" s="53" t="str">
        <f t="shared" si="367"/>
        <v>일반(목록배제,Normal-Manifest Exception)</v>
      </c>
      <c r="P1038" s="100">
        <f t="shared" si="368"/>
        <v>1.64</v>
      </c>
      <c r="Q1038" s="63" t="str">
        <f t="shared" si="369"/>
        <v>RS702</v>
      </c>
      <c r="R1038" s="63" t="str">
        <f t="shared" si="370"/>
        <v>AIR SEOUL</v>
      </c>
      <c r="S1038" s="54">
        <f t="shared" si="371"/>
        <v>45923</v>
      </c>
      <c r="T1038" s="94">
        <f t="shared" si="372"/>
        <v>869</v>
      </c>
      <c r="U1038" s="98" cm="1">
        <f t="array" ref="U1038">IF(OR(ISNUMBER(SEARCH("대신대납",J1038)),ISNUMBER(SEARCH("대신 대납",J1038))),_xlfn.LET(
  _xlpm.s,J1038,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8" s="98">
        <f>((K1038-1)*2500)/(Summary!$B$23/100)</f>
        <v>0</v>
      </c>
      <c r="W1038" s="107">
        <f>IF(OR(ISNUMBER(SEARCH("대신대납",J1038)),ISNUMBER(SEARCH("대신 대납",J1038)),ISNUMBER(SEARCH("대신착불",J1038)),ISNUMBER(SEARCH("대신 착불",J1038))), 0,_xlfn.IFNA(_xlfn.IFS(
    AND(N1038/K1038 &gt; 2, N1038/K1038 &lt;= 5), 500/(Summary!$B$23/100) * K1038,
    AND(N1038/K1038 &gt; 5, N1038/K1038 &lt;= 10), 1000/(Summary!$B$23/100) * K1038,
    AND(N1038/K1038 &gt; 10, N1038/K1038 &lt;= 20), 3000/(Summary!$B$23/100) * K1038,
    AND(N1038/K1038 &gt; 20, N1038/K1038 &lt;= 25), 11000/(Summary!$B$23/100) * K1038,
    AND(N1038/K1038 &gt; 25, N1038/K1038 &lt;= 999), 15000/(Summary!$B$23/100) * K1038
),0))</f>
        <v>53.059968376258844</v>
      </c>
      <c r="X1038" s="99" cm="1">
        <f t="array" ref="X1038">_xlfn.IFNA(_xlfn.IFS(AND(P1038&gt;=2000, P1038&lt;3000), 10000, AND(P1038&gt;=3000, P1038&lt;4000), 15000, AND(P1038&gt;=4000, P1038&lt;5000), 20000, AND(P1038&gt;=5000), 25000),0)</f>
        <v>0</v>
      </c>
      <c r="Y1038" s="64" t="str">
        <f>_xlfn.IFNA(VLOOKUP(D1038,OTC!$A:$H,8,0),"")</f>
        <v/>
      </c>
      <c r="Z1038" s="102">
        <f t="shared" si="373"/>
        <v>53</v>
      </c>
      <c r="AA1038" s="113">
        <f t="shared" si="374"/>
        <v>922</v>
      </c>
      <c r="AB1038" s="124">
        <f>IF(OR(ISNUMBER(SEARCH("적하삭제",J1038)),ISNUMBER(SEARCH("적하 삭제",J1038))),0,AA1038*Summary!$B$23/100)</f>
        <v>8688.2826000000005</v>
      </c>
      <c r="AC1038" s="65"/>
      <c r="AD1038" s="145">
        <v>45923</v>
      </c>
      <c r="AE1038" s="139" t="s">
        <v>10</v>
      </c>
      <c r="AF1038" s="139">
        <v>82020038174</v>
      </c>
      <c r="AG1038" s="139" t="s">
        <v>3163</v>
      </c>
      <c r="AH1038" s="139" t="s">
        <v>3164</v>
      </c>
      <c r="AI1038" s="139">
        <v>1088911317</v>
      </c>
      <c r="AJ1038" s="139">
        <v>46972</v>
      </c>
      <c r="AK1038" s="139"/>
      <c r="AL1038" s="140">
        <v>1</v>
      </c>
      <c r="AM1038" s="141">
        <v>0.55000000000000004</v>
      </c>
      <c r="AN1038" s="141">
        <v>2.1</v>
      </c>
      <c r="AO1038" s="141">
        <v>2.1</v>
      </c>
      <c r="AP1038" s="139" t="s">
        <v>8</v>
      </c>
      <c r="AQ1038" s="141">
        <v>1.64</v>
      </c>
      <c r="AR1038" s="139" t="s">
        <v>81</v>
      </c>
      <c r="AS1038" s="139" t="s">
        <v>81</v>
      </c>
      <c r="AT1038" s="139" t="s">
        <v>81</v>
      </c>
      <c r="AU1038" s="139" t="s">
        <v>81</v>
      </c>
      <c r="AV1038" s="139" t="s">
        <v>81</v>
      </c>
      <c r="AW1038" s="139">
        <v>2256355</v>
      </c>
      <c r="AX1038" s="139" t="s">
        <v>121</v>
      </c>
      <c r="AY1038" s="139" t="s">
        <v>82</v>
      </c>
      <c r="AZ1038" s="139"/>
      <c r="BA1038" s="139" t="s">
        <v>83</v>
      </c>
      <c r="BB1038" s="157">
        <v>596421502522</v>
      </c>
      <c r="BC1038" s="139"/>
      <c r="BD1038" s="139" t="s">
        <v>3165</v>
      </c>
      <c r="BE1038" s="139" t="s">
        <v>119</v>
      </c>
      <c r="BF1038" s="139" t="s">
        <v>87</v>
      </c>
      <c r="BG1038" s="139" t="s">
        <v>84</v>
      </c>
      <c r="BH1038" s="139" t="s">
        <v>85</v>
      </c>
      <c r="BI1038" s="139" t="s">
        <v>86</v>
      </c>
      <c r="BJ1038" s="139"/>
      <c r="BK1038" s="139" t="s">
        <v>116</v>
      </c>
    </row>
    <row r="1039" spans="1:63" ht="13.2" customHeight="1" x14ac:dyDescent="0.2">
      <c r="A1039" s="54">
        <f t="shared" si="353"/>
        <v>45923</v>
      </c>
      <c r="B1039" s="54" t="str">
        <f t="shared" si="354"/>
        <v>NRT</v>
      </c>
      <c r="C1039" s="53">
        <f t="shared" si="355"/>
        <v>82020038174</v>
      </c>
      <c r="D1039" s="55" t="str">
        <f t="shared" si="356"/>
        <v>PJP250148841</v>
      </c>
      <c r="E1039" s="53">
        <f t="shared" si="357"/>
        <v>596421502080</v>
      </c>
      <c r="F1039" s="53">
        <f t="shared" si="358"/>
        <v>2256355</v>
      </c>
      <c r="G1039" s="53" t="str">
        <f t="shared" si="359"/>
        <v>SWCORP (TEAMHT)</v>
      </c>
      <c r="H1039" s="55" t="str">
        <f t="shared" si="360"/>
        <v>어은경</v>
      </c>
      <c r="I1039" s="53">
        <f t="shared" si="361"/>
        <v>21004</v>
      </c>
      <c r="J1039" s="72">
        <f t="shared" si="362"/>
        <v>0</v>
      </c>
      <c r="K1039" s="114">
        <f t="shared" si="363"/>
        <v>1</v>
      </c>
      <c r="L1039" s="115">
        <f t="shared" si="364"/>
        <v>3.85</v>
      </c>
      <c r="M1039" s="115">
        <f t="shared" si="365"/>
        <v>8.1999999999999993</v>
      </c>
      <c r="N1039" s="56">
        <f t="shared" si="366"/>
        <v>8.2000000000000011</v>
      </c>
      <c r="O1039" s="53" t="str">
        <f t="shared" si="367"/>
        <v>일반(목록배제,Normal-Manifest Exception)</v>
      </c>
      <c r="P1039" s="100">
        <f t="shared" si="368"/>
        <v>30.19</v>
      </c>
      <c r="Q1039" s="63" t="str">
        <f t="shared" si="369"/>
        <v>RS702</v>
      </c>
      <c r="R1039" s="63" t="str">
        <f t="shared" si="370"/>
        <v>AIR SEOUL</v>
      </c>
      <c r="S1039" s="54">
        <f t="shared" si="371"/>
        <v>45923</v>
      </c>
      <c r="T1039" s="94">
        <f t="shared" si="372"/>
        <v>2028</v>
      </c>
      <c r="U1039" s="98" cm="1">
        <f t="array" ref="U1039">IF(OR(ISNUMBER(SEARCH("대신대납",J1039)),ISNUMBER(SEARCH("대신 대납",J1039))),_xlfn.LET(
  _xlpm.s,J1039,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39" s="98">
        <f>((K1039-1)*2500)/(Summary!$B$23/100)</f>
        <v>0</v>
      </c>
      <c r="W1039" s="107">
        <f>IF(OR(ISNUMBER(SEARCH("대신대납",J1039)),ISNUMBER(SEARCH("대신 대납",J1039)),ISNUMBER(SEARCH("대신착불",J1039)),ISNUMBER(SEARCH("대신 착불",J1039))), 0,_xlfn.IFNA(_xlfn.IFS(
    AND(N1039/K1039 &gt; 2, N1039/K1039 &lt;= 5), 500/(Summary!$B$23/100) * K1039,
    AND(N1039/K1039 &gt; 5, N1039/K1039 &lt;= 10), 1000/(Summary!$B$23/100) * K1039,
    AND(N1039/K1039 &gt; 10, N1039/K1039 &lt;= 20), 3000/(Summary!$B$23/100) * K1039,
    AND(N1039/K1039 &gt; 20, N1039/K1039 &lt;= 25), 11000/(Summary!$B$23/100) * K1039,
    AND(N1039/K1039 &gt; 25, N1039/K1039 &lt;= 999), 15000/(Summary!$B$23/100) * K1039
),0))</f>
        <v>106.11993675251769</v>
      </c>
      <c r="X1039" s="99" cm="1">
        <f t="array" ref="X1039">_xlfn.IFNA(_xlfn.IFS(AND(P1039&gt;=2000, P1039&lt;3000), 10000, AND(P1039&gt;=3000, P1039&lt;4000), 15000, AND(P1039&gt;=4000, P1039&lt;5000), 20000, AND(P1039&gt;=5000), 25000),0)</f>
        <v>0</v>
      </c>
      <c r="Y1039" s="64" t="str">
        <f>_xlfn.IFNA(VLOOKUP(D1039,OTC!$A:$H,8,0),"")</f>
        <v/>
      </c>
      <c r="Z1039" s="102">
        <f t="shared" si="373"/>
        <v>106</v>
      </c>
      <c r="AA1039" s="113">
        <f t="shared" si="374"/>
        <v>2134</v>
      </c>
      <c r="AB1039" s="124">
        <f>IF(OR(ISNUMBER(SEARCH("적하삭제",J1039)),ISNUMBER(SEARCH("적하 삭제",J1039))),0,AA1039*Summary!$B$23/100)</f>
        <v>20109.322199999999</v>
      </c>
      <c r="AC1039" s="65"/>
      <c r="AD1039" s="145">
        <v>45923</v>
      </c>
      <c r="AE1039" s="139" t="s">
        <v>10</v>
      </c>
      <c r="AF1039" s="139">
        <v>82020038174</v>
      </c>
      <c r="AG1039" s="139" t="s">
        <v>3166</v>
      </c>
      <c r="AH1039" s="139" t="s">
        <v>3167</v>
      </c>
      <c r="AI1039" s="139">
        <v>1063946119</v>
      </c>
      <c r="AJ1039" s="139">
        <v>21004</v>
      </c>
      <c r="AK1039" s="139"/>
      <c r="AL1039" s="140">
        <v>1</v>
      </c>
      <c r="AM1039" s="141">
        <v>3.85</v>
      </c>
      <c r="AN1039" s="141">
        <v>8.1999999999999993</v>
      </c>
      <c r="AO1039" s="141">
        <v>8.5</v>
      </c>
      <c r="AP1039" s="139" t="s">
        <v>8</v>
      </c>
      <c r="AQ1039" s="141">
        <v>30.19</v>
      </c>
      <c r="AR1039" s="139" t="s">
        <v>81</v>
      </c>
      <c r="AS1039" s="139" t="s">
        <v>81</v>
      </c>
      <c r="AT1039" s="139" t="s">
        <v>81</v>
      </c>
      <c r="AU1039" s="139" t="s">
        <v>81</v>
      </c>
      <c r="AV1039" s="139" t="s">
        <v>81</v>
      </c>
      <c r="AW1039" s="139">
        <v>2256355</v>
      </c>
      <c r="AX1039" s="139" t="s">
        <v>121</v>
      </c>
      <c r="AY1039" s="139" t="s">
        <v>82</v>
      </c>
      <c r="AZ1039" s="139"/>
      <c r="BA1039" s="139" t="s">
        <v>83</v>
      </c>
      <c r="BB1039" s="157">
        <v>596421502080</v>
      </c>
      <c r="BC1039" s="139"/>
      <c r="BD1039" s="139" t="s">
        <v>3168</v>
      </c>
      <c r="BE1039" s="139" t="s">
        <v>119</v>
      </c>
      <c r="BF1039" s="139" t="s">
        <v>87</v>
      </c>
      <c r="BG1039" s="139" t="s">
        <v>84</v>
      </c>
      <c r="BH1039" s="139" t="s">
        <v>85</v>
      </c>
      <c r="BI1039" s="139" t="s">
        <v>86</v>
      </c>
      <c r="BJ1039" s="139"/>
      <c r="BK1039" s="139" t="s">
        <v>116</v>
      </c>
    </row>
    <row r="1040" spans="1:63" ht="13.2" customHeight="1" x14ac:dyDescent="0.2">
      <c r="A1040" s="54">
        <f t="shared" si="353"/>
        <v>45923</v>
      </c>
      <c r="B1040" s="54" t="str">
        <f t="shared" si="354"/>
        <v>NRT</v>
      </c>
      <c r="C1040" s="53">
        <f t="shared" si="355"/>
        <v>82020038174</v>
      </c>
      <c r="D1040" s="55" t="str">
        <f t="shared" si="356"/>
        <v>PJP250148843</v>
      </c>
      <c r="E1040" s="53">
        <f t="shared" si="357"/>
        <v>596421502102</v>
      </c>
      <c r="F1040" s="53">
        <f t="shared" si="358"/>
        <v>2256355</v>
      </c>
      <c r="G1040" s="53" t="str">
        <f t="shared" si="359"/>
        <v>SWCORP (TEAMHT)</v>
      </c>
      <c r="H1040" s="55" t="str">
        <f t="shared" si="360"/>
        <v>문철호</v>
      </c>
      <c r="I1040" s="53">
        <f t="shared" si="361"/>
        <v>39353</v>
      </c>
      <c r="J1040" s="72">
        <f t="shared" si="362"/>
        <v>0</v>
      </c>
      <c r="K1040" s="114">
        <f t="shared" si="363"/>
        <v>1</v>
      </c>
      <c r="L1040" s="115">
        <f t="shared" si="364"/>
        <v>0.65</v>
      </c>
      <c r="M1040" s="115">
        <f t="shared" si="365"/>
        <v>2.1</v>
      </c>
      <c r="N1040" s="56">
        <f t="shared" si="366"/>
        <v>2.1</v>
      </c>
      <c r="O1040" s="53" t="str">
        <f t="shared" si="367"/>
        <v>일반(목록배제,Normal-Manifest Exception)</v>
      </c>
      <c r="P1040" s="100">
        <f t="shared" si="368"/>
        <v>5.25</v>
      </c>
      <c r="Q1040" s="63" t="str">
        <f t="shared" si="369"/>
        <v>RS702</v>
      </c>
      <c r="R1040" s="63" t="str">
        <f t="shared" si="370"/>
        <v>AIR SEOUL</v>
      </c>
      <c r="S1040" s="54">
        <f t="shared" si="371"/>
        <v>45923</v>
      </c>
      <c r="T1040" s="94">
        <f t="shared" si="372"/>
        <v>869</v>
      </c>
      <c r="U1040" s="98" cm="1">
        <f t="array" ref="U1040">IF(OR(ISNUMBER(SEARCH("대신대납",J1040)),ISNUMBER(SEARCH("대신 대납",J1040))),_xlfn.LET(
  _xlpm.s,J1040,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0" s="98">
        <f>((K1040-1)*2500)/(Summary!$B$23/100)</f>
        <v>0</v>
      </c>
      <c r="W1040" s="107">
        <f>IF(OR(ISNUMBER(SEARCH("대신대납",J1040)),ISNUMBER(SEARCH("대신 대납",J1040)),ISNUMBER(SEARCH("대신착불",J1040)),ISNUMBER(SEARCH("대신 착불",J1040))), 0,_xlfn.IFNA(_xlfn.IFS(
    AND(N1040/K1040 &gt; 2, N1040/K1040 &lt;= 5), 500/(Summary!$B$23/100) * K1040,
    AND(N1040/K1040 &gt; 5, N1040/K1040 &lt;= 10), 1000/(Summary!$B$23/100) * K1040,
    AND(N1040/K1040 &gt; 10, N1040/K1040 &lt;= 20), 3000/(Summary!$B$23/100) * K1040,
    AND(N1040/K1040 &gt; 20, N1040/K1040 &lt;= 25), 11000/(Summary!$B$23/100) * K1040,
    AND(N1040/K1040 &gt; 25, N1040/K1040 &lt;= 999), 15000/(Summary!$B$23/100) * K1040
),0))</f>
        <v>53.059968376258844</v>
      </c>
      <c r="X1040" s="99" cm="1">
        <f t="array" ref="X1040">_xlfn.IFNA(_xlfn.IFS(AND(P1040&gt;=2000, P1040&lt;3000), 10000, AND(P1040&gt;=3000, P1040&lt;4000), 15000, AND(P1040&gt;=4000, P1040&lt;5000), 20000, AND(P1040&gt;=5000), 25000),0)</f>
        <v>0</v>
      </c>
      <c r="Y1040" s="64" t="str">
        <f>_xlfn.IFNA(VLOOKUP(D1040,OTC!$A:$H,8,0),"")</f>
        <v/>
      </c>
      <c r="Z1040" s="102">
        <f t="shared" si="373"/>
        <v>53</v>
      </c>
      <c r="AA1040" s="113">
        <f t="shared" si="374"/>
        <v>922</v>
      </c>
      <c r="AB1040" s="124">
        <f>IF(OR(ISNUMBER(SEARCH("적하삭제",J1040)),ISNUMBER(SEARCH("적하 삭제",J1040))),0,AA1040*Summary!$B$23/100)</f>
        <v>8688.2826000000005</v>
      </c>
      <c r="AC1040" s="65"/>
      <c r="AD1040" s="145">
        <v>45923</v>
      </c>
      <c r="AE1040" s="139" t="s">
        <v>10</v>
      </c>
      <c r="AF1040" s="139">
        <v>82020038174</v>
      </c>
      <c r="AG1040" s="139" t="s">
        <v>3169</v>
      </c>
      <c r="AH1040" s="139" t="s">
        <v>3170</v>
      </c>
      <c r="AI1040" s="139">
        <v>1065509144</v>
      </c>
      <c r="AJ1040" s="139">
        <v>39353</v>
      </c>
      <c r="AK1040" s="139"/>
      <c r="AL1040" s="140">
        <v>1</v>
      </c>
      <c r="AM1040" s="141">
        <v>0.65</v>
      </c>
      <c r="AN1040" s="141">
        <v>2.1</v>
      </c>
      <c r="AO1040" s="141">
        <v>2.1</v>
      </c>
      <c r="AP1040" s="139" t="s">
        <v>8</v>
      </c>
      <c r="AQ1040" s="141">
        <v>5.25</v>
      </c>
      <c r="AR1040" s="139" t="s">
        <v>81</v>
      </c>
      <c r="AS1040" s="139" t="s">
        <v>81</v>
      </c>
      <c r="AT1040" s="139" t="s">
        <v>81</v>
      </c>
      <c r="AU1040" s="139" t="s">
        <v>81</v>
      </c>
      <c r="AV1040" s="139" t="s">
        <v>81</v>
      </c>
      <c r="AW1040" s="139">
        <v>2256355</v>
      </c>
      <c r="AX1040" s="139" t="s">
        <v>121</v>
      </c>
      <c r="AY1040" s="139" t="s">
        <v>82</v>
      </c>
      <c r="AZ1040" s="139"/>
      <c r="BA1040" s="139" t="s">
        <v>83</v>
      </c>
      <c r="BB1040" s="157">
        <v>596421502102</v>
      </c>
      <c r="BC1040" s="139"/>
      <c r="BD1040" s="139" t="s">
        <v>3171</v>
      </c>
      <c r="BE1040" s="139" t="s">
        <v>119</v>
      </c>
      <c r="BF1040" s="139" t="s">
        <v>87</v>
      </c>
      <c r="BG1040" s="139" t="s">
        <v>84</v>
      </c>
      <c r="BH1040" s="139" t="s">
        <v>85</v>
      </c>
      <c r="BI1040" s="139" t="s">
        <v>86</v>
      </c>
      <c r="BJ1040" s="139"/>
      <c r="BK1040" s="139" t="s">
        <v>116</v>
      </c>
    </row>
    <row r="1041" spans="1:63" ht="13.2" customHeight="1" x14ac:dyDescent="0.2">
      <c r="A1041" s="54">
        <f t="shared" si="353"/>
        <v>45923</v>
      </c>
      <c r="B1041" s="54" t="str">
        <f t="shared" si="354"/>
        <v>NRT</v>
      </c>
      <c r="C1041" s="53">
        <f t="shared" si="355"/>
        <v>82020038174</v>
      </c>
      <c r="D1041" s="55" t="str">
        <f t="shared" si="356"/>
        <v>PJP250148846</v>
      </c>
      <c r="E1041" s="53">
        <f t="shared" si="357"/>
        <v>596421502135</v>
      </c>
      <c r="F1041" s="53">
        <f t="shared" si="358"/>
        <v>2256355</v>
      </c>
      <c r="G1041" s="53" t="str">
        <f t="shared" si="359"/>
        <v>SWCORP (TEAMHT)</v>
      </c>
      <c r="H1041" s="55" t="str">
        <f t="shared" si="360"/>
        <v>김성화</v>
      </c>
      <c r="I1041" s="53">
        <f t="shared" si="361"/>
        <v>48234</v>
      </c>
      <c r="J1041" s="72">
        <f t="shared" si="362"/>
        <v>0</v>
      </c>
      <c r="K1041" s="114">
        <f t="shared" si="363"/>
        <v>1</v>
      </c>
      <c r="L1041" s="115">
        <f t="shared" si="364"/>
        <v>0.95</v>
      </c>
      <c r="M1041" s="115">
        <f t="shared" si="365"/>
        <v>3.4</v>
      </c>
      <c r="N1041" s="56">
        <f t="shared" si="366"/>
        <v>3.4000000000000004</v>
      </c>
      <c r="O1041" s="53" t="str">
        <f t="shared" si="367"/>
        <v>일반(목록배제,Normal-Manifest Exception)</v>
      </c>
      <c r="P1041" s="100">
        <f t="shared" si="368"/>
        <v>16.55</v>
      </c>
      <c r="Q1041" s="63" t="str">
        <f t="shared" si="369"/>
        <v>RS702</v>
      </c>
      <c r="R1041" s="63" t="str">
        <f t="shared" si="370"/>
        <v>AIR SEOUL</v>
      </c>
      <c r="S1041" s="54">
        <f t="shared" si="371"/>
        <v>45923</v>
      </c>
      <c r="T1041" s="94">
        <f t="shared" si="372"/>
        <v>1116</v>
      </c>
      <c r="U1041" s="98" cm="1">
        <f t="array" ref="U1041">IF(OR(ISNUMBER(SEARCH("대신대납",J1041)),ISNUMBER(SEARCH("대신 대납",J1041))),_xlfn.LET(
  _xlpm.s,J1041,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1" s="98">
        <f>((K1041-1)*2500)/(Summary!$B$23/100)</f>
        <v>0</v>
      </c>
      <c r="W1041" s="107">
        <f>IF(OR(ISNUMBER(SEARCH("대신대납",J1041)),ISNUMBER(SEARCH("대신 대납",J1041)),ISNUMBER(SEARCH("대신착불",J1041)),ISNUMBER(SEARCH("대신 착불",J1041))), 0,_xlfn.IFNA(_xlfn.IFS(
    AND(N1041/K1041 &gt; 2, N1041/K1041 &lt;= 5), 500/(Summary!$B$23/100) * K1041,
    AND(N1041/K1041 &gt; 5, N1041/K1041 &lt;= 10), 1000/(Summary!$B$23/100) * K1041,
    AND(N1041/K1041 &gt; 10, N1041/K1041 &lt;= 20), 3000/(Summary!$B$23/100) * K1041,
    AND(N1041/K1041 &gt; 20, N1041/K1041 &lt;= 25), 11000/(Summary!$B$23/100) * K1041,
    AND(N1041/K1041 &gt; 25, N1041/K1041 &lt;= 999), 15000/(Summary!$B$23/100) * K1041
),0))</f>
        <v>53.059968376258844</v>
      </c>
      <c r="X1041" s="99" cm="1">
        <f t="array" ref="X1041">_xlfn.IFNA(_xlfn.IFS(AND(P1041&gt;=2000, P1041&lt;3000), 10000, AND(P1041&gt;=3000, P1041&lt;4000), 15000, AND(P1041&gt;=4000, P1041&lt;5000), 20000, AND(P1041&gt;=5000), 25000),0)</f>
        <v>0</v>
      </c>
      <c r="Y1041" s="64" t="str">
        <f>_xlfn.IFNA(VLOOKUP(D1041,OTC!$A:$H,8,0),"")</f>
        <v/>
      </c>
      <c r="Z1041" s="102">
        <f t="shared" si="373"/>
        <v>53</v>
      </c>
      <c r="AA1041" s="113">
        <f t="shared" si="374"/>
        <v>1169</v>
      </c>
      <c r="AB1041" s="124">
        <f>IF(OR(ISNUMBER(SEARCH("적하삭제",J1041)),ISNUMBER(SEARCH("적하 삭제",J1041))),0,AA1041*Summary!$B$23/100)</f>
        <v>11015.8377</v>
      </c>
      <c r="AC1041" s="65"/>
      <c r="AD1041" s="145">
        <v>45923</v>
      </c>
      <c r="AE1041" s="139" t="s">
        <v>10</v>
      </c>
      <c r="AF1041" s="139">
        <v>82020038174</v>
      </c>
      <c r="AG1041" s="139" t="s">
        <v>3172</v>
      </c>
      <c r="AH1041" s="139" t="s">
        <v>3173</v>
      </c>
      <c r="AI1041" s="139">
        <v>1045900207</v>
      </c>
      <c r="AJ1041" s="139">
        <v>48234</v>
      </c>
      <c r="AK1041" s="139"/>
      <c r="AL1041" s="140">
        <v>1</v>
      </c>
      <c r="AM1041" s="141">
        <v>0.95</v>
      </c>
      <c r="AN1041" s="141">
        <v>3.4</v>
      </c>
      <c r="AO1041" s="141">
        <v>3.4</v>
      </c>
      <c r="AP1041" s="139" t="s">
        <v>8</v>
      </c>
      <c r="AQ1041" s="141">
        <v>16.55</v>
      </c>
      <c r="AR1041" s="139" t="s">
        <v>81</v>
      </c>
      <c r="AS1041" s="139" t="s">
        <v>81</v>
      </c>
      <c r="AT1041" s="139" t="s">
        <v>81</v>
      </c>
      <c r="AU1041" s="139" t="s">
        <v>81</v>
      </c>
      <c r="AV1041" s="139" t="s">
        <v>81</v>
      </c>
      <c r="AW1041" s="139">
        <v>2256355</v>
      </c>
      <c r="AX1041" s="139" t="s">
        <v>121</v>
      </c>
      <c r="AY1041" s="139" t="s">
        <v>82</v>
      </c>
      <c r="AZ1041" s="139"/>
      <c r="BA1041" s="139" t="s">
        <v>83</v>
      </c>
      <c r="BB1041" s="157">
        <v>596421502135</v>
      </c>
      <c r="BC1041" s="139"/>
      <c r="BD1041" s="139" t="s">
        <v>3174</v>
      </c>
      <c r="BE1041" s="139" t="s">
        <v>119</v>
      </c>
      <c r="BF1041" s="139" t="s">
        <v>87</v>
      </c>
      <c r="BG1041" s="139" t="s">
        <v>84</v>
      </c>
      <c r="BH1041" s="139" t="s">
        <v>85</v>
      </c>
      <c r="BI1041" s="139" t="s">
        <v>86</v>
      </c>
      <c r="BJ1041" s="139"/>
      <c r="BK1041" s="139" t="s">
        <v>116</v>
      </c>
    </row>
    <row r="1042" spans="1:63" ht="13.2" customHeight="1" x14ac:dyDescent="0.2">
      <c r="A1042" s="54">
        <f t="shared" si="353"/>
        <v>45923</v>
      </c>
      <c r="B1042" s="54" t="str">
        <f t="shared" si="354"/>
        <v>NRT</v>
      </c>
      <c r="C1042" s="53">
        <f t="shared" si="355"/>
        <v>82020038174</v>
      </c>
      <c r="D1042" s="55" t="str">
        <f t="shared" si="356"/>
        <v>PJP250148866</v>
      </c>
      <c r="E1042" s="53">
        <f t="shared" si="357"/>
        <v>596421502334</v>
      </c>
      <c r="F1042" s="53">
        <f t="shared" si="358"/>
        <v>2256355</v>
      </c>
      <c r="G1042" s="53" t="str">
        <f t="shared" si="359"/>
        <v>SWCORP (TEAMHT)</v>
      </c>
      <c r="H1042" s="55" t="str">
        <f t="shared" si="360"/>
        <v>김현성</v>
      </c>
      <c r="I1042" s="53">
        <f t="shared" si="361"/>
        <v>51382</v>
      </c>
      <c r="J1042" s="72">
        <f t="shared" si="362"/>
        <v>0</v>
      </c>
      <c r="K1042" s="114">
        <f t="shared" si="363"/>
        <v>1</v>
      </c>
      <c r="L1042" s="115">
        <f t="shared" si="364"/>
        <v>1.2</v>
      </c>
      <c r="M1042" s="115">
        <f t="shared" si="365"/>
        <v>2</v>
      </c>
      <c r="N1042" s="56">
        <f t="shared" si="366"/>
        <v>2</v>
      </c>
      <c r="O1042" s="53" t="str">
        <f t="shared" si="367"/>
        <v>일반(목록배제,Normal-Manifest Exception)</v>
      </c>
      <c r="P1042" s="100">
        <f t="shared" si="368"/>
        <v>3.59</v>
      </c>
      <c r="Q1042" s="63" t="str">
        <f t="shared" si="369"/>
        <v>RS702</v>
      </c>
      <c r="R1042" s="63" t="str">
        <f t="shared" si="370"/>
        <v>AIR SEOUL</v>
      </c>
      <c r="S1042" s="54">
        <f t="shared" si="371"/>
        <v>45923</v>
      </c>
      <c r="T1042" s="94">
        <f t="shared" si="372"/>
        <v>850</v>
      </c>
      <c r="U1042" s="98" cm="1">
        <f t="array" ref="U1042">IF(OR(ISNUMBER(SEARCH("대신대납",J1042)),ISNUMBER(SEARCH("대신 대납",J1042))),_xlfn.LET(
  _xlpm.s,J1042,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2" s="98">
        <f>((K1042-1)*2500)/(Summary!$B$23/100)</f>
        <v>0</v>
      </c>
      <c r="W1042" s="107">
        <f>IF(OR(ISNUMBER(SEARCH("대신대납",J1042)),ISNUMBER(SEARCH("대신 대납",J1042)),ISNUMBER(SEARCH("대신착불",J1042)),ISNUMBER(SEARCH("대신 착불",J1042))), 0,_xlfn.IFNA(_xlfn.IFS(
    AND(N1042/K1042 &gt; 2, N1042/K1042 &lt;= 5), 500/(Summary!$B$23/100) * K1042,
    AND(N1042/K1042 &gt; 5, N1042/K1042 &lt;= 10), 1000/(Summary!$B$23/100) * K1042,
    AND(N1042/K1042 &gt; 10, N1042/K1042 &lt;= 20), 3000/(Summary!$B$23/100) * K1042,
    AND(N1042/K1042 &gt; 20, N1042/K1042 &lt;= 25), 11000/(Summary!$B$23/100) * K1042,
    AND(N1042/K1042 &gt; 25, N1042/K1042 &lt;= 999), 15000/(Summary!$B$23/100) * K1042
),0))</f>
        <v>0</v>
      </c>
      <c r="X1042" s="99" cm="1">
        <f t="array" ref="X1042">_xlfn.IFNA(_xlfn.IFS(AND(P1042&gt;=2000, P1042&lt;3000), 10000, AND(P1042&gt;=3000, P1042&lt;4000), 15000, AND(P1042&gt;=4000, P1042&lt;5000), 20000, AND(P1042&gt;=5000), 25000),0)</f>
        <v>0</v>
      </c>
      <c r="Y1042" s="64" t="str">
        <f>_xlfn.IFNA(VLOOKUP(D1042,OTC!$A:$H,8,0),"")</f>
        <v/>
      </c>
      <c r="Z1042" s="102">
        <f t="shared" si="373"/>
        <v>0</v>
      </c>
      <c r="AA1042" s="113">
        <f t="shared" si="374"/>
        <v>850</v>
      </c>
      <c r="AB1042" s="124">
        <f>IF(OR(ISNUMBER(SEARCH("적하삭제",J1042)),ISNUMBER(SEARCH("적하 삭제",J1042))),0,AA1042*Summary!$B$23/100)</f>
        <v>8009.8050000000003</v>
      </c>
      <c r="AC1042" s="65"/>
      <c r="AD1042" s="145">
        <v>45923</v>
      </c>
      <c r="AE1042" s="139" t="s">
        <v>10</v>
      </c>
      <c r="AF1042" s="139">
        <v>82020038174</v>
      </c>
      <c r="AG1042" s="139" t="s">
        <v>3175</v>
      </c>
      <c r="AH1042" s="139" t="s">
        <v>2682</v>
      </c>
      <c r="AI1042" s="139">
        <v>1082733572</v>
      </c>
      <c r="AJ1042" s="139">
        <v>51382</v>
      </c>
      <c r="AK1042" s="139"/>
      <c r="AL1042" s="140">
        <v>1</v>
      </c>
      <c r="AM1042" s="141">
        <v>1.2</v>
      </c>
      <c r="AN1042" s="141">
        <v>2</v>
      </c>
      <c r="AO1042" s="141">
        <v>2</v>
      </c>
      <c r="AP1042" s="139" t="s">
        <v>8</v>
      </c>
      <c r="AQ1042" s="141">
        <v>3.59</v>
      </c>
      <c r="AR1042" s="139" t="s">
        <v>81</v>
      </c>
      <c r="AS1042" s="139" t="s">
        <v>81</v>
      </c>
      <c r="AT1042" s="139" t="s">
        <v>81</v>
      </c>
      <c r="AU1042" s="139" t="s">
        <v>81</v>
      </c>
      <c r="AV1042" s="139" t="s">
        <v>81</v>
      </c>
      <c r="AW1042" s="139">
        <v>2256355</v>
      </c>
      <c r="AX1042" s="139" t="s">
        <v>121</v>
      </c>
      <c r="AY1042" s="139" t="s">
        <v>82</v>
      </c>
      <c r="AZ1042" s="139"/>
      <c r="BA1042" s="139" t="s">
        <v>83</v>
      </c>
      <c r="BB1042" s="157">
        <v>596421502334</v>
      </c>
      <c r="BC1042" s="139"/>
      <c r="BD1042" s="139" t="s">
        <v>3176</v>
      </c>
      <c r="BE1042" s="139" t="s">
        <v>119</v>
      </c>
      <c r="BF1042" s="139" t="s">
        <v>87</v>
      </c>
      <c r="BG1042" s="139" t="s">
        <v>84</v>
      </c>
      <c r="BH1042" s="139" t="s">
        <v>85</v>
      </c>
      <c r="BI1042" s="139" t="s">
        <v>86</v>
      </c>
      <c r="BJ1042" s="139"/>
      <c r="BK1042" s="139" t="s">
        <v>116</v>
      </c>
    </row>
    <row r="1043" spans="1:63" ht="13.2" customHeight="1" x14ac:dyDescent="0.2">
      <c r="A1043" s="54">
        <f t="shared" si="353"/>
        <v>45923</v>
      </c>
      <c r="B1043" s="54" t="str">
        <f t="shared" si="354"/>
        <v>NRT</v>
      </c>
      <c r="C1043" s="53">
        <f t="shared" si="355"/>
        <v>82020038174</v>
      </c>
      <c r="D1043" s="55" t="str">
        <f t="shared" si="356"/>
        <v>PJP250148868</v>
      </c>
      <c r="E1043" s="53">
        <f t="shared" si="357"/>
        <v>596421502356</v>
      </c>
      <c r="F1043" s="53">
        <f t="shared" si="358"/>
        <v>2256355</v>
      </c>
      <c r="G1043" s="53" t="str">
        <f t="shared" si="359"/>
        <v>SWCORP (TEAMHT)</v>
      </c>
      <c r="H1043" s="55" t="str">
        <f t="shared" si="360"/>
        <v>최정임</v>
      </c>
      <c r="I1043" s="53">
        <f t="shared" si="361"/>
        <v>1398</v>
      </c>
      <c r="J1043" s="72">
        <f t="shared" si="362"/>
        <v>0</v>
      </c>
      <c r="K1043" s="114">
        <f t="shared" si="363"/>
        <v>1</v>
      </c>
      <c r="L1043" s="115">
        <f t="shared" si="364"/>
        <v>0.55000000000000004</v>
      </c>
      <c r="M1043" s="115">
        <f t="shared" si="365"/>
        <v>2.1</v>
      </c>
      <c r="N1043" s="56">
        <f t="shared" si="366"/>
        <v>2.1</v>
      </c>
      <c r="O1043" s="53" t="str">
        <f t="shared" si="367"/>
        <v>일반(목록배제,Normal-Manifest Exception)</v>
      </c>
      <c r="P1043" s="100">
        <f t="shared" si="368"/>
        <v>11.27</v>
      </c>
      <c r="Q1043" s="63" t="str">
        <f t="shared" si="369"/>
        <v>RS702</v>
      </c>
      <c r="R1043" s="63" t="str">
        <f t="shared" si="370"/>
        <v>AIR SEOUL</v>
      </c>
      <c r="S1043" s="54">
        <f t="shared" si="371"/>
        <v>45923</v>
      </c>
      <c r="T1043" s="94">
        <f t="shared" si="372"/>
        <v>869</v>
      </c>
      <c r="U1043" s="98" cm="1">
        <f t="array" ref="U1043">IF(OR(ISNUMBER(SEARCH("대신대납",J1043)),ISNUMBER(SEARCH("대신 대납",J1043))),_xlfn.LET(
  _xlpm.s,J1043,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3" s="98">
        <f>((K1043-1)*2500)/(Summary!$B$23/100)</f>
        <v>0</v>
      </c>
      <c r="W1043" s="107">
        <f>IF(OR(ISNUMBER(SEARCH("대신대납",J1043)),ISNUMBER(SEARCH("대신 대납",J1043)),ISNUMBER(SEARCH("대신착불",J1043)),ISNUMBER(SEARCH("대신 착불",J1043))), 0,_xlfn.IFNA(_xlfn.IFS(
    AND(N1043/K1043 &gt; 2, N1043/K1043 &lt;= 5), 500/(Summary!$B$23/100) * K1043,
    AND(N1043/K1043 &gt; 5, N1043/K1043 &lt;= 10), 1000/(Summary!$B$23/100) * K1043,
    AND(N1043/K1043 &gt; 10, N1043/K1043 &lt;= 20), 3000/(Summary!$B$23/100) * K1043,
    AND(N1043/K1043 &gt; 20, N1043/K1043 &lt;= 25), 11000/(Summary!$B$23/100) * K1043,
    AND(N1043/K1043 &gt; 25, N1043/K1043 &lt;= 999), 15000/(Summary!$B$23/100) * K1043
),0))</f>
        <v>53.059968376258844</v>
      </c>
      <c r="X1043" s="99" cm="1">
        <f t="array" ref="X1043">_xlfn.IFNA(_xlfn.IFS(AND(P1043&gt;=2000, P1043&lt;3000), 10000, AND(P1043&gt;=3000, P1043&lt;4000), 15000, AND(P1043&gt;=4000, P1043&lt;5000), 20000, AND(P1043&gt;=5000), 25000),0)</f>
        <v>0</v>
      </c>
      <c r="Y1043" s="64" t="str">
        <f>_xlfn.IFNA(VLOOKUP(D1043,OTC!$A:$H,8,0),"")</f>
        <v/>
      </c>
      <c r="Z1043" s="102">
        <f t="shared" si="373"/>
        <v>53</v>
      </c>
      <c r="AA1043" s="113">
        <f t="shared" si="374"/>
        <v>922</v>
      </c>
      <c r="AB1043" s="124">
        <f>IF(OR(ISNUMBER(SEARCH("적하삭제",J1043)),ISNUMBER(SEARCH("적하 삭제",J1043))),0,AA1043*Summary!$B$23/100)</f>
        <v>8688.2826000000005</v>
      </c>
      <c r="AC1043" s="65"/>
      <c r="AD1043" s="145">
        <v>45923</v>
      </c>
      <c r="AE1043" s="139" t="s">
        <v>10</v>
      </c>
      <c r="AF1043" s="139">
        <v>82020038174</v>
      </c>
      <c r="AG1043" s="139" t="s">
        <v>3177</v>
      </c>
      <c r="AH1043" s="139" t="s">
        <v>3178</v>
      </c>
      <c r="AI1043" s="139">
        <v>1046098547</v>
      </c>
      <c r="AJ1043" s="139">
        <v>1398</v>
      </c>
      <c r="AK1043" s="139"/>
      <c r="AL1043" s="140">
        <v>1</v>
      </c>
      <c r="AM1043" s="141">
        <v>0.55000000000000004</v>
      </c>
      <c r="AN1043" s="141">
        <v>2.1</v>
      </c>
      <c r="AO1043" s="141">
        <v>2.1</v>
      </c>
      <c r="AP1043" s="139" t="s">
        <v>8</v>
      </c>
      <c r="AQ1043" s="141">
        <v>11.27</v>
      </c>
      <c r="AR1043" s="139" t="s">
        <v>81</v>
      </c>
      <c r="AS1043" s="139" t="s">
        <v>81</v>
      </c>
      <c r="AT1043" s="139" t="s">
        <v>81</v>
      </c>
      <c r="AU1043" s="139" t="s">
        <v>81</v>
      </c>
      <c r="AV1043" s="139" t="s">
        <v>81</v>
      </c>
      <c r="AW1043" s="139">
        <v>2256355</v>
      </c>
      <c r="AX1043" s="139" t="s">
        <v>121</v>
      </c>
      <c r="AY1043" s="139" t="s">
        <v>82</v>
      </c>
      <c r="AZ1043" s="139"/>
      <c r="BA1043" s="139" t="s">
        <v>83</v>
      </c>
      <c r="BB1043" s="157">
        <v>596421502356</v>
      </c>
      <c r="BC1043" s="139"/>
      <c r="BD1043" s="139" t="s">
        <v>3179</v>
      </c>
      <c r="BE1043" s="139" t="s">
        <v>119</v>
      </c>
      <c r="BF1043" s="139" t="s">
        <v>87</v>
      </c>
      <c r="BG1043" s="139" t="s">
        <v>84</v>
      </c>
      <c r="BH1043" s="139" t="s">
        <v>85</v>
      </c>
      <c r="BI1043" s="139" t="s">
        <v>86</v>
      </c>
      <c r="BJ1043" s="139"/>
      <c r="BK1043" s="139" t="s">
        <v>116</v>
      </c>
    </row>
    <row r="1044" spans="1:63" ht="13.2" customHeight="1" x14ac:dyDescent="0.2">
      <c r="A1044" s="54">
        <f t="shared" si="353"/>
        <v>45923</v>
      </c>
      <c r="B1044" s="54" t="str">
        <f t="shared" si="354"/>
        <v>NRT</v>
      </c>
      <c r="C1044" s="53">
        <f t="shared" si="355"/>
        <v>82020038174</v>
      </c>
      <c r="D1044" s="55" t="str">
        <f t="shared" si="356"/>
        <v>PJP250148874</v>
      </c>
      <c r="E1044" s="53">
        <f t="shared" si="357"/>
        <v>596421502415</v>
      </c>
      <c r="F1044" s="53">
        <f t="shared" si="358"/>
        <v>2256355</v>
      </c>
      <c r="G1044" s="53" t="str">
        <f t="shared" si="359"/>
        <v>SWCORP (TEAMHT)</v>
      </c>
      <c r="H1044" s="55" t="str">
        <f t="shared" si="360"/>
        <v>황은혜</v>
      </c>
      <c r="I1044" s="53">
        <f t="shared" si="361"/>
        <v>34642</v>
      </c>
      <c r="J1044" s="72">
        <f t="shared" si="362"/>
        <v>0</v>
      </c>
      <c r="K1044" s="114">
        <f t="shared" si="363"/>
        <v>1</v>
      </c>
      <c r="L1044" s="115">
        <f t="shared" si="364"/>
        <v>1</v>
      </c>
      <c r="M1044" s="115">
        <f t="shared" si="365"/>
        <v>2.1</v>
      </c>
      <c r="N1044" s="56">
        <f t="shared" si="366"/>
        <v>2.1</v>
      </c>
      <c r="O1044" s="53" t="str">
        <f t="shared" si="367"/>
        <v>일반(목록배제,Normal-Manifest Exception)</v>
      </c>
      <c r="P1044" s="100">
        <f t="shared" si="368"/>
        <v>8.6</v>
      </c>
      <c r="Q1044" s="63" t="str">
        <f t="shared" si="369"/>
        <v>RS702</v>
      </c>
      <c r="R1044" s="63" t="str">
        <f t="shared" si="370"/>
        <v>AIR SEOUL</v>
      </c>
      <c r="S1044" s="54">
        <f t="shared" si="371"/>
        <v>45923</v>
      </c>
      <c r="T1044" s="94">
        <f t="shared" si="372"/>
        <v>869</v>
      </c>
      <c r="U1044" s="98" cm="1">
        <f t="array" ref="U1044">IF(OR(ISNUMBER(SEARCH("대신대납",J1044)),ISNUMBER(SEARCH("대신 대납",J1044))),_xlfn.LET(
  _xlpm.s,J1044,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4" s="98">
        <f>((K1044-1)*2500)/(Summary!$B$23/100)</f>
        <v>0</v>
      </c>
      <c r="W1044" s="107">
        <f>IF(OR(ISNUMBER(SEARCH("대신대납",J1044)),ISNUMBER(SEARCH("대신 대납",J1044)),ISNUMBER(SEARCH("대신착불",J1044)),ISNUMBER(SEARCH("대신 착불",J1044))), 0,_xlfn.IFNA(_xlfn.IFS(
    AND(N1044/K1044 &gt; 2, N1044/K1044 &lt;= 5), 500/(Summary!$B$23/100) * K1044,
    AND(N1044/K1044 &gt; 5, N1044/K1044 &lt;= 10), 1000/(Summary!$B$23/100) * K1044,
    AND(N1044/K1044 &gt; 10, N1044/K1044 &lt;= 20), 3000/(Summary!$B$23/100) * K1044,
    AND(N1044/K1044 &gt; 20, N1044/K1044 &lt;= 25), 11000/(Summary!$B$23/100) * K1044,
    AND(N1044/K1044 &gt; 25, N1044/K1044 &lt;= 999), 15000/(Summary!$B$23/100) * K1044
),0))</f>
        <v>53.059968376258844</v>
      </c>
      <c r="X1044" s="99" cm="1">
        <f t="array" ref="X1044">_xlfn.IFNA(_xlfn.IFS(AND(P1044&gt;=2000, P1044&lt;3000), 10000, AND(P1044&gt;=3000, P1044&lt;4000), 15000, AND(P1044&gt;=4000, P1044&lt;5000), 20000, AND(P1044&gt;=5000), 25000),0)</f>
        <v>0</v>
      </c>
      <c r="Y1044" s="64" t="str">
        <f>_xlfn.IFNA(VLOOKUP(D1044,OTC!$A:$H,8,0),"")</f>
        <v/>
      </c>
      <c r="Z1044" s="102">
        <f t="shared" si="373"/>
        <v>53</v>
      </c>
      <c r="AA1044" s="113">
        <f t="shared" si="374"/>
        <v>922</v>
      </c>
      <c r="AB1044" s="124">
        <f>IF(OR(ISNUMBER(SEARCH("적하삭제",J1044)),ISNUMBER(SEARCH("적하 삭제",J1044))),0,AA1044*Summary!$B$23/100)</f>
        <v>8688.2826000000005</v>
      </c>
      <c r="AC1044" s="65"/>
      <c r="AD1044" s="145">
        <v>45923</v>
      </c>
      <c r="AE1044" s="139" t="s">
        <v>10</v>
      </c>
      <c r="AF1044" s="139">
        <v>82020038174</v>
      </c>
      <c r="AG1044" s="139" t="s">
        <v>3180</v>
      </c>
      <c r="AH1044" s="139" t="s">
        <v>3181</v>
      </c>
      <c r="AI1044" s="139">
        <v>1085229263</v>
      </c>
      <c r="AJ1044" s="139">
        <v>34642</v>
      </c>
      <c r="AK1044" s="139"/>
      <c r="AL1044" s="140">
        <v>1</v>
      </c>
      <c r="AM1044" s="141">
        <v>1</v>
      </c>
      <c r="AN1044" s="141">
        <v>2.1</v>
      </c>
      <c r="AO1044" s="141">
        <v>2.1</v>
      </c>
      <c r="AP1044" s="139" t="s">
        <v>8</v>
      </c>
      <c r="AQ1044" s="141">
        <v>8.6</v>
      </c>
      <c r="AR1044" s="139" t="s">
        <v>81</v>
      </c>
      <c r="AS1044" s="139" t="s">
        <v>81</v>
      </c>
      <c r="AT1044" s="139" t="s">
        <v>81</v>
      </c>
      <c r="AU1044" s="139" t="s">
        <v>81</v>
      </c>
      <c r="AV1044" s="139" t="s">
        <v>81</v>
      </c>
      <c r="AW1044" s="139">
        <v>2256355</v>
      </c>
      <c r="AX1044" s="139" t="s">
        <v>121</v>
      </c>
      <c r="AY1044" s="139" t="s">
        <v>82</v>
      </c>
      <c r="AZ1044" s="139"/>
      <c r="BA1044" s="139" t="s">
        <v>83</v>
      </c>
      <c r="BB1044" s="157">
        <v>596421502415</v>
      </c>
      <c r="BC1044" s="139"/>
      <c r="BD1044" s="139" t="s">
        <v>3182</v>
      </c>
      <c r="BE1044" s="139" t="s">
        <v>119</v>
      </c>
      <c r="BF1044" s="139" t="s">
        <v>87</v>
      </c>
      <c r="BG1044" s="139" t="s">
        <v>84</v>
      </c>
      <c r="BH1044" s="139" t="s">
        <v>85</v>
      </c>
      <c r="BI1044" s="139" t="s">
        <v>86</v>
      </c>
      <c r="BJ1044" s="139"/>
      <c r="BK1044" s="139" t="s">
        <v>116</v>
      </c>
    </row>
    <row r="1045" spans="1:63" ht="13.2" customHeight="1" x14ac:dyDescent="0.2">
      <c r="A1045" s="54">
        <f t="shared" si="353"/>
        <v>45923</v>
      </c>
      <c r="B1045" s="54" t="str">
        <f t="shared" si="354"/>
        <v>NRT</v>
      </c>
      <c r="C1045" s="53">
        <f t="shared" si="355"/>
        <v>82020038174</v>
      </c>
      <c r="D1045" s="55" t="str">
        <f t="shared" si="356"/>
        <v>PJP250148895</v>
      </c>
      <c r="E1045" s="53">
        <f t="shared" si="357"/>
        <v>596421502625</v>
      </c>
      <c r="F1045" s="53">
        <f t="shared" si="358"/>
        <v>2256355</v>
      </c>
      <c r="G1045" s="53" t="str">
        <f t="shared" si="359"/>
        <v>SWCORP (TEAMHT)</v>
      </c>
      <c r="H1045" s="55" t="str">
        <f t="shared" si="360"/>
        <v>박성훈</v>
      </c>
      <c r="I1045" s="53">
        <f t="shared" si="361"/>
        <v>7707</v>
      </c>
      <c r="J1045" s="72">
        <f t="shared" si="362"/>
        <v>0</v>
      </c>
      <c r="K1045" s="114">
        <f t="shared" si="363"/>
        <v>1</v>
      </c>
      <c r="L1045" s="115">
        <f t="shared" si="364"/>
        <v>1.25</v>
      </c>
      <c r="M1045" s="115">
        <f t="shared" si="365"/>
        <v>3.5</v>
      </c>
      <c r="N1045" s="56">
        <f t="shared" si="366"/>
        <v>3.5</v>
      </c>
      <c r="O1045" s="53" t="str">
        <f t="shared" si="367"/>
        <v>일반(목록배제,Normal-Manifest Exception)</v>
      </c>
      <c r="P1045" s="100">
        <f t="shared" si="368"/>
        <v>13.11</v>
      </c>
      <c r="Q1045" s="63" t="str">
        <f t="shared" si="369"/>
        <v>RS702</v>
      </c>
      <c r="R1045" s="63" t="str">
        <f t="shared" si="370"/>
        <v>AIR SEOUL</v>
      </c>
      <c r="S1045" s="54">
        <f t="shared" si="371"/>
        <v>45923</v>
      </c>
      <c r="T1045" s="94">
        <f t="shared" si="372"/>
        <v>1135</v>
      </c>
      <c r="U1045" s="98" cm="1">
        <f t="array" ref="U1045">IF(OR(ISNUMBER(SEARCH("대신대납",J1045)),ISNUMBER(SEARCH("대신 대납",J1045))),_xlfn.LET(
  _xlpm.s,J1045,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5" s="98">
        <f>((K1045-1)*2500)/(Summary!$B$23/100)</f>
        <v>0</v>
      </c>
      <c r="W1045" s="107">
        <f>IF(OR(ISNUMBER(SEARCH("대신대납",J1045)),ISNUMBER(SEARCH("대신 대납",J1045)),ISNUMBER(SEARCH("대신착불",J1045)),ISNUMBER(SEARCH("대신 착불",J1045))), 0,_xlfn.IFNA(_xlfn.IFS(
    AND(N1045/K1045 &gt; 2, N1045/K1045 &lt;= 5), 500/(Summary!$B$23/100) * K1045,
    AND(N1045/K1045 &gt; 5, N1045/K1045 &lt;= 10), 1000/(Summary!$B$23/100) * K1045,
    AND(N1045/K1045 &gt; 10, N1045/K1045 &lt;= 20), 3000/(Summary!$B$23/100) * K1045,
    AND(N1045/K1045 &gt; 20, N1045/K1045 &lt;= 25), 11000/(Summary!$B$23/100) * K1045,
    AND(N1045/K1045 &gt; 25, N1045/K1045 &lt;= 999), 15000/(Summary!$B$23/100) * K1045
),0))</f>
        <v>53.059968376258844</v>
      </c>
      <c r="X1045" s="99" cm="1">
        <f t="array" ref="X1045">_xlfn.IFNA(_xlfn.IFS(AND(P1045&gt;=2000, P1045&lt;3000), 10000, AND(P1045&gt;=3000, P1045&lt;4000), 15000, AND(P1045&gt;=4000, P1045&lt;5000), 20000, AND(P1045&gt;=5000), 25000),0)</f>
        <v>0</v>
      </c>
      <c r="Y1045" s="64" t="str">
        <f>_xlfn.IFNA(VLOOKUP(D1045,OTC!$A:$H,8,0),"")</f>
        <v/>
      </c>
      <c r="Z1045" s="102">
        <f t="shared" si="373"/>
        <v>53</v>
      </c>
      <c r="AA1045" s="113">
        <f t="shared" si="374"/>
        <v>1188</v>
      </c>
      <c r="AB1045" s="124">
        <f>IF(OR(ISNUMBER(SEARCH("적하삭제",J1045)),ISNUMBER(SEARCH("적하 삭제",J1045))),0,AA1045*Summary!$B$23/100)</f>
        <v>11194.8804</v>
      </c>
      <c r="AC1045" s="65"/>
      <c r="AD1045" s="145">
        <v>45923</v>
      </c>
      <c r="AE1045" s="139" t="s">
        <v>10</v>
      </c>
      <c r="AF1045" s="139">
        <v>82020038174</v>
      </c>
      <c r="AG1045" s="139" t="s">
        <v>3183</v>
      </c>
      <c r="AH1045" s="139" t="s">
        <v>3184</v>
      </c>
      <c r="AI1045" s="139">
        <v>1064204539</v>
      </c>
      <c r="AJ1045" s="139">
        <v>7707</v>
      </c>
      <c r="AK1045" s="139"/>
      <c r="AL1045" s="140">
        <v>1</v>
      </c>
      <c r="AM1045" s="141">
        <v>1.25</v>
      </c>
      <c r="AN1045" s="141">
        <v>3.5</v>
      </c>
      <c r="AO1045" s="141">
        <v>3.5</v>
      </c>
      <c r="AP1045" s="139" t="s">
        <v>8</v>
      </c>
      <c r="AQ1045" s="141">
        <v>13.11</v>
      </c>
      <c r="AR1045" s="139" t="s">
        <v>81</v>
      </c>
      <c r="AS1045" s="139" t="s">
        <v>81</v>
      </c>
      <c r="AT1045" s="139" t="s">
        <v>81</v>
      </c>
      <c r="AU1045" s="139" t="s">
        <v>81</v>
      </c>
      <c r="AV1045" s="139" t="s">
        <v>81</v>
      </c>
      <c r="AW1045" s="139">
        <v>2256355</v>
      </c>
      <c r="AX1045" s="139" t="s">
        <v>121</v>
      </c>
      <c r="AY1045" s="139" t="s">
        <v>82</v>
      </c>
      <c r="AZ1045" s="139"/>
      <c r="BA1045" s="139" t="s">
        <v>83</v>
      </c>
      <c r="BB1045" s="157">
        <v>596421502625</v>
      </c>
      <c r="BC1045" s="139"/>
      <c r="BD1045" s="139" t="s">
        <v>3185</v>
      </c>
      <c r="BE1045" s="139" t="s">
        <v>119</v>
      </c>
      <c r="BF1045" s="139" t="s">
        <v>87</v>
      </c>
      <c r="BG1045" s="139" t="s">
        <v>84</v>
      </c>
      <c r="BH1045" s="139" t="s">
        <v>85</v>
      </c>
      <c r="BI1045" s="139" t="s">
        <v>86</v>
      </c>
      <c r="BJ1045" s="139"/>
      <c r="BK1045" s="139" t="s">
        <v>116</v>
      </c>
    </row>
    <row r="1046" spans="1:63" ht="13.2" customHeight="1" x14ac:dyDescent="0.2">
      <c r="A1046" s="54">
        <f t="shared" si="353"/>
        <v>45923</v>
      </c>
      <c r="B1046" s="54" t="str">
        <f t="shared" si="354"/>
        <v>NRT</v>
      </c>
      <c r="C1046" s="53">
        <f t="shared" si="355"/>
        <v>82020038174</v>
      </c>
      <c r="D1046" s="55" t="str">
        <f t="shared" si="356"/>
        <v>PJP250148902</v>
      </c>
      <c r="E1046" s="53">
        <f t="shared" si="357"/>
        <v>596421502695</v>
      </c>
      <c r="F1046" s="53">
        <f t="shared" si="358"/>
        <v>2256355</v>
      </c>
      <c r="G1046" s="53" t="str">
        <f t="shared" si="359"/>
        <v>SWCORP (TEAMHT)</v>
      </c>
      <c r="H1046" s="55" t="str">
        <f t="shared" si="360"/>
        <v>이주환</v>
      </c>
      <c r="I1046" s="53">
        <f t="shared" si="361"/>
        <v>16577</v>
      </c>
      <c r="J1046" s="72" t="str">
        <f t="shared" si="362"/>
        <v>[동물검역]</v>
      </c>
      <c r="K1046" s="114">
        <f t="shared" si="363"/>
        <v>1</v>
      </c>
      <c r="L1046" s="115">
        <f t="shared" si="364"/>
        <v>3.1</v>
      </c>
      <c r="M1046" s="115">
        <f t="shared" si="365"/>
        <v>2</v>
      </c>
      <c r="N1046" s="56">
        <f t="shared" si="366"/>
        <v>3.1</v>
      </c>
      <c r="O1046" s="53" t="str">
        <f t="shared" si="367"/>
        <v>동물검역(Animal Inspection)</v>
      </c>
      <c r="P1046" s="100">
        <f t="shared" si="368"/>
        <v>30.15</v>
      </c>
      <c r="Q1046" s="63" t="str">
        <f t="shared" si="369"/>
        <v>RS702</v>
      </c>
      <c r="R1046" s="63" t="str">
        <f t="shared" si="370"/>
        <v>AIR SEOUL</v>
      </c>
      <c r="S1046" s="54">
        <f t="shared" si="371"/>
        <v>45923</v>
      </c>
      <c r="T1046" s="94">
        <f t="shared" si="372"/>
        <v>1059</v>
      </c>
      <c r="U1046" s="98" cm="1">
        <f t="array" ref="U1046">IF(OR(ISNUMBER(SEARCH("대신대납",J1046)),ISNUMBER(SEARCH("대신 대납",J1046))),_xlfn.LET(
  _xlpm.s,J1046,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6" s="98">
        <f>((K1046-1)*2500)/(Summary!$B$23/100)</f>
        <v>0</v>
      </c>
      <c r="W1046" s="107">
        <f>IF(OR(ISNUMBER(SEARCH("대신대납",J1046)),ISNUMBER(SEARCH("대신 대납",J1046)),ISNUMBER(SEARCH("대신착불",J1046)),ISNUMBER(SEARCH("대신 착불",J1046))), 0,_xlfn.IFNA(_xlfn.IFS(
    AND(N1046/K1046 &gt; 2, N1046/K1046 &lt;= 5), 500/(Summary!$B$23/100) * K1046,
    AND(N1046/K1046 &gt; 5, N1046/K1046 &lt;= 10), 1000/(Summary!$B$23/100) * K1046,
    AND(N1046/K1046 &gt; 10, N1046/K1046 &lt;= 20), 3000/(Summary!$B$23/100) * K1046,
    AND(N1046/K1046 &gt; 20, N1046/K1046 &lt;= 25), 11000/(Summary!$B$23/100) * K1046,
    AND(N1046/K1046 &gt; 25, N1046/K1046 &lt;= 999), 15000/(Summary!$B$23/100) * K1046
),0))</f>
        <v>53.059968376258844</v>
      </c>
      <c r="X1046" s="99" cm="1">
        <f t="array" ref="X1046">_xlfn.IFNA(_xlfn.IFS(AND(P1046&gt;=2000, P1046&lt;3000), 10000, AND(P1046&gt;=3000, P1046&lt;4000), 15000, AND(P1046&gt;=4000, P1046&lt;5000), 20000, AND(P1046&gt;=5000), 25000),0)</f>
        <v>0</v>
      </c>
      <c r="Y1046" s="64" t="str">
        <f>_xlfn.IFNA(VLOOKUP(D1046,OTC!$A:$H,8,0),"")</f>
        <v/>
      </c>
      <c r="Z1046" s="102">
        <f t="shared" si="373"/>
        <v>53</v>
      </c>
      <c r="AA1046" s="113">
        <f t="shared" si="374"/>
        <v>1112</v>
      </c>
      <c r="AB1046" s="124">
        <f>IF(OR(ISNUMBER(SEARCH("적하삭제",J1046)),ISNUMBER(SEARCH("적하 삭제",J1046))),0,AA1046*Summary!$B$23/100)</f>
        <v>10478.7096</v>
      </c>
      <c r="AC1046" s="65"/>
      <c r="AD1046" s="145">
        <v>45923</v>
      </c>
      <c r="AE1046" s="139" t="s">
        <v>10</v>
      </c>
      <c r="AF1046" s="139">
        <v>82020038174</v>
      </c>
      <c r="AG1046" s="139" t="s">
        <v>3186</v>
      </c>
      <c r="AH1046" s="139" t="s">
        <v>3187</v>
      </c>
      <c r="AI1046" s="139">
        <v>1076572342</v>
      </c>
      <c r="AJ1046" s="139">
        <v>16577</v>
      </c>
      <c r="AK1046" s="139" t="s">
        <v>108</v>
      </c>
      <c r="AL1046" s="140">
        <v>1</v>
      </c>
      <c r="AM1046" s="141">
        <v>3.1</v>
      </c>
      <c r="AN1046" s="141">
        <v>2</v>
      </c>
      <c r="AO1046" s="141">
        <v>3.1</v>
      </c>
      <c r="AP1046" s="139" t="s">
        <v>100</v>
      </c>
      <c r="AQ1046" s="141">
        <v>30.15</v>
      </c>
      <c r="AR1046" s="139" t="s">
        <v>81</v>
      </c>
      <c r="AS1046" s="139" t="s">
        <v>81</v>
      </c>
      <c r="AT1046" s="139" t="s">
        <v>81</v>
      </c>
      <c r="AU1046" s="139" t="s">
        <v>81</v>
      </c>
      <c r="AV1046" s="139" t="s">
        <v>81</v>
      </c>
      <c r="AW1046" s="139">
        <v>2256355</v>
      </c>
      <c r="AX1046" s="139" t="s">
        <v>121</v>
      </c>
      <c r="AY1046" s="139" t="s">
        <v>89</v>
      </c>
      <c r="AZ1046" s="139"/>
      <c r="BA1046" s="139" t="s">
        <v>83</v>
      </c>
      <c r="BB1046" s="157">
        <v>596421502695</v>
      </c>
      <c r="BC1046" s="139"/>
      <c r="BD1046" s="139" t="s">
        <v>3188</v>
      </c>
      <c r="BE1046" s="139" t="s">
        <v>119</v>
      </c>
      <c r="BF1046" s="139" t="s">
        <v>87</v>
      </c>
      <c r="BG1046" s="139" t="s">
        <v>84</v>
      </c>
      <c r="BH1046" s="139" t="s">
        <v>85</v>
      </c>
      <c r="BI1046" s="139" t="s">
        <v>86</v>
      </c>
      <c r="BJ1046" s="139"/>
      <c r="BK1046" s="139" t="s">
        <v>116</v>
      </c>
    </row>
    <row r="1047" spans="1:63" ht="13.2" customHeight="1" x14ac:dyDescent="0.2">
      <c r="A1047" s="54">
        <f t="shared" si="353"/>
        <v>45923</v>
      </c>
      <c r="B1047" s="54" t="str">
        <f t="shared" si="354"/>
        <v>NRT</v>
      </c>
      <c r="C1047" s="53">
        <f t="shared" si="355"/>
        <v>82020038174</v>
      </c>
      <c r="D1047" s="55" t="str">
        <f t="shared" si="356"/>
        <v>PJP250148856</v>
      </c>
      <c r="E1047" s="53">
        <f t="shared" si="357"/>
        <v>596421502231</v>
      </c>
      <c r="F1047" s="53">
        <f t="shared" si="358"/>
        <v>2256355</v>
      </c>
      <c r="G1047" s="53" t="str">
        <f t="shared" si="359"/>
        <v>SWCORP (TEAMHT)</v>
      </c>
      <c r="H1047" s="55" t="str">
        <f t="shared" si="360"/>
        <v>두진서</v>
      </c>
      <c r="I1047" s="53">
        <f t="shared" si="361"/>
        <v>54096</v>
      </c>
      <c r="J1047" s="72">
        <f t="shared" si="362"/>
        <v>0</v>
      </c>
      <c r="K1047" s="114">
        <f t="shared" si="363"/>
        <v>1</v>
      </c>
      <c r="L1047" s="115">
        <f t="shared" si="364"/>
        <v>0.35</v>
      </c>
      <c r="M1047" s="115">
        <f t="shared" si="365"/>
        <v>2</v>
      </c>
      <c r="N1047" s="56">
        <f t="shared" si="366"/>
        <v>2</v>
      </c>
      <c r="O1047" s="53" t="str">
        <f t="shared" si="367"/>
        <v>일반(목록배제,Normal-Manifest Exception)</v>
      </c>
      <c r="P1047" s="100">
        <f t="shared" si="368"/>
        <v>7.41</v>
      </c>
      <c r="Q1047" s="63" t="str">
        <f t="shared" si="369"/>
        <v>RS702</v>
      </c>
      <c r="R1047" s="63" t="str">
        <f t="shared" si="370"/>
        <v>AIR SEOUL</v>
      </c>
      <c r="S1047" s="54">
        <f t="shared" si="371"/>
        <v>45923</v>
      </c>
      <c r="T1047" s="94">
        <f t="shared" si="372"/>
        <v>850</v>
      </c>
      <c r="U1047" s="98" cm="1">
        <f t="array" ref="U1047">IF(OR(ISNUMBER(SEARCH("대신대납",J1047)),ISNUMBER(SEARCH("대신 대납",J1047))),_xlfn.LET(
  _xlpm.s,J1047,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7" s="98">
        <f>((K1047-1)*2500)/(Summary!$B$23/100)</f>
        <v>0</v>
      </c>
      <c r="W1047" s="107">
        <f>IF(OR(ISNUMBER(SEARCH("대신대납",J1047)),ISNUMBER(SEARCH("대신 대납",J1047)),ISNUMBER(SEARCH("대신착불",J1047)),ISNUMBER(SEARCH("대신 착불",J1047))), 0,_xlfn.IFNA(_xlfn.IFS(
    AND(N1047/K1047 &gt; 2, N1047/K1047 &lt;= 5), 500/(Summary!$B$23/100) * K1047,
    AND(N1047/K1047 &gt; 5, N1047/K1047 &lt;= 10), 1000/(Summary!$B$23/100) * K1047,
    AND(N1047/K1047 &gt; 10, N1047/K1047 &lt;= 20), 3000/(Summary!$B$23/100) * K1047,
    AND(N1047/K1047 &gt; 20, N1047/K1047 &lt;= 25), 11000/(Summary!$B$23/100) * K1047,
    AND(N1047/K1047 &gt; 25, N1047/K1047 &lt;= 999), 15000/(Summary!$B$23/100) * K1047
),0))</f>
        <v>0</v>
      </c>
      <c r="X1047" s="99" cm="1">
        <f t="array" ref="X1047">_xlfn.IFNA(_xlfn.IFS(AND(P1047&gt;=2000, P1047&lt;3000), 10000, AND(P1047&gt;=3000, P1047&lt;4000), 15000, AND(P1047&gt;=4000, P1047&lt;5000), 20000, AND(P1047&gt;=5000), 25000),0)</f>
        <v>0</v>
      </c>
      <c r="Y1047" s="64" t="str">
        <f>_xlfn.IFNA(VLOOKUP(D1047,OTC!$A:$H,8,0),"")</f>
        <v/>
      </c>
      <c r="Z1047" s="102">
        <f t="shared" si="373"/>
        <v>0</v>
      </c>
      <c r="AA1047" s="113">
        <f t="shared" si="374"/>
        <v>850</v>
      </c>
      <c r="AB1047" s="124">
        <f>IF(OR(ISNUMBER(SEARCH("적하삭제",J1047)),ISNUMBER(SEARCH("적하 삭제",J1047))),0,AA1047*Summary!$B$23/100)</f>
        <v>8009.8050000000003</v>
      </c>
      <c r="AC1047" s="65"/>
      <c r="AD1047" s="145">
        <v>45923</v>
      </c>
      <c r="AE1047" s="139" t="s">
        <v>10</v>
      </c>
      <c r="AF1047" s="139">
        <v>82020038174</v>
      </c>
      <c r="AG1047" s="139" t="s">
        <v>3189</v>
      </c>
      <c r="AH1047" s="139" t="s">
        <v>3190</v>
      </c>
      <c r="AI1047" s="139">
        <v>1022672761</v>
      </c>
      <c r="AJ1047" s="139">
        <v>54096</v>
      </c>
      <c r="AK1047" s="139"/>
      <c r="AL1047" s="140">
        <v>1</v>
      </c>
      <c r="AM1047" s="141">
        <v>0.35</v>
      </c>
      <c r="AN1047" s="141">
        <v>2</v>
      </c>
      <c r="AO1047" s="141">
        <v>2</v>
      </c>
      <c r="AP1047" s="139" t="s">
        <v>8</v>
      </c>
      <c r="AQ1047" s="141">
        <v>7.41</v>
      </c>
      <c r="AR1047" s="139" t="s">
        <v>81</v>
      </c>
      <c r="AS1047" s="139" t="s">
        <v>81</v>
      </c>
      <c r="AT1047" s="139" t="s">
        <v>81</v>
      </c>
      <c r="AU1047" s="139" t="s">
        <v>81</v>
      </c>
      <c r="AV1047" s="139" t="s">
        <v>81</v>
      </c>
      <c r="AW1047" s="139">
        <v>2256355</v>
      </c>
      <c r="AX1047" s="139" t="s">
        <v>121</v>
      </c>
      <c r="AY1047" s="139" t="s">
        <v>82</v>
      </c>
      <c r="AZ1047" s="139"/>
      <c r="BA1047" s="139" t="s">
        <v>83</v>
      </c>
      <c r="BB1047" s="157">
        <v>596421502231</v>
      </c>
      <c r="BC1047" s="139"/>
      <c r="BD1047" s="139" t="s">
        <v>3191</v>
      </c>
      <c r="BE1047" s="139" t="s">
        <v>119</v>
      </c>
      <c r="BF1047" s="139" t="s">
        <v>87</v>
      </c>
      <c r="BG1047" s="139" t="s">
        <v>84</v>
      </c>
      <c r="BH1047" s="139" t="s">
        <v>85</v>
      </c>
      <c r="BI1047" s="139" t="s">
        <v>86</v>
      </c>
      <c r="BJ1047" s="139"/>
      <c r="BK1047" s="139" t="s">
        <v>116</v>
      </c>
    </row>
    <row r="1048" spans="1:63" ht="13.2" customHeight="1" x14ac:dyDescent="0.2">
      <c r="A1048" s="54">
        <f t="shared" si="353"/>
        <v>45923</v>
      </c>
      <c r="B1048" s="54" t="str">
        <f t="shared" si="354"/>
        <v>NRT</v>
      </c>
      <c r="C1048" s="53">
        <f t="shared" si="355"/>
        <v>82020038174</v>
      </c>
      <c r="D1048" s="55" t="str">
        <f t="shared" si="356"/>
        <v>PJP250148863</v>
      </c>
      <c r="E1048" s="53">
        <f t="shared" si="357"/>
        <v>596421502301</v>
      </c>
      <c r="F1048" s="53">
        <f t="shared" si="358"/>
        <v>2256355</v>
      </c>
      <c r="G1048" s="53" t="str">
        <f t="shared" si="359"/>
        <v>SWCORP (TEAMHT)</v>
      </c>
      <c r="H1048" s="55" t="str">
        <f t="shared" si="360"/>
        <v>박지은</v>
      </c>
      <c r="I1048" s="53">
        <f t="shared" si="361"/>
        <v>21531</v>
      </c>
      <c r="J1048" s="72">
        <f t="shared" si="362"/>
        <v>0</v>
      </c>
      <c r="K1048" s="114">
        <f t="shared" si="363"/>
        <v>1</v>
      </c>
      <c r="L1048" s="115">
        <f t="shared" si="364"/>
        <v>3.1</v>
      </c>
      <c r="M1048" s="115">
        <f t="shared" si="365"/>
        <v>2.1</v>
      </c>
      <c r="N1048" s="56">
        <f t="shared" si="366"/>
        <v>3.1</v>
      </c>
      <c r="O1048" s="53" t="str">
        <f t="shared" si="367"/>
        <v>일반(목록배제,Normal-Manifest Exception)</v>
      </c>
      <c r="P1048" s="100">
        <f t="shared" si="368"/>
        <v>6.01</v>
      </c>
      <c r="Q1048" s="63" t="str">
        <f t="shared" si="369"/>
        <v>RS702</v>
      </c>
      <c r="R1048" s="63" t="str">
        <f t="shared" si="370"/>
        <v>AIR SEOUL</v>
      </c>
      <c r="S1048" s="54">
        <f t="shared" si="371"/>
        <v>45923</v>
      </c>
      <c r="T1048" s="94">
        <f t="shared" si="372"/>
        <v>1059</v>
      </c>
      <c r="U1048" s="98" cm="1">
        <f t="array" ref="U1048">IF(OR(ISNUMBER(SEARCH("대신대납",J1048)),ISNUMBER(SEARCH("대신 대납",J1048))),_xlfn.LET(
  _xlpm.s,J1048,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8" s="98">
        <f>((K1048-1)*2500)/(Summary!$B$23/100)</f>
        <v>0</v>
      </c>
      <c r="W1048" s="107">
        <f>IF(OR(ISNUMBER(SEARCH("대신대납",J1048)),ISNUMBER(SEARCH("대신 대납",J1048)),ISNUMBER(SEARCH("대신착불",J1048)),ISNUMBER(SEARCH("대신 착불",J1048))), 0,_xlfn.IFNA(_xlfn.IFS(
    AND(N1048/K1048 &gt; 2, N1048/K1048 &lt;= 5), 500/(Summary!$B$23/100) * K1048,
    AND(N1048/K1048 &gt; 5, N1048/K1048 &lt;= 10), 1000/(Summary!$B$23/100) * K1048,
    AND(N1048/K1048 &gt; 10, N1048/K1048 &lt;= 20), 3000/(Summary!$B$23/100) * K1048,
    AND(N1048/K1048 &gt; 20, N1048/K1048 &lt;= 25), 11000/(Summary!$B$23/100) * K1048,
    AND(N1048/K1048 &gt; 25, N1048/K1048 &lt;= 999), 15000/(Summary!$B$23/100) * K1048
),0))</f>
        <v>53.059968376258844</v>
      </c>
      <c r="X1048" s="99" cm="1">
        <f t="array" ref="X1048">_xlfn.IFNA(_xlfn.IFS(AND(P1048&gt;=2000, P1048&lt;3000), 10000, AND(P1048&gt;=3000, P1048&lt;4000), 15000, AND(P1048&gt;=4000, P1048&lt;5000), 20000, AND(P1048&gt;=5000), 25000),0)</f>
        <v>0</v>
      </c>
      <c r="Y1048" s="64" t="str">
        <f>_xlfn.IFNA(VLOOKUP(D1048,OTC!$A:$H,8,0),"")</f>
        <v/>
      </c>
      <c r="Z1048" s="102">
        <f t="shared" si="373"/>
        <v>53</v>
      </c>
      <c r="AA1048" s="113">
        <f t="shared" si="374"/>
        <v>1112</v>
      </c>
      <c r="AB1048" s="124">
        <f>IF(OR(ISNUMBER(SEARCH("적하삭제",J1048)),ISNUMBER(SEARCH("적하 삭제",J1048))),0,AA1048*Summary!$B$23/100)</f>
        <v>10478.7096</v>
      </c>
      <c r="AC1048" s="65"/>
      <c r="AD1048" s="145">
        <v>45923</v>
      </c>
      <c r="AE1048" s="139" t="s">
        <v>10</v>
      </c>
      <c r="AF1048" s="139">
        <v>82020038174</v>
      </c>
      <c r="AG1048" s="139" t="s">
        <v>3192</v>
      </c>
      <c r="AH1048" s="139" t="s">
        <v>3193</v>
      </c>
      <c r="AI1048" s="139">
        <v>1025700176</v>
      </c>
      <c r="AJ1048" s="139">
        <v>21531</v>
      </c>
      <c r="AK1048" s="139"/>
      <c r="AL1048" s="140">
        <v>1</v>
      </c>
      <c r="AM1048" s="141">
        <v>3.1</v>
      </c>
      <c r="AN1048" s="141">
        <v>2.1</v>
      </c>
      <c r="AO1048" s="141">
        <v>3.1</v>
      </c>
      <c r="AP1048" s="139" t="s">
        <v>8</v>
      </c>
      <c r="AQ1048" s="141">
        <v>6.01</v>
      </c>
      <c r="AR1048" s="139" t="s">
        <v>81</v>
      </c>
      <c r="AS1048" s="139" t="s">
        <v>81</v>
      </c>
      <c r="AT1048" s="139" t="s">
        <v>81</v>
      </c>
      <c r="AU1048" s="139" t="s">
        <v>81</v>
      </c>
      <c r="AV1048" s="139" t="s">
        <v>81</v>
      </c>
      <c r="AW1048" s="139">
        <v>2256355</v>
      </c>
      <c r="AX1048" s="139" t="s">
        <v>121</v>
      </c>
      <c r="AY1048" s="139" t="s">
        <v>82</v>
      </c>
      <c r="AZ1048" s="139"/>
      <c r="BA1048" s="139" t="s">
        <v>83</v>
      </c>
      <c r="BB1048" s="157">
        <v>596421502301</v>
      </c>
      <c r="BC1048" s="139"/>
      <c r="BD1048" s="139" t="s">
        <v>3194</v>
      </c>
      <c r="BE1048" s="139" t="s">
        <v>119</v>
      </c>
      <c r="BF1048" s="139" t="s">
        <v>87</v>
      </c>
      <c r="BG1048" s="139" t="s">
        <v>84</v>
      </c>
      <c r="BH1048" s="139" t="s">
        <v>85</v>
      </c>
      <c r="BI1048" s="139" t="s">
        <v>86</v>
      </c>
      <c r="BJ1048" s="139"/>
      <c r="BK1048" s="139" t="s">
        <v>116</v>
      </c>
    </row>
    <row r="1049" spans="1:63" ht="13.2" customHeight="1" x14ac:dyDescent="0.2">
      <c r="A1049" s="54">
        <f t="shared" si="353"/>
        <v>45923</v>
      </c>
      <c r="B1049" s="54" t="str">
        <f t="shared" si="354"/>
        <v>NRT</v>
      </c>
      <c r="C1049" s="53">
        <f t="shared" si="355"/>
        <v>82020038174</v>
      </c>
      <c r="D1049" s="55" t="str">
        <f t="shared" si="356"/>
        <v>PJP250148869</v>
      </c>
      <c r="E1049" s="53">
        <f t="shared" si="357"/>
        <v>596421502360</v>
      </c>
      <c r="F1049" s="53">
        <f t="shared" si="358"/>
        <v>2256355</v>
      </c>
      <c r="G1049" s="53" t="str">
        <f t="shared" si="359"/>
        <v>SWCORP (TEAMHT)</v>
      </c>
      <c r="H1049" s="55" t="str">
        <f t="shared" si="360"/>
        <v>장인술</v>
      </c>
      <c r="I1049" s="53">
        <f t="shared" si="361"/>
        <v>14511</v>
      </c>
      <c r="J1049" s="72">
        <f t="shared" si="362"/>
        <v>0</v>
      </c>
      <c r="K1049" s="114">
        <f t="shared" si="363"/>
        <v>1</v>
      </c>
      <c r="L1049" s="115">
        <f t="shared" si="364"/>
        <v>2.0499999999999998</v>
      </c>
      <c r="M1049" s="115">
        <f t="shared" si="365"/>
        <v>4.0999999999999996</v>
      </c>
      <c r="N1049" s="56">
        <f t="shared" si="366"/>
        <v>4.1000000000000005</v>
      </c>
      <c r="O1049" s="53" t="str">
        <f t="shared" si="367"/>
        <v>일반(목록배제,Normal-Manifest Exception)</v>
      </c>
      <c r="P1049" s="100">
        <f t="shared" si="368"/>
        <v>18.48</v>
      </c>
      <c r="Q1049" s="63" t="str">
        <f t="shared" si="369"/>
        <v>RS702</v>
      </c>
      <c r="R1049" s="63" t="str">
        <f t="shared" si="370"/>
        <v>AIR SEOUL</v>
      </c>
      <c r="S1049" s="54">
        <f t="shared" si="371"/>
        <v>45923</v>
      </c>
      <c r="T1049" s="94">
        <f t="shared" si="372"/>
        <v>1249</v>
      </c>
      <c r="U1049" s="98" cm="1">
        <f t="array" ref="U1049">IF(OR(ISNUMBER(SEARCH("대신대납",J1049)),ISNUMBER(SEARCH("대신 대납",J1049))),_xlfn.LET(
  _xlpm.s,J1049,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49" s="98">
        <f>((K1049-1)*2500)/(Summary!$B$23/100)</f>
        <v>0</v>
      </c>
      <c r="W1049" s="107">
        <f>IF(OR(ISNUMBER(SEARCH("대신대납",J1049)),ISNUMBER(SEARCH("대신 대납",J1049)),ISNUMBER(SEARCH("대신착불",J1049)),ISNUMBER(SEARCH("대신 착불",J1049))), 0,_xlfn.IFNA(_xlfn.IFS(
    AND(N1049/K1049 &gt; 2, N1049/K1049 &lt;= 5), 500/(Summary!$B$23/100) * K1049,
    AND(N1049/K1049 &gt; 5, N1049/K1049 &lt;= 10), 1000/(Summary!$B$23/100) * K1049,
    AND(N1049/K1049 &gt; 10, N1049/K1049 &lt;= 20), 3000/(Summary!$B$23/100) * K1049,
    AND(N1049/K1049 &gt; 20, N1049/K1049 &lt;= 25), 11000/(Summary!$B$23/100) * K1049,
    AND(N1049/K1049 &gt; 25, N1049/K1049 &lt;= 999), 15000/(Summary!$B$23/100) * K1049
),0))</f>
        <v>53.059968376258844</v>
      </c>
      <c r="X1049" s="99" cm="1">
        <f t="array" ref="X1049">_xlfn.IFNA(_xlfn.IFS(AND(P1049&gt;=2000, P1049&lt;3000), 10000, AND(P1049&gt;=3000, P1049&lt;4000), 15000, AND(P1049&gt;=4000, P1049&lt;5000), 20000, AND(P1049&gt;=5000), 25000),0)</f>
        <v>0</v>
      </c>
      <c r="Y1049" s="64" t="str">
        <f>_xlfn.IFNA(VLOOKUP(D1049,OTC!$A:$H,8,0),"")</f>
        <v/>
      </c>
      <c r="Z1049" s="102">
        <f t="shared" si="373"/>
        <v>53</v>
      </c>
      <c r="AA1049" s="113">
        <f t="shared" si="374"/>
        <v>1302</v>
      </c>
      <c r="AB1049" s="124">
        <f>IF(OR(ISNUMBER(SEARCH("적하삭제",J1049)),ISNUMBER(SEARCH("적하 삭제",J1049))),0,AA1049*Summary!$B$23/100)</f>
        <v>12269.136600000002</v>
      </c>
      <c r="AC1049" s="65"/>
      <c r="AD1049" s="145">
        <v>45923</v>
      </c>
      <c r="AE1049" s="139" t="s">
        <v>10</v>
      </c>
      <c r="AF1049" s="139">
        <v>82020038174</v>
      </c>
      <c r="AG1049" s="139" t="s">
        <v>3195</v>
      </c>
      <c r="AH1049" s="139" t="s">
        <v>3196</v>
      </c>
      <c r="AI1049" s="139">
        <v>1083095870</v>
      </c>
      <c r="AJ1049" s="139">
        <v>14511</v>
      </c>
      <c r="AK1049" s="139"/>
      <c r="AL1049" s="140">
        <v>1</v>
      </c>
      <c r="AM1049" s="141">
        <v>2.0499999999999998</v>
      </c>
      <c r="AN1049" s="141">
        <v>4.0999999999999996</v>
      </c>
      <c r="AO1049" s="141">
        <v>4.0999999999999996</v>
      </c>
      <c r="AP1049" s="139" t="s">
        <v>8</v>
      </c>
      <c r="AQ1049" s="141">
        <v>18.48</v>
      </c>
      <c r="AR1049" s="139" t="s">
        <v>81</v>
      </c>
      <c r="AS1049" s="139" t="s">
        <v>81</v>
      </c>
      <c r="AT1049" s="139" t="s">
        <v>81</v>
      </c>
      <c r="AU1049" s="139" t="s">
        <v>81</v>
      </c>
      <c r="AV1049" s="139" t="s">
        <v>81</v>
      </c>
      <c r="AW1049" s="139">
        <v>2256355</v>
      </c>
      <c r="AX1049" s="139" t="s">
        <v>121</v>
      </c>
      <c r="AY1049" s="139" t="s">
        <v>82</v>
      </c>
      <c r="AZ1049" s="139"/>
      <c r="BA1049" s="139" t="s">
        <v>83</v>
      </c>
      <c r="BB1049" s="157">
        <v>596421502360</v>
      </c>
      <c r="BC1049" s="139"/>
      <c r="BD1049" s="139" t="s">
        <v>3197</v>
      </c>
      <c r="BE1049" s="139" t="s">
        <v>119</v>
      </c>
      <c r="BF1049" s="139" t="s">
        <v>87</v>
      </c>
      <c r="BG1049" s="139" t="s">
        <v>84</v>
      </c>
      <c r="BH1049" s="139" t="s">
        <v>85</v>
      </c>
      <c r="BI1049" s="139" t="s">
        <v>86</v>
      </c>
      <c r="BJ1049" s="139"/>
      <c r="BK1049" s="139" t="s">
        <v>116</v>
      </c>
    </row>
    <row r="1050" spans="1:63" ht="13.2" customHeight="1" x14ac:dyDescent="0.2">
      <c r="A1050" s="54">
        <f t="shared" si="353"/>
        <v>45923</v>
      </c>
      <c r="B1050" s="54" t="str">
        <f t="shared" si="354"/>
        <v>NRT</v>
      </c>
      <c r="C1050" s="53">
        <f t="shared" si="355"/>
        <v>82020038174</v>
      </c>
      <c r="D1050" s="55" t="str">
        <f t="shared" si="356"/>
        <v>PJP250148877</v>
      </c>
      <c r="E1050" s="53">
        <f t="shared" si="357"/>
        <v>596421502441</v>
      </c>
      <c r="F1050" s="53">
        <f t="shared" si="358"/>
        <v>2256355</v>
      </c>
      <c r="G1050" s="53" t="str">
        <f t="shared" si="359"/>
        <v>SWCORP (TEAMHT)</v>
      </c>
      <c r="H1050" s="55" t="str">
        <f t="shared" si="360"/>
        <v>이채영</v>
      </c>
      <c r="I1050" s="53">
        <f t="shared" si="361"/>
        <v>49315</v>
      </c>
      <c r="J1050" s="72">
        <f t="shared" si="362"/>
        <v>0</v>
      </c>
      <c r="K1050" s="114">
        <f t="shared" si="363"/>
        <v>1</v>
      </c>
      <c r="L1050" s="115">
        <f t="shared" si="364"/>
        <v>1.95</v>
      </c>
      <c r="M1050" s="115">
        <f t="shared" si="365"/>
        <v>2</v>
      </c>
      <c r="N1050" s="56">
        <f t="shared" si="366"/>
        <v>2</v>
      </c>
      <c r="O1050" s="53" t="str">
        <f t="shared" si="367"/>
        <v>일반(목록배제,Normal-Manifest Exception)</v>
      </c>
      <c r="P1050" s="100">
        <f t="shared" si="368"/>
        <v>18.73</v>
      </c>
      <c r="Q1050" s="63" t="str">
        <f t="shared" si="369"/>
        <v>RS702</v>
      </c>
      <c r="R1050" s="63" t="str">
        <f t="shared" si="370"/>
        <v>AIR SEOUL</v>
      </c>
      <c r="S1050" s="54">
        <f t="shared" si="371"/>
        <v>45923</v>
      </c>
      <c r="T1050" s="94">
        <f t="shared" si="372"/>
        <v>850</v>
      </c>
      <c r="U1050" s="98" cm="1">
        <f t="array" ref="U1050">IF(OR(ISNUMBER(SEARCH("대신대납",J1050)),ISNUMBER(SEARCH("대신 대납",J1050))),_xlfn.LET(
  _xlpm.s,J1050,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0" s="98">
        <f>((K1050-1)*2500)/(Summary!$B$23/100)</f>
        <v>0</v>
      </c>
      <c r="W1050" s="107">
        <f>IF(OR(ISNUMBER(SEARCH("대신대납",J1050)),ISNUMBER(SEARCH("대신 대납",J1050)),ISNUMBER(SEARCH("대신착불",J1050)),ISNUMBER(SEARCH("대신 착불",J1050))), 0,_xlfn.IFNA(_xlfn.IFS(
    AND(N1050/K1050 &gt; 2, N1050/K1050 &lt;= 5), 500/(Summary!$B$23/100) * K1050,
    AND(N1050/K1050 &gt; 5, N1050/K1050 &lt;= 10), 1000/(Summary!$B$23/100) * K1050,
    AND(N1050/K1050 &gt; 10, N1050/K1050 &lt;= 20), 3000/(Summary!$B$23/100) * K1050,
    AND(N1050/K1050 &gt; 20, N1050/K1050 &lt;= 25), 11000/(Summary!$B$23/100) * K1050,
    AND(N1050/K1050 &gt; 25, N1050/K1050 &lt;= 999), 15000/(Summary!$B$23/100) * K1050
),0))</f>
        <v>0</v>
      </c>
      <c r="X1050" s="99" cm="1">
        <f t="array" ref="X1050">_xlfn.IFNA(_xlfn.IFS(AND(P1050&gt;=2000, P1050&lt;3000), 10000, AND(P1050&gt;=3000, P1050&lt;4000), 15000, AND(P1050&gt;=4000, P1050&lt;5000), 20000, AND(P1050&gt;=5000), 25000),0)</f>
        <v>0</v>
      </c>
      <c r="Y1050" s="64" t="str">
        <f>_xlfn.IFNA(VLOOKUP(D1050,OTC!$A:$H,8,0),"")</f>
        <v/>
      </c>
      <c r="Z1050" s="102">
        <f t="shared" si="373"/>
        <v>0</v>
      </c>
      <c r="AA1050" s="113">
        <f t="shared" si="374"/>
        <v>850</v>
      </c>
      <c r="AB1050" s="124">
        <f>IF(OR(ISNUMBER(SEARCH("적하삭제",J1050)),ISNUMBER(SEARCH("적하 삭제",J1050))),0,AA1050*Summary!$B$23/100)</f>
        <v>8009.8050000000003</v>
      </c>
      <c r="AC1050" s="65"/>
      <c r="AD1050" s="145">
        <v>45923</v>
      </c>
      <c r="AE1050" s="139" t="s">
        <v>10</v>
      </c>
      <c r="AF1050" s="139">
        <v>82020038174</v>
      </c>
      <c r="AG1050" s="139" t="s">
        <v>3198</v>
      </c>
      <c r="AH1050" s="139" t="s">
        <v>285</v>
      </c>
      <c r="AI1050" s="139">
        <v>1066024662</v>
      </c>
      <c r="AJ1050" s="139">
        <v>49315</v>
      </c>
      <c r="AK1050" s="139"/>
      <c r="AL1050" s="140">
        <v>1</v>
      </c>
      <c r="AM1050" s="141">
        <v>1.95</v>
      </c>
      <c r="AN1050" s="141">
        <v>2</v>
      </c>
      <c r="AO1050" s="141">
        <v>2</v>
      </c>
      <c r="AP1050" s="139" t="s">
        <v>8</v>
      </c>
      <c r="AQ1050" s="141">
        <v>18.73</v>
      </c>
      <c r="AR1050" s="139" t="s">
        <v>81</v>
      </c>
      <c r="AS1050" s="139" t="s">
        <v>81</v>
      </c>
      <c r="AT1050" s="139" t="s">
        <v>81</v>
      </c>
      <c r="AU1050" s="139" t="s">
        <v>81</v>
      </c>
      <c r="AV1050" s="139" t="s">
        <v>81</v>
      </c>
      <c r="AW1050" s="139">
        <v>2256355</v>
      </c>
      <c r="AX1050" s="139" t="s">
        <v>121</v>
      </c>
      <c r="AY1050" s="139" t="s">
        <v>82</v>
      </c>
      <c r="AZ1050" s="139"/>
      <c r="BA1050" s="139" t="s">
        <v>83</v>
      </c>
      <c r="BB1050" s="157">
        <v>596421502441</v>
      </c>
      <c r="BC1050" s="139"/>
      <c r="BD1050" s="139" t="s">
        <v>3199</v>
      </c>
      <c r="BE1050" s="139" t="s">
        <v>119</v>
      </c>
      <c r="BF1050" s="139" t="s">
        <v>87</v>
      </c>
      <c r="BG1050" s="139" t="s">
        <v>84</v>
      </c>
      <c r="BH1050" s="139" t="s">
        <v>85</v>
      </c>
      <c r="BI1050" s="139" t="s">
        <v>86</v>
      </c>
      <c r="BJ1050" s="139"/>
      <c r="BK1050" s="139" t="s">
        <v>116</v>
      </c>
    </row>
    <row r="1051" spans="1:63" ht="13.2" customHeight="1" x14ac:dyDescent="0.2">
      <c r="A1051" s="54">
        <f t="shared" si="353"/>
        <v>45925</v>
      </c>
      <c r="B1051" s="54" t="str">
        <f t="shared" si="354"/>
        <v>NRT</v>
      </c>
      <c r="C1051" s="53">
        <f t="shared" si="355"/>
        <v>82020038185</v>
      </c>
      <c r="D1051" s="55" t="str">
        <f t="shared" si="356"/>
        <v>PJP250150499</v>
      </c>
      <c r="E1051" s="53">
        <f t="shared" si="357"/>
        <v>596421512591</v>
      </c>
      <c r="F1051" s="53">
        <f t="shared" si="358"/>
        <v>2256355</v>
      </c>
      <c r="G1051" s="53" t="str">
        <f t="shared" si="359"/>
        <v>SWCORP (TEAMHT)</v>
      </c>
      <c r="H1051" s="55" t="str">
        <f t="shared" si="360"/>
        <v>박경영</v>
      </c>
      <c r="I1051" s="53">
        <f t="shared" si="361"/>
        <v>32416</v>
      </c>
      <c r="J1051" s="72">
        <f t="shared" si="362"/>
        <v>0</v>
      </c>
      <c r="K1051" s="114">
        <f t="shared" si="363"/>
        <v>1</v>
      </c>
      <c r="L1051" s="115">
        <f t="shared" si="364"/>
        <v>0.3</v>
      </c>
      <c r="M1051" s="115">
        <f t="shared" si="365"/>
        <v>2</v>
      </c>
      <c r="N1051" s="56">
        <f t="shared" si="366"/>
        <v>2</v>
      </c>
      <c r="O1051" s="53" t="str">
        <f t="shared" si="367"/>
        <v>일반(목록배제,Normal-Manifest Exception)</v>
      </c>
      <c r="P1051" s="100">
        <f t="shared" si="368"/>
        <v>5.75</v>
      </c>
      <c r="Q1051" s="63" t="str">
        <f t="shared" si="369"/>
        <v>RS702</v>
      </c>
      <c r="R1051" s="63" t="str">
        <f t="shared" si="370"/>
        <v>AIR SEOUL</v>
      </c>
      <c r="S1051" s="54">
        <f t="shared" si="371"/>
        <v>45925</v>
      </c>
      <c r="T1051" s="94">
        <f t="shared" si="372"/>
        <v>850</v>
      </c>
      <c r="U1051" s="98" cm="1">
        <f t="array" ref="U1051">IF(OR(ISNUMBER(SEARCH("대신대납",J1051)),ISNUMBER(SEARCH("대신 대납",J1051))),_xlfn.LET(
  _xlpm.s,J1051,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1" s="98">
        <f>((K1051-1)*2500)/(Summary!$B$23/100)</f>
        <v>0</v>
      </c>
      <c r="W1051" s="107">
        <f>IF(OR(ISNUMBER(SEARCH("대신대납",J1051)),ISNUMBER(SEARCH("대신 대납",J1051)),ISNUMBER(SEARCH("대신착불",J1051)),ISNUMBER(SEARCH("대신 착불",J1051))), 0,_xlfn.IFNA(_xlfn.IFS(
    AND(N1051/K1051 &gt; 2, N1051/K1051 &lt;= 5), 500/(Summary!$B$23/100) * K1051,
    AND(N1051/K1051 &gt; 5, N1051/K1051 &lt;= 10), 1000/(Summary!$B$23/100) * K1051,
    AND(N1051/K1051 &gt; 10, N1051/K1051 &lt;= 20), 3000/(Summary!$B$23/100) * K1051,
    AND(N1051/K1051 &gt; 20, N1051/K1051 &lt;= 25), 11000/(Summary!$B$23/100) * K1051,
    AND(N1051/K1051 &gt; 25, N1051/K1051 &lt;= 999), 15000/(Summary!$B$23/100) * K1051
),0))</f>
        <v>0</v>
      </c>
      <c r="X1051" s="99" cm="1">
        <f t="array" ref="X1051">_xlfn.IFNA(_xlfn.IFS(AND(P1051&gt;=2000, P1051&lt;3000), 10000, AND(P1051&gt;=3000, P1051&lt;4000), 15000, AND(P1051&gt;=4000, P1051&lt;5000), 20000, AND(P1051&gt;=5000), 25000),0)</f>
        <v>0</v>
      </c>
      <c r="Y1051" s="64" t="str">
        <f>_xlfn.IFNA(VLOOKUP(D1051,OTC!$A:$H,8,0),"")</f>
        <v/>
      </c>
      <c r="Z1051" s="102">
        <f t="shared" si="373"/>
        <v>0</v>
      </c>
      <c r="AA1051" s="113">
        <f t="shared" si="374"/>
        <v>850</v>
      </c>
      <c r="AB1051" s="124">
        <f>IF(OR(ISNUMBER(SEARCH("적하삭제",J1051)),ISNUMBER(SEARCH("적하 삭제",J1051))),0,AA1051*Summary!$B$23/100)</f>
        <v>8009.8050000000003</v>
      </c>
      <c r="AC1051" s="65"/>
      <c r="AD1051" s="145">
        <v>45925</v>
      </c>
      <c r="AE1051" s="139" t="s">
        <v>10</v>
      </c>
      <c r="AF1051" s="139">
        <v>82020038185</v>
      </c>
      <c r="AG1051" s="139" t="s">
        <v>3200</v>
      </c>
      <c r="AH1051" s="139" t="s">
        <v>3201</v>
      </c>
      <c r="AI1051" s="139">
        <v>1041404089</v>
      </c>
      <c r="AJ1051" s="139">
        <v>32416</v>
      </c>
      <c r="AK1051" s="139"/>
      <c r="AL1051" s="140">
        <v>1</v>
      </c>
      <c r="AM1051" s="141">
        <v>0.3</v>
      </c>
      <c r="AN1051" s="141">
        <v>2</v>
      </c>
      <c r="AO1051" s="141">
        <v>2</v>
      </c>
      <c r="AP1051" s="139" t="s">
        <v>8</v>
      </c>
      <c r="AQ1051" s="141">
        <v>5.75</v>
      </c>
      <c r="AR1051" s="139" t="s">
        <v>81</v>
      </c>
      <c r="AS1051" s="139" t="s">
        <v>81</v>
      </c>
      <c r="AT1051" s="139" t="s">
        <v>81</v>
      </c>
      <c r="AU1051" s="139" t="s">
        <v>81</v>
      </c>
      <c r="AV1051" s="139" t="s">
        <v>81</v>
      </c>
      <c r="AW1051" s="139">
        <v>2256355</v>
      </c>
      <c r="AX1051" s="139" t="s">
        <v>121</v>
      </c>
      <c r="AY1051" s="139" t="s">
        <v>82</v>
      </c>
      <c r="AZ1051" s="139"/>
      <c r="BA1051" s="139" t="s">
        <v>83</v>
      </c>
      <c r="BB1051" s="157">
        <v>596421512591</v>
      </c>
      <c r="BC1051" s="139"/>
      <c r="BD1051" s="139" t="s">
        <v>3202</v>
      </c>
      <c r="BE1051" s="139" t="s">
        <v>119</v>
      </c>
      <c r="BF1051" s="139" t="s">
        <v>87</v>
      </c>
      <c r="BG1051" s="139" t="s">
        <v>84</v>
      </c>
      <c r="BH1051" s="139" t="s">
        <v>85</v>
      </c>
      <c r="BI1051" s="139" t="s">
        <v>86</v>
      </c>
      <c r="BJ1051" s="139"/>
      <c r="BK1051" s="139" t="s">
        <v>116</v>
      </c>
    </row>
    <row r="1052" spans="1:63" ht="13.2" customHeight="1" x14ac:dyDescent="0.2">
      <c r="A1052" s="54">
        <f t="shared" si="353"/>
        <v>45925</v>
      </c>
      <c r="B1052" s="54" t="str">
        <f t="shared" si="354"/>
        <v>NRT</v>
      </c>
      <c r="C1052" s="53">
        <f t="shared" si="355"/>
        <v>82020038185</v>
      </c>
      <c r="D1052" s="55" t="str">
        <f t="shared" si="356"/>
        <v>PJP250150476</v>
      </c>
      <c r="E1052" s="53">
        <f t="shared" si="357"/>
        <v>596421512366</v>
      </c>
      <c r="F1052" s="53">
        <f t="shared" si="358"/>
        <v>2256355</v>
      </c>
      <c r="G1052" s="53" t="str">
        <f t="shared" si="359"/>
        <v>SWCORP (TEAMHT)</v>
      </c>
      <c r="H1052" s="55" t="str">
        <f t="shared" si="360"/>
        <v>서영돈</v>
      </c>
      <c r="I1052" s="53">
        <f t="shared" si="361"/>
        <v>31182</v>
      </c>
      <c r="J1052" s="72">
        <f t="shared" si="362"/>
        <v>0</v>
      </c>
      <c r="K1052" s="114">
        <f t="shared" si="363"/>
        <v>1</v>
      </c>
      <c r="L1052" s="115">
        <f t="shared" si="364"/>
        <v>2.75</v>
      </c>
      <c r="M1052" s="115">
        <f t="shared" si="365"/>
        <v>4.0999999999999996</v>
      </c>
      <c r="N1052" s="56">
        <f t="shared" si="366"/>
        <v>4.1000000000000005</v>
      </c>
      <c r="O1052" s="53" t="str">
        <f t="shared" si="367"/>
        <v>일반(목록배제,Normal-Manifest Exception)</v>
      </c>
      <c r="P1052" s="100">
        <f t="shared" si="368"/>
        <v>47.88</v>
      </c>
      <c r="Q1052" s="63" t="str">
        <f t="shared" si="369"/>
        <v>RS702</v>
      </c>
      <c r="R1052" s="63" t="str">
        <f t="shared" si="370"/>
        <v>AIR SEOUL</v>
      </c>
      <c r="S1052" s="54">
        <f t="shared" si="371"/>
        <v>45925</v>
      </c>
      <c r="T1052" s="94">
        <f t="shared" si="372"/>
        <v>1249</v>
      </c>
      <c r="U1052" s="98" cm="1">
        <f t="array" ref="U1052">IF(OR(ISNUMBER(SEARCH("대신대납",J1052)),ISNUMBER(SEARCH("대신 대납",J1052))),_xlfn.LET(
  _xlpm.s,J1052,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2" s="98">
        <f>((K1052-1)*2500)/(Summary!$B$23/100)</f>
        <v>0</v>
      </c>
      <c r="W1052" s="107">
        <f>IF(OR(ISNUMBER(SEARCH("대신대납",J1052)),ISNUMBER(SEARCH("대신 대납",J1052)),ISNUMBER(SEARCH("대신착불",J1052)),ISNUMBER(SEARCH("대신 착불",J1052))), 0,_xlfn.IFNA(_xlfn.IFS(
    AND(N1052/K1052 &gt; 2, N1052/K1052 &lt;= 5), 500/(Summary!$B$23/100) * K1052,
    AND(N1052/K1052 &gt; 5, N1052/K1052 &lt;= 10), 1000/(Summary!$B$23/100) * K1052,
    AND(N1052/K1052 &gt; 10, N1052/K1052 &lt;= 20), 3000/(Summary!$B$23/100) * K1052,
    AND(N1052/K1052 &gt; 20, N1052/K1052 &lt;= 25), 11000/(Summary!$B$23/100) * K1052,
    AND(N1052/K1052 &gt; 25, N1052/K1052 &lt;= 999), 15000/(Summary!$B$23/100) * K1052
),0))</f>
        <v>53.059968376258844</v>
      </c>
      <c r="X1052" s="99" cm="1">
        <f t="array" ref="X1052">_xlfn.IFNA(_xlfn.IFS(AND(P1052&gt;=2000, P1052&lt;3000), 10000, AND(P1052&gt;=3000, P1052&lt;4000), 15000, AND(P1052&gt;=4000, P1052&lt;5000), 20000, AND(P1052&gt;=5000), 25000),0)</f>
        <v>0</v>
      </c>
      <c r="Y1052" s="64" t="str">
        <f>_xlfn.IFNA(VLOOKUP(D1052,OTC!$A:$H,8,0),"")</f>
        <v/>
      </c>
      <c r="Z1052" s="102">
        <f t="shared" si="373"/>
        <v>53</v>
      </c>
      <c r="AA1052" s="113">
        <f t="shared" si="374"/>
        <v>1302</v>
      </c>
      <c r="AB1052" s="124">
        <f>IF(OR(ISNUMBER(SEARCH("적하삭제",J1052)),ISNUMBER(SEARCH("적하 삭제",J1052))),0,AA1052*Summary!$B$23/100)</f>
        <v>12269.136600000002</v>
      </c>
      <c r="AC1052" s="65"/>
      <c r="AD1052" s="145">
        <v>45925</v>
      </c>
      <c r="AE1052" s="139" t="s">
        <v>10</v>
      </c>
      <c r="AF1052" s="139">
        <v>82020038185</v>
      </c>
      <c r="AG1052" s="139" t="s">
        <v>3203</v>
      </c>
      <c r="AH1052" s="139" t="s">
        <v>3204</v>
      </c>
      <c r="AI1052" s="139">
        <v>1076224744</v>
      </c>
      <c r="AJ1052" s="139">
        <v>31182</v>
      </c>
      <c r="AK1052" s="139"/>
      <c r="AL1052" s="140">
        <v>1</v>
      </c>
      <c r="AM1052" s="141">
        <v>2.75</v>
      </c>
      <c r="AN1052" s="141">
        <v>4.0999999999999996</v>
      </c>
      <c r="AO1052" s="141">
        <v>4.0999999999999996</v>
      </c>
      <c r="AP1052" s="139" t="s">
        <v>8</v>
      </c>
      <c r="AQ1052" s="141">
        <v>47.88</v>
      </c>
      <c r="AR1052" s="139" t="s">
        <v>81</v>
      </c>
      <c r="AS1052" s="139" t="s">
        <v>81</v>
      </c>
      <c r="AT1052" s="139" t="s">
        <v>81</v>
      </c>
      <c r="AU1052" s="139" t="s">
        <v>81</v>
      </c>
      <c r="AV1052" s="139" t="s">
        <v>81</v>
      </c>
      <c r="AW1052" s="139">
        <v>2256355</v>
      </c>
      <c r="AX1052" s="139" t="s">
        <v>121</v>
      </c>
      <c r="AY1052" s="139" t="s">
        <v>82</v>
      </c>
      <c r="AZ1052" s="139"/>
      <c r="BA1052" s="139" t="s">
        <v>83</v>
      </c>
      <c r="BB1052" s="157">
        <v>596421512366</v>
      </c>
      <c r="BC1052" s="139"/>
      <c r="BD1052" s="139" t="s">
        <v>3205</v>
      </c>
      <c r="BE1052" s="139" t="s">
        <v>119</v>
      </c>
      <c r="BF1052" s="139" t="s">
        <v>87</v>
      </c>
      <c r="BG1052" s="139" t="s">
        <v>84</v>
      </c>
      <c r="BH1052" s="139" t="s">
        <v>85</v>
      </c>
      <c r="BI1052" s="139" t="s">
        <v>86</v>
      </c>
      <c r="BJ1052" s="139"/>
      <c r="BK1052" s="139" t="s">
        <v>116</v>
      </c>
    </row>
    <row r="1053" spans="1:63" ht="13.2" customHeight="1" x14ac:dyDescent="0.2">
      <c r="A1053" s="54">
        <f t="shared" si="353"/>
        <v>45925</v>
      </c>
      <c r="B1053" s="54" t="str">
        <f t="shared" si="354"/>
        <v>NRT</v>
      </c>
      <c r="C1053" s="53">
        <f t="shared" si="355"/>
        <v>82020038185</v>
      </c>
      <c r="D1053" s="55" t="str">
        <f t="shared" si="356"/>
        <v>PJP250150513</v>
      </c>
      <c r="E1053" s="53">
        <f t="shared" si="357"/>
        <v>596421512731</v>
      </c>
      <c r="F1053" s="53">
        <f t="shared" si="358"/>
        <v>2256355</v>
      </c>
      <c r="G1053" s="53" t="str">
        <f t="shared" si="359"/>
        <v>SWCORP (TEAMHT)</v>
      </c>
      <c r="H1053" s="55" t="str">
        <f t="shared" si="360"/>
        <v>오소현</v>
      </c>
      <c r="I1053" s="53">
        <f t="shared" si="361"/>
        <v>7788</v>
      </c>
      <c r="J1053" s="72">
        <f t="shared" si="362"/>
        <v>0</v>
      </c>
      <c r="K1053" s="114">
        <f t="shared" si="363"/>
        <v>1</v>
      </c>
      <c r="L1053" s="115">
        <f t="shared" si="364"/>
        <v>0.85</v>
      </c>
      <c r="M1053" s="115">
        <f t="shared" si="365"/>
        <v>2.1</v>
      </c>
      <c r="N1053" s="56">
        <f t="shared" si="366"/>
        <v>2.1</v>
      </c>
      <c r="O1053" s="53" t="str">
        <f t="shared" si="367"/>
        <v>일반(목록배제,Normal-Manifest Exception)</v>
      </c>
      <c r="P1053" s="100">
        <f t="shared" si="368"/>
        <v>12.48</v>
      </c>
      <c r="Q1053" s="63" t="str">
        <f t="shared" si="369"/>
        <v>RS702</v>
      </c>
      <c r="R1053" s="63" t="str">
        <f t="shared" si="370"/>
        <v>AIR SEOUL</v>
      </c>
      <c r="S1053" s="54">
        <f t="shared" si="371"/>
        <v>45925</v>
      </c>
      <c r="T1053" s="94">
        <f t="shared" si="372"/>
        <v>869</v>
      </c>
      <c r="U1053" s="98" cm="1">
        <f t="array" ref="U1053">IF(OR(ISNUMBER(SEARCH("대신대납",J1053)),ISNUMBER(SEARCH("대신 대납",J1053))),_xlfn.LET(
  _xlpm.s,J1053,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3" s="98">
        <f>((K1053-1)*2500)/(Summary!$B$23/100)</f>
        <v>0</v>
      </c>
      <c r="W1053" s="107">
        <f>IF(OR(ISNUMBER(SEARCH("대신대납",J1053)),ISNUMBER(SEARCH("대신 대납",J1053)),ISNUMBER(SEARCH("대신착불",J1053)),ISNUMBER(SEARCH("대신 착불",J1053))), 0,_xlfn.IFNA(_xlfn.IFS(
    AND(N1053/K1053 &gt; 2, N1053/K1053 &lt;= 5), 500/(Summary!$B$23/100) * K1053,
    AND(N1053/K1053 &gt; 5, N1053/K1053 &lt;= 10), 1000/(Summary!$B$23/100) * K1053,
    AND(N1053/K1053 &gt; 10, N1053/K1053 &lt;= 20), 3000/(Summary!$B$23/100) * K1053,
    AND(N1053/K1053 &gt; 20, N1053/K1053 &lt;= 25), 11000/(Summary!$B$23/100) * K1053,
    AND(N1053/K1053 &gt; 25, N1053/K1053 &lt;= 999), 15000/(Summary!$B$23/100) * K1053
),0))</f>
        <v>53.059968376258844</v>
      </c>
      <c r="X1053" s="99" cm="1">
        <f t="array" ref="X1053">_xlfn.IFNA(_xlfn.IFS(AND(P1053&gt;=2000, P1053&lt;3000), 10000, AND(P1053&gt;=3000, P1053&lt;4000), 15000, AND(P1053&gt;=4000, P1053&lt;5000), 20000, AND(P1053&gt;=5000), 25000),0)</f>
        <v>0</v>
      </c>
      <c r="Y1053" s="64" t="str">
        <f>_xlfn.IFNA(VLOOKUP(D1053,OTC!$A:$H,8,0),"")</f>
        <v/>
      </c>
      <c r="Z1053" s="102">
        <f t="shared" si="373"/>
        <v>53</v>
      </c>
      <c r="AA1053" s="113">
        <f t="shared" si="374"/>
        <v>922</v>
      </c>
      <c r="AB1053" s="124">
        <f>IF(OR(ISNUMBER(SEARCH("적하삭제",J1053)),ISNUMBER(SEARCH("적하 삭제",J1053))),0,AA1053*Summary!$B$23/100)</f>
        <v>8688.2826000000005</v>
      </c>
      <c r="AC1053" s="65"/>
      <c r="AD1053" s="145">
        <v>45925</v>
      </c>
      <c r="AE1053" s="139" t="s">
        <v>10</v>
      </c>
      <c r="AF1053" s="139">
        <v>82020038185</v>
      </c>
      <c r="AG1053" s="139" t="s">
        <v>3206</v>
      </c>
      <c r="AH1053" s="139" t="s">
        <v>3207</v>
      </c>
      <c r="AI1053" s="139">
        <v>1049263925</v>
      </c>
      <c r="AJ1053" s="139">
        <v>7788</v>
      </c>
      <c r="AK1053" s="139"/>
      <c r="AL1053" s="140">
        <v>1</v>
      </c>
      <c r="AM1053" s="141">
        <v>0.85</v>
      </c>
      <c r="AN1053" s="141">
        <v>2.1</v>
      </c>
      <c r="AO1053" s="141">
        <v>2.1</v>
      </c>
      <c r="AP1053" s="139" t="s">
        <v>8</v>
      </c>
      <c r="AQ1053" s="141">
        <v>12.48</v>
      </c>
      <c r="AR1053" s="139" t="s">
        <v>81</v>
      </c>
      <c r="AS1053" s="139" t="s">
        <v>81</v>
      </c>
      <c r="AT1053" s="139" t="s">
        <v>81</v>
      </c>
      <c r="AU1053" s="139" t="s">
        <v>81</v>
      </c>
      <c r="AV1053" s="139" t="s">
        <v>81</v>
      </c>
      <c r="AW1053" s="139">
        <v>2256355</v>
      </c>
      <c r="AX1053" s="139" t="s">
        <v>121</v>
      </c>
      <c r="AY1053" s="139" t="s">
        <v>82</v>
      </c>
      <c r="AZ1053" s="139"/>
      <c r="BA1053" s="139" t="s">
        <v>83</v>
      </c>
      <c r="BB1053" s="157">
        <v>596421512731</v>
      </c>
      <c r="BC1053" s="139"/>
      <c r="BD1053" s="139" t="s">
        <v>3208</v>
      </c>
      <c r="BE1053" s="139" t="s">
        <v>119</v>
      </c>
      <c r="BF1053" s="139" t="s">
        <v>87</v>
      </c>
      <c r="BG1053" s="139" t="s">
        <v>84</v>
      </c>
      <c r="BH1053" s="139" t="s">
        <v>85</v>
      </c>
      <c r="BI1053" s="139" t="s">
        <v>86</v>
      </c>
      <c r="BJ1053" s="139"/>
      <c r="BK1053" s="139" t="s">
        <v>116</v>
      </c>
    </row>
    <row r="1054" spans="1:63" ht="13.2" customHeight="1" x14ac:dyDescent="0.2">
      <c r="A1054" s="54">
        <f t="shared" si="353"/>
        <v>45925</v>
      </c>
      <c r="B1054" s="54" t="str">
        <f t="shared" si="354"/>
        <v>NRT</v>
      </c>
      <c r="C1054" s="53">
        <f t="shared" si="355"/>
        <v>82020038185</v>
      </c>
      <c r="D1054" s="55" t="str">
        <f t="shared" si="356"/>
        <v>PJP250150519</v>
      </c>
      <c r="E1054" s="53">
        <f t="shared" si="357"/>
        <v>596421512790</v>
      </c>
      <c r="F1054" s="53">
        <f t="shared" si="358"/>
        <v>2256355</v>
      </c>
      <c r="G1054" s="53" t="str">
        <f t="shared" si="359"/>
        <v>SWCORP (TEAMHT)</v>
      </c>
      <c r="H1054" s="55" t="str">
        <f t="shared" si="360"/>
        <v>노유미</v>
      </c>
      <c r="I1054" s="53">
        <f t="shared" si="361"/>
        <v>21683</v>
      </c>
      <c r="J1054" s="72">
        <f t="shared" si="362"/>
        <v>0</v>
      </c>
      <c r="K1054" s="114">
        <f t="shared" si="363"/>
        <v>1</v>
      </c>
      <c r="L1054" s="115">
        <f t="shared" si="364"/>
        <v>1.2</v>
      </c>
      <c r="M1054" s="115">
        <f t="shared" si="365"/>
        <v>2</v>
      </c>
      <c r="N1054" s="56">
        <f t="shared" si="366"/>
        <v>2</v>
      </c>
      <c r="O1054" s="53" t="str">
        <f t="shared" si="367"/>
        <v>일반(목록배제,Normal-Manifest Exception)</v>
      </c>
      <c r="P1054" s="100">
        <f t="shared" si="368"/>
        <v>53.37</v>
      </c>
      <c r="Q1054" s="63" t="str">
        <f t="shared" si="369"/>
        <v>RS702</v>
      </c>
      <c r="R1054" s="63" t="str">
        <f t="shared" si="370"/>
        <v>AIR SEOUL</v>
      </c>
      <c r="S1054" s="54">
        <f t="shared" si="371"/>
        <v>45925</v>
      </c>
      <c r="T1054" s="94">
        <f t="shared" si="372"/>
        <v>850</v>
      </c>
      <c r="U1054" s="98" cm="1">
        <f t="array" ref="U1054">IF(OR(ISNUMBER(SEARCH("대신대납",J1054)),ISNUMBER(SEARCH("대신 대납",J1054))),_xlfn.LET(
  _xlpm.s,J1054,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4" s="98">
        <f>((K1054-1)*2500)/(Summary!$B$23/100)</f>
        <v>0</v>
      </c>
      <c r="W1054" s="107">
        <f>IF(OR(ISNUMBER(SEARCH("대신대납",J1054)),ISNUMBER(SEARCH("대신 대납",J1054)),ISNUMBER(SEARCH("대신착불",J1054)),ISNUMBER(SEARCH("대신 착불",J1054))), 0,_xlfn.IFNA(_xlfn.IFS(
    AND(N1054/K1054 &gt; 2, N1054/K1054 &lt;= 5), 500/(Summary!$B$23/100) * K1054,
    AND(N1054/K1054 &gt; 5, N1054/K1054 &lt;= 10), 1000/(Summary!$B$23/100) * K1054,
    AND(N1054/K1054 &gt; 10, N1054/K1054 &lt;= 20), 3000/(Summary!$B$23/100) * K1054,
    AND(N1054/K1054 &gt; 20, N1054/K1054 &lt;= 25), 11000/(Summary!$B$23/100) * K1054,
    AND(N1054/K1054 &gt; 25, N1054/K1054 &lt;= 999), 15000/(Summary!$B$23/100) * K1054
),0))</f>
        <v>0</v>
      </c>
      <c r="X1054" s="99" cm="1">
        <f t="array" ref="X1054">_xlfn.IFNA(_xlfn.IFS(AND(P1054&gt;=2000, P1054&lt;3000), 10000, AND(P1054&gt;=3000, P1054&lt;4000), 15000, AND(P1054&gt;=4000, P1054&lt;5000), 20000, AND(P1054&gt;=5000), 25000),0)</f>
        <v>0</v>
      </c>
      <c r="Y1054" s="64" t="str">
        <f>_xlfn.IFNA(VLOOKUP(D1054,OTC!$A:$H,8,0),"")</f>
        <v/>
      </c>
      <c r="Z1054" s="102">
        <f t="shared" si="373"/>
        <v>0</v>
      </c>
      <c r="AA1054" s="113">
        <f t="shared" si="374"/>
        <v>850</v>
      </c>
      <c r="AB1054" s="124">
        <f>IF(OR(ISNUMBER(SEARCH("적하삭제",J1054)),ISNUMBER(SEARCH("적하 삭제",J1054))),0,AA1054*Summary!$B$23/100)</f>
        <v>8009.8050000000003</v>
      </c>
      <c r="AC1054" s="65"/>
      <c r="AD1054" s="145">
        <v>45925</v>
      </c>
      <c r="AE1054" s="139" t="s">
        <v>10</v>
      </c>
      <c r="AF1054" s="139">
        <v>82020038185</v>
      </c>
      <c r="AG1054" s="139" t="s">
        <v>3209</v>
      </c>
      <c r="AH1054" s="139" t="s">
        <v>2158</v>
      </c>
      <c r="AI1054" s="139">
        <v>1032052939</v>
      </c>
      <c r="AJ1054" s="139">
        <v>21683</v>
      </c>
      <c r="AK1054" s="139"/>
      <c r="AL1054" s="140">
        <v>1</v>
      </c>
      <c r="AM1054" s="141">
        <v>1.2</v>
      </c>
      <c r="AN1054" s="141">
        <v>2</v>
      </c>
      <c r="AO1054" s="141">
        <v>2</v>
      </c>
      <c r="AP1054" s="139" t="s">
        <v>8</v>
      </c>
      <c r="AQ1054" s="141">
        <v>53.37</v>
      </c>
      <c r="AR1054" s="139" t="s">
        <v>81</v>
      </c>
      <c r="AS1054" s="139" t="s">
        <v>81</v>
      </c>
      <c r="AT1054" s="139" t="s">
        <v>81</v>
      </c>
      <c r="AU1054" s="139" t="s">
        <v>81</v>
      </c>
      <c r="AV1054" s="139" t="s">
        <v>81</v>
      </c>
      <c r="AW1054" s="139">
        <v>2256355</v>
      </c>
      <c r="AX1054" s="139" t="s">
        <v>121</v>
      </c>
      <c r="AY1054" s="139" t="s">
        <v>82</v>
      </c>
      <c r="AZ1054" s="139"/>
      <c r="BA1054" s="139" t="s">
        <v>83</v>
      </c>
      <c r="BB1054" s="157">
        <v>596421512790</v>
      </c>
      <c r="BC1054" s="139"/>
      <c r="BD1054" s="139" t="s">
        <v>3210</v>
      </c>
      <c r="BE1054" s="139" t="s">
        <v>119</v>
      </c>
      <c r="BF1054" s="139" t="s">
        <v>87</v>
      </c>
      <c r="BG1054" s="139" t="s">
        <v>84</v>
      </c>
      <c r="BH1054" s="139" t="s">
        <v>85</v>
      </c>
      <c r="BI1054" s="139" t="s">
        <v>86</v>
      </c>
      <c r="BJ1054" s="139"/>
      <c r="BK1054" s="139" t="s">
        <v>116</v>
      </c>
    </row>
    <row r="1055" spans="1:63" ht="13.2" customHeight="1" x14ac:dyDescent="0.2">
      <c r="A1055" s="54">
        <f t="shared" si="353"/>
        <v>45925</v>
      </c>
      <c r="B1055" s="54" t="str">
        <f t="shared" si="354"/>
        <v>NRT</v>
      </c>
      <c r="C1055" s="53">
        <f t="shared" si="355"/>
        <v>82020038185</v>
      </c>
      <c r="D1055" s="55" t="str">
        <f t="shared" si="356"/>
        <v>PJP250148249</v>
      </c>
      <c r="E1055" s="53">
        <f t="shared" si="357"/>
        <v>596421499442</v>
      </c>
      <c r="F1055" s="53">
        <f t="shared" si="358"/>
        <v>2256355</v>
      </c>
      <c r="G1055" s="53" t="str">
        <f t="shared" si="359"/>
        <v>SWCORP (TEAMHT)</v>
      </c>
      <c r="H1055" s="55" t="str">
        <f t="shared" si="360"/>
        <v>문순영</v>
      </c>
      <c r="I1055" s="53">
        <f t="shared" si="361"/>
        <v>47732</v>
      </c>
      <c r="J1055" s="72">
        <f t="shared" si="362"/>
        <v>0</v>
      </c>
      <c r="K1055" s="114">
        <f t="shared" si="363"/>
        <v>1</v>
      </c>
      <c r="L1055" s="115">
        <f t="shared" si="364"/>
        <v>6.4</v>
      </c>
      <c r="M1055" s="115">
        <f t="shared" si="365"/>
        <v>8.1</v>
      </c>
      <c r="N1055" s="56">
        <f t="shared" si="366"/>
        <v>8.1</v>
      </c>
      <c r="O1055" s="53" t="str">
        <f t="shared" si="367"/>
        <v>일반(목록배제,Normal-Manifest Exception)</v>
      </c>
      <c r="P1055" s="100">
        <f t="shared" si="368"/>
        <v>46.3</v>
      </c>
      <c r="Q1055" s="63" t="str">
        <f t="shared" si="369"/>
        <v>RS702</v>
      </c>
      <c r="R1055" s="63" t="str">
        <f t="shared" si="370"/>
        <v>AIR SEOUL</v>
      </c>
      <c r="S1055" s="54">
        <f t="shared" si="371"/>
        <v>45925</v>
      </c>
      <c r="T1055" s="94">
        <f t="shared" si="372"/>
        <v>2009</v>
      </c>
      <c r="U1055" s="98" cm="1">
        <f t="array" ref="U1055">IF(OR(ISNUMBER(SEARCH("대신대납",J1055)),ISNUMBER(SEARCH("대신 대납",J1055))),_xlfn.LET(
  _xlpm.s,J1055,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5" s="98">
        <f>((K1055-1)*2500)/(Summary!$B$23/100)</f>
        <v>0</v>
      </c>
      <c r="W1055" s="107">
        <f>IF(OR(ISNUMBER(SEARCH("대신대납",J1055)),ISNUMBER(SEARCH("대신 대납",J1055)),ISNUMBER(SEARCH("대신착불",J1055)),ISNUMBER(SEARCH("대신 착불",J1055))), 0,_xlfn.IFNA(_xlfn.IFS(
    AND(N1055/K1055 &gt; 2, N1055/K1055 &lt;= 5), 500/(Summary!$B$23/100) * K1055,
    AND(N1055/K1055 &gt; 5, N1055/K1055 &lt;= 10), 1000/(Summary!$B$23/100) * K1055,
    AND(N1055/K1055 &gt; 10, N1055/K1055 &lt;= 20), 3000/(Summary!$B$23/100) * K1055,
    AND(N1055/K1055 &gt; 20, N1055/K1055 &lt;= 25), 11000/(Summary!$B$23/100) * K1055,
    AND(N1055/K1055 &gt; 25, N1055/K1055 &lt;= 999), 15000/(Summary!$B$23/100) * K1055
),0))</f>
        <v>106.11993675251769</v>
      </c>
      <c r="X1055" s="99" cm="1">
        <f t="array" ref="X1055">_xlfn.IFNA(_xlfn.IFS(AND(P1055&gt;=2000, P1055&lt;3000), 10000, AND(P1055&gt;=3000, P1055&lt;4000), 15000, AND(P1055&gt;=4000, P1055&lt;5000), 20000, AND(P1055&gt;=5000), 25000),0)</f>
        <v>0</v>
      </c>
      <c r="Y1055" s="64" t="str">
        <f>_xlfn.IFNA(VLOOKUP(D1055,OTC!$A:$H,8,0),"")</f>
        <v/>
      </c>
      <c r="Z1055" s="102">
        <f t="shared" si="373"/>
        <v>106</v>
      </c>
      <c r="AA1055" s="113">
        <f t="shared" si="374"/>
        <v>2115</v>
      </c>
      <c r="AB1055" s="124">
        <f>IF(OR(ISNUMBER(SEARCH("적하삭제",J1055)),ISNUMBER(SEARCH("적하 삭제",J1055))),0,AA1055*Summary!$B$23/100)</f>
        <v>19930.279500000001</v>
      </c>
      <c r="AC1055" s="65"/>
      <c r="AD1055" s="145">
        <v>45925</v>
      </c>
      <c r="AE1055" s="139" t="s">
        <v>10</v>
      </c>
      <c r="AF1055" s="139">
        <v>82020038185</v>
      </c>
      <c r="AG1055" s="139" t="s">
        <v>3211</v>
      </c>
      <c r="AH1055" s="139" t="s">
        <v>149</v>
      </c>
      <c r="AI1055" s="139">
        <v>1028315179</v>
      </c>
      <c r="AJ1055" s="139">
        <v>47732</v>
      </c>
      <c r="AK1055" s="139"/>
      <c r="AL1055" s="140">
        <v>1</v>
      </c>
      <c r="AM1055" s="141">
        <v>6.4</v>
      </c>
      <c r="AN1055" s="141">
        <v>8.1</v>
      </c>
      <c r="AO1055" s="141">
        <v>8.5</v>
      </c>
      <c r="AP1055" s="139" t="s">
        <v>8</v>
      </c>
      <c r="AQ1055" s="141">
        <v>46.3</v>
      </c>
      <c r="AR1055" s="139" t="s">
        <v>81</v>
      </c>
      <c r="AS1055" s="139" t="s">
        <v>81</v>
      </c>
      <c r="AT1055" s="139" t="s">
        <v>81</v>
      </c>
      <c r="AU1055" s="139" t="s">
        <v>81</v>
      </c>
      <c r="AV1055" s="139" t="s">
        <v>81</v>
      </c>
      <c r="AW1055" s="139">
        <v>2256355</v>
      </c>
      <c r="AX1055" s="139" t="s">
        <v>121</v>
      </c>
      <c r="AY1055" s="139" t="s">
        <v>82</v>
      </c>
      <c r="AZ1055" s="139"/>
      <c r="BA1055" s="139" t="s">
        <v>83</v>
      </c>
      <c r="BB1055" s="157">
        <v>596421499442</v>
      </c>
      <c r="BC1055" s="139"/>
      <c r="BD1055" s="139" t="s">
        <v>3212</v>
      </c>
      <c r="BE1055" s="139" t="s">
        <v>119</v>
      </c>
      <c r="BF1055" s="139" t="s">
        <v>87</v>
      </c>
      <c r="BG1055" s="139" t="s">
        <v>84</v>
      </c>
      <c r="BH1055" s="139" t="s">
        <v>85</v>
      </c>
      <c r="BI1055" s="139" t="s">
        <v>86</v>
      </c>
      <c r="BJ1055" s="139"/>
      <c r="BK1055" s="139" t="s">
        <v>116</v>
      </c>
    </row>
    <row r="1056" spans="1:63" ht="13.2" customHeight="1" x14ac:dyDescent="0.2">
      <c r="A1056" s="54">
        <f t="shared" si="353"/>
        <v>45925</v>
      </c>
      <c r="B1056" s="54" t="str">
        <f t="shared" si="354"/>
        <v>NRT</v>
      </c>
      <c r="C1056" s="53">
        <f t="shared" si="355"/>
        <v>82020038185</v>
      </c>
      <c r="D1056" s="55" t="str">
        <f t="shared" si="356"/>
        <v>PJP250149738</v>
      </c>
      <c r="E1056" s="53">
        <f t="shared" si="357"/>
        <v>596421507374</v>
      </c>
      <c r="F1056" s="53">
        <f t="shared" si="358"/>
        <v>2256355</v>
      </c>
      <c r="G1056" s="53" t="str">
        <f t="shared" si="359"/>
        <v>SWCORP (TEAMHT)</v>
      </c>
      <c r="H1056" s="55" t="str">
        <f t="shared" si="360"/>
        <v>문지호</v>
      </c>
      <c r="I1056" s="53">
        <f t="shared" si="361"/>
        <v>32546</v>
      </c>
      <c r="J1056" s="72">
        <f t="shared" si="362"/>
        <v>0</v>
      </c>
      <c r="K1056" s="114">
        <f t="shared" si="363"/>
        <v>1</v>
      </c>
      <c r="L1056" s="115">
        <f t="shared" si="364"/>
        <v>0.7</v>
      </c>
      <c r="M1056" s="115">
        <f t="shared" si="365"/>
        <v>2</v>
      </c>
      <c r="N1056" s="56">
        <f t="shared" si="366"/>
        <v>2</v>
      </c>
      <c r="O1056" s="53" t="str">
        <f t="shared" si="367"/>
        <v>일반(목록배제,Normal-Manifest Exception)</v>
      </c>
      <c r="P1056" s="100">
        <f t="shared" si="368"/>
        <v>6.95</v>
      </c>
      <c r="Q1056" s="63" t="str">
        <f t="shared" si="369"/>
        <v>RS702</v>
      </c>
      <c r="R1056" s="63" t="str">
        <f t="shared" si="370"/>
        <v>AIR SEOUL</v>
      </c>
      <c r="S1056" s="54">
        <f t="shared" si="371"/>
        <v>45925</v>
      </c>
      <c r="T1056" s="94">
        <f t="shared" si="372"/>
        <v>850</v>
      </c>
      <c r="U1056" s="98" cm="1">
        <f t="array" ref="U1056">IF(OR(ISNUMBER(SEARCH("대신대납",J1056)),ISNUMBER(SEARCH("대신 대납",J1056))),_xlfn.LET(
  _xlpm.s,J1056,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6" s="98">
        <f>((K1056-1)*2500)/(Summary!$B$23/100)</f>
        <v>0</v>
      </c>
      <c r="W1056" s="107">
        <f>IF(OR(ISNUMBER(SEARCH("대신대납",J1056)),ISNUMBER(SEARCH("대신 대납",J1056)),ISNUMBER(SEARCH("대신착불",J1056)),ISNUMBER(SEARCH("대신 착불",J1056))), 0,_xlfn.IFNA(_xlfn.IFS(
    AND(N1056/K1056 &gt; 2, N1056/K1056 &lt;= 5), 500/(Summary!$B$23/100) * K1056,
    AND(N1056/K1056 &gt; 5, N1056/K1056 &lt;= 10), 1000/(Summary!$B$23/100) * K1056,
    AND(N1056/K1056 &gt; 10, N1056/K1056 &lt;= 20), 3000/(Summary!$B$23/100) * K1056,
    AND(N1056/K1056 &gt; 20, N1056/K1056 &lt;= 25), 11000/(Summary!$B$23/100) * K1056,
    AND(N1056/K1056 &gt; 25, N1056/K1056 &lt;= 999), 15000/(Summary!$B$23/100) * K1056
),0))</f>
        <v>0</v>
      </c>
      <c r="X1056" s="99" cm="1">
        <f t="array" ref="X1056">_xlfn.IFNA(_xlfn.IFS(AND(P1056&gt;=2000, P1056&lt;3000), 10000, AND(P1056&gt;=3000, P1056&lt;4000), 15000, AND(P1056&gt;=4000, P1056&lt;5000), 20000, AND(P1056&gt;=5000), 25000),0)</f>
        <v>0</v>
      </c>
      <c r="Y1056" s="64" t="str">
        <f>_xlfn.IFNA(VLOOKUP(D1056,OTC!$A:$H,8,0),"")</f>
        <v/>
      </c>
      <c r="Z1056" s="102">
        <f t="shared" si="373"/>
        <v>0</v>
      </c>
      <c r="AA1056" s="113">
        <f t="shared" si="374"/>
        <v>850</v>
      </c>
      <c r="AB1056" s="124">
        <f>IF(OR(ISNUMBER(SEARCH("적하삭제",J1056)),ISNUMBER(SEARCH("적하 삭제",J1056))),0,AA1056*Summary!$B$23/100)</f>
        <v>8009.8050000000003</v>
      </c>
      <c r="AC1056" s="65"/>
      <c r="AD1056" s="145">
        <v>45925</v>
      </c>
      <c r="AE1056" s="139" t="s">
        <v>10</v>
      </c>
      <c r="AF1056" s="139">
        <v>82020038185</v>
      </c>
      <c r="AG1056" s="139" t="s">
        <v>3213</v>
      </c>
      <c r="AH1056" s="139" t="s">
        <v>3214</v>
      </c>
      <c r="AI1056" s="139">
        <v>1093360887</v>
      </c>
      <c r="AJ1056" s="139">
        <v>32546</v>
      </c>
      <c r="AK1056" s="139"/>
      <c r="AL1056" s="140">
        <v>1</v>
      </c>
      <c r="AM1056" s="141">
        <v>0.7</v>
      </c>
      <c r="AN1056" s="141">
        <v>2</v>
      </c>
      <c r="AO1056" s="141">
        <v>2</v>
      </c>
      <c r="AP1056" s="139" t="s">
        <v>8</v>
      </c>
      <c r="AQ1056" s="141">
        <v>6.95</v>
      </c>
      <c r="AR1056" s="139" t="s">
        <v>81</v>
      </c>
      <c r="AS1056" s="139" t="s">
        <v>81</v>
      </c>
      <c r="AT1056" s="139" t="s">
        <v>81</v>
      </c>
      <c r="AU1056" s="139" t="s">
        <v>81</v>
      </c>
      <c r="AV1056" s="139" t="s">
        <v>81</v>
      </c>
      <c r="AW1056" s="139">
        <v>2256355</v>
      </c>
      <c r="AX1056" s="139" t="s">
        <v>121</v>
      </c>
      <c r="AY1056" s="139" t="s">
        <v>82</v>
      </c>
      <c r="AZ1056" s="139"/>
      <c r="BA1056" s="139" t="s">
        <v>83</v>
      </c>
      <c r="BB1056" s="157">
        <v>596421507374</v>
      </c>
      <c r="BC1056" s="139"/>
      <c r="BD1056" s="139" t="s">
        <v>3215</v>
      </c>
      <c r="BE1056" s="139" t="s">
        <v>119</v>
      </c>
      <c r="BF1056" s="139" t="s">
        <v>87</v>
      </c>
      <c r="BG1056" s="139" t="s">
        <v>84</v>
      </c>
      <c r="BH1056" s="139" t="s">
        <v>85</v>
      </c>
      <c r="BI1056" s="139" t="s">
        <v>86</v>
      </c>
      <c r="BJ1056" s="139"/>
      <c r="BK1056" s="139" t="s">
        <v>116</v>
      </c>
    </row>
    <row r="1057" spans="1:63" ht="13.2" customHeight="1" x14ac:dyDescent="0.2">
      <c r="A1057" s="54">
        <f t="shared" si="353"/>
        <v>45925</v>
      </c>
      <c r="B1057" s="54" t="str">
        <f t="shared" si="354"/>
        <v>NRT</v>
      </c>
      <c r="C1057" s="53">
        <f t="shared" si="355"/>
        <v>82020038185</v>
      </c>
      <c r="D1057" s="55" t="str">
        <f t="shared" si="356"/>
        <v>PJP250149735</v>
      </c>
      <c r="E1057" s="53">
        <f t="shared" si="357"/>
        <v>596421507341</v>
      </c>
      <c r="F1057" s="53">
        <f t="shared" si="358"/>
        <v>2256355</v>
      </c>
      <c r="G1057" s="53" t="str">
        <f t="shared" si="359"/>
        <v>SWCORP (TEAMHT)</v>
      </c>
      <c r="H1057" s="55" t="str">
        <f t="shared" si="360"/>
        <v>배다운</v>
      </c>
      <c r="I1057" s="53">
        <f t="shared" si="361"/>
        <v>24008</v>
      </c>
      <c r="J1057" s="72">
        <f t="shared" si="362"/>
        <v>0</v>
      </c>
      <c r="K1057" s="114">
        <f t="shared" si="363"/>
        <v>1</v>
      </c>
      <c r="L1057" s="115">
        <f t="shared" si="364"/>
        <v>1.55</v>
      </c>
      <c r="M1057" s="115">
        <f t="shared" si="365"/>
        <v>5.9</v>
      </c>
      <c r="N1057" s="56">
        <f t="shared" si="366"/>
        <v>5.9</v>
      </c>
      <c r="O1057" s="53" t="str">
        <f t="shared" si="367"/>
        <v>일반(목록배제,Normal-Manifest Exception)</v>
      </c>
      <c r="P1057" s="100">
        <f t="shared" si="368"/>
        <v>13.92</v>
      </c>
      <c r="Q1057" s="63" t="str">
        <f t="shared" si="369"/>
        <v>RS702</v>
      </c>
      <c r="R1057" s="63" t="str">
        <f t="shared" si="370"/>
        <v>AIR SEOUL</v>
      </c>
      <c r="S1057" s="54">
        <f t="shared" si="371"/>
        <v>45925</v>
      </c>
      <c r="T1057" s="94">
        <f t="shared" si="372"/>
        <v>1591</v>
      </c>
      <c r="U1057" s="98" cm="1">
        <f t="array" ref="U1057">IF(OR(ISNUMBER(SEARCH("대신대납",J1057)),ISNUMBER(SEARCH("대신 대납",J1057))),_xlfn.LET(
  _xlpm.s,J1057,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7" s="98">
        <f>((K1057-1)*2500)/(Summary!$B$23/100)</f>
        <v>0</v>
      </c>
      <c r="W1057" s="107">
        <f>IF(OR(ISNUMBER(SEARCH("대신대납",J1057)),ISNUMBER(SEARCH("대신 대납",J1057)),ISNUMBER(SEARCH("대신착불",J1057)),ISNUMBER(SEARCH("대신 착불",J1057))), 0,_xlfn.IFNA(_xlfn.IFS(
    AND(N1057/K1057 &gt; 2, N1057/K1057 &lt;= 5), 500/(Summary!$B$23/100) * K1057,
    AND(N1057/K1057 &gt; 5, N1057/K1057 &lt;= 10), 1000/(Summary!$B$23/100) * K1057,
    AND(N1057/K1057 &gt; 10, N1057/K1057 &lt;= 20), 3000/(Summary!$B$23/100) * K1057,
    AND(N1057/K1057 &gt; 20, N1057/K1057 &lt;= 25), 11000/(Summary!$B$23/100) * K1057,
    AND(N1057/K1057 &gt; 25, N1057/K1057 &lt;= 999), 15000/(Summary!$B$23/100) * K1057
),0))</f>
        <v>106.11993675251769</v>
      </c>
      <c r="X1057" s="99" cm="1">
        <f t="array" ref="X1057">_xlfn.IFNA(_xlfn.IFS(AND(P1057&gt;=2000, P1057&lt;3000), 10000, AND(P1057&gt;=3000, P1057&lt;4000), 15000, AND(P1057&gt;=4000, P1057&lt;5000), 20000, AND(P1057&gt;=5000), 25000),0)</f>
        <v>0</v>
      </c>
      <c r="Y1057" s="64" t="str">
        <f>_xlfn.IFNA(VLOOKUP(D1057,OTC!$A:$H,8,0),"")</f>
        <v/>
      </c>
      <c r="Z1057" s="102">
        <f t="shared" si="373"/>
        <v>106</v>
      </c>
      <c r="AA1057" s="113">
        <f t="shared" si="374"/>
        <v>1697</v>
      </c>
      <c r="AB1057" s="124">
        <f>IF(OR(ISNUMBER(SEARCH("적하삭제",J1057)),ISNUMBER(SEARCH("적하 삭제",J1057))),0,AA1057*Summary!$B$23/100)</f>
        <v>15991.340099999999</v>
      </c>
      <c r="AC1057" s="65"/>
      <c r="AD1057" s="145">
        <v>45925</v>
      </c>
      <c r="AE1057" s="139" t="s">
        <v>10</v>
      </c>
      <c r="AF1057" s="139">
        <v>82020038185</v>
      </c>
      <c r="AG1057" s="139" t="s">
        <v>3216</v>
      </c>
      <c r="AH1057" s="139" t="s">
        <v>1211</v>
      </c>
      <c r="AI1057" s="139">
        <v>1040507186</v>
      </c>
      <c r="AJ1057" s="139">
        <v>24008</v>
      </c>
      <c r="AK1057" s="139"/>
      <c r="AL1057" s="140">
        <v>1</v>
      </c>
      <c r="AM1057" s="141">
        <v>1.55</v>
      </c>
      <c r="AN1057" s="141">
        <v>5.9</v>
      </c>
      <c r="AO1057" s="141">
        <v>6</v>
      </c>
      <c r="AP1057" s="139" t="s">
        <v>8</v>
      </c>
      <c r="AQ1057" s="141">
        <v>13.92</v>
      </c>
      <c r="AR1057" s="139" t="s">
        <v>81</v>
      </c>
      <c r="AS1057" s="139" t="s">
        <v>81</v>
      </c>
      <c r="AT1057" s="139" t="s">
        <v>81</v>
      </c>
      <c r="AU1057" s="139" t="s">
        <v>81</v>
      </c>
      <c r="AV1057" s="139" t="s">
        <v>81</v>
      </c>
      <c r="AW1057" s="139">
        <v>2256355</v>
      </c>
      <c r="AX1057" s="139" t="s">
        <v>121</v>
      </c>
      <c r="AY1057" s="139" t="s">
        <v>82</v>
      </c>
      <c r="AZ1057" s="139"/>
      <c r="BA1057" s="139" t="s">
        <v>83</v>
      </c>
      <c r="BB1057" s="157">
        <v>596421507341</v>
      </c>
      <c r="BC1057" s="139"/>
      <c r="BD1057" s="139" t="s">
        <v>3217</v>
      </c>
      <c r="BE1057" s="139" t="s">
        <v>119</v>
      </c>
      <c r="BF1057" s="139" t="s">
        <v>87</v>
      </c>
      <c r="BG1057" s="139" t="s">
        <v>84</v>
      </c>
      <c r="BH1057" s="139" t="s">
        <v>85</v>
      </c>
      <c r="BI1057" s="139" t="s">
        <v>86</v>
      </c>
      <c r="BJ1057" s="139"/>
      <c r="BK1057" s="139" t="s">
        <v>116</v>
      </c>
    </row>
    <row r="1058" spans="1:63" ht="13.2" customHeight="1" x14ac:dyDescent="0.2">
      <c r="A1058" s="54">
        <f t="shared" si="353"/>
        <v>45925</v>
      </c>
      <c r="B1058" s="54" t="str">
        <f t="shared" si="354"/>
        <v>NRT</v>
      </c>
      <c r="C1058" s="53">
        <f t="shared" si="355"/>
        <v>82020038185</v>
      </c>
      <c r="D1058" s="55" t="str">
        <f t="shared" si="356"/>
        <v>PJP250149736</v>
      </c>
      <c r="E1058" s="53">
        <f t="shared" si="357"/>
        <v>596421507352</v>
      </c>
      <c r="F1058" s="53">
        <f t="shared" si="358"/>
        <v>2256355</v>
      </c>
      <c r="G1058" s="53" t="str">
        <f t="shared" si="359"/>
        <v>SWCORP (TEAMHT)</v>
      </c>
      <c r="H1058" s="55" t="str">
        <f t="shared" si="360"/>
        <v>김의진</v>
      </c>
      <c r="I1058" s="53">
        <f t="shared" si="361"/>
        <v>46555</v>
      </c>
      <c r="J1058" s="72">
        <f t="shared" si="362"/>
        <v>0</v>
      </c>
      <c r="K1058" s="114">
        <f t="shared" si="363"/>
        <v>1</v>
      </c>
      <c r="L1058" s="115">
        <f t="shared" si="364"/>
        <v>1.1499999999999999</v>
      </c>
      <c r="M1058" s="115">
        <f t="shared" si="365"/>
        <v>3.6</v>
      </c>
      <c r="N1058" s="56">
        <f t="shared" si="366"/>
        <v>3.6</v>
      </c>
      <c r="O1058" s="53" t="str">
        <f t="shared" si="367"/>
        <v>일반(목록배제,Normal-Manifest Exception)</v>
      </c>
      <c r="P1058" s="100">
        <f t="shared" si="368"/>
        <v>11.24</v>
      </c>
      <c r="Q1058" s="63" t="str">
        <f t="shared" si="369"/>
        <v>RS702</v>
      </c>
      <c r="R1058" s="63" t="str">
        <f t="shared" si="370"/>
        <v>AIR SEOUL</v>
      </c>
      <c r="S1058" s="54">
        <f t="shared" si="371"/>
        <v>45925</v>
      </c>
      <c r="T1058" s="94">
        <f t="shared" si="372"/>
        <v>1154</v>
      </c>
      <c r="U1058" s="98" cm="1">
        <f t="array" ref="U1058">IF(OR(ISNUMBER(SEARCH("대신대납",J1058)),ISNUMBER(SEARCH("대신 대납",J1058))),_xlfn.LET(
  _xlpm.s,J1058,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8" s="98">
        <f>((K1058-1)*2500)/(Summary!$B$23/100)</f>
        <v>0</v>
      </c>
      <c r="W1058" s="107">
        <f>IF(OR(ISNUMBER(SEARCH("대신대납",J1058)),ISNUMBER(SEARCH("대신 대납",J1058)),ISNUMBER(SEARCH("대신착불",J1058)),ISNUMBER(SEARCH("대신 착불",J1058))), 0,_xlfn.IFNA(_xlfn.IFS(
    AND(N1058/K1058 &gt; 2, N1058/K1058 &lt;= 5), 500/(Summary!$B$23/100) * K1058,
    AND(N1058/K1058 &gt; 5, N1058/K1058 &lt;= 10), 1000/(Summary!$B$23/100) * K1058,
    AND(N1058/K1058 &gt; 10, N1058/K1058 &lt;= 20), 3000/(Summary!$B$23/100) * K1058,
    AND(N1058/K1058 &gt; 20, N1058/K1058 &lt;= 25), 11000/(Summary!$B$23/100) * K1058,
    AND(N1058/K1058 &gt; 25, N1058/K1058 &lt;= 999), 15000/(Summary!$B$23/100) * K1058
),0))</f>
        <v>53.059968376258844</v>
      </c>
      <c r="X1058" s="99" cm="1">
        <f t="array" ref="X1058">_xlfn.IFNA(_xlfn.IFS(AND(P1058&gt;=2000, P1058&lt;3000), 10000, AND(P1058&gt;=3000, P1058&lt;4000), 15000, AND(P1058&gt;=4000, P1058&lt;5000), 20000, AND(P1058&gt;=5000), 25000),0)</f>
        <v>0</v>
      </c>
      <c r="Y1058" s="64" t="str">
        <f>_xlfn.IFNA(VLOOKUP(D1058,OTC!$A:$H,8,0),"")</f>
        <v/>
      </c>
      <c r="Z1058" s="102">
        <f t="shared" si="373"/>
        <v>53</v>
      </c>
      <c r="AA1058" s="113">
        <f t="shared" si="374"/>
        <v>1207</v>
      </c>
      <c r="AB1058" s="124">
        <f>IF(OR(ISNUMBER(SEARCH("적하삭제",J1058)),ISNUMBER(SEARCH("적하 삭제",J1058))),0,AA1058*Summary!$B$23/100)</f>
        <v>11373.9231</v>
      </c>
      <c r="AC1058" s="65"/>
      <c r="AD1058" s="145">
        <v>45925</v>
      </c>
      <c r="AE1058" s="139" t="s">
        <v>10</v>
      </c>
      <c r="AF1058" s="139">
        <v>82020038185</v>
      </c>
      <c r="AG1058" s="139" t="s">
        <v>3218</v>
      </c>
      <c r="AH1058" s="139" t="s">
        <v>3219</v>
      </c>
      <c r="AI1058" s="139">
        <v>1085642873</v>
      </c>
      <c r="AJ1058" s="139">
        <v>46555</v>
      </c>
      <c r="AK1058" s="139"/>
      <c r="AL1058" s="140">
        <v>1</v>
      </c>
      <c r="AM1058" s="141">
        <v>1.1499999999999999</v>
      </c>
      <c r="AN1058" s="141">
        <v>3.6</v>
      </c>
      <c r="AO1058" s="141">
        <v>3.6</v>
      </c>
      <c r="AP1058" s="139" t="s">
        <v>8</v>
      </c>
      <c r="AQ1058" s="141">
        <v>11.24</v>
      </c>
      <c r="AR1058" s="139" t="s">
        <v>81</v>
      </c>
      <c r="AS1058" s="139" t="s">
        <v>81</v>
      </c>
      <c r="AT1058" s="139" t="s">
        <v>81</v>
      </c>
      <c r="AU1058" s="139" t="s">
        <v>81</v>
      </c>
      <c r="AV1058" s="139" t="s">
        <v>81</v>
      </c>
      <c r="AW1058" s="139">
        <v>2256355</v>
      </c>
      <c r="AX1058" s="139" t="s">
        <v>121</v>
      </c>
      <c r="AY1058" s="139" t="s">
        <v>82</v>
      </c>
      <c r="AZ1058" s="139"/>
      <c r="BA1058" s="139" t="s">
        <v>83</v>
      </c>
      <c r="BB1058" s="157">
        <v>596421507352</v>
      </c>
      <c r="BC1058" s="139"/>
      <c r="BD1058" s="139" t="s">
        <v>3220</v>
      </c>
      <c r="BE1058" s="139" t="s">
        <v>119</v>
      </c>
      <c r="BF1058" s="139" t="s">
        <v>87</v>
      </c>
      <c r="BG1058" s="139" t="s">
        <v>84</v>
      </c>
      <c r="BH1058" s="139" t="s">
        <v>85</v>
      </c>
      <c r="BI1058" s="139" t="s">
        <v>86</v>
      </c>
      <c r="BJ1058" s="139"/>
      <c r="BK1058" s="139" t="s">
        <v>116</v>
      </c>
    </row>
    <row r="1059" spans="1:63" ht="13.2" customHeight="1" x14ac:dyDescent="0.2">
      <c r="A1059" s="54">
        <f t="shared" si="353"/>
        <v>45925</v>
      </c>
      <c r="B1059" s="54" t="str">
        <f t="shared" si="354"/>
        <v>NRT</v>
      </c>
      <c r="C1059" s="53">
        <f t="shared" si="355"/>
        <v>82020038185</v>
      </c>
      <c r="D1059" s="55" t="str">
        <f t="shared" si="356"/>
        <v>PJP250149305</v>
      </c>
      <c r="E1059" s="53">
        <f t="shared" si="357"/>
        <v>596421505462</v>
      </c>
      <c r="F1059" s="53">
        <f t="shared" si="358"/>
        <v>2256355</v>
      </c>
      <c r="G1059" s="53" t="str">
        <f t="shared" si="359"/>
        <v>SWCORP (TEAMHT)</v>
      </c>
      <c r="H1059" s="55" t="str">
        <f t="shared" si="360"/>
        <v>임효진</v>
      </c>
      <c r="I1059" s="53">
        <f t="shared" si="361"/>
        <v>6948</v>
      </c>
      <c r="J1059" s="72">
        <f t="shared" si="362"/>
        <v>0</v>
      </c>
      <c r="K1059" s="114">
        <f t="shared" si="363"/>
        <v>1</v>
      </c>
      <c r="L1059" s="115">
        <f t="shared" si="364"/>
        <v>0.5</v>
      </c>
      <c r="M1059" s="115">
        <f t="shared" si="365"/>
        <v>2.1</v>
      </c>
      <c r="N1059" s="56">
        <f t="shared" si="366"/>
        <v>2.1</v>
      </c>
      <c r="O1059" s="53" t="str">
        <f t="shared" si="367"/>
        <v>일반(목록배제,Normal-Manifest Exception)</v>
      </c>
      <c r="P1059" s="100">
        <f t="shared" si="368"/>
        <v>8.49</v>
      </c>
      <c r="Q1059" s="63" t="str">
        <f t="shared" si="369"/>
        <v>RS702</v>
      </c>
      <c r="R1059" s="63" t="str">
        <f t="shared" si="370"/>
        <v>AIR SEOUL</v>
      </c>
      <c r="S1059" s="54">
        <f t="shared" si="371"/>
        <v>45925</v>
      </c>
      <c r="T1059" s="94">
        <f t="shared" si="372"/>
        <v>869</v>
      </c>
      <c r="U1059" s="98" cm="1">
        <f t="array" ref="U1059">IF(OR(ISNUMBER(SEARCH("대신대납",J1059)),ISNUMBER(SEARCH("대신 대납",J1059))),_xlfn.LET(
  _xlpm.s,J1059,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59" s="98">
        <f>((K1059-1)*2500)/(Summary!$B$23/100)</f>
        <v>0</v>
      </c>
      <c r="W1059" s="107">
        <f>IF(OR(ISNUMBER(SEARCH("대신대납",J1059)),ISNUMBER(SEARCH("대신 대납",J1059)),ISNUMBER(SEARCH("대신착불",J1059)),ISNUMBER(SEARCH("대신 착불",J1059))), 0,_xlfn.IFNA(_xlfn.IFS(
    AND(N1059/K1059 &gt; 2, N1059/K1059 &lt;= 5), 500/(Summary!$B$23/100) * K1059,
    AND(N1059/K1059 &gt; 5, N1059/K1059 &lt;= 10), 1000/(Summary!$B$23/100) * K1059,
    AND(N1059/K1059 &gt; 10, N1059/K1059 &lt;= 20), 3000/(Summary!$B$23/100) * K1059,
    AND(N1059/K1059 &gt; 20, N1059/K1059 &lt;= 25), 11000/(Summary!$B$23/100) * K1059,
    AND(N1059/K1059 &gt; 25, N1059/K1059 &lt;= 999), 15000/(Summary!$B$23/100) * K1059
),0))</f>
        <v>53.059968376258844</v>
      </c>
      <c r="X1059" s="99" cm="1">
        <f t="array" ref="X1059">_xlfn.IFNA(_xlfn.IFS(AND(P1059&gt;=2000, P1059&lt;3000), 10000, AND(P1059&gt;=3000, P1059&lt;4000), 15000, AND(P1059&gt;=4000, P1059&lt;5000), 20000, AND(P1059&gt;=5000), 25000),0)</f>
        <v>0</v>
      </c>
      <c r="Y1059" s="64" t="str">
        <f>_xlfn.IFNA(VLOOKUP(D1059,OTC!$A:$H,8,0),"")</f>
        <v/>
      </c>
      <c r="Z1059" s="102">
        <f t="shared" si="373"/>
        <v>53</v>
      </c>
      <c r="AA1059" s="113">
        <f t="shared" si="374"/>
        <v>922</v>
      </c>
      <c r="AB1059" s="124">
        <f>IF(OR(ISNUMBER(SEARCH("적하삭제",J1059)),ISNUMBER(SEARCH("적하 삭제",J1059))),0,AA1059*Summary!$B$23/100)</f>
        <v>8688.2826000000005</v>
      </c>
      <c r="AC1059" s="65"/>
      <c r="AD1059" s="145">
        <v>45925</v>
      </c>
      <c r="AE1059" s="139" t="s">
        <v>10</v>
      </c>
      <c r="AF1059" s="139">
        <v>82020038185</v>
      </c>
      <c r="AG1059" s="139" t="s">
        <v>3221</v>
      </c>
      <c r="AH1059" s="139" t="s">
        <v>247</v>
      </c>
      <c r="AI1059" s="139">
        <v>1048546648</v>
      </c>
      <c r="AJ1059" s="139">
        <v>6948</v>
      </c>
      <c r="AK1059" s="139"/>
      <c r="AL1059" s="140">
        <v>1</v>
      </c>
      <c r="AM1059" s="141">
        <v>0.5</v>
      </c>
      <c r="AN1059" s="141">
        <v>2.1</v>
      </c>
      <c r="AO1059" s="141">
        <v>2.1</v>
      </c>
      <c r="AP1059" s="139" t="s">
        <v>8</v>
      </c>
      <c r="AQ1059" s="141">
        <v>8.49</v>
      </c>
      <c r="AR1059" s="139" t="s">
        <v>81</v>
      </c>
      <c r="AS1059" s="139" t="s">
        <v>81</v>
      </c>
      <c r="AT1059" s="139" t="s">
        <v>81</v>
      </c>
      <c r="AU1059" s="139" t="s">
        <v>81</v>
      </c>
      <c r="AV1059" s="139" t="s">
        <v>81</v>
      </c>
      <c r="AW1059" s="139">
        <v>2256355</v>
      </c>
      <c r="AX1059" s="139" t="s">
        <v>121</v>
      </c>
      <c r="AY1059" s="139" t="s">
        <v>82</v>
      </c>
      <c r="AZ1059" s="139"/>
      <c r="BA1059" s="139" t="s">
        <v>83</v>
      </c>
      <c r="BB1059" s="157">
        <v>596421505462</v>
      </c>
      <c r="BC1059" s="139"/>
      <c r="BD1059" s="139" t="s">
        <v>3222</v>
      </c>
      <c r="BE1059" s="139" t="s">
        <v>119</v>
      </c>
      <c r="BF1059" s="139" t="s">
        <v>87</v>
      </c>
      <c r="BG1059" s="139" t="s">
        <v>84</v>
      </c>
      <c r="BH1059" s="139" t="s">
        <v>85</v>
      </c>
      <c r="BI1059" s="139" t="s">
        <v>86</v>
      </c>
      <c r="BJ1059" s="139"/>
      <c r="BK1059" s="139" t="s">
        <v>116</v>
      </c>
    </row>
    <row r="1060" spans="1:63" ht="13.2" customHeight="1" x14ac:dyDescent="0.2">
      <c r="A1060" s="54">
        <f t="shared" si="353"/>
        <v>45925</v>
      </c>
      <c r="B1060" s="54" t="str">
        <f t="shared" si="354"/>
        <v>NRT</v>
      </c>
      <c r="C1060" s="53">
        <f t="shared" si="355"/>
        <v>82020038185</v>
      </c>
      <c r="D1060" s="55" t="str">
        <f t="shared" si="356"/>
        <v>PJP250149273</v>
      </c>
      <c r="E1060" s="53">
        <f t="shared" si="357"/>
        <v>596421505123</v>
      </c>
      <c r="F1060" s="53">
        <f t="shared" si="358"/>
        <v>2256355</v>
      </c>
      <c r="G1060" s="53" t="str">
        <f t="shared" si="359"/>
        <v>SWCORP (TEAMHT)</v>
      </c>
      <c r="H1060" s="55" t="str">
        <f t="shared" si="360"/>
        <v>노미영</v>
      </c>
      <c r="I1060" s="53">
        <f t="shared" si="361"/>
        <v>52738</v>
      </c>
      <c r="J1060" s="72">
        <f t="shared" si="362"/>
        <v>0</v>
      </c>
      <c r="K1060" s="114">
        <f t="shared" si="363"/>
        <v>1</v>
      </c>
      <c r="L1060" s="115">
        <f t="shared" si="364"/>
        <v>1</v>
      </c>
      <c r="M1060" s="115">
        <f t="shared" si="365"/>
        <v>2.1</v>
      </c>
      <c r="N1060" s="56">
        <f t="shared" si="366"/>
        <v>2.1</v>
      </c>
      <c r="O1060" s="53" t="str">
        <f t="shared" si="367"/>
        <v>일반(목록배제,Normal-Manifest Exception)</v>
      </c>
      <c r="P1060" s="100">
        <f t="shared" si="368"/>
        <v>16.059999999999999</v>
      </c>
      <c r="Q1060" s="63" t="str">
        <f t="shared" si="369"/>
        <v>RS702</v>
      </c>
      <c r="R1060" s="63" t="str">
        <f t="shared" si="370"/>
        <v>AIR SEOUL</v>
      </c>
      <c r="S1060" s="54">
        <f t="shared" si="371"/>
        <v>45925</v>
      </c>
      <c r="T1060" s="94">
        <f t="shared" si="372"/>
        <v>869</v>
      </c>
      <c r="U1060" s="98" cm="1">
        <f t="array" ref="U1060">IF(OR(ISNUMBER(SEARCH("대신대납",J1060)),ISNUMBER(SEARCH("대신 대납",J1060))),_xlfn.LET(
  _xlpm.s,J1060,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0" s="98">
        <f>((K1060-1)*2500)/(Summary!$B$23/100)</f>
        <v>0</v>
      </c>
      <c r="W1060" s="107">
        <f>IF(OR(ISNUMBER(SEARCH("대신대납",J1060)),ISNUMBER(SEARCH("대신 대납",J1060)),ISNUMBER(SEARCH("대신착불",J1060)),ISNUMBER(SEARCH("대신 착불",J1060))), 0,_xlfn.IFNA(_xlfn.IFS(
    AND(N1060/K1060 &gt; 2, N1060/K1060 &lt;= 5), 500/(Summary!$B$23/100) * K1060,
    AND(N1060/K1060 &gt; 5, N1060/K1060 &lt;= 10), 1000/(Summary!$B$23/100) * K1060,
    AND(N1060/K1060 &gt; 10, N1060/K1060 &lt;= 20), 3000/(Summary!$B$23/100) * K1060,
    AND(N1060/K1060 &gt; 20, N1060/K1060 &lt;= 25), 11000/(Summary!$B$23/100) * K1060,
    AND(N1060/K1060 &gt; 25, N1060/K1060 &lt;= 999), 15000/(Summary!$B$23/100) * K1060
),0))</f>
        <v>53.059968376258844</v>
      </c>
      <c r="X1060" s="99" cm="1">
        <f t="array" ref="X1060">_xlfn.IFNA(_xlfn.IFS(AND(P1060&gt;=2000, P1060&lt;3000), 10000, AND(P1060&gt;=3000, P1060&lt;4000), 15000, AND(P1060&gt;=4000, P1060&lt;5000), 20000, AND(P1060&gt;=5000), 25000),0)</f>
        <v>0</v>
      </c>
      <c r="Y1060" s="64" t="str">
        <f>_xlfn.IFNA(VLOOKUP(D1060,OTC!$A:$H,8,0),"")</f>
        <v/>
      </c>
      <c r="Z1060" s="102">
        <f t="shared" si="373"/>
        <v>53</v>
      </c>
      <c r="AA1060" s="113">
        <f t="shared" si="374"/>
        <v>922</v>
      </c>
      <c r="AB1060" s="124">
        <f>IF(OR(ISNUMBER(SEARCH("적하삭제",J1060)),ISNUMBER(SEARCH("적하 삭제",J1060))),0,AA1060*Summary!$B$23/100)</f>
        <v>8688.2826000000005</v>
      </c>
      <c r="AC1060" s="65"/>
      <c r="AD1060" s="145">
        <v>45925</v>
      </c>
      <c r="AE1060" s="139" t="s">
        <v>10</v>
      </c>
      <c r="AF1060" s="139">
        <v>82020038185</v>
      </c>
      <c r="AG1060" s="139" t="s">
        <v>3223</v>
      </c>
      <c r="AH1060" s="139" t="s">
        <v>3224</v>
      </c>
      <c r="AI1060" s="139">
        <v>1044566658</v>
      </c>
      <c r="AJ1060" s="139">
        <v>52738</v>
      </c>
      <c r="AK1060" s="139"/>
      <c r="AL1060" s="140">
        <v>1</v>
      </c>
      <c r="AM1060" s="141">
        <v>1</v>
      </c>
      <c r="AN1060" s="141">
        <v>2.1</v>
      </c>
      <c r="AO1060" s="141">
        <v>2.1</v>
      </c>
      <c r="AP1060" s="139" t="s">
        <v>8</v>
      </c>
      <c r="AQ1060" s="141">
        <v>16.059999999999999</v>
      </c>
      <c r="AR1060" s="139" t="s">
        <v>81</v>
      </c>
      <c r="AS1060" s="139" t="s">
        <v>81</v>
      </c>
      <c r="AT1060" s="139" t="s">
        <v>81</v>
      </c>
      <c r="AU1060" s="139" t="s">
        <v>81</v>
      </c>
      <c r="AV1060" s="139" t="s">
        <v>81</v>
      </c>
      <c r="AW1060" s="139">
        <v>2256355</v>
      </c>
      <c r="AX1060" s="139" t="s">
        <v>121</v>
      </c>
      <c r="AY1060" s="139" t="s">
        <v>82</v>
      </c>
      <c r="AZ1060" s="139"/>
      <c r="BA1060" s="139" t="s">
        <v>83</v>
      </c>
      <c r="BB1060" s="157">
        <v>596421505123</v>
      </c>
      <c r="BC1060" s="139"/>
      <c r="BD1060" s="139" t="s">
        <v>3225</v>
      </c>
      <c r="BE1060" s="139" t="s">
        <v>119</v>
      </c>
      <c r="BF1060" s="139" t="s">
        <v>87</v>
      </c>
      <c r="BG1060" s="139" t="s">
        <v>84</v>
      </c>
      <c r="BH1060" s="139" t="s">
        <v>85</v>
      </c>
      <c r="BI1060" s="139" t="s">
        <v>86</v>
      </c>
      <c r="BJ1060" s="139"/>
      <c r="BK1060" s="139" t="s">
        <v>116</v>
      </c>
    </row>
    <row r="1061" spans="1:63" ht="13.2" customHeight="1" x14ac:dyDescent="0.2">
      <c r="A1061" s="54">
        <f t="shared" si="353"/>
        <v>45925</v>
      </c>
      <c r="B1061" s="54" t="str">
        <f t="shared" si="354"/>
        <v>NRT</v>
      </c>
      <c r="C1061" s="53">
        <f t="shared" si="355"/>
        <v>82020038185</v>
      </c>
      <c r="D1061" s="55" t="str">
        <f t="shared" si="356"/>
        <v>PJP250149276</v>
      </c>
      <c r="E1061" s="53">
        <f t="shared" si="357"/>
        <v>596421505156</v>
      </c>
      <c r="F1061" s="53">
        <f t="shared" si="358"/>
        <v>2256355</v>
      </c>
      <c r="G1061" s="53" t="str">
        <f t="shared" si="359"/>
        <v>SWCORP (TEAMHT)</v>
      </c>
      <c r="H1061" s="55" t="str">
        <f t="shared" si="360"/>
        <v>이둥지</v>
      </c>
      <c r="I1061" s="53">
        <f t="shared" si="361"/>
        <v>3771</v>
      </c>
      <c r="J1061" s="72">
        <f t="shared" si="362"/>
        <v>0</v>
      </c>
      <c r="K1061" s="114">
        <f t="shared" si="363"/>
        <v>1</v>
      </c>
      <c r="L1061" s="115">
        <f t="shared" si="364"/>
        <v>0.55000000000000004</v>
      </c>
      <c r="M1061" s="115">
        <f t="shared" si="365"/>
        <v>2.1</v>
      </c>
      <c r="N1061" s="56">
        <f t="shared" si="366"/>
        <v>2.1</v>
      </c>
      <c r="O1061" s="53" t="str">
        <f t="shared" si="367"/>
        <v>일반(목록배제,Normal-Manifest Exception)</v>
      </c>
      <c r="P1061" s="100">
        <f t="shared" si="368"/>
        <v>8.82</v>
      </c>
      <c r="Q1061" s="63" t="str">
        <f t="shared" si="369"/>
        <v>RS702</v>
      </c>
      <c r="R1061" s="63" t="str">
        <f t="shared" si="370"/>
        <v>AIR SEOUL</v>
      </c>
      <c r="S1061" s="54">
        <f t="shared" si="371"/>
        <v>45925</v>
      </c>
      <c r="T1061" s="94">
        <f t="shared" si="372"/>
        <v>869</v>
      </c>
      <c r="U1061" s="98" cm="1">
        <f t="array" ref="U1061">IF(OR(ISNUMBER(SEARCH("대신대납",J1061)),ISNUMBER(SEARCH("대신 대납",J1061))),_xlfn.LET(
  _xlpm.s,J1061,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1" s="98">
        <f>((K1061-1)*2500)/(Summary!$B$23/100)</f>
        <v>0</v>
      </c>
      <c r="W1061" s="107">
        <f>IF(OR(ISNUMBER(SEARCH("대신대납",J1061)),ISNUMBER(SEARCH("대신 대납",J1061)),ISNUMBER(SEARCH("대신착불",J1061)),ISNUMBER(SEARCH("대신 착불",J1061))), 0,_xlfn.IFNA(_xlfn.IFS(
    AND(N1061/K1061 &gt; 2, N1061/K1061 &lt;= 5), 500/(Summary!$B$23/100) * K1061,
    AND(N1061/K1061 &gt; 5, N1061/K1061 &lt;= 10), 1000/(Summary!$B$23/100) * K1061,
    AND(N1061/K1061 &gt; 10, N1061/K1061 &lt;= 20), 3000/(Summary!$B$23/100) * K1061,
    AND(N1061/K1061 &gt; 20, N1061/K1061 &lt;= 25), 11000/(Summary!$B$23/100) * K1061,
    AND(N1061/K1061 &gt; 25, N1061/K1061 &lt;= 999), 15000/(Summary!$B$23/100) * K1061
),0))</f>
        <v>53.059968376258844</v>
      </c>
      <c r="X1061" s="99" cm="1">
        <f t="array" ref="X1061">_xlfn.IFNA(_xlfn.IFS(AND(P1061&gt;=2000, P1061&lt;3000), 10000, AND(P1061&gt;=3000, P1061&lt;4000), 15000, AND(P1061&gt;=4000, P1061&lt;5000), 20000, AND(P1061&gt;=5000), 25000),0)</f>
        <v>0</v>
      </c>
      <c r="Y1061" s="64" t="str">
        <f>_xlfn.IFNA(VLOOKUP(D1061,OTC!$A:$H,8,0),"")</f>
        <v/>
      </c>
      <c r="Z1061" s="102">
        <f t="shared" si="373"/>
        <v>53</v>
      </c>
      <c r="AA1061" s="113">
        <f t="shared" si="374"/>
        <v>922</v>
      </c>
      <c r="AB1061" s="124">
        <f>IF(OR(ISNUMBER(SEARCH("적하삭제",J1061)),ISNUMBER(SEARCH("적하 삭제",J1061))),0,AA1061*Summary!$B$23/100)</f>
        <v>8688.2826000000005</v>
      </c>
      <c r="AC1061" s="65"/>
      <c r="AD1061" s="145">
        <v>45925</v>
      </c>
      <c r="AE1061" s="139" t="s">
        <v>10</v>
      </c>
      <c r="AF1061" s="139">
        <v>82020038185</v>
      </c>
      <c r="AG1061" s="139" t="s">
        <v>3226</v>
      </c>
      <c r="AH1061" s="139" t="s">
        <v>3227</v>
      </c>
      <c r="AI1061" s="139">
        <v>1085988263</v>
      </c>
      <c r="AJ1061" s="139">
        <v>3771</v>
      </c>
      <c r="AK1061" s="139"/>
      <c r="AL1061" s="140">
        <v>1</v>
      </c>
      <c r="AM1061" s="141">
        <v>0.55000000000000004</v>
      </c>
      <c r="AN1061" s="141">
        <v>2.1</v>
      </c>
      <c r="AO1061" s="141">
        <v>2.1</v>
      </c>
      <c r="AP1061" s="139" t="s">
        <v>8</v>
      </c>
      <c r="AQ1061" s="141">
        <v>8.82</v>
      </c>
      <c r="AR1061" s="139" t="s">
        <v>81</v>
      </c>
      <c r="AS1061" s="139" t="s">
        <v>81</v>
      </c>
      <c r="AT1061" s="139" t="s">
        <v>81</v>
      </c>
      <c r="AU1061" s="139" t="s">
        <v>81</v>
      </c>
      <c r="AV1061" s="139" t="s">
        <v>81</v>
      </c>
      <c r="AW1061" s="139">
        <v>2256355</v>
      </c>
      <c r="AX1061" s="139" t="s">
        <v>121</v>
      </c>
      <c r="AY1061" s="139" t="s">
        <v>82</v>
      </c>
      <c r="AZ1061" s="139"/>
      <c r="BA1061" s="139" t="s">
        <v>83</v>
      </c>
      <c r="BB1061" s="157">
        <v>596421505156</v>
      </c>
      <c r="BC1061" s="139"/>
      <c r="BD1061" s="139" t="s">
        <v>3228</v>
      </c>
      <c r="BE1061" s="139" t="s">
        <v>119</v>
      </c>
      <c r="BF1061" s="139" t="s">
        <v>87</v>
      </c>
      <c r="BG1061" s="139" t="s">
        <v>84</v>
      </c>
      <c r="BH1061" s="139" t="s">
        <v>85</v>
      </c>
      <c r="BI1061" s="139" t="s">
        <v>86</v>
      </c>
      <c r="BJ1061" s="139"/>
      <c r="BK1061" s="139" t="s">
        <v>116</v>
      </c>
    </row>
    <row r="1062" spans="1:63" ht="13.2" customHeight="1" x14ac:dyDescent="0.2">
      <c r="A1062" s="54">
        <f t="shared" si="353"/>
        <v>45925</v>
      </c>
      <c r="B1062" s="54" t="str">
        <f t="shared" si="354"/>
        <v>NRT</v>
      </c>
      <c r="C1062" s="53">
        <f t="shared" si="355"/>
        <v>82020038185</v>
      </c>
      <c r="D1062" s="55" t="str">
        <f t="shared" si="356"/>
        <v>PJP250149285</v>
      </c>
      <c r="E1062" s="53">
        <f t="shared" si="357"/>
        <v>596421505241</v>
      </c>
      <c r="F1062" s="53">
        <f t="shared" si="358"/>
        <v>2256355</v>
      </c>
      <c r="G1062" s="53" t="str">
        <f t="shared" si="359"/>
        <v>SWCORP (TEAMHT)</v>
      </c>
      <c r="H1062" s="55" t="str">
        <f t="shared" si="360"/>
        <v>장성욱</v>
      </c>
      <c r="I1062" s="53">
        <f t="shared" si="361"/>
        <v>16678</v>
      </c>
      <c r="J1062" s="72">
        <f t="shared" si="362"/>
        <v>0</v>
      </c>
      <c r="K1062" s="114">
        <f t="shared" si="363"/>
        <v>1</v>
      </c>
      <c r="L1062" s="115">
        <f t="shared" si="364"/>
        <v>0.9</v>
      </c>
      <c r="M1062" s="115">
        <f t="shared" si="365"/>
        <v>1.9</v>
      </c>
      <c r="N1062" s="56">
        <f t="shared" si="366"/>
        <v>1.9000000000000001</v>
      </c>
      <c r="O1062" s="53" t="str">
        <f t="shared" si="367"/>
        <v>일반(목록배제,Normal-Manifest Exception)</v>
      </c>
      <c r="P1062" s="100">
        <f t="shared" si="368"/>
        <v>10.97</v>
      </c>
      <c r="Q1062" s="63" t="str">
        <f t="shared" si="369"/>
        <v>RS702</v>
      </c>
      <c r="R1062" s="63" t="str">
        <f t="shared" si="370"/>
        <v>AIR SEOUL</v>
      </c>
      <c r="S1062" s="54">
        <f t="shared" si="371"/>
        <v>45925</v>
      </c>
      <c r="T1062" s="94">
        <f t="shared" si="372"/>
        <v>831</v>
      </c>
      <c r="U1062" s="98" cm="1">
        <f t="array" ref="U1062">IF(OR(ISNUMBER(SEARCH("대신대납",J1062)),ISNUMBER(SEARCH("대신 대납",J1062))),_xlfn.LET(
  _xlpm.s,J1062,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2" s="98">
        <f>((K1062-1)*2500)/(Summary!$B$23/100)</f>
        <v>0</v>
      </c>
      <c r="W1062" s="107">
        <f>IF(OR(ISNUMBER(SEARCH("대신대납",J1062)),ISNUMBER(SEARCH("대신 대납",J1062)),ISNUMBER(SEARCH("대신착불",J1062)),ISNUMBER(SEARCH("대신 착불",J1062))), 0,_xlfn.IFNA(_xlfn.IFS(
    AND(N1062/K1062 &gt; 2, N1062/K1062 &lt;= 5), 500/(Summary!$B$23/100) * K1062,
    AND(N1062/K1062 &gt; 5, N1062/K1062 &lt;= 10), 1000/(Summary!$B$23/100) * K1062,
    AND(N1062/K1062 &gt; 10, N1062/K1062 &lt;= 20), 3000/(Summary!$B$23/100) * K1062,
    AND(N1062/K1062 &gt; 20, N1062/K1062 &lt;= 25), 11000/(Summary!$B$23/100) * K1062,
    AND(N1062/K1062 &gt; 25, N1062/K1062 &lt;= 999), 15000/(Summary!$B$23/100) * K1062
),0))</f>
        <v>0</v>
      </c>
      <c r="X1062" s="99" cm="1">
        <f t="array" ref="X1062">_xlfn.IFNA(_xlfn.IFS(AND(P1062&gt;=2000, P1062&lt;3000), 10000, AND(P1062&gt;=3000, P1062&lt;4000), 15000, AND(P1062&gt;=4000, P1062&lt;5000), 20000, AND(P1062&gt;=5000), 25000),0)</f>
        <v>0</v>
      </c>
      <c r="Y1062" s="64" t="str">
        <f>_xlfn.IFNA(VLOOKUP(D1062,OTC!$A:$H,8,0),"")</f>
        <v/>
      </c>
      <c r="Z1062" s="102">
        <f t="shared" si="373"/>
        <v>0</v>
      </c>
      <c r="AA1062" s="113">
        <f t="shared" si="374"/>
        <v>831</v>
      </c>
      <c r="AB1062" s="124">
        <f>IF(OR(ISNUMBER(SEARCH("적하삭제",J1062)),ISNUMBER(SEARCH("적하 삭제",J1062))),0,AA1062*Summary!$B$23/100)</f>
        <v>7830.7622999999994</v>
      </c>
      <c r="AC1062" s="65"/>
      <c r="AD1062" s="145">
        <v>45925</v>
      </c>
      <c r="AE1062" s="139" t="s">
        <v>10</v>
      </c>
      <c r="AF1062" s="139">
        <v>82020038185</v>
      </c>
      <c r="AG1062" s="139" t="s">
        <v>3229</v>
      </c>
      <c r="AH1062" s="139" t="s">
        <v>3230</v>
      </c>
      <c r="AI1062" s="139">
        <v>1068666562</v>
      </c>
      <c r="AJ1062" s="139">
        <v>16678</v>
      </c>
      <c r="AK1062" s="139"/>
      <c r="AL1062" s="140">
        <v>1</v>
      </c>
      <c r="AM1062" s="141">
        <v>0.9</v>
      </c>
      <c r="AN1062" s="141">
        <v>1.9</v>
      </c>
      <c r="AO1062" s="141">
        <v>1.9</v>
      </c>
      <c r="AP1062" s="139" t="s">
        <v>8</v>
      </c>
      <c r="AQ1062" s="141">
        <v>10.97</v>
      </c>
      <c r="AR1062" s="139" t="s">
        <v>81</v>
      </c>
      <c r="AS1062" s="139" t="s">
        <v>81</v>
      </c>
      <c r="AT1062" s="139" t="s">
        <v>81</v>
      </c>
      <c r="AU1062" s="139" t="s">
        <v>81</v>
      </c>
      <c r="AV1062" s="139" t="s">
        <v>81</v>
      </c>
      <c r="AW1062" s="139">
        <v>2256355</v>
      </c>
      <c r="AX1062" s="139" t="s">
        <v>121</v>
      </c>
      <c r="AY1062" s="139" t="s">
        <v>82</v>
      </c>
      <c r="AZ1062" s="139"/>
      <c r="BA1062" s="139" t="s">
        <v>83</v>
      </c>
      <c r="BB1062" s="157">
        <v>596421505241</v>
      </c>
      <c r="BC1062" s="139"/>
      <c r="BD1062" s="139" t="s">
        <v>3231</v>
      </c>
      <c r="BE1062" s="139" t="s">
        <v>119</v>
      </c>
      <c r="BF1062" s="139" t="s">
        <v>87</v>
      </c>
      <c r="BG1062" s="139" t="s">
        <v>84</v>
      </c>
      <c r="BH1062" s="139" t="s">
        <v>85</v>
      </c>
      <c r="BI1062" s="139" t="s">
        <v>86</v>
      </c>
      <c r="BJ1062" s="139"/>
      <c r="BK1062" s="139" t="s">
        <v>116</v>
      </c>
    </row>
    <row r="1063" spans="1:63" ht="13.2" customHeight="1" x14ac:dyDescent="0.2">
      <c r="A1063" s="54">
        <f t="shared" si="353"/>
        <v>45925</v>
      </c>
      <c r="B1063" s="54" t="str">
        <f t="shared" si="354"/>
        <v>NRT</v>
      </c>
      <c r="C1063" s="53">
        <f t="shared" si="355"/>
        <v>82020038185</v>
      </c>
      <c r="D1063" s="55" t="str">
        <f t="shared" si="356"/>
        <v>PJP250149249</v>
      </c>
      <c r="E1063" s="53">
        <f t="shared" si="357"/>
        <v>596421504880</v>
      </c>
      <c r="F1063" s="53">
        <f t="shared" si="358"/>
        <v>2256355</v>
      </c>
      <c r="G1063" s="53" t="str">
        <f t="shared" si="359"/>
        <v>SWCORP (TEAMHT)</v>
      </c>
      <c r="H1063" s="55" t="str">
        <f t="shared" si="360"/>
        <v>조예원</v>
      </c>
      <c r="I1063" s="53">
        <f t="shared" si="361"/>
        <v>17108</v>
      </c>
      <c r="J1063" s="72">
        <f t="shared" si="362"/>
        <v>0</v>
      </c>
      <c r="K1063" s="114">
        <f t="shared" si="363"/>
        <v>1</v>
      </c>
      <c r="L1063" s="115">
        <f t="shared" si="364"/>
        <v>2.2000000000000002</v>
      </c>
      <c r="M1063" s="115">
        <f t="shared" si="365"/>
        <v>6.1</v>
      </c>
      <c r="N1063" s="56">
        <f t="shared" si="366"/>
        <v>6.1000000000000005</v>
      </c>
      <c r="O1063" s="53" t="str">
        <f t="shared" si="367"/>
        <v>일반(목록배제,Normal-Manifest Exception)</v>
      </c>
      <c r="P1063" s="100">
        <f t="shared" si="368"/>
        <v>26.02</v>
      </c>
      <c r="Q1063" s="63" t="str">
        <f t="shared" si="369"/>
        <v>RS702</v>
      </c>
      <c r="R1063" s="63" t="str">
        <f t="shared" si="370"/>
        <v>AIR SEOUL</v>
      </c>
      <c r="S1063" s="54">
        <f t="shared" si="371"/>
        <v>45925</v>
      </c>
      <c r="T1063" s="94">
        <f t="shared" si="372"/>
        <v>1629</v>
      </c>
      <c r="U1063" s="98" cm="1">
        <f t="array" ref="U1063">IF(OR(ISNUMBER(SEARCH("대신대납",J1063)),ISNUMBER(SEARCH("대신 대납",J1063))),_xlfn.LET(
  _xlpm.s,J1063,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3" s="98">
        <f>((K1063-1)*2500)/(Summary!$B$23/100)</f>
        <v>0</v>
      </c>
      <c r="W1063" s="107">
        <f>IF(OR(ISNUMBER(SEARCH("대신대납",J1063)),ISNUMBER(SEARCH("대신 대납",J1063)),ISNUMBER(SEARCH("대신착불",J1063)),ISNUMBER(SEARCH("대신 착불",J1063))), 0,_xlfn.IFNA(_xlfn.IFS(
    AND(N1063/K1063 &gt; 2, N1063/K1063 &lt;= 5), 500/(Summary!$B$23/100) * K1063,
    AND(N1063/K1063 &gt; 5, N1063/K1063 &lt;= 10), 1000/(Summary!$B$23/100) * K1063,
    AND(N1063/K1063 &gt; 10, N1063/K1063 &lt;= 20), 3000/(Summary!$B$23/100) * K1063,
    AND(N1063/K1063 &gt; 20, N1063/K1063 &lt;= 25), 11000/(Summary!$B$23/100) * K1063,
    AND(N1063/K1063 &gt; 25, N1063/K1063 &lt;= 999), 15000/(Summary!$B$23/100) * K1063
),0))</f>
        <v>106.11993675251769</v>
      </c>
      <c r="X1063" s="99" cm="1">
        <f t="array" ref="X1063">_xlfn.IFNA(_xlfn.IFS(AND(P1063&gt;=2000, P1063&lt;3000), 10000, AND(P1063&gt;=3000, P1063&lt;4000), 15000, AND(P1063&gt;=4000, P1063&lt;5000), 20000, AND(P1063&gt;=5000), 25000),0)</f>
        <v>0</v>
      </c>
      <c r="Y1063" s="64" t="str">
        <f>_xlfn.IFNA(VLOOKUP(D1063,OTC!$A:$H,8,0),"")</f>
        <v/>
      </c>
      <c r="Z1063" s="102">
        <f t="shared" si="373"/>
        <v>106</v>
      </c>
      <c r="AA1063" s="113">
        <f t="shared" si="374"/>
        <v>1735</v>
      </c>
      <c r="AB1063" s="124">
        <f>IF(OR(ISNUMBER(SEARCH("적하삭제",J1063)),ISNUMBER(SEARCH("적하 삭제",J1063))),0,AA1063*Summary!$B$23/100)</f>
        <v>16349.425500000001</v>
      </c>
      <c r="AC1063" s="65"/>
      <c r="AD1063" s="145">
        <v>45925</v>
      </c>
      <c r="AE1063" s="139" t="s">
        <v>10</v>
      </c>
      <c r="AF1063" s="139">
        <v>82020038185</v>
      </c>
      <c r="AG1063" s="139" t="s">
        <v>3232</v>
      </c>
      <c r="AH1063" s="139" t="s">
        <v>3233</v>
      </c>
      <c r="AI1063" s="139">
        <v>1090398534</v>
      </c>
      <c r="AJ1063" s="139">
        <v>17108</v>
      </c>
      <c r="AK1063" s="139"/>
      <c r="AL1063" s="140">
        <v>1</v>
      </c>
      <c r="AM1063" s="141">
        <v>2.2000000000000002</v>
      </c>
      <c r="AN1063" s="141">
        <v>6.1</v>
      </c>
      <c r="AO1063" s="141">
        <v>6.5</v>
      </c>
      <c r="AP1063" s="139" t="s">
        <v>8</v>
      </c>
      <c r="AQ1063" s="141">
        <v>26.02</v>
      </c>
      <c r="AR1063" s="139" t="s">
        <v>81</v>
      </c>
      <c r="AS1063" s="139" t="s">
        <v>81</v>
      </c>
      <c r="AT1063" s="139" t="s">
        <v>81</v>
      </c>
      <c r="AU1063" s="139" t="s">
        <v>81</v>
      </c>
      <c r="AV1063" s="139" t="s">
        <v>81</v>
      </c>
      <c r="AW1063" s="139">
        <v>2256355</v>
      </c>
      <c r="AX1063" s="139" t="s">
        <v>121</v>
      </c>
      <c r="AY1063" s="139" t="s">
        <v>82</v>
      </c>
      <c r="AZ1063" s="139"/>
      <c r="BA1063" s="139" t="s">
        <v>83</v>
      </c>
      <c r="BB1063" s="157">
        <v>596421504880</v>
      </c>
      <c r="BC1063" s="139"/>
      <c r="BD1063" s="139" t="s">
        <v>3234</v>
      </c>
      <c r="BE1063" s="139" t="s">
        <v>119</v>
      </c>
      <c r="BF1063" s="139" t="s">
        <v>87</v>
      </c>
      <c r="BG1063" s="139" t="s">
        <v>84</v>
      </c>
      <c r="BH1063" s="139" t="s">
        <v>85</v>
      </c>
      <c r="BI1063" s="139" t="s">
        <v>86</v>
      </c>
      <c r="BJ1063" s="139"/>
      <c r="BK1063" s="139" t="s">
        <v>116</v>
      </c>
    </row>
    <row r="1064" spans="1:63" ht="13.2" customHeight="1" x14ac:dyDescent="0.2">
      <c r="A1064" s="54">
        <f t="shared" si="353"/>
        <v>45925</v>
      </c>
      <c r="B1064" s="54" t="str">
        <f t="shared" si="354"/>
        <v>NRT</v>
      </c>
      <c r="C1064" s="53">
        <f t="shared" si="355"/>
        <v>82020038185</v>
      </c>
      <c r="D1064" s="55" t="str">
        <f t="shared" si="356"/>
        <v>PJP250149256</v>
      </c>
      <c r="E1064" s="53">
        <f t="shared" si="357"/>
        <v>596421504950</v>
      </c>
      <c r="F1064" s="53">
        <f t="shared" si="358"/>
        <v>2256355</v>
      </c>
      <c r="G1064" s="53" t="str">
        <f t="shared" si="359"/>
        <v>SWCORP (TEAMHT)</v>
      </c>
      <c r="H1064" s="55" t="str">
        <f t="shared" si="360"/>
        <v>서의진</v>
      </c>
      <c r="I1064" s="53">
        <f t="shared" si="361"/>
        <v>2844</v>
      </c>
      <c r="J1064" s="72">
        <f t="shared" si="362"/>
        <v>0</v>
      </c>
      <c r="K1064" s="114">
        <f t="shared" si="363"/>
        <v>1</v>
      </c>
      <c r="L1064" s="115">
        <f t="shared" si="364"/>
        <v>0.9</v>
      </c>
      <c r="M1064" s="115">
        <f t="shared" si="365"/>
        <v>2</v>
      </c>
      <c r="N1064" s="56">
        <f t="shared" si="366"/>
        <v>2</v>
      </c>
      <c r="O1064" s="53" t="str">
        <f t="shared" si="367"/>
        <v>목록(Manifest)</v>
      </c>
      <c r="P1064" s="100">
        <f t="shared" si="368"/>
        <v>4.2300000000000004</v>
      </c>
      <c r="Q1064" s="63" t="str">
        <f t="shared" si="369"/>
        <v>RS702</v>
      </c>
      <c r="R1064" s="63" t="str">
        <f t="shared" si="370"/>
        <v>AIR SEOUL</v>
      </c>
      <c r="S1064" s="54">
        <f t="shared" si="371"/>
        <v>45925</v>
      </c>
      <c r="T1064" s="94">
        <f t="shared" si="372"/>
        <v>850</v>
      </c>
      <c r="U1064" s="98" cm="1">
        <f t="array" ref="U1064">IF(OR(ISNUMBER(SEARCH("대신대납",J1064)),ISNUMBER(SEARCH("대신 대납",J1064))),_xlfn.LET(
  _xlpm.s,J1064,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4" s="98">
        <f>((K1064-1)*2500)/(Summary!$B$23/100)</f>
        <v>0</v>
      </c>
      <c r="W1064" s="107">
        <f>IF(OR(ISNUMBER(SEARCH("대신대납",J1064)),ISNUMBER(SEARCH("대신 대납",J1064)),ISNUMBER(SEARCH("대신착불",J1064)),ISNUMBER(SEARCH("대신 착불",J1064))), 0,_xlfn.IFNA(_xlfn.IFS(
    AND(N1064/K1064 &gt; 2, N1064/K1064 &lt;= 5), 500/(Summary!$B$23/100) * K1064,
    AND(N1064/K1064 &gt; 5, N1064/K1064 &lt;= 10), 1000/(Summary!$B$23/100) * K1064,
    AND(N1064/K1064 &gt; 10, N1064/K1064 &lt;= 20), 3000/(Summary!$B$23/100) * K1064,
    AND(N1064/K1064 &gt; 20, N1064/K1064 &lt;= 25), 11000/(Summary!$B$23/100) * K1064,
    AND(N1064/K1064 &gt; 25, N1064/K1064 &lt;= 999), 15000/(Summary!$B$23/100) * K1064
),0))</f>
        <v>0</v>
      </c>
      <c r="X1064" s="99" cm="1">
        <f t="array" ref="X1064">_xlfn.IFNA(_xlfn.IFS(AND(P1064&gt;=2000, P1064&lt;3000), 10000, AND(P1064&gt;=3000, P1064&lt;4000), 15000, AND(P1064&gt;=4000, P1064&lt;5000), 20000, AND(P1064&gt;=5000), 25000),0)</f>
        <v>0</v>
      </c>
      <c r="Y1064" s="64" t="str">
        <f>_xlfn.IFNA(VLOOKUP(D1064,OTC!$A:$H,8,0),"")</f>
        <v/>
      </c>
      <c r="Z1064" s="102">
        <f t="shared" si="373"/>
        <v>0</v>
      </c>
      <c r="AA1064" s="113">
        <f t="shared" si="374"/>
        <v>850</v>
      </c>
      <c r="AB1064" s="124">
        <f>IF(OR(ISNUMBER(SEARCH("적하삭제",J1064)),ISNUMBER(SEARCH("적하 삭제",J1064))),0,AA1064*Summary!$B$23/100)</f>
        <v>8009.8050000000003</v>
      </c>
      <c r="AC1064" s="65"/>
      <c r="AD1064" s="145">
        <v>45925</v>
      </c>
      <c r="AE1064" s="139" t="s">
        <v>10</v>
      </c>
      <c r="AF1064" s="139">
        <v>82020038185</v>
      </c>
      <c r="AG1064" s="139" t="s">
        <v>3235</v>
      </c>
      <c r="AH1064" s="139" t="s">
        <v>3236</v>
      </c>
      <c r="AI1064" s="139">
        <v>1029003234</v>
      </c>
      <c r="AJ1064" s="139">
        <v>2844</v>
      </c>
      <c r="AK1064" s="139"/>
      <c r="AL1064" s="140">
        <v>1</v>
      </c>
      <c r="AM1064" s="141">
        <v>0.9</v>
      </c>
      <c r="AN1064" s="141">
        <v>2</v>
      </c>
      <c r="AO1064" s="141">
        <v>2</v>
      </c>
      <c r="AP1064" s="139" t="s">
        <v>7</v>
      </c>
      <c r="AQ1064" s="141">
        <v>4.2300000000000004</v>
      </c>
      <c r="AR1064" s="139" t="s">
        <v>81</v>
      </c>
      <c r="AS1064" s="139" t="s">
        <v>81</v>
      </c>
      <c r="AT1064" s="139" t="s">
        <v>81</v>
      </c>
      <c r="AU1064" s="139" t="s">
        <v>81</v>
      </c>
      <c r="AV1064" s="139" t="s">
        <v>81</v>
      </c>
      <c r="AW1064" s="139">
        <v>2256355</v>
      </c>
      <c r="AX1064" s="139" t="s">
        <v>121</v>
      </c>
      <c r="AY1064" s="139" t="s">
        <v>82</v>
      </c>
      <c r="AZ1064" s="139"/>
      <c r="BA1064" s="139" t="s">
        <v>83</v>
      </c>
      <c r="BB1064" s="157">
        <v>596421504950</v>
      </c>
      <c r="BC1064" s="139"/>
      <c r="BD1064" s="139" t="s">
        <v>3237</v>
      </c>
      <c r="BE1064" s="139" t="s">
        <v>119</v>
      </c>
      <c r="BF1064" s="139" t="s">
        <v>87</v>
      </c>
      <c r="BG1064" s="139" t="s">
        <v>84</v>
      </c>
      <c r="BH1064" s="139" t="s">
        <v>85</v>
      </c>
      <c r="BI1064" s="139" t="s">
        <v>86</v>
      </c>
      <c r="BJ1064" s="139"/>
      <c r="BK1064" s="139" t="s">
        <v>116</v>
      </c>
    </row>
    <row r="1065" spans="1:63" ht="13.2" customHeight="1" x14ac:dyDescent="0.2">
      <c r="A1065" s="54">
        <f t="shared" si="353"/>
        <v>45925</v>
      </c>
      <c r="B1065" s="54" t="str">
        <f t="shared" si="354"/>
        <v>NRT</v>
      </c>
      <c r="C1065" s="53">
        <f t="shared" si="355"/>
        <v>82020038185</v>
      </c>
      <c r="D1065" s="55" t="str">
        <f t="shared" si="356"/>
        <v>PJP250149257</v>
      </c>
      <c r="E1065" s="53">
        <f t="shared" si="357"/>
        <v>596421504961</v>
      </c>
      <c r="F1065" s="53">
        <f t="shared" si="358"/>
        <v>2256355</v>
      </c>
      <c r="G1065" s="53" t="str">
        <f t="shared" si="359"/>
        <v>SWCORP (TEAMHT)</v>
      </c>
      <c r="H1065" s="55" t="str">
        <f t="shared" si="360"/>
        <v>김태성</v>
      </c>
      <c r="I1065" s="53">
        <f t="shared" si="361"/>
        <v>7220</v>
      </c>
      <c r="J1065" s="72">
        <f t="shared" si="362"/>
        <v>0</v>
      </c>
      <c r="K1065" s="114">
        <f t="shared" si="363"/>
        <v>1</v>
      </c>
      <c r="L1065" s="115">
        <f t="shared" si="364"/>
        <v>6.4</v>
      </c>
      <c r="M1065" s="115">
        <f t="shared" si="365"/>
        <v>6.1</v>
      </c>
      <c r="N1065" s="56">
        <f t="shared" si="366"/>
        <v>6.4</v>
      </c>
      <c r="O1065" s="53" t="str">
        <f t="shared" si="367"/>
        <v>일반(목록배제,Normal-Manifest Exception)</v>
      </c>
      <c r="P1065" s="100">
        <f t="shared" si="368"/>
        <v>16.89</v>
      </c>
      <c r="Q1065" s="63" t="str">
        <f t="shared" si="369"/>
        <v>RS702</v>
      </c>
      <c r="R1065" s="63" t="str">
        <f t="shared" si="370"/>
        <v>AIR SEOUL</v>
      </c>
      <c r="S1065" s="54">
        <f t="shared" si="371"/>
        <v>45925</v>
      </c>
      <c r="T1065" s="94">
        <f t="shared" si="372"/>
        <v>1686</v>
      </c>
      <c r="U1065" s="98" cm="1">
        <f t="array" ref="U1065">IF(OR(ISNUMBER(SEARCH("대신대납",J1065)),ISNUMBER(SEARCH("대신 대납",J1065))),_xlfn.LET(
  _xlpm.s,J1065,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5" s="98">
        <f>((K1065-1)*2500)/(Summary!$B$23/100)</f>
        <v>0</v>
      </c>
      <c r="W1065" s="107">
        <f>IF(OR(ISNUMBER(SEARCH("대신대납",J1065)),ISNUMBER(SEARCH("대신 대납",J1065)),ISNUMBER(SEARCH("대신착불",J1065)),ISNUMBER(SEARCH("대신 착불",J1065))), 0,_xlfn.IFNA(_xlfn.IFS(
    AND(N1065/K1065 &gt; 2, N1065/K1065 &lt;= 5), 500/(Summary!$B$23/100) * K1065,
    AND(N1065/K1065 &gt; 5, N1065/K1065 &lt;= 10), 1000/(Summary!$B$23/100) * K1065,
    AND(N1065/K1065 &gt; 10, N1065/K1065 &lt;= 20), 3000/(Summary!$B$23/100) * K1065,
    AND(N1065/K1065 &gt; 20, N1065/K1065 &lt;= 25), 11000/(Summary!$B$23/100) * K1065,
    AND(N1065/K1065 &gt; 25, N1065/K1065 &lt;= 999), 15000/(Summary!$B$23/100) * K1065
),0))</f>
        <v>106.11993675251769</v>
      </c>
      <c r="X1065" s="99" cm="1">
        <f t="array" ref="X1065">_xlfn.IFNA(_xlfn.IFS(AND(P1065&gt;=2000, P1065&lt;3000), 10000, AND(P1065&gt;=3000, P1065&lt;4000), 15000, AND(P1065&gt;=4000, P1065&lt;5000), 20000, AND(P1065&gt;=5000), 25000),0)</f>
        <v>0</v>
      </c>
      <c r="Y1065" s="64" t="str">
        <f>_xlfn.IFNA(VLOOKUP(D1065,OTC!$A:$H,8,0),"")</f>
        <v/>
      </c>
      <c r="Z1065" s="102">
        <f t="shared" si="373"/>
        <v>106</v>
      </c>
      <c r="AA1065" s="113">
        <f t="shared" si="374"/>
        <v>1792</v>
      </c>
      <c r="AB1065" s="124">
        <f>IF(OR(ISNUMBER(SEARCH("적하삭제",J1065)),ISNUMBER(SEARCH("적하 삭제",J1065))),0,AA1065*Summary!$B$23/100)</f>
        <v>16886.553599999999</v>
      </c>
      <c r="AC1065" s="65"/>
      <c r="AD1065" s="145">
        <v>45925</v>
      </c>
      <c r="AE1065" s="139" t="s">
        <v>10</v>
      </c>
      <c r="AF1065" s="139">
        <v>82020038185</v>
      </c>
      <c r="AG1065" s="139" t="s">
        <v>3238</v>
      </c>
      <c r="AH1065" s="139" t="s">
        <v>3239</v>
      </c>
      <c r="AI1065" s="139">
        <v>1084858462</v>
      </c>
      <c r="AJ1065" s="139">
        <v>7220</v>
      </c>
      <c r="AK1065" s="139"/>
      <c r="AL1065" s="140">
        <v>1</v>
      </c>
      <c r="AM1065" s="141">
        <v>6.4</v>
      </c>
      <c r="AN1065" s="141">
        <v>6.1</v>
      </c>
      <c r="AO1065" s="141">
        <v>6.5</v>
      </c>
      <c r="AP1065" s="139" t="s">
        <v>8</v>
      </c>
      <c r="AQ1065" s="141">
        <v>16.89</v>
      </c>
      <c r="AR1065" s="139" t="s">
        <v>81</v>
      </c>
      <c r="AS1065" s="139" t="s">
        <v>81</v>
      </c>
      <c r="AT1065" s="139" t="s">
        <v>81</v>
      </c>
      <c r="AU1065" s="139" t="s">
        <v>81</v>
      </c>
      <c r="AV1065" s="139" t="s">
        <v>81</v>
      </c>
      <c r="AW1065" s="139">
        <v>2256355</v>
      </c>
      <c r="AX1065" s="139" t="s">
        <v>121</v>
      </c>
      <c r="AY1065" s="139" t="s">
        <v>82</v>
      </c>
      <c r="AZ1065" s="139"/>
      <c r="BA1065" s="139" t="s">
        <v>83</v>
      </c>
      <c r="BB1065" s="157">
        <v>596421504961</v>
      </c>
      <c r="BC1065" s="139"/>
      <c r="BD1065" s="139" t="s">
        <v>3240</v>
      </c>
      <c r="BE1065" s="139" t="s">
        <v>119</v>
      </c>
      <c r="BF1065" s="139" t="s">
        <v>87</v>
      </c>
      <c r="BG1065" s="139" t="s">
        <v>84</v>
      </c>
      <c r="BH1065" s="139" t="s">
        <v>85</v>
      </c>
      <c r="BI1065" s="139" t="s">
        <v>86</v>
      </c>
      <c r="BJ1065" s="139"/>
      <c r="BK1065" s="139" t="s">
        <v>116</v>
      </c>
    </row>
    <row r="1066" spans="1:63" ht="13.2" customHeight="1" x14ac:dyDescent="0.2">
      <c r="A1066" s="54">
        <f t="shared" si="353"/>
        <v>45925</v>
      </c>
      <c r="B1066" s="54" t="str">
        <f t="shared" si="354"/>
        <v>NRT</v>
      </c>
      <c r="C1066" s="53">
        <f t="shared" si="355"/>
        <v>82020038185</v>
      </c>
      <c r="D1066" s="55" t="str">
        <f t="shared" si="356"/>
        <v>PJP250149259</v>
      </c>
      <c r="E1066" s="53">
        <f t="shared" si="357"/>
        <v>596421504983</v>
      </c>
      <c r="F1066" s="53">
        <f t="shared" si="358"/>
        <v>2256355</v>
      </c>
      <c r="G1066" s="53" t="str">
        <f t="shared" si="359"/>
        <v>SWCORP (TEAMHT)</v>
      </c>
      <c r="H1066" s="55" t="str">
        <f t="shared" si="360"/>
        <v>이주영</v>
      </c>
      <c r="I1066" s="53">
        <f t="shared" si="361"/>
        <v>32263</v>
      </c>
      <c r="J1066" s="72">
        <f t="shared" si="362"/>
        <v>0</v>
      </c>
      <c r="K1066" s="114">
        <f t="shared" si="363"/>
        <v>1</v>
      </c>
      <c r="L1066" s="115">
        <f t="shared" si="364"/>
        <v>0.45</v>
      </c>
      <c r="M1066" s="115">
        <f t="shared" si="365"/>
        <v>2</v>
      </c>
      <c r="N1066" s="56">
        <f t="shared" si="366"/>
        <v>2</v>
      </c>
      <c r="O1066" s="53" t="str">
        <f t="shared" si="367"/>
        <v>일반(목록배제,Normal-Manifest Exception)</v>
      </c>
      <c r="P1066" s="100">
        <f t="shared" si="368"/>
        <v>4.28</v>
      </c>
      <c r="Q1066" s="63" t="str">
        <f t="shared" si="369"/>
        <v>RS702</v>
      </c>
      <c r="R1066" s="63" t="str">
        <f t="shared" si="370"/>
        <v>AIR SEOUL</v>
      </c>
      <c r="S1066" s="54">
        <f t="shared" si="371"/>
        <v>45925</v>
      </c>
      <c r="T1066" s="94">
        <f t="shared" si="372"/>
        <v>850</v>
      </c>
      <c r="U1066" s="98" cm="1">
        <f t="array" ref="U1066">IF(OR(ISNUMBER(SEARCH("대신대납",J1066)),ISNUMBER(SEARCH("대신 대납",J1066))),_xlfn.LET(
  _xlpm.s,J1066,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6" s="98">
        <f>((K1066-1)*2500)/(Summary!$B$23/100)</f>
        <v>0</v>
      </c>
      <c r="W1066" s="107">
        <f>IF(OR(ISNUMBER(SEARCH("대신대납",J1066)),ISNUMBER(SEARCH("대신 대납",J1066)),ISNUMBER(SEARCH("대신착불",J1066)),ISNUMBER(SEARCH("대신 착불",J1066))), 0,_xlfn.IFNA(_xlfn.IFS(
    AND(N1066/K1066 &gt; 2, N1066/K1066 &lt;= 5), 500/(Summary!$B$23/100) * K1066,
    AND(N1066/K1066 &gt; 5, N1066/K1066 &lt;= 10), 1000/(Summary!$B$23/100) * K1066,
    AND(N1066/K1066 &gt; 10, N1066/K1066 &lt;= 20), 3000/(Summary!$B$23/100) * K1066,
    AND(N1066/K1066 &gt; 20, N1066/K1066 &lt;= 25), 11000/(Summary!$B$23/100) * K1066,
    AND(N1066/K1066 &gt; 25, N1066/K1066 &lt;= 999), 15000/(Summary!$B$23/100) * K1066
),0))</f>
        <v>0</v>
      </c>
      <c r="X1066" s="99" cm="1">
        <f t="array" ref="X1066">_xlfn.IFNA(_xlfn.IFS(AND(P1066&gt;=2000, P1066&lt;3000), 10000, AND(P1066&gt;=3000, P1066&lt;4000), 15000, AND(P1066&gt;=4000, P1066&lt;5000), 20000, AND(P1066&gt;=5000), 25000),0)</f>
        <v>0</v>
      </c>
      <c r="Y1066" s="64" t="str">
        <f>_xlfn.IFNA(VLOOKUP(D1066,OTC!$A:$H,8,0),"")</f>
        <v/>
      </c>
      <c r="Z1066" s="102">
        <f t="shared" si="373"/>
        <v>0</v>
      </c>
      <c r="AA1066" s="113">
        <f t="shared" si="374"/>
        <v>850</v>
      </c>
      <c r="AB1066" s="124">
        <f>IF(OR(ISNUMBER(SEARCH("적하삭제",J1066)),ISNUMBER(SEARCH("적하 삭제",J1066))),0,AA1066*Summary!$B$23/100)</f>
        <v>8009.8050000000003</v>
      </c>
      <c r="AC1066" s="65"/>
      <c r="AD1066" s="145">
        <v>45925</v>
      </c>
      <c r="AE1066" s="139" t="s">
        <v>10</v>
      </c>
      <c r="AF1066" s="139">
        <v>82020038185</v>
      </c>
      <c r="AG1066" s="139" t="s">
        <v>3241</v>
      </c>
      <c r="AH1066" s="139" t="s">
        <v>104</v>
      </c>
      <c r="AI1066" s="139">
        <v>1038771388</v>
      </c>
      <c r="AJ1066" s="139">
        <v>32263</v>
      </c>
      <c r="AK1066" s="139"/>
      <c r="AL1066" s="140">
        <v>1</v>
      </c>
      <c r="AM1066" s="141">
        <v>0.45</v>
      </c>
      <c r="AN1066" s="141">
        <v>2</v>
      </c>
      <c r="AO1066" s="141">
        <v>2</v>
      </c>
      <c r="AP1066" s="139" t="s">
        <v>8</v>
      </c>
      <c r="AQ1066" s="141">
        <v>4.28</v>
      </c>
      <c r="AR1066" s="139" t="s">
        <v>81</v>
      </c>
      <c r="AS1066" s="139" t="s">
        <v>81</v>
      </c>
      <c r="AT1066" s="139" t="s">
        <v>81</v>
      </c>
      <c r="AU1066" s="139" t="s">
        <v>81</v>
      </c>
      <c r="AV1066" s="139" t="s">
        <v>81</v>
      </c>
      <c r="AW1066" s="139">
        <v>2256355</v>
      </c>
      <c r="AX1066" s="139" t="s">
        <v>121</v>
      </c>
      <c r="AY1066" s="139" t="s">
        <v>82</v>
      </c>
      <c r="AZ1066" s="139"/>
      <c r="BA1066" s="139" t="s">
        <v>83</v>
      </c>
      <c r="BB1066" s="157">
        <v>596421504983</v>
      </c>
      <c r="BC1066" s="139"/>
      <c r="BD1066" s="139" t="s">
        <v>3242</v>
      </c>
      <c r="BE1066" s="139" t="s">
        <v>119</v>
      </c>
      <c r="BF1066" s="139" t="s">
        <v>87</v>
      </c>
      <c r="BG1066" s="139" t="s">
        <v>84</v>
      </c>
      <c r="BH1066" s="139" t="s">
        <v>85</v>
      </c>
      <c r="BI1066" s="139" t="s">
        <v>86</v>
      </c>
      <c r="BJ1066" s="139"/>
      <c r="BK1066" s="139" t="s">
        <v>116</v>
      </c>
    </row>
    <row r="1067" spans="1:63" ht="13.2" customHeight="1" x14ac:dyDescent="0.2">
      <c r="A1067" s="54">
        <f t="shared" si="353"/>
        <v>45925</v>
      </c>
      <c r="B1067" s="54" t="str">
        <f t="shared" si="354"/>
        <v>NRT</v>
      </c>
      <c r="C1067" s="53">
        <f t="shared" si="355"/>
        <v>82020038185</v>
      </c>
      <c r="D1067" s="55" t="str">
        <f t="shared" si="356"/>
        <v>PJP250149680</v>
      </c>
      <c r="E1067" s="53">
        <f t="shared" si="357"/>
        <v>596421506943</v>
      </c>
      <c r="F1067" s="53">
        <f t="shared" si="358"/>
        <v>2256355</v>
      </c>
      <c r="G1067" s="53" t="str">
        <f t="shared" si="359"/>
        <v>SWCORP (TEAMHT)</v>
      </c>
      <c r="H1067" s="55" t="str">
        <f t="shared" si="360"/>
        <v>노혜린</v>
      </c>
      <c r="I1067" s="53">
        <f t="shared" si="361"/>
        <v>17158</v>
      </c>
      <c r="J1067" s="72">
        <f t="shared" si="362"/>
        <v>0</v>
      </c>
      <c r="K1067" s="114">
        <f t="shared" si="363"/>
        <v>1</v>
      </c>
      <c r="L1067" s="115">
        <f t="shared" si="364"/>
        <v>3.3</v>
      </c>
      <c r="M1067" s="115">
        <f t="shared" si="365"/>
        <v>8</v>
      </c>
      <c r="N1067" s="56">
        <f t="shared" si="366"/>
        <v>8</v>
      </c>
      <c r="O1067" s="53" t="str">
        <f t="shared" si="367"/>
        <v>일반(목록배제,Normal-Manifest Exception)</v>
      </c>
      <c r="P1067" s="100">
        <f t="shared" si="368"/>
        <v>28.23</v>
      </c>
      <c r="Q1067" s="63" t="str">
        <f t="shared" si="369"/>
        <v>RS702</v>
      </c>
      <c r="R1067" s="63" t="str">
        <f t="shared" si="370"/>
        <v>AIR SEOUL</v>
      </c>
      <c r="S1067" s="54">
        <f t="shared" si="371"/>
        <v>45925</v>
      </c>
      <c r="T1067" s="94">
        <f t="shared" si="372"/>
        <v>1990</v>
      </c>
      <c r="U1067" s="98" cm="1">
        <f t="array" ref="U1067">IF(OR(ISNUMBER(SEARCH("대신대납",J1067)),ISNUMBER(SEARCH("대신 대납",J1067))),_xlfn.LET(
  _xlpm.s,J1067,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7" s="98">
        <f>((K1067-1)*2500)/(Summary!$B$23/100)</f>
        <v>0</v>
      </c>
      <c r="W1067" s="107">
        <f>IF(OR(ISNUMBER(SEARCH("대신대납",J1067)),ISNUMBER(SEARCH("대신 대납",J1067)),ISNUMBER(SEARCH("대신착불",J1067)),ISNUMBER(SEARCH("대신 착불",J1067))), 0,_xlfn.IFNA(_xlfn.IFS(
    AND(N1067/K1067 &gt; 2, N1067/K1067 &lt;= 5), 500/(Summary!$B$23/100) * K1067,
    AND(N1067/K1067 &gt; 5, N1067/K1067 &lt;= 10), 1000/(Summary!$B$23/100) * K1067,
    AND(N1067/K1067 &gt; 10, N1067/K1067 &lt;= 20), 3000/(Summary!$B$23/100) * K1067,
    AND(N1067/K1067 &gt; 20, N1067/K1067 &lt;= 25), 11000/(Summary!$B$23/100) * K1067,
    AND(N1067/K1067 &gt; 25, N1067/K1067 &lt;= 999), 15000/(Summary!$B$23/100) * K1067
),0))</f>
        <v>106.11993675251769</v>
      </c>
      <c r="X1067" s="99" cm="1">
        <f t="array" ref="X1067">_xlfn.IFNA(_xlfn.IFS(AND(P1067&gt;=2000, P1067&lt;3000), 10000, AND(P1067&gt;=3000, P1067&lt;4000), 15000, AND(P1067&gt;=4000, P1067&lt;5000), 20000, AND(P1067&gt;=5000), 25000),0)</f>
        <v>0</v>
      </c>
      <c r="Y1067" s="64" t="str">
        <f>_xlfn.IFNA(VLOOKUP(D1067,OTC!$A:$H,8,0),"")</f>
        <v/>
      </c>
      <c r="Z1067" s="102">
        <f t="shared" si="373"/>
        <v>106</v>
      </c>
      <c r="AA1067" s="113">
        <f t="shared" si="374"/>
        <v>2096</v>
      </c>
      <c r="AB1067" s="124">
        <f>IF(OR(ISNUMBER(SEARCH("적하삭제",J1067)),ISNUMBER(SEARCH("적하 삭제",J1067))),0,AA1067*Summary!$B$23/100)</f>
        <v>19751.236800000002</v>
      </c>
      <c r="AC1067" s="65"/>
      <c r="AD1067" s="145">
        <v>45925</v>
      </c>
      <c r="AE1067" s="139" t="s">
        <v>10</v>
      </c>
      <c r="AF1067" s="139">
        <v>82020038185</v>
      </c>
      <c r="AG1067" s="139" t="s">
        <v>3243</v>
      </c>
      <c r="AH1067" s="139" t="s">
        <v>3244</v>
      </c>
      <c r="AI1067" s="139">
        <v>1033183126</v>
      </c>
      <c r="AJ1067" s="139">
        <v>17158</v>
      </c>
      <c r="AK1067" s="139"/>
      <c r="AL1067" s="140">
        <v>1</v>
      </c>
      <c r="AM1067" s="141">
        <v>3.3</v>
      </c>
      <c r="AN1067" s="141">
        <v>8</v>
      </c>
      <c r="AO1067" s="141">
        <v>8</v>
      </c>
      <c r="AP1067" s="139" t="s">
        <v>8</v>
      </c>
      <c r="AQ1067" s="141">
        <v>28.23</v>
      </c>
      <c r="AR1067" s="139" t="s">
        <v>81</v>
      </c>
      <c r="AS1067" s="139" t="s">
        <v>81</v>
      </c>
      <c r="AT1067" s="139" t="s">
        <v>81</v>
      </c>
      <c r="AU1067" s="139" t="s">
        <v>81</v>
      </c>
      <c r="AV1067" s="139" t="s">
        <v>81</v>
      </c>
      <c r="AW1067" s="139">
        <v>2256355</v>
      </c>
      <c r="AX1067" s="139" t="s">
        <v>121</v>
      </c>
      <c r="AY1067" s="139" t="s">
        <v>82</v>
      </c>
      <c r="AZ1067" s="139"/>
      <c r="BA1067" s="139" t="s">
        <v>83</v>
      </c>
      <c r="BB1067" s="157">
        <v>596421506943</v>
      </c>
      <c r="BC1067" s="139"/>
      <c r="BD1067" s="139" t="s">
        <v>3245</v>
      </c>
      <c r="BE1067" s="139" t="s">
        <v>119</v>
      </c>
      <c r="BF1067" s="139" t="s">
        <v>87</v>
      </c>
      <c r="BG1067" s="139" t="s">
        <v>84</v>
      </c>
      <c r="BH1067" s="139" t="s">
        <v>85</v>
      </c>
      <c r="BI1067" s="139" t="s">
        <v>86</v>
      </c>
      <c r="BJ1067" s="139"/>
      <c r="BK1067" s="139" t="s">
        <v>116</v>
      </c>
    </row>
    <row r="1068" spans="1:63" ht="13.2" customHeight="1" x14ac:dyDescent="0.2">
      <c r="A1068" s="54">
        <f t="shared" si="353"/>
        <v>45925</v>
      </c>
      <c r="B1068" s="54" t="str">
        <f t="shared" si="354"/>
        <v>NRT</v>
      </c>
      <c r="C1068" s="53">
        <f t="shared" si="355"/>
        <v>82020038185</v>
      </c>
      <c r="D1068" s="55" t="str">
        <f t="shared" si="356"/>
        <v>PJP250149298</v>
      </c>
      <c r="E1068" s="53">
        <f t="shared" si="357"/>
        <v>596421505370</v>
      </c>
      <c r="F1068" s="53">
        <f t="shared" si="358"/>
        <v>2256355</v>
      </c>
      <c r="G1068" s="53" t="str">
        <f t="shared" si="359"/>
        <v>SWCORP (TEAMHT)</v>
      </c>
      <c r="H1068" s="55" t="str">
        <f t="shared" si="360"/>
        <v>김혜정</v>
      </c>
      <c r="I1068" s="53">
        <f t="shared" si="361"/>
        <v>3400</v>
      </c>
      <c r="J1068" s="72">
        <f t="shared" si="362"/>
        <v>0</v>
      </c>
      <c r="K1068" s="114">
        <f t="shared" si="363"/>
        <v>1</v>
      </c>
      <c r="L1068" s="115">
        <f t="shared" si="364"/>
        <v>1.4</v>
      </c>
      <c r="M1068" s="115">
        <f t="shared" si="365"/>
        <v>1.9</v>
      </c>
      <c r="N1068" s="56">
        <f t="shared" si="366"/>
        <v>1.9000000000000001</v>
      </c>
      <c r="O1068" s="53" t="str">
        <f t="shared" si="367"/>
        <v>일반(목록배제,Normal-Manifest Exception)</v>
      </c>
      <c r="P1068" s="100">
        <f t="shared" si="368"/>
        <v>9.75</v>
      </c>
      <c r="Q1068" s="63" t="str">
        <f t="shared" si="369"/>
        <v>RS702</v>
      </c>
      <c r="R1068" s="63" t="str">
        <f t="shared" si="370"/>
        <v>AIR SEOUL</v>
      </c>
      <c r="S1068" s="54">
        <f t="shared" si="371"/>
        <v>45925</v>
      </c>
      <c r="T1068" s="94">
        <f t="shared" si="372"/>
        <v>831</v>
      </c>
      <c r="U1068" s="98" cm="1">
        <f t="array" ref="U1068">IF(OR(ISNUMBER(SEARCH("대신대납",J1068)),ISNUMBER(SEARCH("대신 대납",J1068))),_xlfn.LET(
  _xlpm.s,J1068,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8" s="98">
        <f>((K1068-1)*2500)/(Summary!$B$23/100)</f>
        <v>0</v>
      </c>
      <c r="W1068" s="107">
        <f>IF(OR(ISNUMBER(SEARCH("대신대납",J1068)),ISNUMBER(SEARCH("대신 대납",J1068)),ISNUMBER(SEARCH("대신착불",J1068)),ISNUMBER(SEARCH("대신 착불",J1068))), 0,_xlfn.IFNA(_xlfn.IFS(
    AND(N1068/K1068 &gt; 2, N1068/K1068 &lt;= 5), 500/(Summary!$B$23/100) * K1068,
    AND(N1068/K1068 &gt; 5, N1068/K1068 &lt;= 10), 1000/(Summary!$B$23/100) * K1068,
    AND(N1068/K1068 &gt; 10, N1068/K1068 &lt;= 20), 3000/(Summary!$B$23/100) * K1068,
    AND(N1068/K1068 &gt; 20, N1068/K1068 &lt;= 25), 11000/(Summary!$B$23/100) * K1068,
    AND(N1068/K1068 &gt; 25, N1068/K1068 &lt;= 999), 15000/(Summary!$B$23/100) * K1068
),0))</f>
        <v>0</v>
      </c>
      <c r="X1068" s="99" cm="1">
        <f t="array" ref="X1068">_xlfn.IFNA(_xlfn.IFS(AND(P1068&gt;=2000, P1068&lt;3000), 10000, AND(P1068&gt;=3000, P1068&lt;4000), 15000, AND(P1068&gt;=4000, P1068&lt;5000), 20000, AND(P1068&gt;=5000), 25000),0)</f>
        <v>0</v>
      </c>
      <c r="Y1068" s="64" t="str">
        <f>_xlfn.IFNA(VLOOKUP(D1068,OTC!$A:$H,8,0),"")</f>
        <v/>
      </c>
      <c r="Z1068" s="102">
        <f t="shared" si="373"/>
        <v>0</v>
      </c>
      <c r="AA1068" s="113">
        <f t="shared" si="374"/>
        <v>831</v>
      </c>
      <c r="AB1068" s="124">
        <f>IF(OR(ISNUMBER(SEARCH("적하삭제",J1068)),ISNUMBER(SEARCH("적하 삭제",J1068))),0,AA1068*Summary!$B$23/100)</f>
        <v>7830.7622999999994</v>
      </c>
      <c r="AC1068" s="65"/>
      <c r="AD1068" s="145">
        <v>45925</v>
      </c>
      <c r="AE1068" s="139" t="s">
        <v>10</v>
      </c>
      <c r="AF1068" s="139">
        <v>82020038185</v>
      </c>
      <c r="AG1068" s="139" t="s">
        <v>3246</v>
      </c>
      <c r="AH1068" s="139" t="s">
        <v>219</v>
      </c>
      <c r="AI1068" s="139">
        <v>1027769462</v>
      </c>
      <c r="AJ1068" s="139">
        <v>3400</v>
      </c>
      <c r="AK1068" s="139"/>
      <c r="AL1068" s="140">
        <v>1</v>
      </c>
      <c r="AM1068" s="141">
        <v>1.4</v>
      </c>
      <c r="AN1068" s="141">
        <v>1.9</v>
      </c>
      <c r="AO1068" s="141">
        <v>1.9</v>
      </c>
      <c r="AP1068" s="139" t="s">
        <v>8</v>
      </c>
      <c r="AQ1068" s="141">
        <v>9.75</v>
      </c>
      <c r="AR1068" s="139" t="s">
        <v>81</v>
      </c>
      <c r="AS1068" s="139" t="s">
        <v>81</v>
      </c>
      <c r="AT1068" s="139" t="s">
        <v>81</v>
      </c>
      <c r="AU1068" s="139" t="s">
        <v>81</v>
      </c>
      <c r="AV1068" s="139" t="s">
        <v>81</v>
      </c>
      <c r="AW1068" s="139">
        <v>2256355</v>
      </c>
      <c r="AX1068" s="139" t="s">
        <v>121</v>
      </c>
      <c r="AY1068" s="139" t="s">
        <v>82</v>
      </c>
      <c r="AZ1068" s="139"/>
      <c r="BA1068" s="139" t="s">
        <v>83</v>
      </c>
      <c r="BB1068" s="157">
        <v>596421505370</v>
      </c>
      <c r="BC1068" s="139"/>
      <c r="BD1068" s="139" t="s">
        <v>3247</v>
      </c>
      <c r="BE1068" s="139" t="s">
        <v>119</v>
      </c>
      <c r="BF1068" s="139" t="s">
        <v>87</v>
      </c>
      <c r="BG1068" s="139" t="s">
        <v>84</v>
      </c>
      <c r="BH1068" s="139" t="s">
        <v>85</v>
      </c>
      <c r="BI1068" s="139" t="s">
        <v>86</v>
      </c>
      <c r="BJ1068" s="139"/>
      <c r="BK1068" s="139" t="s">
        <v>116</v>
      </c>
    </row>
    <row r="1069" spans="1:63" ht="13.2" customHeight="1" x14ac:dyDescent="0.2">
      <c r="A1069" s="54">
        <f t="shared" si="353"/>
        <v>45925</v>
      </c>
      <c r="B1069" s="54" t="str">
        <f t="shared" si="354"/>
        <v>NRT</v>
      </c>
      <c r="C1069" s="53">
        <f t="shared" si="355"/>
        <v>82020038185</v>
      </c>
      <c r="D1069" s="55" t="str">
        <f t="shared" si="356"/>
        <v>PJP250148844</v>
      </c>
      <c r="E1069" s="53">
        <f t="shared" si="357"/>
        <v>596421502113</v>
      </c>
      <c r="F1069" s="53">
        <f t="shared" si="358"/>
        <v>2256355</v>
      </c>
      <c r="G1069" s="53" t="str">
        <f t="shared" si="359"/>
        <v>SWCORP (TEAMHT)</v>
      </c>
      <c r="H1069" s="55" t="str">
        <f t="shared" si="360"/>
        <v>조성준</v>
      </c>
      <c r="I1069" s="53">
        <f t="shared" si="361"/>
        <v>31728</v>
      </c>
      <c r="J1069" s="72">
        <f t="shared" si="362"/>
        <v>0</v>
      </c>
      <c r="K1069" s="114">
        <f t="shared" si="363"/>
        <v>1</v>
      </c>
      <c r="L1069" s="115">
        <f t="shared" si="364"/>
        <v>0.85</v>
      </c>
      <c r="M1069" s="115">
        <f t="shared" si="365"/>
        <v>2</v>
      </c>
      <c r="N1069" s="56">
        <f t="shared" si="366"/>
        <v>2</v>
      </c>
      <c r="O1069" s="53" t="str">
        <f t="shared" si="367"/>
        <v>일반(목록배제,Normal-Manifest Exception)</v>
      </c>
      <c r="P1069" s="100">
        <f t="shared" si="368"/>
        <v>7.06</v>
      </c>
      <c r="Q1069" s="63" t="str">
        <f t="shared" si="369"/>
        <v>RS702</v>
      </c>
      <c r="R1069" s="63" t="str">
        <f t="shared" si="370"/>
        <v>AIR SEOUL</v>
      </c>
      <c r="S1069" s="54">
        <f t="shared" si="371"/>
        <v>45925</v>
      </c>
      <c r="T1069" s="94">
        <f t="shared" si="372"/>
        <v>850</v>
      </c>
      <c r="U1069" s="98" cm="1">
        <f t="array" ref="U1069">IF(OR(ISNUMBER(SEARCH("대신대납",J1069)),ISNUMBER(SEARCH("대신 대납",J1069))),_xlfn.LET(
  _xlpm.s,J1069,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69" s="98">
        <f>((K1069-1)*2500)/(Summary!$B$23/100)</f>
        <v>0</v>
      </c>
      <c r="W1069" s="107">
        <f>IF(OR(ISNUMBER(SEARCH("대신대납",J1069)),ISNUMBER(SEARCH("대신 대납",J1069)),ISNUMBER(SEARCH("대신착불",J1069)),ISNUMBER(SEARCH("대신 착불",J1069))), 0,_xlfn.IFNA(_xlfn.IFS(
    AND(N1069/K1069 &gt; 2, N1069/K1069 &lt;= 5), 500/(Summary!$B$23/100) * K1069,
    AND(N1069/K1069 &gt; 5, N1069/K1069 &lt;= 10), 1000/(Summary!$B$23/100) * K1069,
    AND(N1069/K1069 &gt; 10, N1069/K1069 &lt;= 20), 3000/(Summary!$B$23/100) * K1069,
    AND(N1069/K1069 &gt; 20, N1069/K1069 &lt;= 25), 11000/(Summary!$B$23/100) * K1069,
    AND(N1069/K1069 &gt; 25, N1069/K1069 &lt;= 999), 15000/(Summary!$B$23/100) * K1069
),0))</f>
        <v>0</v>
      </c>
      <c r="X1069" s="99" cm="1">
        <f t="array" ref="X1069">_xlfn.IFNA(_xlfn.IFS(AND(P1069&gt;=2000, P1069&lt;3000), 10000, AND(P1069&gt;=3000, P1069&lt;4000), 15000, AND(P1069&gt;=4000, P1069&lt;5000), 20000, AND(P1069&gt;=5000), 25000),0)</f>
        <v>0</v>
      </c>
      <c r="Y1069" s="64" t="str">
        <f>_xlfn.IFNA(VLOOKUP(D1069,OTC!$A:$H,8,0),"")</f>
        <v/>
      </c>
      <c r="Z1069" s="102">
        <f t="shared" si="373"/>
        <v>0</v>
      </c>
      <c r="AA1069" s="113">
        <f t="shared" si="374"/>
        <v>850</v>
      </c>
      <c r="AB1069" s="124">
        <f>IF(OR(ISNUMBER(SEARCH("적하삭제",J1069)),ISNUMBER(SEARCH("적하 삭제",J1069))),0,AA1069*Summary!$B$23/100)</f>
        <v>8009.8050000000003</v>
      </c>
      <c r="AC1069" s="65"/>
      <c r="AD1069" s="145">
        <v>45925</v>
      </c>
      <c r="AE1069" s="139" t="s">
        <v>10</v>
      </c>
      <c r="AF1069" s="139">
        <v>82020038185</v>
      </c>
      <c r="AG1069" s="139" t="s">
        <v>3248</v>
      </c>
      <c r="AH1069" s="139" t="s">
        <v>3249</v>
      </c>
      <c r="AI1069" s="139">
        <v>1047999188</v>
      </c>
      <c r="AJ1069" s="139">
        <v>31728</v>
      </c>
      <c r="AK1069" s="139"/>
      <c r="AL1069" s="140">
        <v>1</v>
      </c>
      <c r="AM1069" s="141">
        <v>0.85</v>
      </c>
      <c r="AN1069" s="141">
        <v>2</v>
      </c>
      <c r="AO1069" s="141">
        <v>2</v>
      </c>
      <c r="AP1069" s="139" t="s">
        <v>8</v>
      </c>
      <c r="AQ1069" s="141">
        <v>7.06</v>
      </c>
      <c r="AR1069" s="139" t="s">
        <v>81</v>
      </c>
      <c r="AS1069" s="139" t="s">
        <v>81</v>
      </c>
      <c r="AT1069" s="139" t="s">
        <v>81</v>
      </c>
      <c r="AU1069" s="139" t="s">
        <v>81</v>
      </c>
      <c r="AV1069" s="139" t="s">
        <v>81</v>
      </c>
      <c r="AW1069" s="139">
        <v>2256355</v>
      </c>
      <c r="AX1069" s="139" t="s">
        <v>121</v>
      </c>
      <c r="AY1069" s="139" t="s">
        <v>82</v>
      </c>
      <c r="AZ1069" s="139"/>
      <c r="BA1069" s="139" t="s">
        <v>83</v>
      </c>
      <c r="BB1069" s="157">
        <v>596421502113</v>
      </c>
      <c r="BC1069" s="139"/>
      <c r="BD1069" s="139" t="s">
        <v>3250</v>
      </c>
      <c r="BE1069" s="139" t="s">
        <v>119</v>
      </c>
      <c r="BF1069" s="139" t="s">
        <v>87</v>
      </c>
      <c r="BG1069" s="139" t="s">
        <v>84</v>
      </c>
      <c r="BH1069" s="139" t="s">
        <v>85</v>
      </c>
      <c r="BI1069" s="139" t="s">
        <v>86</v>
      </c>
      <c r="BJ1069" s="139"/>
      <c r="BK1069" s="139" t="s">
        <v>116</v>
      </c>
    </row>
    <row r="1070" spans="1:63" ht="13.2" customHeight="1" x14ac:dyDescent="0.2">
      <c r="A1070" s="54">
        <f t="shared" si="353"/>
        <v>45925</v>
      </c>
      <c r="B1070" s="54" t="str">
        <f t="shared" si="354"/>
        <v>NRT</v>
      </c>
      <c r="C1070" s="53">
        <f t="shared" si="355"/>
        <v>82020038185</v>
      </c>
      <c r="D1070" s="55" t="str">
        <f t="shared" si="356"/>
        <v>PJP250148860</v>
      </c>
      <c r="E1070" s="53">
        <f t="shared" si="357"/>
        <v>596421502275</v>
      </c>
      <c r="F1070" s="53">
        <f t="shared" si="358"/>
        <v>2256355</v>
      </c>
      <c r="G1070" s="53" t="str">
        <f t="shared" si="359"/>
        <v>SWCORP (TEAMHT)</v>
      </c>
      <c r="H1070" s="55" t="str">
        <f t="shared" si="360"/>
        <v>우혜영</v>
      </c>
      <c r="I1070" s="53">
        <f t="shared" si="361"/>
        <v>13259</v>
      </c>
      <c r="J1070" s="72">
        <f t="shared" si="362"/>
        <v>0</v>
      </c>
      <c r="K1070" s="114">
        <f t="shared" si="363"/>
        <v>1</v>
      </c>
      <c r="L1070" s="115">
        <f t="shared" si="364"/>
        <v>2.2000000000000002</v>
      </c>
      <c r="M1070" s="115">
        <f t="shared" si="365"/>
        <v>3.4</v>
      </c>
      <c r="N1070" s="56">
        <f t="shared" si="366"/>
        <v>3.4000000000000004</v>
      </c>
      <c r="O1070" s="53" t="str">
        <f t="shared" si="367"/>
        <v>일반(목록배제,Normal-Manifest Exception)</v>
      </c>
      <c r="P1070" s="100">
        <f t="shared" si="368"/>
        <v>11.8</v>
      </c>
      <c r="Q1070" s="63" t="str">
        <f t="shared" si="369"/>
        <v>RS702</v>
      </c>
      <c r="R1070" s="63" t="str">
        <f t="shared" si="370"/>
        <v>AIR SEOUL</v>
      </c>
      <c r="S1070" s="54">
        <f t="shared" si="371"/>
        <v>45925</v>
      </c>
      <c r="T1070" s="94">
        <f t="shared" si="372"/>
        <v>1116</v>
      </c>
      <c r="U1070" s="98" cm="1">
        <f t="array" ref="U1070">IF(OR(ISNUMBER(SEARCH("대신대납",J1070)),ISNUMBER(SEARCH("대신 대납",J1070))),_xlfn.LET(
  _xlpm.s,J1070,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0" s="98">
        <f>((K1070-1)*2500)/(Summary!$B$23/100)</f>
        <v>0</v>
      </c>
      <c r="W1070" s="107">
        <f>IF(OR(ISNUMBER(SEARCH("대신대납",J1070)),ISNUMBER(SEARCH("대신 대납",J1070)),ISNUMBER(SEARCH("대신착불",J1070)),ISNUMBER(SEARCH("대신 착불",J1070))), 0,_xlfn.IFNA(_xlfn.IFS(
    AND(N1070/K1070 &gt; 2, N1070/K1070 &lt;= 5), 500/(Summary!$B$23/100) * K1070,
    AND(N1070/K1070 &gt; 5, N1070/K1070 &lt;= 10), 1000/(Summary!$B$23/100) * K1070,
    AND(N1070/K1070 &gt; 10, N1070/K1070 &lt;= 20), 3000/(Summary!$B$23/100) * K1070,
    AND(N1070/K1070 &gt; 20, N1070/K1070 &lt;= 25), 11000/(Summary!$B$23/100) * K1070,
    AND(N1070/K1070 &gt; 25, N1070/K1070 &lt;= 999), 15000/(Summary!$B$23/100) * K1070
),0))</f>
        <v>53.059968376258844</v>
      </c>
      <c r="X1070" s="99" cm="1">
        <f t="array" ref="X1070">_xlfn.IFNA(_xlfn.IFS(AND(P1070&gt;=2000, P1070&lt;3000), 10000, AND(P1070&gt;=3000, P1070&lt;4000), 15000, AND(P1070&gt;=4000, P1070&lt;5000), 20000, AND(P1070&gt;=5000), 25000),0)</f>
        <v>0</v>
      </c>
      <c r="Y1070" s="64" t="str">
        <f>_xlfn.IFNA(VLOOKUP(D1070,OTC!$A:$H,8,0),"")</f>
        <v/>
      </c>
      <c r="Z1070" s="102">
        <f t="shared" si="373"/>
        <v>53</v>
      </c>
      <c r="AA1070" s="113">
        <f t="shared" si="374"/>
        <v>1169</v>
      </c>
      <c r="AB1070" s="124">
        <f>IF(OR(ISNUMBER(SEARCH("적하삭제",J1070)),ISNUMBER(SEARCH("적하 삭제",J1070))),0,AA1070*Summary!$B$23/100)</f>
        <v>11015.8377</v>
      </c>
      <c r="AC1070" s="65"/>
      <c r="AD1070" s="145">
        <v>45925</v>
      </c>
      <c r="AE1070" s="139" t="s">
        <v>10</v>
      </c>
      <c r="AF1070" s="139">
        <v>82020038185</v>
      </c>
      <c r="AG1070" s="139" t="s">
        <v>3251</v>
      </c>
      <c r="AH1070" s="139" t="s">
        <v>198</v>
      </c>
      <c r="AI1070" s="139">
        <v>1021839469</v>
      </c>
      <c r="AJ1070" s="139">
        <v>13259</v>
      </c>
      <c r="AK1070" s="139"/>
      <c r="AL1070" s="140">
        <v>1</v>
      </c>
      <c r="AM1070" s="141">
        <v>2.2000000000000002</v>
      </c>
      <c r="AN1070" s="141">
        <v>3.4</v>
      </c>
      <c r="AO1070" s="141">
        <v>3.4</v>
      </c>
      <c r="AP1070" s="139" t="s">
        <v>8</v>
      </c>
      <c r="AQ1070" s="141">
        <v>11.8</v>
      </c>
      <c r="AR1070" s="139" t="s">
        <v>81</v>
      </c>
      <c r="AS1070" s="139" t="s">
        <v>81</v>
      </c>
      <c r="AT1070" s="139" t="s">
        <v>81</v>
      </c>
      <c r="AU1070" s="139" t="s">
        <v>81</v>
      </c>
      <c r="AV1070" s="139" t="s">
        <v>81</v>
      </c>
      <c r="AW1070" s="139">
        <v>2256355</v>
      </c>
      <c r="AX1070" s="139" t="s">
        <v>121</v>
      </c>
      <c r="AY1070" s="139" t="s">
        <v>82</v>
      </c>
      <c r="AZ1070" s="139"/>
      <c r="BA1070" s="139" t="s">
        <v>83</v>
      </c>
      <c r="BB1070" s="157">
        <v>596421502275</v>
      </c>
      <c r="BC1070" s="139"/>
      <c r="BD1070" s="139" t="s">
        <v>3252</v>
      </c>
      <c r="BE1070" s="139" t="s">
        <v>119</v>
      </c>
      <c r="BF1070" s="139" t="s">
        <v>87</v>
      </c>
      <c r="BG1070" s="139" t="s">
        <v>84</v>
      </c>
      <c r="BH1070" s="139" t="s">
        <v>85</v>
      </c>
      <c r="BI1070" s="139" t="s">
        <v>86</v>
      </c>
      <c r="BJ1070" s="139"/>
      <c r="BK1070" s="139" t="s">
        <v>116</v>
      </c>
    </row>
    <row r="1071" spans="1:63" ht="13.2" customHeight="1" x14ac:dyDescent="0.2">
      <c r="A1071" s="54">
        <f t="shared" si="353"/>
        <v>45925</v>
      </c>
      <c r="B1071" s="54" t="str">
        <f t="shared" si="354"/>
        <v>NRT</v>
      </c>
      <c r="C1071" s="53">
        <f t="shared" si="355"/>
        <v>82020038185</v>
      </c>
      <c r="D1071" s="55" t="str">
        <f t="shared" si="356"/>
        <v>PJP250148865</v>
      </c>
      <c r="E1071" s="53">
        <f t="shared" si="357"/>
        <v>596421502323</v>
      </c>
      <c r="F1071" s="53">
        <f t="shared" si="358"/>
        <v>2256355</v>
      </c>
      <c r="G1071" s="53" t="str">
        <f t="shared" si="359"/>
        <v>SWCORP (TEAMHT)</v>
      </c>
      <c r="H1071" s="55" t="str">
        <f t="shared" si="360"/>
        <v>신은아</v>
      </c>
      <c r="I1071" s="53">
        <f t="shared" si="361"/>
        <v>11956</v>
      </c>
      <c r="J1071" s="72">
        <f t="shared" si="362"/>
        <v>0</v>
      </c>
      <c r="K1071" s="114">
        <f t="shared" si="363"/>
        <v>1</v>
      </c>
      <c r="L1071" s="115">
        <f t="shared" si="364"/>
        <v>0.45</v>
      </c>
      <c r="M1071" s="115">
        <f t="shared" si="365"/>
        <v>2</v>
      </c>
      <c r="N1071" s="56">
        <f t="shared" si="366"/>
        <v>2</v>
      </c>
      <c r="O1071" s="53" t="str">
        <f t="shared" si="367"/>
        <v>일반(목록배제,Normal-Manifest Exception)</v>
      </c>
      <c r="P1071" s="100">
        <f t="shared" si="368"/>
        <v>4.1100000000000003</v>
      </c>
      <c r="Q1071" s="63" t="str">
        <f t="shared" si="369"/>
        <v>RS702</v>
      </c>
      <c r="R1071" s="63" t="str">
        <f t="shared" si="370"/>
        <v>AIR SEOUL</v>
      </c>
      <c r="S1071" s="54">
        <f t="shared" si="371"/>
        <v>45925</v>
      </c>
      <c r="T1071" s="94">
        <f t="shared" si="372"/>
        <v>850</v>
      </c>
      <c r="U1071" s="98" cm="1">
        <f t="array" ref="U1071">IF(OR(ISNUMBER(SEARCH("대신대납",J1071)),ISNUMBER(SEARCH("대신 대납",J1071))),_xlfn.LET(
  _xlpm.s,J1071,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1" s="98">
        <f>((K1071-1)*2500)/(Summary!$B$23/100)</f>
        <v>0</v>
      </c>
      <c r="W1071" s="107">
        <f>IF(OR(ISNUMBER(SEARCH("대신대납",J1071)),ISNUMBER(SEARCH("대신 대납",J1071)),ISNUMBER(SEARCH("대신착불",J1071)),ISNUMBER(SEARCH("대신 착불",J1071))), 0,_xlfn.IFNA(_xlfn.IFS(
    AND(N1071/K1071 &gt; 2, N1071/K1071 &lt;= 5), 500/(Summary!$B$23/100) * K1071,
    AND(N1071/K1071 &gt; 5, N1071/K1071 &lt;= 10), 1000/(Summary!$B$23/100) * K1071,
    AND(N1071/K1071 &gt; 10, N1071/K1071 &lt;= 20), 3000/(Summary!$B$23/100) * K1071,
    AND(N1071/K1071 &gt; 20, N1071/K1071 &lt;= 25), 11000/(Summary!$B$23/100) * K1071,
    AND(N1071/K1071 &gt; 25, N1071/K1071 &lt;= 999), 15000/(Summary!$B$23/100) * K1071
),0))</f>
        <v>0</v>
      </c>
      <c r="X1071" s="99" cm="1">
        <f t="array" ref="X1071">_xlfn.IFNA(_xlfn.IFS(AND(P1071&gt;=2000, P1071&lt;3000), 10000, AND(P1071&gt;=3000, P1071&lt;4000), 15000, AND(P1071&gt;=4000, P1071&lt;5000), 20000, AND(P1071&gt;=5000), 25000),0)</f>
        <v>0</v>
      </c>
      <c r="Y1071" s="64" t="str">
        <f>_xlfn.IFNA(VLOOKUP(D1071,OTC!$A:$H,8,0),"")</f>
        <v/>
      </c>
      <c r="Z1071" s="102">
        <f t="shared" si="373"/>
        <v>0</v>
      </c>
      <c r="AA1071" s="113">
        <f t="shared" si="374"/>
        <v>850</v>
      </c>
      <c r="AB1071" s="124">
        <f>IF(OR(ISNUMBER(SEARCH("적하삭제",J1071)),ISNUMBER(SEARCH("적하 삭제",J1071))),0,AA1071*Summary!$B$23/100)</f>
        <v>8009.8050000000003</v>
      </c>
      <c r="AC1071" s="65"/>
      <c r="AD1071" s="145">
        <v>45925</v>
      </c>
      <c r="AE1071" s="139" t="s">
        <v>10</v>
      </c>
      <c r="AF1071" s="139">
        <v>82020038185</v>
      </c>
      <c r="AG1071" s="139" t="s">
        <v>3253</v>
      </c>
      <c r="AH1071" s="139" t="s">
        <v>3254</v>
      </c>
      <c r="AI1071" s="139">
        <v>1093933690</v>
      </c>
      <c r="AJ1071" s="139">
        <v>11956</v>
      </c>
      <c r="AK1071" s="139"/>
      <c r="AL1071" s="140">
        <v>1</v>
      </c>
      <c r="AM1071" s="141">
        <v>0.45</v>
      </c>
      <c r="AN1071" s="141">
        <v>2</v>
      </c>
      <c r="AO1071" s="141">
        <v>2</v>
      </c>
      <c r="AP1071" s="139" t="s">
        <v>8</v>
      </c>
      <c r="AQ1071" s="141">
        <v>4.1100000000000003</v>
      </c>
      <c r="AR1071" s="139" t="s">
        <v>81</v>
      </c>
      <c r="AS1071" s="139" t="s">
        <v>81</v>
      </c>
      <c r="AT1071" s="139" t="s">
        <v>81</v>
      </c>
      <c r="AU1071" s="139" t="s">
        <v>81</v>
      </c>
      <c r="AV1071" s="139" t="s">
        <v>81</v>
      </c>
      <c r="AW1071" s="139">
        <v>2256355</v>
      </c>
      <c r="AX1071" s="139" t="s">
        <v>121</v>
      </c>
      <c r="AY1071" s="139" t="s">
        <v>82</v>
      </c>
      <c r="AZ1071" s="139"/>
      <c r="BA1071" s="139" t="s">
        <v>83</v>
      </c>
      <c r="BB1071" s="157">
        <v>596421502323</v>
      </c>
      <c r="BC1071" s="139"/>
      <c r="BD1071" s="139" t="s">
        <v>3255</v>
      </c>
      <c r="BE1071" s="139" t="s">
        <v>119</v>
      </c>
      <c r="BF1071" s="139" t="s">
        <v>87</v>
      </c>
      <c r="BG1071" s="139" t="s">
        <v>84</v>
      </c>
      <c r="BH1071" s="139" t="s">
        <v>85</v>
      </c>
      <c r="BI1071" s="139" t="s">
        <v>86</v>
      </c>
      <c r="BJ1071" s="139"/>
      <c r="BK1071" s="139" t="s">
        <v>116</v>
      </c>
    </row>
    <row r="1072" spans="1:63" ht="13.2" customHeight="1" x14ac:dyDescent="0.2">
      <c r="A1072" s="54">
        <f t="shared" si="353"/>
        <v>45925</v>
      </c>
      <c r="B1072" s="54" t="str">
        <f t="shared" si="354"/>
        <v>NRT</v>
      </c>
      <c r="C1072" s="53">
        <f t="shared" si="355"/>
        <v>82020038185</v>
      </c>
      <c r="D1072" s="55" t="str">
        <f t="shared" si="356"/>
        <v>PJP250148883</v>
      </c>
      <c r="E1072" s="53">
        <f t="shared" si="357"/>
        <v>596421502500</v>
      </c>
      <c r="F1072" s="53">
        <f t="shared" si="358"/>
        <v>2256355</v>
      </c>
      <c r="G1072" s="53" t="str">
        <f t="shared" si="359"/>
        <v>SWCORP (TEAMHT)</v>
      </c>
      <c r="H1072" s="55" t="str">
        <f t="shared" si="360"/>
        <v>최현석</v>
      </c>
      <c r="I1072" s="53">
        <f t="shared" si="361"/>
        <v>39439</v>
      </c>
      <c r="J1072" s="72">
        <f t="shared" si="362"/>
        <v>0</v>
      </c>
      <c r="K1072" s="114">
        <f t="shared" si="363"/>
        <v>1</v>
      </c>
      <c r="L1072" s="115">
        <f t="shared" si="364"/>
        <v>2.85</v>
      </c>
      <c r="M1072" s="115">
        <f t="shared" si="365"/>
        <v>6</v>
      </c>
      <c r="N1072" s="56">
        <f t="shared" si="366"/>
        <v>6</v>
      </c>
      <c r="O1072" s="53" t="str">
        <f t="shared" si="367"/>
        <v>일반(목록배제,Normal-Manifest Exception)</v>
      </c>
      <c r="P1072" s="100">
        <f t="shared" si="368"/>
        <v>12.43</v>
      </c>
      <c r="Q1072" s="63" t="str">
        <f t="shared" si="369"/>
        <v>RS702</v>
      </c>
      <c r="R1072" s="63" t="str">
        <f t="shared" si="370"/>
        <v>AIR SEOUL</v>
      </c>
      <c r="S1072" s="54">
        <f t="shared" si="371"/>
        <v>45925</v>
      </c>
      <c r="T1072" s="94">
        <f t="shared" si="372"/>
        <v>1610</v>
      </c>
      <c r="U1072" s="98" cm="1">
        <f t="array" ref="U1072">IF(OR(ISNUMBER(SEARCH("대신대납",J1072)),ISNUMBER(SEARCH("대신 대납",J1072))),_xlfn.LET(
  _xlpm.s,J1072,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2" s="98">
        <f>((K1072-1)*2500)/(Summary!$B$23/100)</f>
        <v>0</v>
      </c>
      <c r="W1072" s="107">
        <f>IF(OR(ISNUMBER(SEARCH("대신대납",J1072)),ISNUMBER(SEARCH("대신 대납",J1072)),ISNUMBER(SEARCH("대신착불",J1072)),ISNUMBER(SEARCH("대신 착불",J1072))), 0,_xlfn.IFNA(_xlfn.IFS(
    AND(N1072/K1072 &gt; 2, N1072/K1072 &lt;= 5), 500/(Summary!$B$23/100) * K1072,
    AND(N1072/K1072 &gt; 5, N1072/K1072 &lt;= 10), 1000/(Summary!$B$23/100) * K1072,
    AND(N1072/K1072 &gt; 10, N1072/K1072 &lt;= 20), 3000/(Summary!$B$23/100) * K1072,
    AND(N1072/K1072 &gt; 20, N1072/K1072 &lt;= 25), 11000/(Summary!$B$23/100) * K1072,
    AND(N1072/K1072 &gt; 25, N1072/K1072 &lt;= 999), 15000/(Summary!$B$23/100) * K1072
),0))</f>
        <v>106.11993675251769</v>
      </c>
      <c r="X1072" s="99" cm="1">
        <f t="array" ref="X1072">_xlfn.IFNA(_xlfn.IFS(AND(P1072&gt;=2000, P1072&lt;3000), 10000, AND(P1072&gt;=3000, P1072&lt;4000), 15000, AND(P1072&gt;=4000, P1072&lt;5000), 20000, AND(P1072&gt;=5000), 25000),0)</f>
        <v>0</v>
      </c>
      <c r="Y1072" s="64" t="str">
        <f>_xlfn.IFNA(VLOOKUP(D1072,OTC!$A:$H,8,0),"")</f>
        <v/>
      </c>
      <c r="Z1072" s="102">
        <f t="shared" si="373"/>
        <v>106</v>
      </c>
      <c r="AA1072" s="113">
        <f t="shared" si="374"/>
        <v>1716</v>
      </c>
      <c r="AB1072" s="124">
        <f>IF(OR(ISNUMBER(SEARCH("적하삭제",J1072)),ISNUMBER(SEARCH("적하 삭제",J1072))),0,AA1072*Summary!$B$23/100)</f>
        <v>16170.382799999999</v>
      </c>
      <c r="AC1072" s="65"/>
      <c r="AD1072" s="145">
        <v>45925</v>
      </c>
      <c r="AE1072" s="139" t="s">
        <v>10</v>
      </c>
      <c r="AF1072" s="139">
        <v>82020038185</v>
      </c>
      <c r="AG1072" s="139" t="s">
        <v>3256</v>
      </c>
      <c r="AH1072" s="139" t="s">
        <v>1007</v>
      </c>
      <c r="AI1072" s="139">
        <v>1075614922</v>
      </c>
      <c r="AJ1072" s="139">
        <v>39439</v>
      </c>
      <c r="AK1072" s="139"/>
      <c r="AL1072" s="140">
        <v>1</v>
      </c>
      <c r="AM1072" s="141">
        <v>2.85</v>
      </c>
      <c r="AN1072" s="141">
        <v>6</v>
      </c>
      <c r="AO1072" s="141">
        <v>6</v>
      </c>
      <c r="AP1072" s="139" t="s">
        <v>8</v>
      </c>
      <c r="AQ1072" s="141">
        <v>12.43</v>
      </c>
      <c r="AR1072" s="139" t="s">
        <v>81</v>
      </c>
      <c r="AS1072" s="139" t="s">
        <v>81</v>
      </c>
      <c r="AT1072" s="139" t="s">
        <v>81</v>
      </c>
      <c r="AU1072" s="139" t="s">
        <v>81</v>
      </c>
      <c r="AV1072" s="139" t="s">
        <v>81</v>
      </c>
      <c r="AW1072" s="139">
        <v>2256355</v>
      </c>
      <c r="AX1072" s="139" t="s">
        <v>121</v>
      </c>
      <c r="AY1072" s="139" t="s">
        <v>82</v>
      </c>
      <c r="AZ1072" s="139"/>
      <c r="BA1072" s="139" t="s">
        <v>83</v>
      </c>
      <c r="BB1072" s="157">
        <v>596421502500</v>
      </c>
      <c r="BC1072" s="139"/>
      <c r="BD1072" s="139" t="s">
        <v>3257</v>
      </c>
      <c r="BE1072" s="139" t="s">
        <v>119</v>
      </c>
      <c r="BF1072" s="139" t="s">
        <v>87</v>
      </c>
      <c r="BG1072" s="139" t="s">
        <v>84</v>
      </c>
      <c r="BH1072" s="139" t="s">
        <v>85</v>
      </c>
      <c r="BI1072" s="139" t="s">
        <v>86</v>
      </c>
      <c r="BJ1072" s="139"/>
      <c r="BK1072" s="139" t="s">
        <v>116</v>
      </c>
    </row>
    <row r="1073" spans="1:63" ht="13.2" customHeight="1" x14ac:dyDescent="0.2">
      <c r="A1073" s="54">
        <f t="shared" si="353"/>
        <v>45925</v>
      </c>
      <c r="B1073" s="54" t="str">
        <f t="shared" si="354"/>
        <v>NRT</v>
      </c>
      <c r="C1073" s="53">
        <f t="shared" si="355"/>
        <v>82020038185</v>
      </c>
      <c r="D1073" s="55" t="str">
        <f t="shared" si="356"/>
        <v>PJP250148900</v>
      </c>
      <c r="E1073" s="53">
        <f t="shared" si="357"/>
        <v>596421502673</v>
      </c>
      <c r="F1073" s="53">
        <f t="shared" si="358"/>
        <v>2256355</v>
      </c>
      <c r="G1073" s="53" t="str">
        <f t="shared" si="359"/>
        <v>SWCORP (TEAMHT)</v>
      </c>
      <c r="H1073" s="55" t="str">
        <f t="shared" si="360"/>
        <v>유다혜</v>
      </c>
      <c r="I1073" s="53">
        <f t="shared" si="361"/>
        <v>50419</v>
      </c>
      <c r="J1073" s="72">
        <f t="shared" si="362"/>
        <v>0</v>
      </c>
      <c r="K1073" s="114">
        <f t="shared" si="363"/>
        <v>1</v>
      </c>
      <c r="L1073" s="115">
        <f t="shared" si="364"/>
        <v>1.55</v>
      </c>
      <c r="M1073" s="115">
        <f t="shared" si="365"/>
        <v>3.5</v>
      </c>
      <c r="N1073" s="56">
        <f t="shared" si="366"/>
        <v>3.5</v>
      </c>
      <c r="O1073" s="53" t="str">
        <f t="shared" si="367"/>
        <v>일반(목록배제,Normal-Manifest Exception)</v>
      </c>
      <c r="P1073" s="100">
        <f t="shared" si="368"/>
        <v>8.99</v>
      </c>
      <c r="Q1073" s="63" t="str">
        <f t="shared" si="369"/>
        <v>RS702</v>
      </c>
      <c r="R1073" s="63" t="str">
        <f t="shared" si="370"/>
        <v>AIR SEOUL</v>
      </c>
      <c r="S1073" s="54">
        <f t="shared" si="371"/>
        <v>45925</v>
      </c>
      <c r="T1073" s="94">
        <f t="shared" si="372"/>
        <v>1135</v>
      </c>
      <c r="U1073" s="98" cm="1">
        <f t="array" ref="U1073">IF(OR(ISNUMBER(SEARCH("대신대납",J1073)),ISNUMBER(SEARCH("대신 대납",J1073))),_xlfn.LET(
  _xlpm.s,J1073,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3" s="98">
        <f>((K1073-1)*2500)/(Summary!$B$23/100)</f>
        <v>0</v>
      </c>
      <c r="W1073" s="107">
        <f>IF(OR(ISNUMBER(SEARCH("대신대납",J1073)),ISNUMBER(SEARCH("대신 대납",J1073)),ISNUMBER(SEARCH("대신착불",J1073)),ISNUMBER(SEARCH("대신 착불",J1073))), 0,_xlfn.IFNA(_xlfn.IFS(
    AND(N1073/K1073 &gt; 2, N1073/K1073 &lt;= 5), 500/(Summary!$B$23/100) * K1073,
    AND(N1073/K1073 &gt; 5, N1073/K1073 &lt;= 10), 1000/(Summary!$B$23/100) * K1073,
    AND(N1073/K1073 &gt; 10, N1073/K1073 &lt;= 20), 3000/(Summary!$B$23/100) * K1073,
    AND(N1073/K1073 &gt; 20, N1073/K1073 &lt;= 25), 11000/(Summary!$B$23/100) * K1073,
    AND(N1073/K1073 &gt; 25, N1073/K1073 &lt;= 999), 15000/(Summary!$B$23/100) * K1073
),0))</f>
        <v>53.059968376258844</v>
      </c>
      <c r="X1073" s="99" cm="1">
        <f t="array" ref="X1073">_xlfn.IFNA(_xlfn.IFS(AND(P1073&gt;=2000, P1073&lt;3000), 10000, AND(P1073&gt;=3000, P1073&lt;4000), 15000, AND(P1073&gt;=4000, P1073&lt;5000), 20000, AND(P1073&gt;=5000), 25000),0)</f>
        <v>0</v>
      </c>
      <c r="Y1073" s="64" t="str">
        <f>_xlfn.IFNA(VLOOKUP(D1073,OTC!$A:$H,8,0),"")</f>
        <v/>
      </c>
      <c r="Z1073" s="102">
        <f t="shared" si="373"/>
        <v>53</v>
      </c>
      <c r="AA1073" s="113">
        <f t="shared" si="374"/>
        <v>1188</v>
      </c>
      <c r="AB1073" s="124">
        <f>IF(OR(ISNUMBER(SEARCH("적하삭제",J1073)),ISNUMBER(SEARCH("적하 삭제",J1073))),0,AA1073*Summary!$B$23/100)</f>
        <v>11194.8804</v>
      </c>
      <c r="AC1073" s="65"/>
      <c r="AD1073" s="145">
        <v>45925</v>
      </c>
      <c r="AE1073" s="139" t="s">
        <v>10</v>
      </c>
      <c r="AF1073" s="139">
        <v>82020038185</v>
      </c>
      <c r="AG1073" s="139" t="s">
        <v>3258</v>
      </c>
      <c r="AH1073" s="139" t="s">
        <v>280</v>
      </c>
      <c r="AI1073" s="139">
        <v>1042867200</v>
      </c>
      <c r="AJ1073" s="139">
        <v>50419</v>
      </c>
      <c r="AK1073" s="139"/>
      <c r="AL1073" s="140">
        <v>1</v>
      </c>
      <c r="AM1073" s="141">
        <v>1.55</v>
      </c>
      <c r="AN1073" s="141">
        <v>3.5</v>
      </c>
      <c r="AO1073" s="141">
        <v>3.5</v>
      </c>
      <c r="AP1073" s="139" t="s">
        <v>8</v>
      </c>
      <c r="AQ1073" s="141">
        <v>8.99</v>
      </c>
      <c r="AR1073" s="139" t="s">
        <v>81</v>
      </c>
      <c r="AS1073" s="139" t="s">
        <v>81</v>
      </c>
      <c r="AT1073" s="139" t="s">
        <v>81</v>
      </c>
      <c r="AU1073" s="139" t="s">
        <v>81</v>
      </c>
      <c r="AV1073" s="139" t="s">
        <v>81</v>
      </c>
      <c r="AW1073" s="139">
        <v>2256355</v>
      </c>
      <c r="AX1073" s="139" t="s">
        <v>121</v>
      </c>
      <c r="AY1073" s="139" t="s">
        <v>82</v>
      </c>
      <c r="AZ1073" s="139"/>
      <c r="BA1073" s="139" t="s">
        <v>83</v>
      </c>
      <c r="BB1073" s="157">
        <v>596421502673</v>
      </c>
      <c r="BC1073" s="139"/>
      <c r="BD1073" s="139" t="s">
        <v>3259</v>
      </c>
      <c r="BE1073" s="139" t="s">
        <v>119</v>
      </c>
      <c r="BF1073" s="139" t="s">
        <v>87</v>
      </c>
      <c r="BG1073" s="139" t="s">
        <v>84</v>
      </c>
      <c r="BH1073" s="139" t="s">
        <v>85</v>
      </c>
      <c r="BI1073" s="139" t="s">
        <v>86</v>
      </c>
      <c r="BJ1073" s="139"/>
      <c r="BK1073" s="139" t="s">
        <v>116</v>
      </c>
    </row>
    <row r="1074" spans="1:63" ht="13.2" customHeight="1" x14ac:dyDescent="0.2">
      <c r="A1074" s="54">
        <f t="shared" si="353"/>
        <v>45925</v>
      </c>
      <c r="B1074" s="54" t="str">
        <f t="shared" si="354"/>
        <v>NRT</v>
      </c>
      <c r="C1074" s="53">
        <f t="shared" si="355"/>
        <v>82020038185</v>
      </c>
      <c r="D1074" s="55" t="str">
        <f t="shared" si="356"/>
        <v>PJP250149958</v>
      </c>
      <c r="E1074" s="53">
        <f t="shared" si="357"/>
        <v>596421510664</v>
      </c>
      <c r="F1074" s="53">
        <f t="shared" si="358"/>
        <v>2256355</v>
      </c>
      <c r="G1074" s="53" t="str">
        <f t="shared" si="359"/>
        <v>SWCORP (TEAMHT)</v>
      </c>
      <c r="H1074" s="55" t="str">
        <f t="shared" si="360"/>
        <v>한복영</v>
      </c>
      <c r="I1074" s="53">
        <f t="shared" si="361"/>
        <v>61175</v>
      </c>
      <c r="J1074" s="72">
        <f t="shared" si="362"/>
        <v>0</v>
      </c>
      <c r="K1074" s="114">
        <f t="shared" si="363"/>
        <v>1</v>
      </c>
      <c r="L1074" s="115">
        <f t="shared" si="364"/>
        <v>9.6</v>
      </c>
      <c r="M1074" s="115">
        <f t="shared" si="365"/>
        <v>10.6</v>
      </c>
      <c r="N1074" s="56">
        <f t="shared" si="366"/>
        <v>10.600000000000001</v>
      </c>
      <c r="O1074" s="53" t="str">
        <f t="shared" si="367"/>
        <v>일반(목록배제,Normal-Manifest Exception)</v>
      </c>
      <c r="P1074" s="100">
        <f t="shared" si="368"/>
        <v>48.13</v>
      </c>
      <c r="Q1074" s="63" t="str">
        <f t="shared" si="369"/>
        <v>RS702</v>
      </c>
      <c r="R1074" s="63" t="str">
        <f t="shared" si="370"/>
        <v>AIR SEOUL</v>
      </c>
      <c r="S1074" s="54">
        <f t="shared" si="371"/>
        <v>45925</v>
      </c>
      <c r="T1074" s="94">
        <f t="shared" si="372"/>
        <v>2484</v>
      </c>
      <c r="U1074" s="98" cm="1">
        <f t="array" ref="U1074">IF(OR(ISNUMBER(SEARCH("대신대납",J1074)),ISNUMBER(SEARCH("대신 대납",J1074))),_xlfn.LET(
  _xlpm.s,J1074,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4" s="98">
        <f>((K1074-1)*2500)/(Summary!$B$23/100)</f>
        <v>0</v>
      </c>
      <c r="W1074" s="107">
        <f>IF(OR(ISNUMBER(SEARCH("대신대납",J1074)),ISNUMBER(SEARCH("대신 대납",J1074)),ISNUMBER(SEARCH("대신착불",J1074)),ISNUMBER(SEARCH("대신 착불",J1074))), 0,_xlfn.IFNA(_xlfn.IFS(
    AND(N1074/K1074 &gt; 2, N1074/K1074 &lt;= 5), 500/(Summary!$B$23/100) * K1074,
    AND(N1074/K1074 &gt; 5, N1074/K1074 &lt;= 10), 1000/(Summary!$B$23/100) * K1074,
    AND(N1074/K1074 &gt; 10, N1074/K1074 &lt;= 20), 3000/(Summary!$B$23/100) * K1074,
    AND(N1074/K1074 &gt; 20, N1074/K1074 &lt;= 25), 11000/(Summary!$B$23/100) * K1074,
    AND(N1074/K1074 &gt; 25, N1074/K1074 &lt;= 999), 15000/(Summary!$B$23/100) * K1074
),0))</f>
        <v>318.35981025755302</v>
      </c>
      <c r="X1074" s="99" cm="1">
        <f t="array" ref="X1074">_xlfn.IFNA(_xlfn.IFS(AND(P1074&gt;=2000, P1074&lt;3000), 10000, AND(P1074&gt;=3000, P1074&lt;4000), 15000, AND(P1074&gt;=4000, P1074&lt;5000), 20000, AND(P1074&gt;=5000), 25000),0)</f>
        <v>0</v>
      </c>
      <c r="Y1074" s="64" t="str">
        <f>_xlfn.IFNA(VLOOKUP(D1074,OTC!$A:$H,8,0),"")</f>
        <v/>
      </c>
      <c r="Z1074" s="102">
        <f t="shared" si="373"/>
        <v>318</v>
      </c>
      <c r="AA1074" s="113">
        <f t="shared" si="374"/>
        <v>2802</v>
      </c>
      <c r="AB1074" s="124">
        <f>IF(OR(ISNUMBER(SEARCH("적하삭제",J1074)),ISNUMBER(SEARCH("적하 삭제",J1074))),0,AA1074*Summary!$B$23/100)</f>
        <v>26404.086600000002</v>
      </c>
      <c r="AC1074" s="65"/>
      <c r="AD1074" s="145">
        <v>45925</v>
      </c>
      <c r="AE1074" s="139" t="s">
        <v>10</v>
      </c>
      <c r="AF1074" s="139">
        <v>82020038185</v>
      </c>
      <c r="AG1074" s="139" t="s">
        <v>3260</v>
      </c>
      <c r="AH1074" s="139" t="s">
        <v>397</v>
      </c>
      <c r="AI1074" s="139">
        <v>1032003507</v>
      </c>
      <c r="AJ1074" s="139">
        <v>61175</v>
      </c>
      <c r="AK1074" s="139"/>
      <c r="AL1074" s="140">
        <v>1</v>
      </c>
      <c r="AM1074" s="141">
        <v>9.6</v>
      </c>
      <c r="AN1074" s="141">
        <v>10.6</v>
      </c>
      <c r="AO1074" s="141">
        <v>11</v>
      </c>
      <c r="AP1074" s="139" t="s">
        <v>8</v>
      </c>
      <c r="AQ1074" s="141">
        <v>48.13</v>
      </c>
      <c r="AR1074" s="139" t="s">
        <v>81</v>
      </c>
      <c r="AS1074" s="139" t="s">
        <v>81</v>
      </c>
      <c r="AT1074" s="139" t="s">
        <v>81</v>
      </c>
      <c r="AU1074" s="139" t="s">
        <v>81</v>
      </c>
      <c r="AV1074" s="139" t="s">
        <v>81</v>
      </c>
      <c r="AW1074" s="139">
        <v>2256355</v>
      </c>
      <c r="AX1074" s="139" t="s">
        <v>121</v>
      </c>
      <c r="AY1074" s="139" t="s">
        <v>82</v>
      </c>
      <c r="AZ1074" s="139"/>
      <c r="BA1074" s="139" t="s">
        <v>83</v>
      </c>
      <c r="BB1074" s="157">
        <v>596421510664</v>
      </c>
      <c r="BC1074" s="139"/>
      <c r="BD1074" s="139" t="s">
        <v>3261</v>
      </c>
      <c r="BE1074" s="139" t="s">
        <v>119</v>
      </c>
      <c r="BF1074" s="139" t="s">
        <v>87</v>
      </c>
      <c r="BG1074" s="139" t="s">
        <v>84</v>
      </c>
      <c r="BH1074" s="139" t="s">
        <v>85</v>
      </c>
      <c r="BI1074" s="139" t="s">
        <v>86</v>
      </c>
      <c r="BJ1074" s="139"/>
      <c r="BK1074" s="139" t="s">
        <v>116</v>
      </c>
    </row>
    <row r="1075" spans="1:63" ht="13.2" customHeight="1" x14ac:dyDescent="0.2">
      <c r="A1075" s="54">
        <f t="shared" si="353"/>
        <v>45925</v>
      </c>
      <c r="B1075" s="54" t="str">
        <f t="shared" si="354"/>
        <v>NRT</v>
      </c>
      <c r="C1075" s="53">
        <f t="shared" si="355"/>
        <v>82020038185</v>
      </c>
      <c r="D1075" s="55" t="str">
        <f t="shared" si="356"/>
        <v>PJP250149789</v>
      </c>
      <c r="E1075" s="53">
        <f t="shared" si="357"/>
        <v>596421507875</v>
      </c>
      <c r="F1075" s="53">
        <f t="shared" si="358"/>
        <v>2256355</v>
      </c>
      <c r="G1075" s="53" t="str">
        <f t="shared" si="359"/>
        <v>SWCORP (TEAMHT)</v>
      </c>
      <c r="H1075" s="55" t="str">
        <f t="shared" si="360"/>
        <v>임정은</v>
      </c>
      <c r="I1075" s="53">
        <f t="shared" si="361"/>
        <v>10371</v>
      </c>
      <c r="J1075" s="72">
        <f t="shared" si="362"/>
        <v>0</v>
      </c>
      <c r="K1075" s="114">
        <f t="shared" si="363"/>
        <v>1</v>
      </c>
      <c r="L1075" s="115">
        <f t="shared" si="364"/>
        <v>0.5</v>
      </c>
      <c r="M1075" s="115">
        <f t="shared" si="365"/>
        <v>2</v>
      </c>
      <c r="N1075" s="56">
        <f t="shared" si="366"/>
        <v>2</v>
      </c>
      <c r="O1075" s="53" t="str">
        <f t="shared" si="367"/>
        <v>일반(목록배제,Normal-Manifest Exception)</v>
      </c>
      <c r="P1075" s="100">
        <f t="shared" si="368"/>
        <v>3.4</v>
      </c>
      <c r="Q1075" s="63" t="str">
        <f t="shared" si="369"/>
        <v>RS702</v>
      </c>
      <c r="R1075" s="63" t="str">
        <f t="shared" si="370"/>
        <v>AIR SEOUL</v>
      </c>
      <c r="S1075" s="54">
        <f t="shared" si="371"/>
        <v>45925</v>
      </c>
      <c r="T1075" s="94">
        <f t="shared" si="372"/>
        <v>850</v>
      </c>
      <c r="U1075" s="98" cm="1">
        <f t="array" ref="U1075">IF(OR(ISNUMBER(SEARCH("대신대납",J1075)),ISNUMBER(SEARCH("대신 대납",J1075))),_xlfn.LET(
  _xlpm.s,J1075,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5" s="98">
        <f>((K1075-1)*2500)/(Summary!$B$23/100)</f>
        <v>0</v>
      </c>
      <c r="W1075" s="107">
        <f>IF(OR(ISNUMBER(SEARCH("대신대납",J1075)),ISNUMBER(SEARCH("대신 대납",J1075)),ISNUMBER(SEARCH("대신착불",J1075)),ISNUMBER(SEARCH("대신 착불",J1075))), 0,_xlfn.IFNA(_xlfn.IFS(
    AND(N1075/K1075 &gt; 2, N1075/K1075 &lt;= 5), 500/(Summary!$B$23/100) * K1075,
    AND(N1075/K1075 &gt; 5, N1075/K1075 &lt;= 10), 1000/(Summary!$B$23/100) * K1075,
    AND(N1075/K1075 &gt; 10, N1075/K1075 &lt;= 20), 3000/(Summary!$B$23/100) * K1075,
    AND(N1075/K1075 &gt; 20, N1075/K1075 &lt;= 25), 11000/(Summary!$B$23/100) * K1075,
    AND(N1075/K1075 &gt; 25, N1075/K1075 &lt;= 999), 15000/(Summary!$B$23/100) * K1075
),0))</f>
        <v>0</v>
      </c>
      <c r="X1075" s="99" cm="1">
        <f t="array" ref="X1075">_xlfn.IFNA(_xlfn.IFS(AND(P1075&gt;=2000, P1075&lt;3000), 10000, AND(P1075&gt;=3000, P1075&lt;4000), 15000, AND(P1075&gt;=4000, P1075&lt;5000), 20000, AND(P1075&gt;=5000), 25000),0)</f>
        <v>0</v>
      </c>
      <c r="Y1075" s="64" t="str">
        <f>_xlfn.IFNA(VLOOKUP(D1075,OTC!$A:$H,8,0),"")</f>
        <v/>
      </c>
      <c r="Z1075" s="102">
        <f t="shared" si="373"/>
        <v>0</v>
      </c>
      <c r="AA1075" s="113">
        <f t="shared" si="374"/>
        <v>850</v>
      </c>
      <c r="AB1075" s="124">
        <f>IF(OR(ISNUMBER(SEARCH("적하삭제",J1075)),ISNUMBER(SEARCH("적하 삭제",J1075))),0,AA1075*Summary!$B$23/100)</f>
        <v>8009.8050000000003</v>
      </c>
      <c r="AC1075" s="65"/>
      <c r="AD1075" s="145">
        <v>45925</v>
      </c>
      <c r="AE1075" s="139" t="s">
        <v>10</v>
      </c>
      <c r="AF1075" s="139">
        <v>82020038185</v>
      </c>
      <c r="AG1075" s="139" t="s">
        <v>3262</v>
      </c>
      <c r="AH1075" s="139" t="s">
        <v>3106</v>
      </c>
      <c r="AI1075" s="139">
        <v>1085522739</v>
      </c>
      <c r="AJ1075" s="139">
        <v>10371</v>
      </c>
      <c r="AK1075" s="139"/>
      <c r="AL1075" s="140">
        <v>1</v>
      </c>
      <c r="AM1075" s="141">
        <v>0.5</v>
      </c>
      <c r="AN1075" s="141">
        <v>2</v>
      </c>
      <c r="AO1075" s="141">
        <v>2</v>
      </c>
      <c r="AP1075" s="139" t="s">
        <v>8</v>
      </c>
      <c r="AQ1075" s="141">
        <v>3.4</v>
      </c>
      <c r="AR1075" s="139" t="s">
        <v>81</v>
      </c>
      <c r="AS1075" s="139" t="s">
        <v>81</v>
      </c>
      <c r="AT1075" s="139" t="s">
        <v>81</v>
      </c>
      <c r="AU1075" s="139" t="s">
        <v>81</v>
      </c>
      <c r="AV1075" s="139" t="s">
        <v>81</v>
      </c>
      <c r="AW1075" s="139">
        <v>2256355</v>
      </c>
      <c r="AX1075" s="139" t="s">
        <v>121</v>
      </c>
      <c r="AY1075" s="139" t="s">
        <v>82</v>
      </c>
      <c r="AZ1075" s="139"/>
      <c r="BA1075" s="139" t="s">
        <v>83</v>
      </c>
      <c r="BB1075" s="157">
        <v>596421507875</v>
      </c>
      <c r="BC1075" s="139"/>
      <c r="BD1075" s="139" t="s">
        <v>3263</v>
      </c>
      <c r="BE1075" s="139" t="s">
        <v>119</v>
      </c>
      <c r="BF1075" s="139" t="s">
        <v>87</v>
      </c>
      <c r="BG1075" s="139" t="s">
        <v>84</v>
      </c>
      <c r="BH1075" s="139" t="s">
        <v>85</v>
      </c>
      <c r="BI1075" s="139" t="s">
        <v>86</v>
      </c>
      <c r="BJ1075" s="139"/>
      <c r="BK1075" s="139" t="s">
        <v>116</v>
      </c>
    </row>
    <row r="1076" spans="1:63" ht="13.2" customHeight="1" x14ac:dyDescent="0.2">
      <c r="A1076" s="54">
        <f t="shared" si="353"/>
        <v>45925</v>
      </c>
      <c r="B1076" s="54" t="str">
        <f t="shared" si="354"/>
        <v>NRT</v>
      </c>
      <c r="C1076" s="53">
        <f t="shared" si="355"/>
        <v>82020038185</v>
      </c>
      <c r="D1076" s="55" t="str">
        <f t="shared" si="356"/>
        <v>PJP250149791</v>
      </c>
      <c r="E1076" s="53">
        <f t="shared" si="357"/>
        <v>596421507890</v>
      </c>
      <c r="F1076" s="53">
        <f t="shared" si="358"/>
        <v>2256355</v>
      </c>
      <c r="G1076" s="53" t="str">
        <f t="shared" si="359"/>
        <v>SWCORP (TEAMHT)</v>
      </c>
      <c r="H1076" s="55" t="str">
        <f t="shared" si="360"/>
        <v>이숙경</v>
      </c>
      <c r="I1076" s="53">
        <f t="shared" si="361"/>
        <v>10416</v>
      </c>
      <c r="J1076" s="72">
        <f t="shared" si="362"/>
        <v>0</v>
      </c>
      <c r="K1076" s="114">
        <f t="shared" si="363"/>
        <v>1</v>
      </c>
      <c r="L1076" s="115">
        <f t="shared" si="364"/>
        <v>0.5</v>
      </c>
      <c r="M1076" s="115">
        <f t="shared" si="365"/>
        <v>2.1</v>
      </c>
      <c r="N1076" s="56">
        <f t="shared" si="366"/>
        <v>2.1</v>
      </c>
      <c r="O1076" s="53" t="str">
        <f t="shared" si="367"/>
        <v>일반(목록배제,Normal-Manifest Exception)</v>
      </c>
      <c r="P1076" s="100">
        <f t="shared" si="368"/>
        <v>2.2599999999999998</v>
      </c>
      <c r="Q1076" s="63" t="str">
        <f t="shared" si="369"/>
        <v>RS702</v>
      </c>
      <c r="R1076" s="63" t="str">
        <f t="shared" si="370"/>
        <v>AIR SEOUL</v>
      </c>
      <c r="S1076" s="54">
        <f t="shared" si="371"/>
        <v>45925</v>
      </c>
      <c r="T1076" s="94">
        <f t="shared" si="372"/>
        <v>869</v>
      </c>
      <c r="U1076" s="98" cm="1">
        <f t="array" ref="U1076">IF(OR(ISNUMBER(SEARCH("대신대납",J1076)),ISNUMBER(SEARCH("대신 대납",J1076))),_xlfn.LET(
  _xlpm.s,J1076,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6" s="98">
        <f>((K1076-1)*2500)/(Summary!$B$23/100)</f>
        <v>0</v>
      </c>
      <c r="W1076" s="107">
        <f>IF(OR(ISNUMBER(SEARCH("대신대납",J1076)),ISNUMBER(SEARCH("대신 대납",J1076)),ISNUMBER(SEARCH("대신착불",J1076)),ISNUMBER(SEARCH("대신 착불",J1076))), 0,_xlfn.IFNA(_xlfn.IFS(
    AND(N1076/K1076 &gt; 2, N1076/K1076 &lt;= 5), 500/(Summary!$B$23/100) * K1076,
    AND(N1076/K1076 &gt; 5, N1076/K1076 &lt;= 10), 1000/(Summary!$B$23/100) * K1076,
    AND(N1076/K1076 &gt; 10, N1076/K1076 &lt;= 20), 3000/(Summary!$B$23/100) * K1076,
    AND(N1076/K1076 &gt; 20, N1076/K1076 &lt;= 25), 11000/(Summary!$B$23/100) * K1076,
    AND(N1076/K1076 &gt; 25, N1076/K1076 &lt;= 999), 15000/(Summary!$B$23/100) * K1076
),0))</f>
        <v>53.059968376258844</v>
      </c>
      <c r="X1076" s="99" cm="1">
        <f t="array" ref="X1076">_xlfn.IFNA(_xlfn.IFS(AND(P1076&gt;=2000, P1076&lt;3000), 10000, AND(P1076&gt;=3000, P1076&lt;4000), 15000, AND(P1076&gt;=4000, P1076&lt;5000), 20000, AND(P1076&gt;=5000), 25000),0)</f>
        <v>0</v>
      </c>
      <c r="Y1076" s="64" t="str">
        <f>_xlfn.IFNA(VLOOKUP(D1076,OTC!$A:$H,8,0),"")</f>
        <v/>
      </c>
      <c r="Z1076" s="102">
        <f t="shared" si="373"/>
        <v>53</v>
      </c>
      <c r="AA1076" s="113">
        <f t="shared" si="374"/>
        <v>922</v>
      </c>
      <c r="AB1076" s="124">
        <f>IF(OR(ISNUMBER(SEARCH("적하삭제",J1076)),ISNUMBER(SEARCH("적하 삭제",J1076))),0,AA1076*Summary!$B$23/100)</f>
        <v>8688.2826000000005</v>
      </c>
      <c r="AC1076" s="65"/>
      <c r="AD1076" s="145">
        <v>45925</v>
      </c>
      <c r="AE1076" s="139" t="s">
        <v>10</v>
      </c>
      <c r="AF1076" s="139">
        <v>82020038185</v>
      </c>
      <c r="AG1076" s="139" t="s">
        <v>3264</v>
      </c>
      <c r="AH1076" s="139" t="s">
        <v>3265</v>
      </c>
      <c r="AI1076" s="139">
        <v>1077037805</v>
      </c>
      <c r="AJ1076" s="139">
        <v>10416</v>
      </c>
      <c r="AK1076" s="139"/>
      <c r="AL1076" s="140">
        <v>1</v>
      </c>
      <c r="AM1076" s="141">
        <v>0.5</v>
      </c>
      <c r="AN1076" s="141">
        <v>2.1</v>
      </c>
      <c r="AO1076" s="141">
        <v>2.1</v>
      </c>
      <c r="AP1076" s="139" t="s">
        <v>8</v>
      </c>
      <c r="AQ1076" s="141">
        <v>2.2599999999999998</v>
      </c>
      <c r="AR1076" s="139" t="s">
        <v>81</v>
      </c>
      <c r="AS1076" s="139" t="s">
        <v>81</v>
      </c>
      <c r="AT1076" s="139" t="s">
        <v>81</v>
      </c>
      <c r="AU1076" s="139" t="s">
        <v>81</v>
      </c>
      <c r="AV1076" s="139" t="s">
        <v>81</v>
      </c>
      <c r="AW1076" s="139">
        <v>2256355</v>
      </c>
      <c r="AX1076" s="139" t="s">
        <v>121</v>
      </c>
      <c r="AY1076" s="139" t="s">
        <v>82</v>
      </c>
      <c r="AZ1076" s="139"/>
      <c r="BA1076" s="139" t="s">
        <v>83</v>
      </c>
      <c r="BB1076" s="157">
        <v>596421507890</v>
      </c>
      <c r="BC1076" s="139"/>
      <c r="BD1076" s="139" t="s">
        <v>3266</v>
      </c>
      <c r="BE1076" s="139" t="s">
        <v>119</v>
      </c>
      <c r="BF1076" s="139" t="s">
        <v>87</v>
      </c>
      <c r="BG1076" s="139" t="s">
        <v>84</v>
      </c>
      <c r="BH1076" s="139" t="s">
        <v>85</v>
      </c>
      <c r="BI1076" s="139" t="s">
        <v>86</v>
      </c>
      <c r="BJ1076" s="139"/>
      <c r="BK1076" s="139" t="s">
        <v>116</v>
      </c>
    </row>
    <row r="1077" spans="1:63" ht="13.2" customHeight="1" x14ac:dyDescent="0.2">
      <c r="A1077" s="54">
        <f t="shared" si="353"/>
        <v>45925</v>
      </c>
      <c r="B1077" s="54" t="str">
        <f t="shared" si="354"/>
        <v>NRT</v>
      </c>
      <c r="C1077" s="53">
        <f t="shared" si="355"/>
        <v>82020038185</v>
      </c>
      <c r="D1077" s="55" t="str">
        <f t="shared" si="356"/>
        <v>PJP250149793</v>
      </c>
      <c r="E1077" s="53">
        <f t="shared" si="357"/>
        <v>596421507912</v>
      </c>
      <c r="F1077" s="53">
        <f t="shared" si="358"/>
        <v>2256355</v>
      </c>
      <c r="G1077" s="53" t="str">
        <f t="shared" si="359"/>
        <v>SWCORP (TEAMHT)</v>
      </c>
      <c r="H1077" s="55" t="str">
        <f t="shared" si="360"/>
        <v>노상은</v>
      </c>
      <c r="I1077" s="53">
        <f t="shared" si="361"/>
        <v>13610</v>
      </c>
      <c r="J1077" s="72">
        <f t="shared" si="362"/>
        <v>0</v>
      </c>
      <c r="K1077" s="114">
        <f t="shared" si="363"/>
        <v>1</v>
      </c>
      <c r="L1077" s="115">
        <f t="shared" si="364"/>
        <v>1.1499999999999999</v>
      </c>
      <c r="M1077" s="115">
        <f t="shared" si="365"/>
        <v>2</v>
      </c>
      <c r="N1077" s="56">
        <f t="shared" si="366"/>
        <v>2</v>
      </c>
      <c r="O1077" s="53" t="str">
        <f t="shared" si="367"/>
        <v>일반(목록배제,Normal-Manifest Exception)</v>
      </c>
      <c r="P1077" s="100">
        <f t="shared" si="368"/>
        <v>12.83</v>
      </c>
      <c r="Q1077" s="63" t="str">
        <f t="shared" si="369"/>
        <v>RS702</v>
      </c>
      <c r="R1077" s="63" t="str">
        <f t="shared" si="370"/>
        <v>AIR SEOUL</v>
      </c>
      <c r="S1077" s="54">
        <f t="shared" si="371"/>
        <v>45925</v>
      </c>
      <c r="T1077" s="94">
        <f t="shared" si="372"/>
        <v>850</v>
      </c>
      <c r="U1077" s="98" cm="1">
        <f t="array" ref="U1077">IF(OR(ISNUMBER(SEARCH("대신대납",J1077)),ISNUMBER(SEARCH("대신 대납",J1077))),_xlfn.LET(
  _xlpm.s,J1077,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7" s="98">
        <f>((K1077-1)*2500)/(Summary!$B$23/100)</f>
        <v>0</v>
      </c>
      <c r="W1077" s="107">
        <f>IF(OR(ISNUMBER(SEARCH("대신대납",J1077)),ISNUMBER(SEARCH("대신 대납",J1077)),ISNUMBER(SEARCH("대신착불",J1077)),ISNUMBER(SEARCH("대신 착불",J1077))), 0,_xlfn.IFNA(_xlfn.IFS(
    AND(N1077/K1077 &gt; 2, N1077/K1077 &lt;= 5), 500/(Summary!$B$23/100) * K1077,
    AND(N1077/K1077 &gt; 5, N1077/K1077 &lt;= 10), 1000/(Summary!$B$23/100) * K1077,
    AND(N1077/K1077 &gt; 10, N1077/K1077 &lt;= 20), 3000/(Summary!$B$23/100) * K1077,
    AND(N1077/K1077 &gt; 20, N1077/K1077 &lt;= 25), 11000/(Summary!$B$23/100) * K1077,
    AND(N1077/K1077 &gt; 25, N1077/K1077 &lt;= 999), 15000/(Summary!$B$23/100) * K1077
),0))</f>
        <v>0</v>
      </c>
      <c r="X1077" s="99" cm="1">
        <f t="array" ref="X1077">_xlfn.IFNA(_xlfn.IFS(AND(P1077&gt;=2000, P1077&lt;3000), 10000, AND(P1077&gt;=3000, P1077&lt;4000), 15000, AND(P1077&gt;=4000, P1077&lt;5000), 20000, AND(P1077&gt;=5000), 25000),0)</f>
        <v>0</v>
      </c>
      <c r="Y1077" s="64" t="str">
        <f>_xlfn.IFNA(VLOOKUP(D1077,OTC!$A:$H,8,0),"")</f>
        <v/>
      </c>
      <c r="Z1077" s="102">
        <f t="shared" si="373"/>
        <v>0</v>
      </c>
      <c r="AA1077" s="113">
        <f t="shared" si="374"/>
        <v>850</v>
      </c>
      <c r="AB1077" s="124">
        <f>IF(OR(ISNUMBER(SEARCH("적하삭제",J1077)),ISNUMBER(SEARCH("적하 삭제",J1077))),0,AA1077*Summary!$B$23/100)</f>
        <v>8009.8050000000003</v>
      </c>
      <c r="AC1077" s="65"/>
      <c r="AD1077" s="145">
        <v>45925</v>
      </c>
      <c r="AE1077" s="139" t="s">
        <v>10</v>
      </c>
      <c r="AF1077" s="139">
        <v>82020038185</v>
      </c>
      <c r="AG1077" s="139" t="s">
        <v>3267</v>
      </c>
      <c r="AH1077" s="139" t="s">
        <v>3268</v>
      </c>
      <c r="AI1077" s="139">
        <v>1028821411</v>
      </c>
      <c r="AJ1077" s="139">
        <v>13610</v>
      </c>
      <c r="AK1077" s="139"/>
      <c r="AL1077" s="140">
        <v>1</v>
      </c>
      <c r="AM1077" s="141">
        <v>1.1499999999999999</v>
      </c>
      <c r="AN1077" s="141">
        <v>2</v>
      </c>
      <c r="AO1077" s="141">
        <v>2</v>
      </c>
      <c r="AP1077" s="139" t="s">
        <v>8</v>
      </c>
      <c r="AQ1077" s="141">
        <v>12.83</v>
      </c>
      <c r="AR1077" s="139" t="s">
        <v>81</v>
      </c>
      <c r="AS1077" s="139" t="s">
        <v>81</v>
      </c>
      <c r="AT1077" s="139" t="s">
        <v>81</v>
      </c>
      <c r="AU1077" s="139" t="s">
        <v>81</v>
      </c>
      <c r="AV1077" s="139" t="s">
        <v>81</v>
      </c>
      <c r="AW1077" s="139">
        <v>2256355</v>
      </c>
      <c r="AX1077" s="139" t="s">
        <v>121</v>
      </c>
      <c r="AY1077" s="139" t="s">
        <v>82</v>
      </c>
      <c r="AZ1077" s="139"/>
      <c r="BA1077" s="139" t="s">
        <v>83</v>
      </c>
      <c r="BB1077" s="157">
        <v>596421507912</v>
      </c>
      <c r="BC1077" s="139"/>
      <c r="BD1077" s="139" t="s">
        <v>3269</v>
      </c>
      <c r="BE1077" s="139" t="s">
        <v>119</v>
      </c>
      <c r="BF1077" s="139" t="s">
        <v>87</v>
      </c>
      <c r="BG1077" s="139" t="s">
        <v>84</v>
      </c>
      <c r="BH1077" s="139" t="s">
        <v>85</v>
      </c>
      <c r="BI1077" s="139" t="s">
        <v>86</v>
      </c>
      <c r="BJ1077" s="139"/>
      <c r="BK1077" s="139" t="s">
        <v>116</v>
      </c>
    </row>
    <row r="1078" spans="1:63" ht="13.2" customHeight="1" x14ac:dyDescent="0.2">
      <c r="A1078" s="54">
        <f t="shared" si="353"/>
        <v>45925</v>
      </c>
      <c r="B1078" s="54" t="str">
        <f t="shared" si="354"/>
        <v>NRT</v>
      </c>
      <c r="C1078" s="53">
        <f t="shared" si="355"/>
        <v>82020038185</v>
      </c>
      <c r="D1078" s="55" t="str">
        <f t="shared" si="356"/>
        <v>PJP250149887</v>
      </c>
      <c r="E1078" s="53">
        <f t="shared" si="357"/>
        <v>596421508903</v>
      </c>
      <c r="F1078" s="53">
        <f t="shared" si="358"/>
        <v>2256355</v>
      </c>
      <c r="G1078" s="53" t="str">
        <f t="shared" si="359"/>
        <v>SWCORP (TEAMHT)</v>
      </c>
      <c r="H1078" s="55" t="str">
        <f t="shared" si="360"/>
        <v>이형석</v>
      </c>
      <c r="I1078" s="53">
        <f t="shared" si="361"/>
        <v>22009</v>
      </c>
      <c r="J1078" s="72">
        <f t="shared" si="362"/>
        <v>0</v>
      </c>
      <c r="K1078" s="114">
        <f t="shared" si="363"/>
        <v>1</v>
      </c>
      <c r="L1078" s="115">
        <f t="shared" si="364"/>
        <v>1.8</v>
      </c>
      <c r="M1078" s="115">
        <f t="shared" si="365"/>
        <v>6</v>
      </c>
      <c r="N1078" s="56">
        <f t="shared" si="366"/>
        <v>6</v>
      </c>
      <c r="O1078" s="53" t="str">
        <f t="shared" si="367"/>
        <v>일반(목록배제,Normal-Manifest Exception)</v>
      </c>
      <c r="P1078" s="100">
        <f t="shared" si="368"/>
        <v>19.37</v>
      </c>
      <c r="Q1078" s="63" t="str">
        <f t="shared" si="369"/>
        <v>RS702</v>
      </c>
      <c r="R1078" s="63" t="str">
        <f t="shared" si="370"/>
        <v>AIR SEOUL</v>
      </c>
      <c r="S1078" s="54">
        <f t="shared" si="371"/>
        <v>45925</v>
      </c>
      <c r="T1078" s="94">
        <f t="shared" si="372"/>
        <v>1610</v>
      </c>
      <c r="U1078" s="98" cm="1">
        <f t="array" ref="U1078">IF(OR(ISNUMBER(SEARCH("대신대납",J1078)),ISNUMBER(SEARCH("대신 대납",J1078))),_xlfn.LET(
  _xlpm.s,J1078,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8" s="98">
        <f>((K1078-1)*2500)/(Summary!$B$23/100)</f>
        <v>0</v>
      </c>
      <c r="W1078" s="107">
        <f>IF(OR(ISNUMBER(SEARCH("대신대납",J1078)),ISNUMBER(SEARCH("대신 대납",J1078)),ISNUMBER(SEARCH("대신착불",J1078)),ISNUMBER(SEARCH("대신 착불",J1078))), 0,_xlfn.IFNA(_xlfn.IFS(
    AND(N1078/K1078 &gt; 2, N1078/K1078 &lt;= 5), 500/(Summary!$B$23/100) * K1078,
    AND(N1078/K1078 &gt; 5, N1078/K1078 &lt;= 10), 1000/(Summary!$B$23/100) * K1078,
    AND(N1078/K1078 &gt; 10, N1078/K1078 &lt;= 20), 3000/(Summary!$B$23/100) * K1078,
    AND(N1078/K1078 &gt; 20, N1078/K1078 &lt;= 25), 11000/(Summary!$B$23/100) * K1078,
    AND(N1078/K1078 &gt; 25, N1078/K1078 &lt;= 999), 15000/(Summary!$B$23/100) * K1078
),0))</f>
        <v>106.11993675251769</v>
      </c>
      <c r="X1078" s="99" cm="1">
        <f t="array" ref="X1078">_xlfn.IFNA(_xlfn.IFS(AND(P1078&gt;=2000, P1078&lt;3000), 10000, AND(P1078&gt;=3000, P1078&lt;4000), 15000, AND(P1078&gt;=4000, P1078&lt;5000), 20000, AND(P1078&gt;=5000), 25000),0)</f>
        <v>0</v>
      </c>
      <c r="Y1078" s="64" t="str">
        <f>_xlfn.IFNA(VLOOKUP(D1078,OTC!$A:$H,8,0),"")</f>
        <v/>
      </c>
      <c r="Z1078" s="102">
        <f t="shared" si="373"/>
        <v>106</v>
      </c>
      <c r="AA1078" s="113">
        <f t="shared" si="374"/>
        <v>1716</v>
      </c>
      <c r="AB1078" s="124">
        <f>IF(OR(ISNUMBER(SEARCH("적하삭제",J1078)),ISNUMBER(SEARCH("적하 삭제",J1078))),0,AA1078*Summary!$B$23/100)</f>
        <v>16170.382799999999</v>
      </c>
      <c r="AC1078" s="65"/>
      <c r="AD1078" s="145">
        <v>45925</v>
      </c>
      <c r="AE1078" s="139" t="s">
        <v>10</v>
      </c>
      <c r="AF1078" s="139">
        <v>82020038185</v>
      </c>
      <c r="AG1078" s="139" t="s">
        <v>3270</v>
      </c>
      <c r="AH1078" s="139" t="s">
        <v>3271</v>
      </c>
      <c r="AI1078" s="139">
        <v>1058978595</v>
      </c>
      <c r="AJ1078" s="139">
        <v>22009</v>
      </c>
      <c r="AK1078" s="139"/>
      <c r="AL1078" s="140">
        <v>1</v>
      </c>
      <c r="AM1078" s="141">
        <v>1.8</v>
      </c>
      <c r="AN1078" s="141">
        <v>6</v>
      </c>
      <c r="AO1078" s="141">
        <v>6</v>
      </c>
      <c r="AP1078" s="139" t="s">
        <v>8</v>
      </c>
      <c r="AQ1078" s="141">
        <v>19.37</v>
      </c>
      <c r="AR1078" s="139" t="s">
        <v>81</v>
      </c>
      <c r="AS1078" s="139" t="s">
        <v>81</v>
      </c>
      <c r="AT1078" s="139" t="s">
        <v>81</v>
      </c>
      <c r="AU1078" s="139" t="s">
        <v>81</v>
      </c>
      <c r="AV1078" s="139" t="s">
        <v>81</v>
      </c>
      <c r="AW1078" s="139">
        <v>2256355</v>
      </c>
      <c r="AX1078" s="139" t="s">
        <v>121</v>
      </c>
      <c r="AY1078" s="139" t="s">
        <v>82</v>
      </c>
      <c r="AZ1078" s="139"/>
      <c r="BA1078" s="139" t="s">
        <v>83</v>
      </c>
      <c r="BB1078" s="157">
        <v>596421508903</v>
      </c>
      <c r="BC1078" s="139"/>
      <c r="BD1078" s="139" t="s">
        <v>3272</v>
      </c>
      <c r="BE1078" s="139" t="s">
        <v>119</v>
      </c>
      <c r="BF1078" s="139" t="s">
        <v>87</v>
      </c>
      <c r="BG1078" s="139" t="s">
        <v>84</v>
      </c>
      <c r="BH1078" s="139" t="s">
        <v>85</v>
      </c>
      <c r="BI1078" s="139" t="s">
        <v>86</v>
      </c>
      <c r="BJ1078" s="139"/>
      <c r="BK1078" s="139" t="s">
        <v>116</v>
      </c>
    </row>
    <row r="1079" spans="1:63" ht="13.2" customHeight="1" x14ac:dyDescent="0.2">
      <c r="A1079" s="54">
        <f t="shared" si="353"/>
        <v>45925</v>
      </c>
      <c r="B1079" s="54" t="str">
        <f t="shared" si="354"/>
        <v>NRT</v>
      </c>
      <c r="C1079" s="53">
        <f t="shared" si="355"/>
        <v>82020038185</v>
      </c>
      <c r="D1079" s="55" t="str">
        <f t="shared" si="356"/>
        <v>PJP250149889</v>
      </c>
      <c r="E1079" s="53">
        <f t="shared" si="357"/>
        <v>596421508925</v>
      </c>
      <c r="F1079" s="53">
        <f t="shared" si="358"/>
        <v>2256355</v>
      </c>
      <c r="G1079" s="53" t="str">
        <f t="shared" si="359"/>
        <v>SWCORP (TEAMHT)</v>
      </c>
      <c r="H1079" s="55" t="str">
        <f t="shared" si="360"/>
        <v>강민구</v>
      </c>
      <c r="I1079" s="53">
        <f t="shared" si="361"/>
        <v>28625</v>
      </c>
      <c r="J1079" s="72">
        <f t="shared" si="362"/>
        <v>0</v>
      </c>
      <c r="K1079" s="114">
        <f t="shared" si="363"/>
        <v>1</v>
      </c>
      <c r="L1079" s="115">
        <f t="shared" si="364"/>
        <v>2.0499999999999998</v>
      </c>
      <c r="M1079" s="115">
        <f t="shared" si="365"/>
        <v>4</v>
      </c>
      <c r="N1079" s="56">
        <f t="shared" si="366"/>
        <v>4</v>
      </c>
      <c r="O1079" s="53" t="str">
        <f t="shared" si="367"/>
        <v>일반(목록배제,Normal-Manifest Exception)</v>
      </c>
      <c r="P1079" s="100">
        <f t="shared" si="368"/>
        <v>9.93</v>
      </c>
      <c r="Q1079" s="63" t="str">
        <f t="shared" si="369"/>
        <v>RS702</v>
      </c>
      <c r="R1079" s="63" t="str">
        <f t="shared" si="370"/>
        <v>AIR SEOUL</v>
      </c>
      <c r="S1079" s="54">
        <f t="shared" si="371"/>
        <v>45925</v>
      </c>
      <c r="T1079" s="94">
        <f t="shared" si="372"/>
        <v>1230</v>
      </c>
      <c r="U1079" s="98" cm="1">
        <f t="array" ref="U1079">IF(OR(ISNUMBER(SEARCH("대신대납",J1079)),ISNUMBER(SEARCH("대신 대납",J1079))),_xlfn.LET(
  _xlpm.s,J1079,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79" s="98">
        <f>((K1079-1)*2500)/(Summary!$B$23/100)</f>
        <v>0</v>
      </c>
      <c r="W1079" s="107">
        <f>IF(OR(ISNUMBER(SEARCH("대신대납",J1079)),ISNUMBER(SEARCH("대신 대납",J1079)),ISNUMBER(SEARCH("대신착불",J1079)),ISNUMBER(SEARCH("대신 착불",J1079))), 0,_xlfn.IFNA(_xlfn.IFS(
    AND(N1079/K1079 &gt; 2, N1079/K1079 &lt;= 5), 500/(Summary!$B$23/100) * K1079,
    AND(N1079/K1079 &gt; 5, N1079/K1079 &lt;= 10), 1000/(Summary!$B$23/100) * K1079,
    AND(N1079/K1079 &gt; 10, N1079/K1079 &lt;= 20), 3000/(Summary!$B$23/100) * K1079,
    AND(N1079/K1079 &gt; 20, N1079/K1079 &lt;= 25), 11000/(Summary!$B$23/100) * K1079,
    AND(N1079/K1079 &gt; 25, N1079/K1079 &lt;= 999), 15000/(Summary!$B$23/100) * K1079
),0))</f>
        <v>53.059968376258844</v>
      </c>
      <c r="X1079" s="99" cm="1">
        <f t="array" ref="X1079">_xlfn.IFNA(_xlfn.IFS(AND(P1079&gt;=2000, P1079&lt;3000), 10000, AND(P1079&gt;=3000, P1079&lt;4000), 15000, AND(P1079&gt;=4000, P1079&lt;5000), 20000, AND(P1079&gt;=5000), 25000),0)</f>
        <v>0</v>
      </c>
      <c r="Y1079" s="64" t="str">
        <f>_xlfn.IFNA(VLOOKUP(D1079,OTC!$A:$H,8,0),"")</f>
        <v/>
      </c>
      <c r="Z1079" s="102">
        <f t="shared" si="373"/>
        <v>53</v>
      </c>
      <c r="AA1079" s="113">
        <f t="shared" si="374"/>
        <v>1283</v>
      </c>
      <c r="AB1079" s="124">
        <f>IF(OR(ISNUMBER(SEARCH("적하삭제",J1079)),ISNUMBER(SEARCH("적하 삭제",J1079))),0,AA1079*Summary!$B$23/100)</f>
        <v>12090.093900000002</v>
      </c>
      <c r="AC1079" s="65"/>
      <c r="AD1079" s="145">
        <v>45925</v>
      </c>
      <c r="AE1079" s="139" t="s">
        <v>10</v>
      </c>
      <c r="AF1079" s="139">
        <v>82020038185</v>
      </c>
      <c r="AG1079" s="139" t="s">
        <v>3273</v>
      </c>
      <c r="AH1079" s="139" t="s">
        <v>106</v>
      </c>
      <c r="AI1079" s="139">
        <v>1086613217</v>
      </c>
      <c r="AJ1079" s="139">
        <v>28625</v>
      </c>
      <c r="AK1079" s="139"/>
      <c r="AL1079" s="140">
        <v>1</v>
      </c>
      <c r="AM1079" s="141">
        <v>2.0499999999999998</v>
      </c>
      <c r="AN1079" s="141">
        <v>4</v>
      </c>
      <c r="AO1079" s="141">
        <v>4</v>
      </c>
      <c r="AP1079" s="139" t="s">
        <v>8</v>
      </c>
      <c r="AQ1079" s="141">
        <v>9.93</v>
      </c>
      <c r="AR1079" s="139" t="s">
        <v>81</v>
      </c>
      <c r="AS1079" s="139" t="s">
        <v>81</v>
      </c>
      <c r="AT1079" s="139" t="s">
        <v>81</v>
      </c>
      <c r="AU1079" s="139" t="s">
        <v>81</v>
      </c>
      <c r="AV1079" s="139" t="s">
        <v>81</v>
      </c>
      <c r="AW1079" s="139">
        <v>2256355</v>
      </c>
      <c r="AX1079" s="139" t="s">
        <v>121</v>
      </c>
      <c r="AY1079" s="139" t="s">
        <v>82</v>
      </c>
      <c r="AZ1079" s="139"/>
      <c r="BA1079" s="139" t="s">
        <v>83</v>
      </c>
      <c r="BB1079" s="157">
        <v>596421508925</v>
      </c>
      <c r="BC1079" s="139"/>
      <c r="BD1079" s="139" t="s">
        <v>3274</v>
      </c>
      <c r="BE1079" s="139" t="s">
        <v>119</v>
      </c>
      <c r="BF1079" s="139" t="s">
        <v>87</v>
      </c>
      <c r="BG1079" s="139" t="s">
        <v>84</v>
      </c>
      <c r="BH1079" s="139" t="s">
        <v>85</v>
      </c>
      <c r="BI1079" s="139" t="s">
        <v>86</v>
      </c>
      <c r="BJ1079" s="139"/>
      <c r="BK1079" s="139" t="s">
        <v>116</v>
      </c>
    </row>
    <row r="1080" spans="1:63" ht="13.2" customHeight="1" x14ac:dyDescent="0.2">
      <c r="A1080" s="54">
        <f t="shared" si="353"/>
        <v>45925</v>
      </c>
      <c r="B1080" s="54" t="str">
        <f t="shared" si="354"/>
        <v>NRT</v>
      </c>
      <c r="C1080" s="53">
        <f t="shared" si="355"/>
        <v>82020038185</v>
      </c>
      <c r="D1080" s="55" t="str">
        <f t="shared" si="356"/>
        <v>PJP250149681</v>
      </c>
      <c r="E1080" s="53">
        <f t="shared" si="357"/>
        <v>596421506954</v>
      </c>
      <c r="F1080" s="53">
        <f t="shared" si="358"/>
        <v>2256355</v>
      </c>
      <c r="G1080" s="53" t="str">
        <f t="shared" si="359"/>
        <v>SWCORP (TEAMHT)</v>
      </c>
      <c r="H1080" s="55" t="str">
        <f t="shared" si="360"/>
        <v>이현기</v>
      </c>
      <c r="I1080" s="53">
        <f t="shared" si="361"/>
        <v>26346</v>
      </c>
      <c r="J1080" s="72">
        <f t="shared" si="362"/>
        <v>0</v>
      </c>
      <c r="K1080" s="114">
        <f t="shared" si="363"/>
        <v>1</v>
      </c>
      <c r="L1080" s="115">
        <f t="shared" si="364"/>
        <v>2.35</v>
      </c>
      <c r="M1080" s="115">
        <f t="shared" si="365"/>
        <v>3.5</v>
      </c>
      <c r="N1080" s="56">
        <f t="shared" si="366"/>
        <v>3.5</v>
      </c>
      <c r="O1080" s="53" t="str">
        <f t="shared" si="367"/>
        <v>일반(목록배제,Normal-Manifest Exception)</v>
      </c>
      <c r="P1080" s="100">
        <f t="shared" si="368"/>
        <v>12.02</v>
      </c>
      <c r="Q1080" s="63" t="str">
        <f t="shared" si="369"/>
        <v>RS702</v>
      </c>
      <c r="R1080" s="63" t="str">
        <f t="shared" si="370"/>
        <v>AIR SEOUL</v>
      </c>
      <c r="S1080" s="54">
        <f t="shared" si="371"/>
        <v>45925</v>
      </c>
      <c r="T1080" s="94">
        <f t="shared" si="372"/>
        <v>1135</v>
      </c>
      <c r="U1080" s="98" cm="1">
        <f t="array" ref="U1080">IF(OR(ISNUMBER(SEARCH("대신대납",J1080)),ISNUMBER(SEARCH("대신 대납",J1080))),_xlfn.LET(
  _xlpm.s,J1080,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0" s="98">
        <f>((K1080-1)*2500)/(Summary!$B$23/100)</f>
        <v>0</v>
      </c>
      <c r="W1080" s="107">
        <f>IF(OR(ISNUMBER(SEARCH("대신대납",J1080)),ISNUMBER(SEARCH("대신 대납",J1080)),ISNUMBER(SEARCH("대신착불",J1080)),ISNUMBER(SEARCH("대신 착불",J1080))), 0,_xlfn.IFNA(_xlfn.IFS(
    AND(N1080/K1080 &gt; 2, N1080/K1080 &lt;= 5), 500/(Summary!$B$23/100) * K1080,
    AND(N1080/K1080 &gt; 5, N1080/K1080 &lt;= 10), 1000/(Summary!$B$23/100) * K1080,
    AND(N1080/K1080 &gt; 10, N1080/K1080 &lt;= 20), 3000/(Summary!$B$23/100) * K1080,
    AND(N1080/K1080 &gt; 20, N1080/K1080 &lt;= 25), 11000/(Summary!$B$23/100) * K1080,
    AND(N1080/K1080 &gt; 25, N1080/K1080 &lt;= 999), 15000/(Summary!$B$23/100) * K1080
),0))</f>
        <v>53.059968376258844</v>
      </c>
      <c r="X1080" s="99" cm="1">
        <f t="array" ref="X1080">_xlfn.IFNA(_xlfn.IFS(AND(P1080&gt;=2000, P1080&lt;3000), 10000, AND(P1080&gt;=3000, P1080&lt;4000), 15000, AND(P1080&gt;=4000, P1080&lt;5000), 20000, AND(P1080&gt;=5000), 25000),0)</f>
        <v>0</v>
      </c>
      <c r="Y1080" s="64" t="str">
        <f>_xlfn.IFNA(VLOOKUP(D1080,OTC!$A:$H,8,0),"")</f>
        <v/>
      </c>
      <c r="Z1080" s="102">
        <f t="shared" si="373"/>
        <v>53</v>
      </c>
      <c r="AA1080" s="113">
        <f t="shared" si="374"/>
        <v>1188</v>
      </c>
      <c r="AB1080" s="124">
        <f>IF(OR(ISNUMBER(SEARCH("적하삭제",J1080)),ISNUMBER(SEARCH("적하 삭제",J1080))),0,AA1080*Summary!$B$23/100)</f>
        <v>11194.8804</v>
      </c>
      <c r="AC1080" s="65"/>
      <c r="AD1080" s="145">
        <v>45925</v>
      </c>
      <c r="AE1080" s="139" t="s">
        <v>10</v>
      </c>
      <c r="AF1080" s="139">
        <v>82020038185</v>
      </c>
      <c r="AG1080" s="139" t="s">
        <v>3275</v>
      </c>
      <c r="AH1080" s="139" t="s">
        <v>3276</v>
      </c>
      <c r="AI1080" s="139">
        <v>1075119639</v>
      </c>
      <c r="AJ1080" s="139">
        <v>26346</v>
      </c>
      <c r="AK1080" s="139"/>
      <c r="AL1080" s="140">
        <v>1</v>
      </c>
      <c r="AM1080" s="141">
        <v>2.35</v>
      </c>
      <c r="AN1080" s="141">
        <v>3.5</v>
      </c>
      <c r="AO1080" s="141">
        <v>3.5</v>
      </c>
      <c r="AP1080" s="139" t="s">
        <v>8</v>
      </c>
      <c r="AQ1080" s="141">
        <v>12.02</v>
      </c>
      <c r="AR1080" s="139" t="s">
        <v>81</v>
      </c>
      <c r="AS1080" s="139" t="s">
        <v>81</v>
      </c>
      <c r="AT1080" s="139" t="s">
        <v>81</v>
      </c>
      <c r="AU1080" s="139" t="s">
        <v>81</v>
      </c>
      <c r="AV1080" s="139" t="s">
        <v>81</v>
      </c>
      <c r="AW1080" s="139">
        <v>2256355</v>
      </c>
      <c r="AX1080" s="139" t="s">
        <v>121</v>
      </c>
      <c r="AY1080" s="139" t="s">
        <v>82</v>
      </c>
      <c r="AZ1080" s="139"/>
      <c r="BA1080" s="139" t="s">
        <v>83</v>
      </c>
      <c r="BB1080" s="157">
        <v>596421506954</v>
      </c>
      <c r="BC1080" s="139"/>
      <c r="BD1080" s="139" t="s">
        <v>3277</v>
      </c>
      <c r="BE1080" s="139" t="s">
        <v>119</v>
      </c>
      <c r="BF1080" s="139" t="s">
        <v>87</v>
      </c>
      <c r="BG1080" s="139" t="s">
        <v>84</v>
      </c>
      <c r="BH1080" s="139" t="s">
        <v>85</v>
      </c>
      <c r="BI1080" s="139" t="s">
        <v>86</v>
      </c>
      <c r="BJ1080" s="139"/>
      <c r="BK1080" s="139" t="s">
        <v>116</v>
      </c>
    </row>
    <row r="1081" spans="1:63" ht="13.2" customHeight="1" x14ac:dyDescent="0.2">
      <c r="A1081" s="54">
        <f t="shared" si="353"/>
        <v>45925</v>
      </c>
      <c r="B1081" s="54" t="str">
        <f t="shared" si="354"/>
        <v>NRT</v>
      </c>
      <c r="C1081" s="53">
        <f t="shared" si="355"/>
        <v>82020038185</v>
      </c>
      <c r="D1081" s="55" t="str">
        <f t="shared" si="356"/>
        <v>PJP250149684</v>
      </c>
      <c r="E1081" s="53">
        <f t="shared" si="357"/>
        <v>596421506980</v>
      </c>
      <c r="F1081" s="53">
        <f t="shared" si="358"/>
        <v>2256355</v>
      </c>
      <c r="G1081" s="53" t="str">
        <f t="shared" si="359"/>
        <v>SWCORP (TEAMHT)</v>
      </c>
      <c r="H1081" s="55" t="str">
        <f t="shared" si="360"/>
        <v>이수연</v>
      </c>
      <c r="I1081" s="53">
        <f t="shared" si="361"/>
        <v>46651</v>
      </c>
      <c r="J1081" s="72">
        <f t="shared" si="362"/>
        <v>0</v>
      </c>
      <c r="K1081" s="114">
        <f t="shared" si="363"/>
        <v>1</v>
      </c>
      <c r="L1081" s="115">
        <f t="shared" si="364"/>
        <v>1.8</v>
      </c>
      <c r="M1081" s="115">
        <f t="shared" si="365"/>
        <v>3.5</v>
      </c>
      <c r="N1081" s="56">
        <f t="shared" si="366"/>
        <v>3.5</v>
      </c>
      <c r="O1081" s="53" t="str">
        <f t="shared" si="367"/>
        <v>일반(목록배제,Normal-Manifest Exception)</v>
      </c>
      <c r="P1081" s="100">
        <f t="shared" si="368"/>
        <v>21.72</v>
      </c>
      <c r="Q1081" s="63" t="str">
        <f t="shared" si="369"/>
        <v>RS702</v>
      </c>
      <c r="R1081" s="63" t="str">
        <f t="shared" si="370"/>
        <v>AIR SEOUL</v>
      </c>
      <c r="S1081" s="54">
        <f t="shared" si="371"/>
        <v>45925</v>
      </c>
      <c r="T1081" s="94">
        <f t="shared" si="372"/>
        <v>1135</v>
      </c>
      <c r="U1081" s="98" cm="1">
        <f t="array" ref="U1081">IF(OR(ISNUMBER(SEARCH("대신대납",J1081)),ISNUMBER(SEARCH("대신 대납",J1081))),_xlfn.LET(
  _xlpm.s,J1081,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1" s="98">
        <f>((K1081-1)*2500)/(Summary!$B$23/100)</f>
        <v>0</v>
      </c>
      <c r="W1081" s="107">
        <f>IF(OR(ISNUMBER(SEARCH("대신대납",J1081)),ISNUMBER(SEARCH("대신 대납",J1081)),ISNUMBER(SEARCH("대신착불",J1081)),ISNUMBER(SEARCH("대신 착불",J1081))), 0,_xlfn.IFNA(_xlfn.IFS(
    AND(N1081/K1081 &gt; 2, N1081/K1081 &lt;= 5), 500/(Summary!$B$23/100) * K1081,
    AND(N1081/K1081 &gt; 5, N1081/K1081 &lt;= 10), 1000/(Summary!$B$23/100) * K1081,
    AND(N1081/K1081 &gt; 10, N1081/K1081 &lt;= 20), 3000/(Summary!$B$23/100) * K1081,
    AND(N1081/K1081 &gt; 20, N1081/K1081 &lt;= 25), 11000/(Summary!$B$23/100) * K1081,
    AND(N1081/K1081 &gt; 25, N1081/K1081 &lt;= 999), 15000/(Summary!$B$23/100) * K1081
),0))</f>
        <v>53.059968376258844</v>
      </c>
      <c r="X1081" s="99" cm="1">
        <f t="array" ref="X1081">_xlfn.IFNA(_xlfn.IFS(AND(P1081&gt;=2000, P1081&lt;3000), 10000, AND(P1081&gt;=3000, P1081&lt;4000), 15000, AND(P1081&gt;=4000, P1081&lt;5000), 20000, AND(P1081&gt;=5000), 25000),0)</f>
        <v>0</v>
      </c>
      <c r="Y1081" s="64" t="str">
        <f>_xlfn.IFNA(VLOOKUP(D1081,OTC!$A:$H,8,0),"")</f>
        <v/>
      </c>
      <c r="Z1081" s="102">
        <f t="shared" si="373"/>
        <v>53</v>
      </c>
      <c r="AA1081" s="113">
        <f t="shared" si="374"/>
        <v>1188</v>
      </c>
      <c r="AB1081" s="124">
        <f>IF(OR(ISNUMBER(SEARCH("적하삭제",J1081)),ISNUMBER(SEARCH("적하 삭제",J1081))),0,AA1081*Summary!$B$23/100)</f>
        <v>11194.8804</v>
      </c>
      <c r="AC1081" s="65"/>
      <c r="AD1081" s="145">
        <v>45925</v>
      </c>
      <c r="AE1081" s="139" t="s">
        <v>10</v>
      </c>
      <c r="AF1081" s="139">
        <v>82020038185</v>
      </c>
      <c r="AG1081" s="139" t="s">
        <v>3278</v>
      </c>
      <c r="AH1081" s="139" t="s">
        <v>122</v>
      </c>
      <c r="AI1081" s="139">
        <v>1051085527</v>
      </c>
      <c r="AJ1081" s="139">
        <v>46651</v>
      </c>
      <c r="AK1081" s="139"/>
      <c r="AL1081" s="140">
        <v>1</v>
      </c>
      <c r="AM1081" s="141">
        <v>1.8</v>
      </c>
      <c r="AN1081" s="141">
        <v>3.5</v>
      </c>
      <c r="AO1081" s="141">
        <v>3.5</v>
      </c>
      <c r="AP1081" s="139" t="s">
        <v>8</v>
      </c>
      <c r="AQ1081" s="141">
        <v>21.72</v>
      </c>
      <c r="AR1081" s="139" t="s">
        <v>81</v>
      </c>
      <c r="AS1081" s="139" t="s">
        <v>81</v>
      </c>
      <c r="AT1081" s="139" t="s">
        <v>81</v>
      </c>
      <c r="AU1081" s="139" t="s">
        <v>81</v>
      </c>
      <c r="AV1081" s="139" t="s">
        <v>81</v>
      </c>
      <c r="AW1081" s="139">
        <v>2256355</v>
      </c>
      <c r="AX1081" s="139" t="s">
        <v>121</v>
      </c>
      <c r="AY1081" s="139" t="s">
        <v>82</v>
      </c>
      <c r="AZ1081" s="139"/>
      <c r="BA1081" s="139" t="s">
        <v>83</v>
      </c>
      <c r="BB1081" s="157">
        <v>596421506980</v>
      </c>
      <c r="BC1081" s="139"/>
      <c r="BD1081" s="139" t="s">
        <v>3279</v>
      </c>
      <c r="BE1081" s="139" t="s">
        <v>119</v>
      </c>
      <c r="BF1081" s="139" t="s">
        <v>87</v>
      </c>
      <c r="BG1081" s="139" t="s">
        <v>84</v>
      </c>
      <c r="BH1081" s="139" t="s">
        <v>85</v>
      </c>
      <c r="BI1081" s="139" t="s">
        <v>86</v>
      </c>
      <c r="BJ1081" s="139"/>
      <c r="BK1081" s="139" t="s">
        <v>116</v>
      </c>
    </row>
    <row r="1082" spans="1:63" ht="13.2" customHeight="1" x14ac:dyDescent="0.2">
      <c r="A1082" s="54">
        <f t="shared" si="353"/>
        <v>45925</v>
      </c>
      <c r="B1082" s="54" t="str">
        <f t="shared" si="354"/>
        <v>NRT</v>
      </c>
      <c r="C1082" s="53">
        <f t="shared" si="355"/>
        <v>82020038185</v>
      </c>
      <c r="D1082" s="55" t="str">
        <f t="shared" si="356"/>
        <v>PJP250149898</v>
      </c>
      <c r="E1082" s="53">
        <f t="shared" si="357"/>
        <v>596421509010</v>
      </c>
      <c r="F1082" s="53">
        <f t="shared" si="358"/>
        <v>2256355</v>
      </c>
      <c r="G1082" s="53" t="str">
        <f t="shared" si="359"/>
        <v>SWCORP (TEAMHT)</v>
      </c>
      <c r="H1082" s="55" t="str">
        <f t="shared" si="360"/>
        <v>이원선</v>
      </c>
      <c r="I1082" s="53">
        <f t="shared" si="361"/>
        <v>51024</v>
      </c>
      <c r="J1082" s="72">
        <f t="shared" si="362"/>
        <v>0</v>
      </c>
      <c r="K1082" s="114">
        <f t="shared" si="363"/>
        <v>1</v>
      </c>
      <c r="L1082" s="115">
        <f t="shared" si="364"/>
        <v>1</v>
      </c>
      <c r="M1082" s="115">
        <f t="shared" si="365"/>
        <v>3.4</v>
      </c>
      <c r="N1082" s="56">
        <f t="shared" si="366"/>
        <v>3.4000000000000004</v>
      </c>
      <c r="O1082" s="53" t="str">
        <f t="shared" si="367"/>
        <v>일반(목록배제,Normal-Manifest Exception)</v>
      </c>
      <c r="P1082" s="100">
        <f t="shared" si="368"/>
        <v>14.15</v>
      </c>
      <c r="Q1082" s="63" t="str">
        <f t="shared" si="369"/>
        <v>RS702</v>
      </c>
      <c r="R1082" s="63" t="str">
        <f t="shared" si="370"/>
        <v>AIR SEOUL</v>
      </c>
      <c r="S1082" s="54">
        <f t="shared" si="371"/>
        <v>45925</v>
      </c>
      <c r="T1082" s="94">
        <f t="shared" si="372"/>
        <v>1116</v>
      </c>
      <c r="U1082" s="98" cm="1">
        <f t="array" ref="U1082">IF(OR(ISNUMBER(SEARCH("대신대납",J1082)),ISNUMBER(SEARCH("대신 대납",J1082))),_xlfn.LET(
  _xlpm.s,J1082,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2" s="98">
        <f>((K1082-1)*2500)/(Summary!$B$23/100)</f>
        <v>0</v>
      </c>
      <c r="W1082" s="107">
        <f>IF(OR(ISNUMBER(SEARCH("대신대납",J1082)),ISNUMBER(SEARCH("대신 대납",J1082)),ISNUMBER(SEARCH("대신착불",J1082)),ISNUMBER(SEARCH("대신 착불",J1082))), 0,_xlfn.IFNA(_xlfn.IFS(
    AND(N1082/K1082 &gt; 2, N1082/K1082 &lt;= 5), 500/(Summary!$B$23/100) * K1082,
    AND(N1082/K1082 &gt; 5, N1082/K1082 &lt;= 10), 1000/(Summary!$B$23/100) * K1082,
    AND(N1082/K1082 &gt; 10, N1082/K1082 &lt;= 20), 3000/(Summary!$B$23/100) * K1082,
    AND(N1082/K1082 &gt; 20, N1082/K1082 &lt;= 25), 11000/(Summary!$B$23/100) * K1082,
    AND(N1082/K1082 &gt; 25, N1082/K1082 &lt;= 999), 15000/(Summary!$B$23/100) * K1082
),0))</f>
        <v>53.059968376258844</v>
      </c>
      <c r="X1082" s="99" cm="1">
        <f t="array" ref="X1082">_xlfn.IFNA(_xlfn.IFS(AND(P1082&gt;=2000, P1082&lt;3000), 10000, AND(P1082&gt;=3000, P1082&lt;4000), 15000, AND(P1082&gt;=4000, P1082&lt;5000), 20000, AND(P1082&gt;=5000), 25000),0)</f>
        <v>0</v>
      </c>
      <c r="Y1082" s="64" t="str">
        <f>_xlfn.IFNA(VLOOKUP(D1082,OTC!$A:$H,8,0),"")</f>
        <v/>
      </c>
      <c r="Z1082" s="102">
        <f t="shared" si="373"/>
        <v>53</v>
      </c>
      <c r="AA1082" s="113">
        <f t="shared" si="374"/>
        <v>1169</v>
      </c>
      <c r="AB1082" s="124">
        <f>IF(OR(ISNUMBER(SEARCH("적하삭제",J1082)),ISNUMBER(SEARCH("적하 삭제",J1082))),0,AA1082*Summary!$B$23/100)</f>
        <v>11015.8377</v>
      </c>
      <c r="AC1082" s="65"/>
      <c r="AD1082" s="145">
        <v>45925</v>
      </c>
      <c r="AE1082" s="139" t="s">
        <v>10</v>
      </c>
      <c r="AF1082" s="139">
        <v>82020038185</v>
      </c>
      <c r="AG1082" s="139" t="s">
        <v>3280</v>
      </c>
      <c r="AH1082" s="139" t="s">
        <v>3281</v>
      </c>
      <c r="AI1082" s="139">
        <v>1052339130</v>
      </c>
      <c r="AJ1082" s="139">
        <v>51024</v>
      </c>
      <c r="AK1082" s="139"/>
      <c r="AL1082" s="140">
        <v>1</v>
      </c>
      <c r="AM1082" s="141">
        <v>1</v>
      </c>
      <c r="AN1082" s="141">
        <v>3.4</v>
      </c>
      <c r="AO1082" s="141">
        <v>3.4</v>
      </c>
      <c r="AP1082" s="139" t="s">
        <v>8</v>
      </c>
      <c r="AQ1082" s="141">
        <v>14.15</v>
      </c>
      <c r="AR1082" s="139" t="s">
        <v>81</v>
      </c>
      <c r="AS1082" s="139" t="s">
        <v>81</v>
      </c>
      <c r="AT1082" s="139" t="s">
        <v>81</v>
      </c>
      <c r="AU1082" s="139" t="s">
        <v>81</v>
      </c>
      <c r="AV1082" s="139" t="s">
        <v>81</v>
      </c>
      <c r="AW1082" s="139">
        <v>2256355</v>
      </c>
      <c r="AX1082" s="139" t="s">
        <v>121</v>
      </c>
      <c r="AY1082" s="139" t="s">
        <v>82</v>
      </c>
      <c r="AZ1082" s="139"/>
      <c r="BA1082" s="139" t="s">
        <v>83</v>
      </c>
      <c r="BB1082" s="157">
        <v>596421509010</v>
      </c>
      <c r="BC1082" s="139"/>
      <c r="BD1082" s="139" t="s">
        <v>3282</v>
      </c>
      <c r="BE1082" s="139" t="s">
        <v>119</v>
      </c>
      <c r="BF1082" s="139" t="s">
        <v>87</v>
      </c>
      <c r="BG1082" s="139" t="s">
        <v>84</v>
      </c>
      <c r="BH1082" s="139" t="s">
        <v>85</v>
      </c>
      <c r="BI1082" s="139" t="s">
        <v>86</v>
      </c>
      <c r="BJ1082" s="139"/>
      <c r="BK1082" s="139" t="s">
        <v>116</v>
      </c>
    </row>
    <row r="1083" spans="1:63" ht="13.2" customHeight="1" x14ac:dyDescent="0.2">
      <c r="A1083" s="54">
        <f t="shared" si="353"/>
        <v>45925</v>
      </c>
      <c r="B1083" s="54" t="str">
        <f t="shared" si="354"/>
        <v>NRT</v>
      </c>
      <c r="C1083" s="53">
        <f t="shared" si="355"/>
        <v>82020038185</v>
      </c>
      <c r="D1083" s="55" t="str">
        <f t="shared" si="356"/>
        <v>PJP250149908</v>
      </c>
      <c r="E1083" s="53">
        <f t="shared" si="357"/>
        <v>596421509113</v>
      </c>
      <c r="F1083" s="53">
        <f t="shared" si="358"/>
        <v>2256355</v>
      </c>
      <c r="G1083" s="53" t="str">
        <f t="shared" si="359"/>
        <v>SWCORP (TEAMHT)</v>
      </c>
      <c r="H1083" s="55" t="str">
        <f t="shared" si="360"/>
        <v>신예슬</v>
      </c>
      <c r="I1083" s="53">
        <f t="shared" si="361"/>
        <v>3626</v>
      </c>
      <c r="J1083" s="72" t="str">
        <f t="shared" si="362"/>
        <v>[동물검역]/반입예정정보재전송</v>
      </c>
      <c r="K1083" s="114">
        <f t="shared" si="363"/>
        <v>1</v>
      </c>
      <c r="L1083" s="115">
        <f t="shared" si="364"/>
        <v>2.7</v>
      </c>
      <c r="M1083" s="115">
        <f t="shared" si="365"/>
        <v>3.5</v>
      </c>
      <c r="N1083" s="56">
        <f t="shared" si="366"/>
        <v>3.5</v>
      </c>
      <c r="O1083" s="53" t="str">
        <f t="shared" si="367"/>
        <v>동물검역(Animal Inspection)</v>
      </c>
      <c r="P1083" s="100">
        <f t="shared" si="368"/>
        <v>18.84</v>
      </c>
      <c r="Q1083" s="63" t="str">
        <f t="shared" si="369"/>
        <v>RS702</v>
      </c>
      <c r="R1083" s="63" t="str">
        <f t="shared" si="370"/>
        <v>AIR SEOUL</v>
      </c>
      <c r="S1083" s="54">
        <f t="shared" si="371"/>
        <v>45925</v>
      </c>
      <c r="T1083" s="94">
        <f t="shared" si="372"/>
        <v>1135</v>
      </c>
      <c r="U1083" s="98" cm="1">
        <f t="array" ref="U1083">IF(OR(ISNUMBER(SEARCH("대신대납",J1083)),ISNUMBER(SEARCH("대신 대납",J1083))),_xlfn.LET(
  _xlpm.s,J1083,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3" s="98">
        <f>((K1083-1)*2500)/(Summary!$B$23/100)</f>
        <v>0</v>
      </c>
      <c r="W1083" s="107">
        <f>IF(OR(ISNUMBER(SEARCH("대신대납",J1083)),ISNUMBER(SEARCH("대신 대납",J1083)),ISNUMBER(SEARCH("대신착불",J1083)),ISNUMBER(SEARCH("대신 착불",J1083))), 0,_xlfn.IFNA(_xlfn.IFS(
    AND(N1083/K1083 &gt; 2, N1083/K1083 &lt;= 5), 500/(Summary!$B$23/100) * K1083,
    AND(N1083/K1083 &gt; 5, N1083/K1083 &lt;= 10), 1000/(Summary!$B$23/100) * K1083,
    AND(N1083/K1083 &gt; 10, N1083/K1083 &lt;= 20), 3000/(Summary!$B$23/100) * K1083,
    AND(N1083/K1083 &gt; 20, N1083/K1083 &lt;= 25), 11000/(Summary!$B$23/100) * K1083,
    AND(N1083/K1083 &gt; 25, N1083/K1083 &lt;= 999), 15000/(Summary!$B$23/100) * K1083
),0))</f>
        <v>53.059968376258844</v>
      </c>
      <c r="X1083" s="99" cm="1">
        <f t="array" ref="X1083">_xlfn.IFNA(_xlfn.IFS(AND(P1083&gt;=2000, P1083&lt;3000), 10000, AND(P1083&gt;=3000, P1083&lt;4000), 15000, AND(P1083&gt;=4000, P1083&lt;5000), 20000, AND(P1083&gt;=5000), 25000),0)</f>
        <v>0</v>
      </c>
      <c r="Y1083" s="64" t="str">
        <f>_xlfn.IFNA(VLOOKUP(D1083,OTC!$A:$H,8,0),"")</f>
        <v/>
      </c>
      <c r="Z1083" s="102">
        <f t="shared" si="373"/>
        <v>53</v>
      </c>
      <c r="AA1083" s="113">
        <f t="shared" si="374"/>
        <v>1188</v>
      </c>
      <c r="AB1083" s="124">
        <f>IF(OR(ISNUMBER(SEARCH("적하삭제",J1083)),ISNUMBER(SEARCH("적하 삭제",J1083))),0,AA1083*Summary!$B$23/100)</f>
        <v>11194.8804</v>
      </c>
      <c r="AC1083" s="65"/>
      <c r="AD1083" s="145">
        <v>45925</v>
      </c>
      <c r="AE1083" s="139" t="s">
        <v>10</v>
      </c>
      <c r="AF1083" s="139">
        <v>82020038185</v>
      </c>
      <c r="AG1083" s="139" t="s">
        <v>3283</v>
      </c>
      <c r="AH1083" s="139" t="s">
        <v>3284</v>
      </c>
      <c r="AI1083" s="139">
        <v>1045610770</v>
      </c>
      <c r="AJ1083" s="139">
        <v>3626</v>
      </c>
      <c r="AK1083" s="139" t="s">
        <v>154</v>
      </c>
      <c r="AL1083" s="140">
        <v>1</v>
      </c>
      <c r="AM1083" s="141">
        <v>2.7</v>
      </c>
      <c r="AN1083" s="141">
        <v>3.5</v>
      </c>
      <c r="AO1083" s="141">
        <v>3.5</v>
      </c>
      <c r="AP1083" s="139" t="s">
        <v>100</v>
      </c>
      <c r="AQ1083" s="141">
        <v>18.84</v>
      </c>
      <c r="AR1083" s="139" t="s">
        <v>81</v>
      </c>
      <c r="AS1083" s="139" t="s">
        <v>81</v>
      </c>
      <c r="AT1083" s="139" t="s">
        <v>81</v>
      </c>
      <c r="AU1083" s="139"/>
      <c r="AV1083" s="139"/>
      <c r="AW1083" s="139">
        <v>2256355</v>
      </c>
      <c r="AX1083" s="139" t="s">
        <v>121</v>
      </c>
      <c r="AY1083" s="139" t="s">
        <v>82</v>
      </c>
      <c r="AZ1083" s="139"/>
      <c r="BA1083" s="139" t="s">
        <v>83</v>
      </c>
      <c r="BB1083" s="157">
        <v>596421509113</v>
      </c>
      <c r="BC1083" s="139"/>
      <c r="BD1083" s="139" t="s">
        <v>3285</v>
      </c>
      <c r="BE1083" s="139" t="s">
        <v>119</v>
      </c>
      <c r="BF1083" s="139" t="s">
        <v>87</v>
      </c>
      <c r="BG1083" s="139" t="s">
        <v>84</v>
      </c>
      <c r="BH1083" s="139" t="s">
        <v>85</v>
      </c>
      <c r="BI1083" s="139" t="s">
        <v>86</v>
      </c>
      <c r="BJ1083" s="139"/>
      <c r="BK1083" s="139" t="s">
        <v>116</v>
      </c>
    </row>
    <row r="1084" spans="1:63" ht="13.2" customHeight="1" x14ac:dyDescent="0.2">
      <c r="A1084" s="54">
        <f t="shared" si="353"/>
        <v>45925</v>
      </c>
      <c r="B1084" s="54" t="str">
        <f t="shared" si="354"/>
        <v>NRT</v>
      </c>
      <c r="C1084" s="53">
        <f t="shared" si="355"/>
        <v>82020038185</v>
      </c>
      <c r="D1084" s="55" t="str">
        <f t="shared" si="356"/>
        <v>PJP250149304</v>
      </c>
      <c r="E1084" s="53">
        <f t="shared" si="357"/>
        <v>596421505451</v>
      </c>
      <c r="F1084" s="53">
        <f t="shared" si="358"/>
        <v>2256355</v>
      </c>
      <c r="G1084" s="53" t="str">
        <f t="shared" si="359"/>
        <v>SWCORP (TEAMHT)</v>
      </c>
      <c r="H1084" s="55" t="str">
        <f t="shared" si="360"/>
        <v>박선영</v>
      </c>
      <c r="I1084" s="53">
        <f t="shared" si="361"/>
        <v>58244</v>
      </c>
      <c r="J1084" s="72">
        <f t="shared" si="362"/>
        <v>0</v>
      </c>
      <c r="K1084" s="114">
        <f t="shared" si="363"/>
        <v>1</v>
      </c>
      <c r="L1084" s="115">
        <f t="shared" si="364"/>
        <v>1.2</v>
      </c>
      <c r="M1084" s="115">
        <f t="shared" si="365"/>
        <v>2</v>
      </c>
      <c r="N1084" s="56">
        <f t="shared" si="366"/>
        <v>2</v>
      </c>
      <c r="O1084" s="53" t="str">
        <f t="shared" si="367"/>
        <v>일반(목록배제,Normal-Manifest Exception)</v>
      </c>
      <c r="P1084" s="100">
        <f t="shared" si="368"/>
        <v>12.23</v>
      </c>
      <c r="Q1084" s="63" t="str">
        <f t="shared" si="369"/>
        <v>RS702</v>
      </c>
      <c r="R1084" s="63" t="str">
        <f t="shared" si="370"/>
        <v>AIR SEOUL</v>
      </c>
      <c r="S1084" s="54">
        <f t="shared" si="371"/>
        <v>45925</v>
      </c>
      <c r="T1084" s="94">
        <f t="shared" si="372"/>
        <v>850</v>
      </c>
      <c r="U1084" s="98" cm="1">
        <f t="array" ref="U1084">IF(OR(ISNUMBER(SEARCH("대신대납",J1084)),ISNUMBER(SEARCH("대신 대납",J1084))),_xlfn.LET(
  _xlpm.s,J1084,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4" s="98">
        <f>((K1084-1)*2500)/(Summary!$B$23/100)</f>
        <v>0</v>
      </c>
      <c r="W1084" s="107">
        <f>IF(OR(ISNUMBER(SEARCH("대신대납",J1084)),ISNUMBER(SEARCH("대신 대납",J1084)),ISNUMBER(SEARCH("대신착불",J1084)),ISNUMBER(SEARCH("대신 착불",J1084))), 0,_xlfn.IFNA(_xlfn.IFS(
    AND(N1084/K1084 &gt; 2, N1084/K1084 &lt;= 5), 500/(Summary!$B$23/100) * K1084,
    AND(N1084/K1084 &gt; 5, N1084/K1084 &lt;= 10), 1000/(Summary!$B$23/100) * K1084,
    AND(N1084/K1084 &gt; 10, N1084/K1084 &lt;= 20), 3000/(Summary!$B$23/100) * K1084,
    AND(N1084/K1084 &gt; 20, N1084/K1084 &lt;= 25), 11000/(Summary!$B$23/100) * K1084,
    AND(N1084/K1084 &gt; 25, N1084/K1084 &lt;= 999), 15000/(Summary!$B$23/100) * K1084
),0))</f>
        <v>0</v>
      </c>
      <c r="X1084" s="99" cm="1">
        <f t="array" ref="X1084">_xlfn.IFNA(_xlfn.IFS(AND(P1084&gt;=2000, P1084&lt;3000), 10000, AND(P1084&gt;=3000, P1084&lt;4000), 15000, AND(P1084&gt;=4000, P1084&lt;5000), 20000, AND(P1084&gt;=5000), 25000),0)</f>
        <v>0</v>
      </c>
      <c r="Y1084" s="64" t="str">
        <f>_xlfn.IFNA(VLOOKUP(D1084,OTC!$A:$H,8,0),"")</f>
        <v/>
      </c>
      <c r="Z1084" s="102">
        <f t="shared" si="373"/>
        <v>0</v>
      </c>
      <c r="AA1084" s="113">
        <f t="shared" si="374"/>
        <v>850</v>
      </c>
      <c r="AB1084" s="124">
        <f>IF(OR(ISNUMBER(SEARCH("적하삭제",J1084)),ISNUMBER(SEARCH("적하 삭제",J1084))),0,AA1084*Summary!$B$23/100)</f>
        <v>8009.8050000000003</v>
      </c>
      <c r="AC1084" s="65"/>
      <c r="AD1084" s="145">
        <v>45925</v>
      </c>
      <c r="AE1084" s="139" t="s">
        <v>10</v>
      </c>
      <c r="AF1084" s="139">
        <v>82020038185</v>
      </c>
      <c r="AG1084" s="139" t="s">
        <v>3286</v>
      </c>
      <c r="AH1084" s="139" t="s">
        <v>1997</v>
      </c>
      <c r="AI1084" s="139">
        <v>1093920906</v>
      </c>
      <c r="AJ1084" s="139">
        <v>58244</v>
      </c>
      <c r="AK1084" s="139"/>
      <c r="AL1084" s="140">
        <v>1</v>
      </c>
      <c r="AM1084" s="141">
        <v>1.2</v>
      </c>
      <c r="AN1084" s="141">
        <v>2</v>
      </c>
      <c r="AO1084" s="141">
        <v>2</v>
      </c>
      <c r="AP1084" s="139" t="s">
        <v>8</v>
      </c>
      <c r="AQ1084" s="141">
        <v>12.23</v>
      </c>
      <c r="AR1084" s="139" t="s">
        <v>81</v>
      </c>
      <c r="AS1084" s="139" t="s">
        <v>81</v>
      </c>
      <c r="AT1084" s="139" t="s">
        <v>81</v>
      </c>
      <c r="AU1084" s="139" t="s">
        <v>81</v>
      </c>
      <c r="AV1084" s="139" t="s">
        <v>81</v>
      </c>
      <c r="AW1084" s="139">
        <v>2256355</v>
      </c>
      <c r="AX1084" s="139" t="s">
        <v>121</v>
      </c>
      <c r="AY1084" s="139" t="s">
        <v>82</v>
      </c>
      <c r="AZ1084" s="139"/>
      <c r="BA1084" s="139" t="s">
        <v>83</v>
      </c>
      <c r="BB1084" s="157">
        <v>596421505451</v>
      </c>
      <c r="BC1084" s="139"/>
      <c r="BD1084" s="139" t="s">
        <v>3287</v>
      </c>
      <c r="BE1084" s="139" t="s">
        <v>119</v>
      </c>
      <c r="BF1084" s="139" t="s">
        <v>87</v>
      </c>
      <c r="BG1084" s="139" t="s">
        <v>84</v>
      </c>
      <c r="BH1084" s="139" t="s">
        <v>85</v>
      </c>
      <c r="BI1084" s="139" t="s">
        <v>86</v>
      </c>
      <c r="BJ1084" s="139"/>
      <c r="BK1084" s="139" t="s">
        <v>116</v>
      </c>
    </row>
    <row r="1085" spans="1:63" ht="13.2" customHeight="1" x14ac:dyDescent="0.2">
      <c r="A1085" s="54">
        <f t="shared" si="353"/>
        <v>45925</v>
      </c>
      <c r="B1085" s="54" t="str">
        <f t="shared" si="354"/>
        <v>NRT</v>
      </c>
      <c r="C1085" s="53">
        <f t="shared" si="355"/>
        <v>82020038185</v>
      </c>
      <c r="D1085" s="55" t="str">
        <f t="shared" si="356"/>
        <v>PJP250149279</v>
      </c>
      <c r="E1085" s="53">
        <f t="shared" si="357"/>
        <v>596421505182</v>
      </c>
      <c r="F1085" s="53">
        <f t="shared" si="358"/>
        <v>2256355</v>
      </c>
      <c r="G1085" s="53" t="str">
        <f t="shared" si="359"/>
        <v>SWCORP (TEAMHT)</v>
      </c>
      <c r="H1085" s="55" t="str">
        <f t="shared" si="360"/>
        <v>이용광</v>
      </c>
      <c r="I1085" s="53">
        <f t="shared" si="361"/>
        <v>18119</v>
      </c>
      <c r="J1085" s="72">
        <f t="shared" si="362"/>
        <v>0</v>
      </c>
      <c r="K1085" s="114">
        <f t="shared" si="363"/>
        <v>1</v>
      </c>
      <c r="L1085" s="115">
        <f t="shared" si="364"/>
        <v>0.3</v>
      </c>
      <c r="M1085" s="115">
        <f t="shared" si="365"/>
        <v>2</v>
      </c>
      <c r="N1085" s="56">
        <f t="shared" si="366"/>
        <v>2</v>
      </c>
      <c r="O1085" s="53" t="str">
        <f t="shared" si="367"/>
        <v>일반(목록배제,Normal-Manifest Exception)</v>
      </c>
      <c r="P1085" s="100">
        <f t="shared" si="368"/>
        <v>0.97</v>
      </c>
      <c r="Q1085" s="63" t="str">
        <f t="shared" si="369"/>
        <v>RS702</v>
      </c>
      <c r="R1085" s="63" t="str">
        <f t="shared" si="370"/>
        <v>AIR SEOUL</v>
      </c>
      <c r="S1085" s="54">
        <f t="shared" si="371"/>
        <v>45925</v>
      </c>
      <c r="T1085" s="94">
        <f t="shared" si="372"/>
        <v>850</v>
      </c>
      <c r="U1085" s="98" cm="1">
        <f t="array" ref="U1085">IF(OR(ISNUMBER(SEARCH("대신대납",J1085)),ISNUMBER(SEARCH("대신 대납",J1085))),_xlfn.LET(
  _xlpm.s,J1085,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5" s="98">
        <f>((K1085-1)*2500)/(Summary!$B$23/100)</f>
        <v>0</v>
      </c>
      <c r="W1085" s="107">
        <f>IF(OR(ISNUMBER(SEARCH("대신대납",J1085)),ISNUMBER(SEARCH("대신 대납",J1085)),ISNUMBER(SEARCH("대신착불",J1085)),ISNUMBER(SEARCH("대신 착불",J1085))), 0,_xlfn.IFNA(_xlfn.IFS(
    AND(N1085/K1085 &gt; 2, N1085/K1085 &lt;= 5), 500/(Summary!$B$23/100) * K1085,
    AND(N1085/K1085 &gt; 5, N1085/K1085 &lt;= 10), 1000/(Summary!$B$23/100) * K1085,
    AND(N1085/K1085 &gt; 10, N1085/K1085 &lt;= 20), 3000/(Summary!$B$23/100) * K1085,
    AND(N1085/K1085 &gt; 20, N1085/K1085 &lt;= 25), 11000/(Summary!$B$23/100) * K1085,
    AND(N1085/K1085 &gt; 25, N1085/K1085 &lt;= 999), 15000/(Summary!$B$23/100) * K1085
),0))</f>
        <v>0</v>
      </c>
      <c r="X1085" s="99" cm="1">
        <f t="array" ref="X1085">_xlfn.IFNA(_xlfn.IFS(AND(P1085&gt;=2000, P1085&lt;3000), 10000, AND(P1085&gt;=3000, P1085&lt;4000), 15000, AND(P1085&gt;=4000, P1085&lt;5000), 20000, AND(P1085&gt;=5000), 25000),0)</f>
        <v>0</v>
      </c>
      <c r="Y1085" s="64" t="str">
        <f>_xlfn.IFNA(VLOOKUP(D1085,OTC!$A:$H,8,0),"")</f>
        <v/>
      </c>
      <c r="Z1085" s="102">
        <f t="shared" si="373"/>
        <v>0</v>
      </c>
      <c r="AA1085" s="113">
        <f t="shared" si="374"/>
        <v>850</v>
      </c>
      <c r="AB1085" s="124">
        <f>IF(OR(ISNUMBER(SEARCH("적하삭제",J1085)),ISNUMBER(SEARCH("적하 삭제",J1085))),0,AA1085*Summary!$B$23/100)</f>
        <v>8009.8050000000003</v>
      </c>
      <c r="AC1085" s="65"/>
      <c r="AD1085" s="145">
        <v>45925</v>
      </c>
      <c r="AE1085" s="139" t="s">
        <v>10</v>
      </c>
      <c r="AF1085" s="139">
        <v>82020038185</v>
      </c>
      <c r="AG1085" s="139" t="s">
        <v>3288</v>
      </c>
      <c r="AH1085" s="139" t="s">
        <v>3289</v>
      </c>
      <c r="AI1085" s="139">
        <v>1077108452</v>
      </c>
      <c r="AJ1085" s="139">
        <v>18119</v>
      </c>
      <c r="AK1085" s="139"/>
      <c r="AL1085" s="140">
        <v>1</v>
      </c>
      <c r="AM1085" s="141">
        <v>0.3</v>
      </c>
      <c r="AN1085" s="141">
        <v>2</v>
      </c>
      <c r="AO1085" s="141">
        <v>2</v>
      </c>
      <c r="AP1085" s="139" t="s">
        <v>8</v>
      </c>
      <c r="AQ1085" s="141">
        <v>0.97</v>
      </c>
      <c r="AR1085" s="139" t="s">
        <v>81</v>
      </c>
      <c r="AS1085" s="139" t="s">
        <v>81</v>
      </c>
      <c r="AT1085" s="139" t="s">
        <v>81</v>
      </c>
      <c r="AU1085" s="139" t="s">
        <v>81</v>
      </c>
      <c r="AV1085" s="139" t="s">
        <v>81</v>
      </c>
      <c r="AW1085" s="139">
        <v>2256355</v>
      </c>
      <c r="AX1085" s="139" t="s">
        <v>121</v>
      </c>
      <c r="AY1085" s="139" t="s">
        <v>82</v>
      </c>
      <c r="AZ1085" s="139"/>
      <c r="BA1085" s="139" t="s">
        <v>83</v>
      </c>
      <c r="BB1085" s="157">
        <v>596421505182</v>
      </c>
      <c r="BC1085" s="139"/>
      <c r="BD1085" s="139" t="s">
        <v>3290</v>
      </c>
      <c r="BE1085" s="139" t="s">
        <v>119</v>
      </c>
      <c r="BF1085" s="139" t="s">
        <v>87</v>
      </c>
      <c r="BG1085" s="139" t="s">
        <v>84</v>
      </c>
      <c r="BH1085" s="139" t="s">
        <v>85</v>
      </c>
      <c r="BI1085" s="139" t="s">
        <v>86</v>
      </c>
      <c r="BJ1085" s="139"/>
      <c r="BK1085" s="139" t="s">
        <v>116</v>
      </c>
    </row>
    <row r="1086" spans="1:63" ht="13.2" customHeight="1" x14ac:dyDescent="0.2">
      <c r="A1086" s="54">
        <f t="shared" si="353"/>
        <v>45925</v>
      </c>
      <c r="B1086" s="54" t="str">
        <f t="shared" si="354"/>
        <v>NRT</v>
      </c>
      <c r="C1086" s="53">
        <f t="shared" si="355"/>
        <v>82020038185</v>
      </c>
      <c r="D1086" s="55" t="str">
        <f t="shared" si="356"/>
        <v>PJP250149783</v>
      </c>
      <c r="E1086" s="53">
        <f t="shared" si="357"/>
        <v>596421507794</v>
      </c>
      <c r="F1086" s="53">
        <f t="shared" si="358"/>
        <v>2256355</v>
      </c>
      <c r="G1086" s="53" t="str">
        <f t="shared" si="359"/>
        <v>SWCORP (TEAMHT)</v>
      </c>
      <c r="H1086" s="55" t="str">
        <f t="shared" si="360"/>
        <v>지정홍</v>
      </c>
      <c r="I1086" s="53">
        <f t="shared" si="361"/>
        <v>5353</v>
      </c>
      <c r="J1086" s="72">
        <f t="shared" si="362"/>
        <v>0</v>
      </c>
      <c r="K1086" s="114">
        <f t="shared" si="363"/>
        <v>1</v>
      </c>
      <c r="L1086" s="115">
        <f t="shared" si="364"/>
        <v>1.1000000000000001</v>
      </c>
      <c r="M1086" s="115">
        <f t="shared" si="365"/>
        <v>2.2000000000000002</v>
      </c>
      <c r="N1086" s="56">
        <f t="shared" si="366"/>
        <v>2.2000000000000002</v>
      </c>
      <c r="O1086" s="53" t="str">
        <f t="shared" si="367"/>
        <v>일반(목록배제,Normal-Manifest Exception)</v>
      </c>
      <c r="P1086" s="100">
        <f t="shared" si="368"/>
        <v>9.4499999999999993</v>
      </c>
      <c r="Q1086" s="63" t="str">
        <f t="shared" si="369"/>
        <v>RS702</v>
      </c>
      <c r="R1086" s="63" t="str">
        <f t="shared" si="370"/>
        <v>AIR SEOUL</v>
      </c>
      <c r="S1086" s="54">
        <f t="shared" si="371"/>
        <v>45925</v>
      </c>
      <c r="T1086" s="94">
        <f t="shared" si="372"/>
        <v>888</v>
      </c>
      <c r="U1086" s="98" cm="1">
        <f t="array" ref="U1086">IF(OR(ISNUMBER(SEARCH("대신대납",J1086)),ISNUMBER(SEARCH("대신 대납",J1086))),_xlfn.LET(
  _xlpm.s,J1086,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6" s="98">
        <f>((K1086-1)*2500)/(Summary!$B$23/100)</f>
        <v>0</v>
      </c>
      <c r="W1086" s="107">
        <f>IF(OR(ISNUMBER(SEARCH("대신대납",J1086)),ISNUMBER(SEARCH("대신 대납",J1086)),ISNUMBER(SEARCH("대신착불",J1086)),ISNUMBER(SEARCH("대신 착불",J1086))), 0,_xlfn.IFNA(_xlfn.IFS(
    AND(N1086/K1086 &gt; 2, N1086/K1086 &lt;= 5), 500/(Summary!$B$23/100) * K1086,
    AND(N1086/K1086 &gt; 5, N1086/K1086 &lt;= 10), 1000/(Summary!$B$23/100) * K1086,
    AND(N1086/K1086 &gt; 10, N1086/K1086 &lt;= 20), 3000/(Summary!$B$23/100) * K1086,
    AND(N1086/K1086 &gt; 20, N1086/K1086 &lt;= 25), 11000/(Summary!$B$23/100) * K1086,
    AND(N1086/K1086 &gt; 25, N1086/K1086 &lt;= 999), 15000/(Summary!$B$23/100) * K1086
),0))</f>
        <v>53.059968376258844</v>
      </c>
      <c r="X1086" s="99" cm="1">
        <f t="array" ref="X1086">_xlfn.IFNA(_xlfn.IFS(AND(P1086&gt;=2000, P1086&lt;3000), 10000, AND(P1086&gt;=3000, P1086&lt;4000), 15000, AND(P1086&gt;=4000, P1086&lt;5000), 20000, AND(P1086&gt;=5000), 25000),0)</f>
        <v>0</v>
      </c>
      <c r="Y1086" s="64" t="str">
        <f>_xlfn.IFNA(VLOOKUP(D1086,OTC!$A:$H,8,0),"")</f>
        <v/>
      </c>
      <c r="Z1086" s="102">
        <f t="shared" si="373"/>
        <v>53</v>
      </c>
      <c r="AA1086" s="113">
        <f t="shared" si="374"/>
        <v>941</v>
      </c>
      <c r="AB1086" s="124">
        <f>IF(OR(ISNUMBER(SEARCH("적하삭제",J1086)),ISNUMBER(SEARCH("적하 삭제",J1086))),0,AA1086*Summary!$B$23/100)</f>
        <v>8867.3253000000004</v>
      </c>
      <c r="AC1086" s="65"/>
      <c r="AD1086" s="145">
        <v>45925</v>
      </c>
      <c r="AE1086" s="139" t="s">
        <v>10</v>
      </c>
      <c r="AF1086" s="139">
        <v>82020038185</v>
      </c>
      <c r="AG1086" s="139" t="s">
        <v>3291</v>
      </c>
      <c r="AH1086" s="139" t="s">
        <v>3292</v>
      </c>
      <c r="AI1086" s="139">
        <v>1049241716</v>
      </c>
      <c r="AJ1086" s="139">
        <v>5353</v>
      </c>
      <c r="AK1086" s="139"/>
      <c r="AL1086" s="140">
        <v>1</v>
      </c>
      <c r="AM1086" s="141">
        <v>1.1000000000000001</v>
      </c>
      <c r="AN1086" s="141">
        <v>2.2000000000000002</v>
      </c>
      <c r="AO1086" s="141">
        <v>2.2000000000000002</v>
      </c>
      <c r="AP1086" s="139" t="s">
        <v>8</v>
      </c>
      <c r="AQ1086" s="141">
        <v>9.4499999999999993</v>
      </c>
      <c r="AR1086" s="139" t="s">
        <v>81</v>
      </c>
      <c r="AS1086" s="139" t="s">
        <v>81</v>
      </c>
      <c r="AT1086" s="139" t="s">
        <v>81</v>
      </c>
      <c r="AU1086" s="139" t="s">
        <v>81</v>
      </c>
      <c r="AV1086" s="139" t="s">
        <v>81</v>
      </c>
      <c r="AW1086" s="139">
        <v>2256355</v>
      </c>
      <c r="AX1086" s="139" t="s">
        <v>121</v>
      </c>
      <c r="AY1086" s="139" t="s">
        <v>82</v>
      </c>
      <c r="AZ1086" s="139"/>
      <c r="BA1086" s="139" t="s">
        <v>83</v>
      </c>
      <c r="BB1086" s="157">
        <v>596421507794</v>
      </c>
      <c r="BC1086" s="139"/>
      <c r="BD1086" s="139" t="s">
        <v>3293</v>
      </c>
      <c r="BE1086" s="139" t="s">
        <v>119</v>
      </c>
      <c r="BF1086" s="139" t="s">
        <v>87</v>
      </c>
      <c r="BG1086" s="139" t="s">
        <v>84</v>
      </c>
      <c r="BH1086" s="139" t="s">
        <v>85</v>
      </c>
      <c r="BI1086" s="139" t="s">
        <v>86</v>
      </c>
      <c r="BJ1086" s="139"/>
      <c r="BK1086" s="139" t="s">
        <v>116</v>
      </c>
    </row>
    <row r="1087" spans="1:63" ht="13.2" customHeight="1" x14ac:dyDescent="0.2">
      <c r="A1087" s="54">
        <f t="shared" si="353"/>
        <v>45925</v>
      </c>
      <c r="B1087" s="54" t="str">
        <f t="shared" si="354"/>
        <v>NRT</v>
      </c>
      <c r="C1087" s="53">
        <f t="shared" si="355"/>
        <v>82020038185</v>
      </c>
      <c r="D1087" s="55" t="str">
        <f t="shared" si="356"/>
        <v>PJP250149788</v>
      </c>
      <c r="E1087" s="53">
        <f t="shared" si="357"/>
        <v>596421507842</v>
      </c>
      <c r="F1087" s="53">
        <f t="shared" si="358"/>
        <v>2256355</v>
      </c>
      <c r="G1087" s="53" t="str">
        <f t="shared" si="359"/>
        <v>SWCORP (TEAMHT)</v>
      </c>
      <c r="H1087" s="55" t="str">
        <f t="shared" si="360"/>
        <v>서사랑</v>
      </c>
      <c r="I1087" s="53">
        <f t="shared" si="361"/>
        <v>13559</v>
      </c>
      <c r="J1087" s="72">
        <f t="shared" si="362"/>
        <v>0</v>
      </c>
      <c r="K1087" s="114">
        <f t="shared" si="363"/>
        <v>1</v>
      </c>
      <c r="L1087" s="115">
        <f t="shared" si="364"/>
        <v>0.45</v>
      </c>
      <c r="M1087" s="115">
        <f t="shared" si="365"/>
        <v>2</v>
      </c>
      <c r="N1087" s="56">
        <f t="shared" si="366"/>
        <v>2</v>
      </c>
      <c r="O1087" s="53" t="str">
        <f t="shared" si="367"/>
        <v>목록(Manifest)</v>
      </c>
      <c r="P1087" s="100">
        <f t="shared" si="368"/>
        <v>2.31</v>
      </c>
      <c r="Q1087" s="63" t="str">
        <f t="shared" si="369"/>
        <v>RS702</v>
      </c>
      <c r="R1087" s="63" t="str">
        <f t="shared" si="370"/>
        <v>AIR SEOUL</v>
      </c>
      <c r="S1087" s="54">
        <f t="shared" si="371"/>
        <v>45925</v>
      </c>
      <c r="T1087" s="94">
        <f t="shared" si="372"/>
        <v>850</v>
      </c>
      <c r="U1087" s="98" cm="1">
        <f t="array" ref="U1087">IF(OR(ISNUMBER(SEARCH("대신대납",J1087)),ISNUMBER(SEARCH("대신 대납",J1087))),_xlfn.LET(
  _xlpm.s,J1087,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7" s="98">
        <f>((K1087-1)*2500)/(Summary!$B$23/100)</f>
        <v>0</v>
      </c>
      <c r="W1087" s="107">
        <f>IF(OR(ISNUMBER(SEARCH("대신대납",J1087)),ISNUMBER(SEARCH("대신 대납",J1087)),ISNUMBER(SEARCH("대신착불",J1087)),ISNUMBER(SEARCH("대신 착불",J1087))), 0,_xlfn.IFNA(_xlfn.IFS(
    AND(N1087/K1087 &gt; 2, N1087/K1087 &lt;= 5), 500/(Summary!$B$23/100) * K1087,
    AND(N1087/K1087 &gt; 5, N1087/K1087 &lt;= 10), 1000/(Summary!$B$23/100) * K1087,
    AND(N1087/K1087 &gt; 10, N1087/K1087 &lt;= 20), 3000/(Summary!$B$23/100) * K1087,
    AND(N1087/K1087 &gt; 20, N1087/K1087 &lt;= 25), 11000/(Summary!$B$23/100) * K1087,
    AND(N1087/K1087 &gt; 25, N1087/K1087 &lt;= 999), 15000/(Summary!$B$23/100) * K1087
),0))</f>
        <v>0</v>
      </c>
      <c r="X1087" s="99" cm="1">
        <f t="array" ref="X1087">_xlfn.IFNA(_xlfn.IFS(AND(P1087&gt;=2000, P1087&lt;3000), 10000, AND(P1087&gt;=3000, P1087&lt;4000), 15000, AND(P1087&gt;=4000, P1087&lt;5000), 20000, AND(P1087&gt;=5000), 25000),0)</f>
        <v>0</v>
      </c>
      <c r="Y1087" s="64" t="str">
        <f>_xlfn.IFNA(VLOOKUP(D1087,OTC!$A:$H,8,0),"")</f>
        <v/>
      </c>
      <c r="Z1087" s="102">
        <f t="shared" si="373"/>
        <v>0</v>
      </c>
      <c r="AA1087" s="113">
        <f t="shared" si="374"/>
        <v>850</v>
      </c>
      <c r="AB1087" s="124">
        <f>IF(OR(ISNUMBER(SEARCH("적하삭제",J1087)),ISNUMBER(SEARCH("적하 삭제",J1087))),0,AA1087*Summary!$B$23/100)</f>
        <v>8009.8050000000003</v>
      </c>
      <c r="AC1087" s="65"/>
      <c r="AD1087" s="145">
        <v>45925</v>
      </c>
      <c r="AE1087" s="139" t="s">
        <v>10</v>
      </c>
      <c r="AF1087" s="139">
        <v>82020038185</v>
      </c>
      <c r="AG1087" s="139" t="s">
        <v>3294</v>
      </c>
      <c r="AH1087" s="139" t="s">
        <v>3295</v>
      </c>
      <c r="AI1087" s="139">
        <v>1021169205</v>
      </c>
      <c r="AJ1087" s="139">
        <v>13559</v>
      </c>
      <c r="AK1087" s="139"/>
      <c r="AL1087" s="140">
        <v>1</v>
      </c>
      <c r="AM1087" s="141">
        <v>0.45</v>
      </c>
      <c r="AN1087" s="141">
        <v>2</v>
      </c>
      <c r="AO1087" s="141">
        <v>2</v>
      </c>
      <c r="AP1087" s="139" t="s">
        <v>7</v>
      </c>
      <c r="AQ1087" s="141">
        <v>2.31</v>
      </c>
      <c r="AR1087" s="139" t="s">
        <v>81</v>
      </c>
      <c r="AS1087" s="139" t="s">
        <v>81</v>
      </c>
      <c r="AT1087" s="139" t="s">
        <v>81</v>
      </c>
      <c r="AU1087" s="139" t="s">
        <v>81</v>
      </c>
      <c r="AV1087" s="139" t="s">
        <v>81</v>
      </c>
      <c r="AW1087" s="139">
        <v>2256355</v>
      </c>
      <c r="AX1087" s="139" t="s">
        <v>121</v>
      </c>
      <c r="AY1087" s="139" t="s">
        <v>82</v>
      </c>
      <c r="AZ1087" s="139"/>
      <c r="BA1087" s="139" t="s">
        <v>83</v>
      </c>
      <c r="BB1087" s="157">
        <v>596421507842</v>
      </c>
      <c r="BC1087" s="139"/>
      <c r="BD1087" s="139" t="s">
        <v>3296</v>
      </c>
      <c r="BE1087" s="139" t="s">
        <v>119</v>
      </c>
      <c r="BF1087" s="139" t="s">
        <v>87</v>
      </c>
      <c r="BG1087" s="139" t="s">
        <v>84</v>
      </c>
      <c r="BH1087" s="139" t="s">
        <v>85</v>
      </c>
      <c r="BI1087" s="139" t="s">
        <v>86</v>
      </c>
      <c r="BJ1087" s="139"/>
      <c r="BK1087" s="139" t="s">
        <v>116</v>
      </c>
    </row>
    <row r="1088" spans="1:63" ht="13.2" customHeight="1" x14ac:dyDescent="0.2">
      <c r="A1088" s="54">
        <f t="shared" si="353"/>
        <v>45925</v>
      </c>
      <c r="B1088" s="54" t="str">
        <f t="shared" si="354"/>
        <v>NRT</v>
      </c>
      <c r="C1088" s="53">
        <f t="shared" si="355"/>
        <v>82020038185</v>
      </c>
      <c r="D1088" s="55" t="str">
        <f t="shared" si="356"/>
        <v>PJP250149959</v>
      </c>
      <c r="E1088" s="53">
        <f t="shared" si="357"/>
        <v>596421510675</v>
      </c>
      <c r="F1088" s="53">
        <f t="shared" si="358"/>
        <v>2256355</v>
      </c>
      <c r="G1088" s="53" t="str">
        <f t="shared" si="359"/>
        <v>SWCORP (TEAMHT)</v>
      </c>
      <c r="H1088" s="55" t="str">
        <f t="shared" si="360"/>
        <v>김혜승</v>
      </c>
      <c r="I1088" s="53">
        <f t="shared" si="361"/>
        <v>8298</v>
      </c>
      <c r="J1088" s="72">
        <f t="shared" si="362"/>
        <v>0</v>
      </c>
      <c r="K1088" s="114">
        <f t="shared" si="363"/>
        <v>1</v>
      </c>
      <c r="L1088" s="115">
        <f t="shared" si="364"/>
        <v>3</v>
      </c>
      <c r="M1088" s="115">
        <f t="shared" si="365"/>
        <v>6</v>
      </c>
      <c r="N1088" s="56">
        <f t="shared" si="366"/>
        <v>6</v>
      </c>
      <c r="O1088" s="53" t="str">
        <f t="shared" si="367"/>
        <v>일반(목록배제,Normal-Manifest Exception)</v>
      </c>
      <c r="P1088" s="100">
        <f t="shared" si="368"/>
        <v>25.35</v>
      </c>
      <c r="Q1088" s="63" t="str">
        <f t="shared" si="369"/>
        <v>RS702</v>
      </c>
      <c r="R1088" s="63" t="str">
        <f t="shared" si="370"/>
        <v>AIR SEOUL</v>
      </c>
      <c r="S1088" s="54">
        <f t="shared" si="371"/>
        <v>45925</v>
      </c>
      <c r="T1088" s="94">
        <f t="shared" si="372"/>
        <v>1610</v>
      </c>
      <c r="U1088" s="98" cm="1">
        <f t="array" ref="U1088">IF(OR(ISNUMBER(SEARCH("대신대납",J1088)),ISNUMBER(SEARCH("대신 대납",J1088))),_xlfn.LET(
  _xlpm.s,J1088,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8" s="98">
        <f>((K1088-1)*2500)/(Summary!$B$23/100)</f>
        <v>0</v>
      </c>
      <c r="W1088" s="107">
        <f>IF(OR(ISNUMBER(SEARCH("대신대납",J1088)),ISNUMBER(SEARCH("대신 대납",J1088)),ISNUMBER(SEARCH("대신착불",J1088)),ISNUMBER(SEARCH("대신 착불",J1088))), 0,_xlfn.IFNA(_xlfn.IFS(
    AND(N1088/K1088 &gt; 2, N1088/K1088 &lt;= 5), 500/(Summary!$B$23/100) * K1088,
    AND(N1088/K1088 &gt; 5, N1088/K1088 &lt;= 10), 1000/(Summary!$B$23/100) * K1088,
    AND(N1088/K1088 &gt; 10, N1088/K1088 &lt;= 20), 3000/(Summary!$B$23/100) * K1088,
    AND(N1088/K1088 &gt; 20, N1088/K1088 &lt;= 25), 11000/(Summary!$B$23/100) * K1088,
    AND(N1088/K1088 &gt; 25, N1088/K1088 &lt;= 999), 15000/(Summary!$B$23/100) * K1088
),0))</f>
        <v>106.11993675251769</v>
      </c>
      <c r="X1088" s="99" cm="1">
        <f t="array" ref="X1088">_xlfn.IFNA(_xlfn.IFS(AND(P1088&gt;=2000, P1088&lt;3000), 10000, AND(P1088&gt;=3000, P1088&lt;4000), 15000, AND(P1088&gt;=4000, P1088&lt;5000), 20000, AND(P1088&gt;=5000), 25000),0)</f>
        <v>0</v>
      </c>
      <c r="Y1088" s="64" t="str">
        <f>_xlfn.IFNA(VLOOKUP(D1088,OTC!$A:$H,8,0),"")</f>
        <v/>
      </c>
      <c r="Z1088" s="102">
        <f t="shared" si="373"/>
        <v>106</v>
      </c>
      <c r="AA1088" s="113">
        <f t="shared" si="374"/>
        <v>1716</v>
      </c>
      <c r="AB1088" s="124">
        <f>IF(OR(ISNUMBER(SEARCH("적하삭제",J1088)),ISNUMBER(SEARCH("적하 삭제",J1088))),0,AA1088*Summary!$B$23/100)</f>
        <v>16170.382799999999</v>
      </c>
      <c r="AC1088" s="65"/>
      <c r="AD1088" s="145">
        <v>45925</v>
      </c>
      <c r="AE1088" s="139" t="s">
        <v>10</v>
      </c>
      <c r="AF1088" s="139">
        <v>82020038185</v>
      </c>
      <c r="AG1088" s="139" t="s">
        <v>3297</v>
      </c>
      <c r="AH1088" s="139" t="s">
        <v>3298</v>
      </c>
      <c r="AI1088" s="139">
        <v>1089530907</v>
      </c>
      <c r="AJ1088" s="139">
        <v>8298</v>
      </c>
      <c r="AK1088" s="139"/>
      <c r="AL1088" s="140">
        <v>1</v>
      </c>
      <c r="AM1088" s="141">
        <v>3</v>
      </c>
      <c r="AN1088" s="141">
        <v>6</v>
      </c>
      <c r="AO1088" s="141">
        <v>6</v>
      </c>
      <c r="AP1088" s="139" t="s">
        <v>8</v>
      </c>
      <c r="AQ1088" s="141">
        <v>25.35</v>
      </c>
      <c r="AR1088" s="139" t="s">
        <v>81</v>
      </c>
      <c r="AS1088" s="139" t="s">
        <v>81</v>
      </c>
      <c r="AT1088" s="139" t="s">
        <v>81</v>
      </c>
      <c r="AU1088" s="139" t="s">
        <v>81</v>
      </c>
      <c r="AV1088" s="139" t="s">
        <v>81</v>
      </c>
      <c r="AW1088" s="139">
        <v>2256355</v>
      </c>
      <c r="AX1088" s="139" t="s">
        <v>121</v>
      </c>
      <c r="AY1088" s="139" t="s">
        <v>82</v>
      </c>
      <c r="AZ1088" s="139"/>
      <c r="BA1088" s="139" t="s">
        <v>83</v>
      </c>
      <c r="BB1088" s="157">
        <v>596421510675</v>
      </c>
      <c r="BC1088" s="139"/>
      <c r="BD1088" s="139" t="s">
        <v>3299</v>
      </c>
      <c r="BE1088" s="139" t="s">
        <v>119</v>
      </c>
      <c r="BF1088" s="139" t="s">
        <v>87</v>
      </c>
      <c r="BG1088" s="139" t="s">
        <v>84</v>
      </c>
      <c r="BH1088" s="139" t="s">
        <v>85</v>
      </c>
      <c r="BI1088" s="139" t="s">
        <v>86</v>
      </c>
      <c r="BJ1088" s="139"/>
      <c r="BK1088" s="139" t="s">
        <v>116</v>
      </c>
    </row>
    <row r="1089" spans="1:63" ht="13.2" customHeight="1" x14ac:dyDescent="0.2">
      <c r="A1089" s="54">
        <f t="shared" si="353"/>
        <v>45925</v>
      </c>
      <c r="B1089" s="54" t="str">
        <f t="shared" si="354"/>
        <v>NRT</v>
      </c>
      <c r="C1089" s="53">
        <f t="shared" si="355"/>
        <v>82020038185</v>
      </c>
      <c r="D1089" s="55" t="str">
        <f t="shared" si="356"/>
        <v>PJP250149960</v>
      </c>
      <c r="E1089" s="53">
        <f t="shared" si="357"/>
        <v>596421510686</v>
      </c>
      <c r="F1089" s="53">
        <f t="shared" si="358"/>
        <v>2256355</v>
      </c>
      <c r="G1089" s="53" t="str">
        <f t="shared" si="359"/>
        <v>SWCORP (TEAMHT)</v>
      </c>
      <c r="H1089" s="55" t="str">
        <f t="shared" si="360"/>
        <v>이난영</v>
      </c>
      <c r="I1089" s="53">
        <f t="shared" si="361"/>
        <v>44115</v>
      </c>
      <c r="J1089" s="72">
        <f t="shared" si="362"/>
        <v>0</v>
      </c>
      <c r="K1089" s="114">
        <f t="shared" si="363"/>
        <v>1</v>
      </c>
      <c r="L1089" s="115">
        <f t="shared" si="364"/>
        <v>2.2000000000000002</v>
      </c>
      <c r="M1089" s="115">
        <f t="shared" si="365"/>
        <v>2.2000000000000002</v>
      </c>
      <c r="N1089" s="56">
        <f t="shared" si="366"/>
        <v>2.2000000000000002</v>
      </c>
      <c r="O1089" s="53" t="str">
        <f t="shared" si="367"/>
        <v>일반(목록배제,Normal-Manifest Exception)</v>
      </c>
      <c r="P1089" s="100">
        <f t="shared" si="368"/>
        <v>2.13</v>
      </c>
      <c r="Q1089" s="63" t="str">
        <f t="shared" si="369"/>
        <v>RS702</v>
      </c>
      <c r="R1089" s="63" t="str">
        <f t="shared" si="370"/>
        <v>AIR SEOUL</v>
      </c>
      <c r="S1089" s="54">
        <f t="shared" si="371"/>
        <v>45925</v>
      </c>
      <c r="T1089" s="94">
        <f t="shared" si="372"/>
        <v>888</v>
      </c>
      <c r="U1089" s="98" cm="1">
        <f t="array" ref="U1089">IF(OR(ISNUMBER(SEARCH("대신대납",J1089)),ISNUMBER(SEARCH("대신 대납",J1089))),_xlfn.LET(
  _xlpm.s,J1089,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89" s="98">
        <f>((K1089-1)*2500)/(Summary!$B$23/100)</f>
        <v>0</v>
      </c>
      <c r="W1089" s="107">
        <f>IF(OR(ISNUMBER(SEARCH("대신대납",J1089)),ISNUMBER(SEARCH("대신 대납",J1089)),ISNUMBER(SEARCH("대신착불",J1089)),ISNUMBER(SEARCH("대신 착불",J1089))), 0,_xlfn.IFNA(_xlfn.IFS(
    AND(N1089/K1089 &gt; 2, N1089/K1089 &lt;= 5), 500/(Summary!$B$23/100) * K1089,
    AND(N1089/K1089 &gt; 5, N1089/K1089 &lt;= 10), 1000/(Summary!$B$23/100) * K1089,
    AND(N1089/K1089 &gt; 10, N1089/K1089 &lt;= 20), 3000/(Summary!$B$23/100) * K1089,
    AND(N1089/K1089 &gt; 20, N1089/K1089 &lt;= 25), 11000/(Summary!$B$23/100) * K1089,
    AND(N1089/K1089 &gt; 25, N1089/K1089 &lt;= 999), 15000/(Summary!$B$23/100) * K1089
),0))</f>
        <v>53.059968376258844</v>
      </c>
      <c r="X1089" s="99" cm="1">
        <f t="array" ref="X1089">_xlfn.IFNA(_xlfn.IFS(AND(P1089&gt;=2000, P1089&lt;3000), 10000, AND(P1089&gt;=3000, P1089&lt;4000), 15000, AND(P1089&gt;=4000, P1089&lt;5000), 20000, AND(P1089&gt;=5000), 25000),0)</f>
        <v>0</v>
      </c>
      <c r="Y1089" s="64" t="str">
        <f>_xlfn.IFNA(VLOOKUP(D1089,OTC!$A:$H,8,0),"")</f>
        <v/>
      </c>
      <c r="Z1089" s="102">
        <f t="shared" si="373"/>
        <v>53</v>
      </c>
      <c r="AA1089" s="113">
        <f t="shared" si="374"/>
        <v>941</v>
      </c>
      <c r="AB1089" s="124">
        <f>IF(OR(ISNUMBER(SEARCH("적하삭제",J1089)),ISNUMBER(SEARCH("적하 삭제",J1089))),0,AA1089*Summary!$B$23/100)</f>
        <v>8867.3253000000004</v>
      </c>
      <c r="AC1089" s="65"/>
      <c r="AD1089" s="145">
        <v>45925</v>
      </c>
      <c r="AE1089" s="139" t="s">
        <v>10</v>
      </c>
      <c r="AF1089" s="139">
        <v>82020038185</v>
      </c>
      <c r="AG1089" s="139" t="s">
        <v>3300</v>
      </c>
      <c r="AH1089" s="139" t="s">
        <v>3301</v>
      </c>
      <c r="AI1089" s="139">
        <v>1074720622</v>
      </c>
      <c r="AJ1089" s="139">
        <v>44115</v>
      </c>
      <c r="AK1089" s="139"/>
      <c r="AL1089" s="140">
        <v>1</v>
      </c>
      <c r="AM1089" s="141">
        <v>2.2000000000000002</v>
      </c>
      <c r="AN1089" s="141">
        <v>2.2000000000000002</v>
      </c>
      <c r="AO1089" s="141">
        <v>2.2000000000000002</v>
      </c>
      <c r="AP1089" s="139" t="s">
        <v>8</v>
      </c>
      <c r="AQ1089" s="141">
        <v>2.13</v>
      </c>
      <c r="AR1089" s="139" t="s">
        <v>81</v>
      </c>
      <c r="AS1089" s="139" t="s">
        <v>81</v>
      </c>
      <c r="AT1089" s="139" t="s">
        <v>81</v>
      </c>
      <c r="AU1089" s="139" t="s">
        <v>81</v>
      </c>
      <c r="AV1089" s="139" t="s">
        <v>81</v>
      </c>
      <c r="AW1089" s="139">
        <v>2256355</v>
      </c>
      <c r="AX1089" s="139" t="s">
        <v>121</v>
      </c>
      <c r="AY1089" s="139" t="s">
        <v>82</v>
      </c>
      <c r="AZ1089" s="139"/>
      <c r="BA1089" s="139" t="s">
        <v>83</v>
      </c>
      <c r="BB1089" s="157">
        <v>596421510686</v>
      </c>
      <c r="BC1089" s="139"/>
      <c r="BD1089" s="139" t="s">
        <v>3302</v>
      </c>
      <c r="BE1089" s="139" t="s">
        <v>119</v>
      </c>
      <c r="BF1089" s="139" t="s">
        <v>87</v>
      </c>
      <c r="BG1089" s="139" t="s">
        <v>84</v>
      </c>
      <c r="BH1089" s="139" t="s">
        <v>85</v>
      </c>
      <c r="BI1089" s="139" t="s">
        <v>86</v>
      </c>
      <c r="BJ1089" s="139"/>
      <c r="BK1089" s="139" t="s">
        <v>116</v>
      </c>
    </row>
    <row r="1090" spans="1:63" ht="13.2" customHeight="1" x14ac:dyDescent="0.2">
      <c r="A1090" s="54">
        <f t="shared" si="353"/>
        <v>45925</v>
      </c>
      <c r="B1090" s="54" t="str">
        <f t="shared" si="354"/>
        <v>NRT</v>
      </c>
      <c r="C1090" s="53">
        <f t="shared" si="355"/>
        <v>82020038185</v>
      </c>
      <c r="D1090" s="55" t="str">
        <f t="shared" si="356"/>
        <v>PJP250149263</v>
      </c>
      <c r="E1090" s="53">
        <f t="shared" si="357"/>
        <v>596421505020</v>
      </c>
      <c r="F1090" s="53">
        <f t="shared" si="358"/>
        <v>2256355</v>
      </c>
      <c r="G1090" s="53" t="str">
        <f t="shared" si="359"/>
        <v>SWCORP (TEAMHT)</v>
      </c>
      <c r="H1090" s="55" t="str">
        <f t="shared" si="360"/>
        <v>이현민</v>
      </c>
      <c r="I1090" s="53">
        <f t="shared" si="361"/>
        <v>21105</v>
      </c>
      <c r="J1090" s="72">
        <f t="shared" si="362"/>
        <v>0</v>
      </c>
      <c r="K1090" s="114">
        <f t="shared" si="363"/>
        <v>1</v>
      </c>
      <c r="L1090" s="115">
        <f t="shared" si="364"/>
        <v>1.35</v>
      </c>
      <c r="M1090" s="115">
        <f t="shared" si="365"/>
        <v>2</v>
      </c>
      <c r="N1090" s="56">
        <f t="shared" si="366"/>
        <v>2</v>
      </c>
      <c r="O1090" s="53" t="str">
        <f t="shared" si="367"/>
        <v>일반(목록배제,Normal-Manifest Exception)</v>
      </c>
      <c r="P1090" s="100">
        <f t="shared" si="368"/>
        <v>7.93</v>
      </c>
      <c r="Q1090" s="63" t="str">
        <f t="shared" si="369"/>
        <v>RS702</v>
      </c>
      <c r="R1090" s="63" t="str">
        <f t="shared" si="370"/>
        <v>AIR SEOUL</v>
      </c>
      <c r="S1090" s="54">
        <f t="shared" si="371"/>
        <v>45925</v>
      </c>
      <c r="T1090" s="94">
        <f t="shared" si="372"/>
        <v>850</v>
      </c>
      <c r="U1090" s="98" cm="1">
        <f t="array" ref="U1090">IF(OR(ISNUMBER(SEARCH("대신대납",J1090)),ISNUMBER(SEARCH("대신 대납",J1090))),_xlfn.LET(
  _xlpm.s,J1090,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0" s="98">
        <f>((K1090-1)*2500)/(Summary!$B$23/100)</f>
        <v>0</v>
      </c>
      <c r="W1090" s="107">
        <f>IF(OR(ISNUMBER(SEARCH("대신대납",J1090)),ISNUMBER(SEARCH("대신 대납",J1090)),ISNUMBER(SEARCH("대신착불",J1090)),ISNUMBER(SEARCH("대신 착불",J1090))), 0,_xlfn.IFNA(_xlfn.IFS(
    AND(N1090/K1090 &gt; 2, N1090/K1090 &lt;= 5), 500/(Summary!$B$23/100) * K1090,
    AND(N1090/K1090 &gt; 5, N1090/K1090 &lt;= 10), 1000/(Summary!$B$23/100) * K1090,
    AND(N1090/K1090 &gt; 10, N1090/K1090 &lt;= 20), 3000/(Summary!$B$23/100) * K1090,
    AND(N1090/K1090 &gt; 20, N1090/K1090 &lt;= 25), 11000/(Summary!$B$23/100) * K1090,
    AND(N1090/K1090 &gt; 25, N1090/K1090 &lt;= 999), 15000/(Summary!$B$23/100) * K1090
),0))</f>
        <v>0</v>
      </c>
      <c r="X1090" s="99" cm="1">
        <f t="array" ref="X1090">_xlfn.IFNA(_xlfn.IFS(AND(P1090&gt;=2000, P1090&lt;3000), 10000, AND(P1090&gt;=3000, P1090&lt;4000), 15000, AND(P1090&gt;=4000, P1090&lt;5000), 20000, AND(P1090&gt;=5000), 25000),0)</f>
        <v>0</v>
      </c>
      <c r="Y1090" s="64" t="str">
        <f>_xlfn.IFNA(VLOOKUP(D1090,OTC!$A:$H,8,0),"")</f>
        <v/>
      </c>
      <c r="Z1090" s="102">
        <f t="shared" si="373"/>
        <v>0</v>
      </c>
      <c r="AA1090" s="113">
        <f t="shared" si="374"/>
        <v>850</v>
      </c>
      <c r="AB1090" s="124">
        <f>IF(OR(ISNUMBER(SEARCH("적하삭제",J1090)),ISNUMBER(SEARCH("적하 삭제",J1090))),0,AA1090*Summary!$B$23/100)</f>
        <v>8009.8050000000003</v>
      </c>
      <c r="AC1090" s="65"/>
      <c r="AD1090" s="145">
        <v>45925</v>
      </c>
      <c r="AE1090" s="139" t="s">
        <v>10</v>
      </c>
      <c r="AF1090" s="139">
        <v>82020038185</v>
      </c>
      <c r="AG1090" s="139" t="s">
        <v>3303</v>
      </c>
      <c r="AH1090" s="139" t="s">
        <v>3304</v>
      </c>
      <c r="AI1090" s="139">
        <v>1091500753</v>
      </c>
      <c r="AJ1090" s="139">
        <v>21105</v>
      </c>
      <c r="AK1090" s="139"/>
      <c r="AL1090" s="140">
        <v>1</v>
      </c>
      <c r="AM1090" s="141">
        <v>1.35</v>
      </c>
      <c r="AN1090" s="141">
        <v>2</v>
      </c>
      <c r="AO1090" s="141">
        <v>2</v>
      </c>
      <c r="AP1090" s="139" t="s">
        <v>8</v>
      </c>
      <c r="AQ1090" s="141">
        <v>7.93</v>
      </c>
      <c r="AR1090" s="139" t="s">
        <v>81</v>
      </c>
      <c r="AS1090" s="139" t="s">
        <v>81</v>
      </c>
      <c r="AT1090" s="139" t="s">
        <v>81</v>
      </c>
      <c r="AU1090" s="139" t="s">
        <v>81</v>
      </c>
      <c r="AV1090" s="139" t="s">
        <v>81</v>
      </c>
      <c r="AW1090" s="139">
        <v>2256355</v>
      </c>
      <c r="AX1090" s="139" t="s">
        <v>121</v>
      </c>
      <c r="AY1090" s="139" t="s">
        <v>82</v>
      </c>
      <c r="AZ1090" s="139"/>
      <c r="BA1090" s="139" t="s">
        <v>83</v>
      </c>
      <c r="BB1090" s="157">
        <v>596421505020</v>
      </c>
      <c r="BC1090" s="139"/>
      <c r="BD1090" s="139" t="s">
        <v>3305</v>
      </c>
      <c r="BE1090" s="139" t="s">
        <v>119</v>
      </c>
      <c r="BF1090" s="139" t="s">
        <v>87</v>
      </c>
      <c r="BG1090" s="139" t="s">
        <v>84</v>
      </c>
      <c r="BH1090" s="139" t="s">
        <v>85</v>
      </c>
      <c r="BI1090" s="139" t="s">
        <v>86</v>
      </c>
      <c r="BJ1090" s="139"/>
      <c r="BK1090" s="139" t="s">
        <v>116</v>
      </c>
    </row>
    <row r="1091" spans="1:63" ht="13.2" customHeight="1" x14ac:dyDescent="0.2">
      <c r="A1091" s="54">
        <f t="shared" si="353"/>
        <v>45925</v>
      </c>
      <c r="B1091" s="54" t="str">
        <f t="shared" si="354"/>
        <v>NRT</v>
      </c>
      <c r="C1091" s="53">
        <f t="shared" si="355"/>
        <v>82020038185</v>
      </c>
      <c r="D1091" s="55" t="str">
        <f t="shared" si="356"/>
        <v>PJP250149266</v>
      </c>
      <c r="E1091" s="53">
        <f t="shared" si="357"/>
        <v>596421505053</v>
      </c>
      <c r="F1091" s="53">
        <f t="shared" si="358"/>
        <v>2256355</v>
      </c>
      <c r="G1091" s="53" t="str">
        <f t="shared" si="359"/>
        <v>SWCORP (TEAMHT)</v>
      </c>
      <c r="H1091" s="55" t="str">
        <f t="shared" si="360"/>
        <v>이수진</v>
      </c>
      <c r="I1091" s="53">
        <f t="shared" si="361"/>
        <v>10589</v>
      </c>
      <c r="J1091" s="72">
        <f t="shared" si="362"/>
        <v>0</v>
      </c>
      <c r="K1091" s="114">
        <f t="shared" si="363"/>
        <v>1</v>
      </c>
      <c r="L1091" s="115">
        <f t="shared" si="364"/>
        <v>1.6</v>
      </c>
      <c r="M1091" s="115">
        <f t="shared" si="365"/>
        <v>6.1</v>
      </c>
      <c r="N1091" s="56">
        <f t="shared" si="366"/>
        <v>6.1000000000000005</v>
      </c>
      <c r="O1091" s="53" t="str">
        <f t="shared" si="367"/>
        <v>일반(목록배제,Normal-Manifest Exception)</v>
      </c>
      <c r="P1091" s="100">
        <f t="shared" si="368"/>
        <v>23.31</v>
      </c>
      <c r="Q1091" s="63" t="str">
        <f t="shared" si="369"/>
        <v>RS702</v>
      </c>
      <c r="R1091" s="63" t="str">
        <f t="shared" si="370"/>
        <v>AIR SEOUL</v>
      </c>
      <c r="S1091" s="54">
        <f t="shared" si="371"/>
        <v>45925</v>
      </c>
      <c r="T1091" s="94">
        <f t="shared" si="372"/>
        <v>1629</v>
      </c>
      <c r="U1091" s="98" cm="1">
        <f t="array" ref="U1091">IF(OR(ISNUMBER(SEARCH("대신대납",J1091)),ISNUMBER(SEARCH("대신 대납",J1091))),_xlfn.LET(
  _xlpm.s,J1091,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1" s="98">
        <f>((K1091-1)*2500)/(Summary!$B$23/100)</f>
        <v>0</v>
      </c>
      <c r="W1091" s="107">
        <f>IF(OR(ISNUMBER(SEARCH("대신대납",J1091)),ISNUMBER(SEARCH("대신 대납",J1091)),ISNUMBER(SEARCH("대신착불",J1091)),ISNUMBER(SEARCH("대신 착불",J1091))), 0,_xlfn.IFNA(_xlfn.IFS(
    AND(N1091/K1091 &gt; 2, N1091/K1091 &lt;= 5), 500/(Summary!$B$23/100) * K1091,
    AND(N1091/K1091 &gt; 5, N1091/K1091 &lt;= 10), 1000/(Summary!$B$23/100) * K1091,
    AND(N1091/K1091 &gt; 10, N1091/K1091 &lt;= 20), 3000/(Summary!$B$23/100) * K1091,
    AND(N1091/K1091 &gt; 20, N1091/K1091 &lt;= 25), 11000/(Summary!$B$23/100) * K1091,
    AND(N1091/K1091 &gt; 25, N1091/K1091 &lt;= 999), 15000/(Summary!$B$23/100) * K1091
),0))</f>
        <v>106.11993675251769</v>
      </c>
      <c r="X1091" s="99" cm="1">
        <f t="array" ref="X1091">_xlfn.IFNA(_xlfn.IFS(AND(P1091&gt;=2000, P1091&lt;3000), 10000, AND(P1091&gt;=3000, P1091&lt;4000), 15000, AND(P1091&gt;=4000, P1091&lt;5000), 20000, AND(P1091&gt;=5000), 25000),0)</f>
        <v>0</v>
      </c>
      <c r="Y1091" s="64" t="str">
        <f>_xlfn.IFNA(VLOOKUP(D1091,OTC!$A:$H,8,0),"")</f>
        <v/>
      </c>
      <c r="Z1091" s="102">
        <f t="shared" si="373"/>
        <v>106</v>
      </c>
      <c r="AA1091" s="113">
        <f t="shared" si="374"/>
        <v>1735</v>
      </c>
      <c r="AB1091" s="124">
        <f>IF(OR(ISNUMBER(SEARCH("적하삭제",J1091)),ISNUMBER(SEARCH("적하 삭제",J1091))),0,AA1091*Summary!$B$23/100)</f>
        <v>16349.425500000001</v>
      </c>
      <c r="AC1091" s="65"/>
      <c r="AD1091" s="145">
        <v>45925</v>
      </c>
      <c r="AE1091" s="139" t="s">
        <v>10</v>
      </c>
      <c r="AF1091" s="139">
        <v>82020038185</v>
      </c>
      <c r="AG1091" s="139" t="s">
        <v>3306</v>
      </c>
      <c r="AH1091" s="139" t="s">
        <v>547</v>
      </c>
      <c r="AI1091" s="139">
        <v>1047516265</v>
      </c>
      <c r="AJ1091" s="139">
        <v>10589</v>
      </c>
      <c r="AK1091" s="139"/>
      <c r="AL1091" s="140">
        <v>1</v>
      </c>
      <c r="AM1091" s="141">
        <v>1.6</v>
      </c>
      <c r="AN1091" s="141">
        <v>6.1</v>
      </c>
      <c r="AO1091" s="141">
        <v>6.5</v>
      </c>
      <c r="AP1091" s="139" t="s">
        <v>8</v>
      </c>
      <c r="AQ1091" s="141">
        <v>23.31</v>
      </c>
      <c r="AR1091" s="139" t="s">
        <v>81</v>
      </c>
      <c r="AS1091" s="139" t="s">
        <v>81</v>
      </c>
      <c r="AT1091" s="139" t="s">
        <v>81</v>
      </c>
      <c r="AU1091" s="139" t="s">
        <v>81</v>
      </c>
      <c r="AV1091" s="139" t="s">
        <v>81</v>
      </c>
      <c r="AW1091" s="139">
        <v>2256355</v>
      </c>
      <c r="AX1091" s="139" t="s">
        <v>121</v>
      </c>
      <c r="AY1091" s="139" t="s">
        <v>82</v>
      </c>
      <c r="AZ1091" s="139"/>
      <c r="BA1091" s="139" t="s">
        <v>83</v>
      </c>
      <c r="BB1091" s="157">
        <v>596421505053</v>
      </c>
      <c r="BC1091" s="139"/>
      <c r="BD1091" s="139" t="s">
        <v>3307</v>
      </c>
      <c r="BE1091" s="139" t="s">
        <v>119</v>
      </c>
      <c r="BF1091" s="139" t="s">
        <v>87</v>
      </c>
      <c r="BG1091" s="139" t="s">
        <v>84</v>
      </c>
      <c r="BH1091" s="139" t="s">
        <v>85</v>
      </c>
      <c r="BI1091" s="139" t="s">
        <v>86</v>
      </c>
      <c r="BJ1091" s="139"/>
      <c r="BK1091" s="139" t="s">
        <v>116</v>
      </c>
    </row>
    <row r="1092" spans="1:63" ht="13.2" customHeight="1" x14ac:dyDescent="0.2">
      <c r="A1092" s="54">
        <f t="shared" si="353"/>
        <v>45925</v>
      </c>
      <c r="B1092" s="54" t="str">
        <f t="shared" si="354"/>
        <v>NRT</v>
      </c>
      <c r="C1092" s="53">
        <f t="shared" si="355"/>
        <v>82020038185</v>
      </c>
      <c r="D1092" s="55" t="str">
        <f t="shared" si="356"/>
        <v>PJP250149267</v>
      </c>
      <c r="E1092" s="53">
        <f t="shared" si="357"/>
        <v>596421505064</v>
      </c>
      <c r="F1092" s="53">
        <f t="shared" si="358"/>
        <v>2256355</v>
      </c>
      <c r="G1092" s="53" t="str">
        <f t="shared" si="359"/>
        <v>SWCORP (TEAMHT)</v>
      </c>
      <c r="H1092" s="55" t="str">
        <f t="shared" si="360"/>
        <v>조민호</v>
      </c>
      <c r="I1092" s="53">
        <f t="shared" si="361"/>
        <v>13523</v>
      </c>
      <c r="J1092" s="72">
        <f t="shared" si="362"/>
        <v>0</v>
      </c>
      <c r="K1092" s="114">
        <f t="shared" si="363"/>
        <v>1</v>
      </c>
      <c r="L1092" s="115">
        <f t="shared" si="364"/>
        <v>3.8</v>
      </c>
      <c r="M1092" s="115">
        <f t="shared" si="365"/>
        <v>6.1</v>
      </c>
      <c r="N1092" s="56">
        <f t="shared" si="366"/>
        <v>6.1000000000000005</v>
      </c>
      <c r="O1092" s="53" t="str">
        <f t="shared" si="367"/>
        <v>일반(목록배제,Normal-Manifest Exception)</v>
      </c>
      <c r="P1092" s="100">
        <f t="shared" si="368"/>
        <v>35</v>
      </c>
      <c r="Q1092" s="63" t="str">
        <f t="shared" si="369"/>
        <v>RS702</v>
      </c>
      <c r="R1092" s="63" t="str">
        <f t="shared" si="370"/>
        <v>AIR SEOUL</v>
      </c>
      <c r="S1092" s="54">
        <f t="shared" si="371"/>
        <v>45925</v>
      </c>
      <c r="T1092" s="94">
        <f t="shared" si="372"/>
        <v>1629</v>
      </c>
      <c r="U1092" s="98" cm="1">
        <f t="array" ref="U1092">IF(OR(ISNUMBER(SEARCH("대신대납",J1092)),ISNUMBER(SEARCH("대신 대납",J1092))),_xlfn.LET(
  _xlpm.s,J1092,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2" s="98">
        <f>((K1092-1)*2500)/(Summary!$B$23/100)</f>
        <v>0</v>
      </c>
      <c r="W1092" s="107">
        <f>IF(OR(ISNUMBER(SEARCH("대신대납",J1092)),ISNUMBER(SEARCH("대신 대납",J1092)),ISNUMBER(SEARCH("대신착불",J1092)),ISNUMBER(SEARCH("대신 착불",J1092))), 0,_xlfn.IFNA(_xlfn.IFS(
    AND(N1092/K1092 &gt; 2, N1092/K1092 &lt;= 5), 500/(Summary!$B$23/100) * K1092,
    AND(N1092/K1092 &gt; 5, N1092/K1092 &lt;= 10), 1000/(Summary!$B$23/100) * K1092,
    AND(N1092/K1092 &gt; 10, N1092/K1092 &lt;= 20), 3000/(Summary!$B$23/100) * K1092,
    AND(N1092/K1092 &gt; 20, N1092/K1092 &lt;= 25), 11000/(Summary!$B$23/100) * K1092,
    AND(N1092/K1092 &gt; 25, N1092/K1092 &lt;= 999), 15000/(Summary!$B$23/100) * K1092
),0))</f>
        <v>106.11993675251769</v>
      </c>
      <c r="X1092" s="99" cm="1">
        <f t="array" ref="X1092">_xlfn.IFNA(_xlfn.IFS(AND(P1092&gt;=2000, P1092&lt;3000), 10000, AND(P1092&gt;=3000, P1092&lt;4000), 15000, AND(P1092&gt;=4000, P1092&lt;5000), 20000, AND(P1092&gt;=5000), 25000),0)</f>
        <v>0</v>
      </c>
      <c r="Y1092" s="64" t="str">
        <f>_xlfn.IFNA(VLOOKUP(D1092,OTC!$A:$H,8,0),"")</f>
        <v/>
      </c>
      <c r="Z1092" s="102">
        <f t="shared" si="373"/>
        <v>106</v>
      </c>
      <c r="AA1092" s="113">
        <f t="shared" si="374"/>
        <v>1735</v>
      </c>
      <c r="AB1092" s="124">
        <f>IF(OR(ISNUMBER(SEARCH("적하삭제",J1092)),ISNUMBER(SEARCH("적하 삭제",J1092))),0,AA1092*Summary!$B$23/100)</f>
        <v>16349.425500000001</v>
      </c>
      <c r="AC1092" s="65"/>
      <c r="AD1092" s="145">
        <v>45925</v>
      </c>
      <c r="AE1092" s="139" t="s">
        <v>10</v>
      </c>
      <c r="AF1092" s="139">
        <v>82020038185</v>
      </c>
      <c r="AG1092" s="139" t="s">
        <v>3308</v>
      </c>
      <c r="AH1092" s="139" t="s">
        <v>248</v>
      </c>
      <c r="AI1092" s="139">
        <v>1028300773</v>
      </c>
      <c r="AJ1092" s="139">
        <v>13523</v>
      </c>
      <c r="AK1092" s="139"/>
      <c r="AL1092" s="140">
        <v>1</v>
      </c>
      <c r="AM1092" s="141">
        <v>3.8</v>
      </c>
      <c r="AN1092" s="141">
        <v>6.1</v>
      </c>
      <c r="AO1092" s="141">
        <v>6.5</v>
      </c>
      <c r="AP1092" s="139" t="s">
        <v>8</v>
      </c>
      <c r="AQ1092" s="141">
        <v>35</v>
      </c>
      <c r="AR1092" s="139" t="s">
        <v>81</v>
      </c>
      <c r="AS1092" s="139" t="s">
        <v>81</v>
      </c>
      <c r="AT1092" s="139" t="s">
        <v>81</v>
      </c>
      <c r="AU1092" s="139" t="s">
        <v>81</v>
      </c>
      <c r="AV1092" s="139" t="s">
        <v>81</v>
      </c>
      <c r="AW1092" s="139">
        <v>2256355</v>
      </c>
      <c r="AX1092" s="139" t="s">
        <v>121</v>
      </c>
      <c r="AY1092" s="139" t="s">
        <v>82</v>
      </c>
      <c r="AZ1092" s="139"/>
      <c r="BA1092" s="139" t="s">
        <v>83</v>
      </c>
      <c r="BB1092" s="157">
        <v>596421505064</v>
      </c>
      <c r="BC1092" s="139"/>
      <c r="BD1092" s="139" t="s">
        <v>3309</v>
      </c>
      <c r="BE1092" s="139" t="s">
        <v>119</v>
      </c>
      <c r="BF1092" s="139" t="s">
        <v>87</v>
      </c>
      <c r="BG1092" s="139" t="s">
        <v>84</v>
      </c>
      <c r="BH1092" s="139" t="s">
        <v>85</v>
      </c>
      <c r="BI1092" s="139" t="s">
        <v>86</v>
      </c>
      <c r="BJ1092" s="139"/>
      <c r="BK1092" s="139" t="s">
        <v>116</v>
      </c>
    </row>
    <row r="1093" spans="1:63" ht="13.2" customHeight="1" x14ac:dyDescent="0.2">
      <c r="A1093" s="54">
        <f t="shared" si="353"/>
        <v>45925</v>
      </c>
      <c r="B1093" s="54" t="str">
        <f t="shared" si="354"/>
        <v>NRT</v>
      </c>
      <c r="C1093" s="53">
        <f t="shared" si="355"/>
        <v>82020038185</v>
      </c>
      <c r="D1093" s="55" t="str">
        <f t="shared" si="356"/>
        <v>PJP250149248</v>
      </c>
      <c r="E1093" s="53">
        <f t="shared" si="357"/>
        <v>596421504876</v>
      </c>
      <c r="F1093" s="53">
        <f t="shared" si="358"/>
        <v>2256355</v>
      </c>
      <c r="G1093" s="53" t="str">
        <f t="shared" si="359"/>
        <v>SWCORP (TEAMHT)</v>
      </c>
      <c r="H1093" s="55" t="str">
        <f t="shared" si="360"/>
        <v>이경아</v>
      </c>
      <c r="I1093" s="53">
        <f t="shared" si="361"/>
        <v>37636</v>
      </c>
      <c r="J1093" s="72">
        <f t="shared" si="362"/>
        <v>0</v>
      </c>
      <c r="K1093" s="114">
        <f t="shared" si="363"/>
        <v>1</v>
      </c>
      <c r="L1093" s="115">
        <f t="shared" si="364"/>
        <v>0.4</v>
      </c>
      <c r="M1093" s="115">
        <f t="shared" si="365"/>
        <v>2</v>
      </c>
      <c r="N1093" s="56">
        <f t="shared" si="366"/>
        <v>2</v>
      </c>
      <c r="O1093" s="53" t="str">
        <f t="shared" si="367"/>
        <v>일반(목록배제,Normal-Manifest Exception)</v>
      </c>
      <c r="P1093" s="100">
        <f t="shared" si="368"/>
        <v>18.29</v>
      </c>
      <c r="Q1093" s="63" t="str">
        <f t="shared" si="369"/>
        <v>RS702</v>
      </c>
      <c r="R1093" s="63" t="str">
        <f t="shared" si="370"/>
        <v>AIR SEOUL</v>
      </c>
      <c r="S1093" s="54">
        <f t="shared" si="371"/>
        <v>45925</v>
      </c>
      <c r="T1093" s="94">
        <f t="shared" si="372"/>
        <v>850</v>
      </c>
      <c r="U1093" s="98" cm="1">
        <f t="array" ref="U1093">IF(OR(ISNUMBER(SEARCH("대신대납",J1093)),ISNUMBER(SEARCH("대신 대납",J1093))),_xlfn.LET(
  _xlpm.s,J1093,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3" s="98">
        <f>((K1093-1)*2500)/(Summary!$B$23/100)</f>
        <v>0</v>
      </c>
      <c r="W1093" s="107">
        <f>IF(OR(ISNUMBER(SEARCH("대신대납",J1093)),ISNUMBER(SEARCH("대신 대납",J1093)),ISNUMBER(SEARCH("대신착불",J1093)),ISNUMBER(SEARCH("대신 착불",J1093))), 0,_xlfn.IFNA(_xlfn.IFS(
    AND(N1093/K1093 &gt; 2, N1093/K1093 &lt;= 5), 500/(Summary!$B$23/100) * K1093,
    AND(N1093/K1093 &gt; 5, N1093/K1093 &lt;= 10), 1000/(Summary!$B$23/100) * K1093,
    AND(N1093/K1093 &gt; 10, N1093/K1093 &lt;= 20), 3000/(Summary!$B$23/100) * K1093,
    AND(N1093/K1093 &gt; 20, N1093/K1093 &lt;= 25), 11000/(Summary!$B$23/100) * K1093,
    AND(N1093/K1093 &gt; 25, N1093/K1093 &lt;= 999), 15000/(Summary!$B$23/100) * K1093
),0))</f>
        <v>0</v>
      </c>
      <c r="X1093" s="99" cm="1">
        <f t="array" ref="X1093">_xlfn.IFNA(_xlfn.IFS(AND(P1093&gt;=2000, P1093&lt;3000), 10000, AND(P1093&gt;=3000, P1093&lt;4000), 15000, AND(P1093&gt;=4000, P1093&lt;5000), 20000, AND(P1093&gt;=5000), 25000),0)</f>
        <v>0</v>
      </c>
      <c r="Y1093" s="64" t="str">
        <f>_xlfn.IFNA(VLOOKUP(D1093,OTC!$A:$H,8,0),"")</f>
        <v/>
      </c>
      <c r="Z1093" s="102">
        <f t="shared" si="373"/>
        <v>0</v>
      </c>
      <c r="AA1093" s="113">
        <f t="shared" si="374"/>
        <v>850</v>
      </c>
      <c r="AB1093" s="124">
        <f>IF(OR(ISNUMBER(SEARCH("적하삭제",J1093)),ISNUMBER(SEARCH("적하 삭제",J1093))),0,AA1093*Summary!$B$23/100)</f>
        <v>8009.8050000000003</v>
      </c>
      <c r="AC1093" s="65"/>
      <c r="AD1093" s="145">
        <v>45925</v>
      </c>
      <c r="AE1093" s="139" t="s">
        <v>10</v>
      </c>
      <c r="AF1093" s="139">
        <v>82020038185</v>
      </c>
      <c r="AG1093" s="139" t="s">
        <v>3310</v>
      </c>
      <c r="AH1093" s="139" t="s">
        <v>3311</v>
      </c>
      <c r="AI1093" s="139">
        <v>1040357105</v>
      </c>
      <c r="AJ1093" s="139">
        <v>37636</v>
      </c>
      <c r="AK1093" s="139"/>
      <c r="AL1093" s="140">
        <v>1</v>
      </c>
      <c r="AM1093" s="141">
        <v>0.4</v>
      </c>
      <c r="AN1093" s="141">
        <v>2</v>
      </c>
      <c r="AO1093" s="141">
        <v>2</v>
      </c>
      <c r="AP1093" s="139" t="s">
        <v>8</v>
      </c>
      <c r="AQ1093" s="141">
        <v>18.29</v>
      </c>
      <c r="AR1093" s="139" t="s">
        <v>81</v>
      </c>
      <c r="AS1093" s="139" t="s">
        <v>81</v>
      </c>
      <c r="AT1093" s="139" t="s">
        <v>81</v>
      </c>
      <c r="AU1093" s="139" t="s">
        <v>81</v>
      </c>
      <c r="AV1093" s="139" t="s">
        <v>81</v>
      </c>
      <c r="AW1093" s="139">
        <v>2256355</v>
      </c>
      <c r="AX1093" s="139" t="s">
        <v>121</v>
      </c>
      <c r="AY1093" s="139" t="s">
        <v>82</v>
      </c>
      <c r="AZ1093" s="139"/>
      <c r="BA1093" s="139" t="s">
        <v>83</v>
      </c>
      <c r="BB1093" s="157">
        <v>596421504876</v>
      </c>
      <c r="BC1093" s="139"/>
      <c r="BD1093" s="139" t="s">
        <v>3312</v>
      </c>
      <c r="BE1093" s="139" t="s">
        <v>119</v>
      </c>
      <c r="BF1093" s="139" t="s">
        <v>87</v>
      </c>
      <c r="BG1093" s="139" t="s">
        <v>84</v>
      </c>
      <c r="BH1093" s="139" t="s">
        <v>85</v>
      </c>
      <c r="BI1093" s="139" t="s">
        <v>86</v>
      </c>
      <c r="BJ1093" s="139"/>
      <c r="BK1093" s="139" t="s">
        <v>116</v>
      </c>
    </row>
    <row r="1094" spans="1:63" ht="13.2" customHeight="1" x14ac:dyDescent="0.2">
      <c r="A1094" s="54">
        <f t="shared" si="353"/>
        <v>45925</v>
      </c>
      <c r="B1094" s="54" t="str">
        <f t="shared" si="354"/>
        <v>NRT</v>
      </c>
      <c r="C1094" s="53">
        <f t="shared" si="355"/>
        <v>82020038185</v>
      </c>
      <c r="D1094" s="55" t="str">
        <f t="shared" si="356"/>
        <v>PJP250149250</v>
      </c>
      <c r="E1094" s="53">
        <f t="shared" si="357"/>
        <v>596421504891</v>
      </c>
      <c r="F1094" s="53">
        <f t="shared" si="358"/>
        <v>2256355</v>
      </c>
      <c r="G1094" s="53" t="str">
        <f t="shared" si="359"/>
        <v>SWCORP (TEAMHT)</v>
      </c>
      <c r="H1094" s="55" t="str">
        <f t="shared" si="360"/>
        <v>이휘수</v>
      </c>
      <c r="I1094" s="53">
        <f t="shared" si="361"/>
        <v>63593</v>
      </c>
      <c r="J1094" s="72">
        <f t="shared" si="362"/>
        <v>0</v>
      </c>
      <c r="K1094" s="114">
        <f t="shared" si="363"/>
        <v>1</v>
      </c>
      <c r="L1094" s="115">
        <f t="shared" si="364"/>
        <v>2.4500000000000002</v>
      </c>
      <c r="M1094" s="115">
        <f t="shared" si="365"/>
        <v>1.9</v>
      </c>
      <c r="N1094" s="56">
        <f t="shared" si="366"/>
        <v>2.5</v>
      </c>
      <c r="O1094" s="53" t="str">
        <f t="shared" si="367"/>
        <v>일반(목록배제,Normal-Manifest Exception)</v>
      </c>
      <c r="P1094" s="100">
        <f t="shared" si="368"/>
        <v>8.11</v>
      </c>
      <c r="Q1094" s="63" t="str">
        <f t="shared" si="369"/>
        <v>RS702</v>
      </c>
      <c r="R1094" s="63" t="str">
        <f t="shared" si="370"/>
        <v>AIR SEOUL</v>
      </c>
      <c r="S1094" s="54">
        <f t="shared" si="371"/>
        <v>45925</v>
      </c>
      <c r="T1094" s="94">
        <f t="shared" si="372"/>
        <v>945</v>
      </c>
      <c r="U1094" s="98" cm="1">
        <f t="array" ref="U1094">IF(OR(ISNUMBER(SEARCH("대신대납",J1094)),ISNUMBER(SEARCH("대신 대납",J1094))),_xlfn.LET(
  _xlpm.s,J1094,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4" s="98">
        <f>((K1094-1)*2500)/(Summary!$B$23/100)</f>
        <v>0</v>
      </c>
      <c r="W1094" s="107">
        <f>IF(OR(ISNUMBER(SEARCH("대신대납",J1094)),ISNUMBER(SEARCH("대신 대납",J1094)),ISNUMBER(SEARCH("대신착불",J1094)),ISNUMBER(SEARCH("대신 착불",J1094))), 0,_xlfn.IFNA(_xlfn.IFS(
    AND(N1094/K1094 &gt; 2, N1094/K1094 &lt;= 5), 500/(Summary!$B$23/100) * K1094,
    AND(N1094/K1094 &gt; 5, N1094/K1094 &lt;= 10), 1000/(Summary!$B$23/100) * K1094,
    AND(N1094/K1094 &gt; 10, N1094/K1094 &lt;= 20), 3000/(Summary!$B$23/100) * K1094,
    AND(N1094/K1094 &gt; 20, N1094/K1094 &lt;= 25), 11000/(Summary!$B$23/100) * K1094,
    AND(N1094/K1094 &gt; 25, N1094/K1094 &lt;= 999), 15000/(Summary!$B$23/100) * K1094
),0))</f>
        <v>53.059968376258844</v>
      </c>
      <c r="X1094" s="99" cm="1">
        <f t="array" ref="X1094">_xlfn.IFNA(_xlfn.IFS(AND(P1094&gt;=2000, P1094&lt;3000), 10000, AND(P1094&gt;=3000, P1094&lt;4000), 15000, AND(P1094&gt;=4000, P1094&lt;5000), 20000, AND(P1094&gt;=5000), 25000),0)</f>
        <v>0</v>
      </c>
      <c r="Y1094" s="64" t="str">
        <f>_xlfn.IFNA(VLOOKUP(D1094,OTC!$A:$H,8,0),"")</f>
        <v/>
      </c>
      <c r="Z1094" s="102">
        <f t="shared" si="373"/>
        <v>53</v>
      </c>
      <c r="AA1094" s="113">
        <f t="shared" si="374"/>
        <v>998</v>
      </c>
      <c r="AB1094" s="124">
        <f>IF(OR(ISNUMBER(SEARCH("적하삭제",J1094)),ISNUMBER(SEARCH("적하 삭제",J1094))),0,AA1094*Summary!$B$23/100)</f>
        <v>9404.4534000000003</v>
      </c>
      <c r="AC1094" s="65"/>
      <c r="AD1094" s="145">
        <v>45925</v>
      </c>
      <c r="AE1094" s="139" t="s">
        <v>10</v>
      </c>
      <c r="AF1094" s="139">
        <v>82020038185</v>
      </c>
      <c r="AG1094" s="139" t="s">
        <v>3313</v>
      </c>
      <c r="AH1094" s="139" t="s">
        <v>3314</v>
      </c>
      <c r="AI1094" s="139">
        <v>1049961519</v>
      </c>
      <c r="AJ1094" s="139">
        <v>63593</v>
      </c>
      <c r="AK1094" s="139"/>
      <c r="AL1094" s="140">
        <v>1</v>
      </c>
      <c r="AM1094" s="141">
        <v>2.4500000000000002</v>
      </c>
      <c r="AN1094" s="141">
        <v>1.9</v>
      </c>
      <c r="AO1094" s="141">
        <v>2.5</v>
      </c>
      <c r="AP1094" s="139" t="s">
        <v>8</v>
      </c>
      <c r="AQ1094" s="141">
        <v>8.11</v>
      </c>
      <c r="AR1094" s="139" t="s">
        <v>81</v>
      </c>
      <c r="AS1094" s="139" t="s">
        <v>81</v>
      </c>
      <c r="AT1094" s="139" t="s">
        <v>81</v>
      </c>
      <c r="AU1094" s="139" t="s">
        <v>81</v>
      </c>
      <c r="AV1094" s="139" t="s">
        <v>81</v>
      </c>
      <c r="AW1094" s="139">
        <v>2256355</v>
      </c>
      <c r="AX1094" s="139" t="s">
        <v>121</v>
      </c>
      <c r="AY1094" s="139" t="s">
        <v>82</v>
      </c>
      <c r="AZ1094" s="139"/>
      <c r="BA1094" s="139" t="s">
        <v>83</v>
      </c>
      <c r="BB1094" s="157">
        <v>596421504891</v>
      </c>
      <c r="BC1094" s="139"/>
      <c r="BD1094" s="139" t="s">
        <v>3315</v>
      </c>
      <c r="BE1094" s="139" t="s">
        <v>119</v>
      </c>
      <c r="BF1094" s="139" t="s">
        <v>87</v>
      </c>
      <c r="BG1094" s="139" t="s">
        <v>84</v>
      </c>
      <c r="BH1094" s="139" t="s">
        <v>85</v>
      </c>
      <c r="BI1094" s="139" t="s">
        <v>86</v>
      </c>
      <c r="BJ1094" s="139"/>
      <c r="BK1094" s="139" t="s">
        <v>116</v>
      </c>
    </row>
    <row r="1095" spans="1:63" ht="13.2" customHeight="1" x14ac:dyDescent="0.2">
      <c r="A1095" s="54">
        <f t="shared" ref="A1095:A1158" si="375">AD1095</f>
        <v>45925</v>
      </c>
      <c r="B1095" s="54" t="str">
        <f t="shared" ref="B1095:B1158" si="376">AE1095</f>
        <v>NRT</v>
      </c>
      <c r="C1095" s="53">
        <f t="shared" ref="C1095:C1158" si="377">AF1095</f>
        <v>82020038185</v>
      </c>
      <c r="D1095" s="55" t="str">
        <f t="shared" ref="D1095:D1158" si="378">AG1095</f>
        <v>PJP250149251</v>
      </c>
      <c r="E1095" s="53">
        <f t="shared" ref="E1095:E1158" si="379">BB1095</f>
        <v>596421504902</v>
      </c>
      <c r="F1095" s="53">
        <f t="shared" ref="F1095:F1158" si="380">AW1095</f>
        <v>2256355</v>
      </c>
      <c r="G1095" s="53" t="str">
        <f t="shared" ref="G1095:G1158" si="381">AX1095</f>
        <v>SWCORP (TEAMHT)</v>
      </c>
      <c r="H1095" s="55" t="str">
        <f t="shared" ref="H1095:H1158" si="382">AH1095</f>
        <v>이연주</v>
      </c>
      <c r="I1095" s="53">
        <f t="shared" ref="I1095:I1158" si="383">AJ1095</f>
        <v>16821</v>
      </c>
      <c r="J1095" s="72">
        <f t="shared" ref="J1095:J1158" si="384">AK1095</f>
        <v>0</v>
      </c>
      <c r="K1095" s="114">
        <f t="shared" ref="K1095:K1158" si="385">AL1095</f>
        <v>1</v>
      </c>
      <c r="L1095" s="115">
        <f t="shared" ref="L1095:L1158" si="386">AM1095</f>
        <v>4</v>
      </c>
      <c r="M1095" s="115">
        <f t="shared" ref="M1095:M1158" si="387">AN1095</f>
        <v>3.5</v>
      </c>
      <c r="N1095" s="56">
        <f t="shared" ref="N1095:N1158" si="388">CEILING(IF(L1095&gt;M1095,L1095,M1095),$D$2)</f>
        <v>4</v>
      </c>
      <c r="O1095" s="53" t="str">
        <f t="shared" ref="O1095:O1158" si="389">AP1095</f>
        <v>일반(목록배제,Normal-Manifest Exception)</v>
      </c>
      <c r="P1095" s="100">
        <f t="shared" ref="P1095:P1158" si="390">AQ1095</f>
        <v>7.75</v>
      </c>
      <c r="Q1095" s="63" t="str">
        <f t="shared" ref="Q1095:Q1158" si="391">BE1095</f>
        <v>RS702</v>
      </c>
      <c r="R1095" s="63" t="str">
        <f t="shared" ref="R1095:R1158" si="392">BF1095</f>
        <v>AIR SEOUL</v>
      </c>
      <c r="S1095" s="54">
        <f t="shared" ref="S1095:S1158" si="393">DATE(YEAR(A1095),MONTH(A1095),DAY(A1095))</f>
        <v>45925</v>
      </c>
      <c r="T1095" s="94">
        <f t="shared" ref="T1095:T1158" si="394">IF(N1095&gt;0.5,CEILING($B$2+(N1095-0.5)*$C$2,1),$B$2)-30</f>
        <v>1230</v>
      </c>
      <c r="U1095" s="98" cm="1">
        <f t="array" ref="U1095">IF(OR(ISNUMBER(SEARCH("대신대납",J1095)),ISNUMBER(SEARCH("대신 대납",J1095))),_xlfn.LET(
  _xlpm.s,J1095,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5" s="98">
        <f>((K1095-1)*2500)/(Summary!$B$23/100)</f>
        <v>0</v>
      </c>
      <c r="W1095" s="107">
        <f>IF(OR(ISNUMBER(SEARCH("대신대납",J1095)),ISNUMBER(SEARCH("대신 대납",J1095)),ISNUMBER(SEARCH("대신착불",J1095)),ISNUMBER(SEARCH("대신 착불",J1095))), 0,_xlfn.IFNA(_xlfn.IFS(
    AND(N1095/K1095 &gt; 2, N1095/K1095 &lt;= 5), 500/(Summary!$B$23/100) * K1095,
    AND(N1095/K1095 &gt; 5, N1095/K1095 &lt;= 10), 1000/(Summary!$B$23/100) * K1095,
    AND(N1095/K1095 &gt; 10, N1095/K1095 &lt;= 20), 3000/(Summary!$B$23/100) * K1095,
    AND(N1095/K1095 &gt; 20, N1095/K1095 &lt;= 25), 11000/(Summary!$B$23/100) * K1095,
    AND(N1095/K1095 &gt; 25, N1095/K1095 &lt;= 999), 15000/(Summary!$B$23/100) * K1095
),0))</f>
        <v>53.059968376258844</v>
      </c>
      <c r="X1095" s="99" cm="1">
        <f t="array" ref="X1095">_xlfn.IFNA(_xlfn.IFS(AND(P1095&gt;=2000, P1095&lt;3000), 10000, AND(P1095&gt;=3000, P1095&lt;4000), 15000, AND(P1095&gt;=4000, P1095&lt;5000), 20000, AND(P1095&gt;=5000), 25000),0)</f>
        <v>0</v>
      </c>
      <c r="Y1095" s="64" t="str">
        <f>_xlfn.IFNA(VLOOKUP(D1095,OTC!$A:$H,8,0),"")</f>
        <v/>
      </c>
      <c r="Z1095" s="102">
        <f t="shared" ref="Z1095:Z1158" si="395">ROUND(SUM(U1095:Y1095),0)</f>
        <v>53</v>
      </c>
      <c r="AA1095" s="113">
        <f t="shared" ref="AA1095:AA1158" si="396">SUM(Z1095,T1095)</f>
        <v>1283</v>
      </c>
      <c r="AB1095" s="124">
        <f>IF(OR(ISNUMBER(SEARCH("적하삭제",J1095)),ISNUMBER(SEARCH("적하 삭제",J1095))),0,AA1095*Summary!$B$23/100)</f>
        <v>12090.093900000002</v>
      </c>
      <c r="AC1095" s="65"/>
      <c r="AD1095" s="145">
        <v>45925</v>
      </c>
      <c r="AE1095" s="139" t="s">
        <v>10</v>
      </c>
      <c r="AF1095" s="139">
        <v>82020038185</v>
      </c>
      <c r="AG1095" s="139" t="s">
        <v>3316</v>
      </c>
      <c r="AH1095" s="139" t="s">
        <v>250</v>
      </c>
      <c r="AI1095" s="139">
        <v>1074820830</v>
      </c>
      <c r="AJ1095" s="139">
        <v>16821</v>
      </c>
      <c r="AK1095" s="139"/>
      <c r="AL1095" s="140">
        <v>1</v>
      </c>
      <c r="AM1095" s="141">
        <v>4</v>
      </c>
      <c r="AN1095" s="141">
        <v>3.5</v>
      </c>
      <c r="AO1095" s="141">
        <v>4</v>
      </c>
      <c r="AP1095" s="139" t="s">
        <v>8</v>
      </c>
      <c r="AQ1095" s="141">
        <v>7.75</v>
      </c>
      <c r="AR1095" s="139" t="s">
        <v>81</v>
      </c>
      <c r="AS1095" s="139" t="s">
        <v>81</v>
      </c>
      <c r="AT1095" s="139" t="s">
        <v>81</v>
      </c>
      <c r="AU1095" s="139" t="s">
        <v>81</v>
      </c>
      <c r="AV1095" s="139" t="s">
        <v>81</v>
      </c>
      <c r="AW1095" s="139">
        <v>2256355</v>
      </c>
      <c r="AX1095" s="139" t="s">
        <v>121</v>
      </c>
      <c r="AY1095" s="139" t="s">
        <v>82</v>
      </c>
      <c r="AZ1095" s="139"/>
      <c r="BA1095" s="139" t="s">
        <v>83</v>
      </c>
      <c r="BB1095" s="157">
        <v>596421504902</v>
      </c>
      <c r="BC1095" s="139"/>
      <c r="BD1095" s="139" t="s">
        <v>3317</v>
      </c>
      <c r="BE1095" s="139" t="s">
        <v>119</v>
      </c>
      <c r="BF1095" s="139" t="s">
        <v>87</v>
      </c>
      <c r="BG1095" s="139" t="s">
        <v>84</v>
      </c>
      <c r="BH1095" s="139" t="s">
        <v>85</v>
      </c>
      <c r="BI1095" s="139" t="s">
        <v>86</v>
      </c>
      <c r="BJ1095" s="139"/>
      <c r="BK1095" s="139" t="s">
        <v>116</v>
      </c>
    </row>
    <row r="1096" spans="1:63" ht="13.2" customHeight="1" x14ac:dyDescent="0.2">
      <c r="A1096" s="54">
        <f t="shared" si="375"/>
        <v>45925</v>
      </c>
      <c r="B1096" s="54" t="str">
        <f t="shared" si="376"/>
        <v>NRT</v>
      </c>
      <c r="C1096" s="53">
        <f t="shared" si="377"/>
        <v>82020038185</v>
      </c>
      <c r="D1096" s="55" t="str">
        <f t="shared" si="378"/>
        <v>PJP250149274</v>
      </c>
      <c r="E1096" s="53">
        <f t="shared" si="379"/>
        <v>596421505134</v>
      </c>
      <c r="F1096" s="53">
        <f t="shared" si="380"/>
        <v>2256355</v>
      </c>
      <c r="G1096" s="53" t="str">
        <f t="shared" si="381"/>
        <v>SWCORP (TEAMHT)</v>
      </c>
      <c r="H1096" s="55" t="str">
        <f t="shared" si="382"/>
        <v>김경희</v>
      </c>
      <c r="I1096" s="53">
        <f t="shared" si="383"/>
        <v>15593</v>
      </c>
      <c r="J1096" s="72">
        <f t="shared" si="384"/>
        <v>0</v>
      </c>
      <c r="K1096" s="114">
        <f t="shared" si="385"/>
        <v>1</v>
      </c>
      <c r="L1096" s="115">
        <f t="shared" si="386"/>
        <v>0.95</v>
      </c>
      <c r="M1096" s="115">
        <f t="shared" si="387"/>
        <v>2.1</v>
      </c>
      <c r="N1096" s="56">
        <f t="shared" si="388"/>
        <v>2.1</v>
      </c>
      <c r="O1096" s="53" t="str">
        <f t="shared" si="389"/>
        <v>일반(목록배제,Normal-Manifest Exception)</v>
      </c>
      <c r="P1096" s="100">
        <f t="shared" si="390"/>
        <v>35.31</v>
      </c>
      <c r="Q1096" s="63" t="str">
        <f t="shared" si="391"/>
        <v>RS702</v>
      </c>
      <c r="R1096" s="63" t="str">
        <f t="shared" si="392"/>
        <v>AIR SEOUL</v>
      </c>
      <c r="S1096" s="54">
        <f t="shared" si="393"/>
        <v>45925</v>
      </c>
      <c r="T1096" s="94">
        <f t="shared" si="394"/>
        <v>869</v>
      </c>
      <c r="U1096" s="98" cm="1">
        <f t="array" ref="U1096">IF(OR(ISNUMBER(SEARCH("대신대납",J1096)),ISNUMBER(SEARCH("대신 대납",J1096))),_xlfn.LET(
  _xlpm.s,J1096,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6" s="98">
        <f>((K1096-1)*2500)/(Summary!$B$23/100)</f>
        <v>0</v>
      </c>
      <c r="W1096" s="107">
        <f>IF(OR(ISNUMBER(SEARCH("대신대납",J1096)),ISNUMBER(SEARCH("대신 대납",J1096)),ISNUMBER(SEARCH("대신착불",J1096)),ISNUMBER(SEARCH("대신 착불",J1096))), 0,_xlfn.IFNA(_xlfn.IFS(
    AND(N1096/K1096 &gt; 2, N1096/K1096 &lt;= 5), 500/(Summary!$B$23/100) * K1096,
    AND(N1096/K1096 &gt; 5, N1096/K1096 &lt;= 10), 1000/(Summary!$B$23/100) * K1096,
    AND(N1096/K1096 &gt; 10, N1096/K1096 &lt;= 20), 3000/(Summary!$B$23/100) * K1096,
    AND(N1096/K1096 &gt; 20, N1096/K1096 &lt;= 25), 11000/(Summary!$B$23/100) * K1096,
    AND(N1096/K1096 &gt; 25, N1096/K1096 &lt;= 999), 15000/(Summary!$B$23/100) * K1096
),0))</f>
        <v>53.059968376258844</v>
      </c>
      <c r="X1096" s="99" cm="1">
        <f t="array" ref="X1096">_xlfn.IFNA(_xlfn.IFS(AND(P1096&gt;=2000, P1096&lt;3000), 10000, AND(P1096&gt;=3000, P1096&lt;4000), 15000, AND(P1096&gt;=4000, P1096&lt;5000), 20000, AND(P1096&gt;=5000), 25000),0)</f>
        <v>0</v>
      </c>
      <c r="Y1096" s="64" t="str">
        <f>_xlfn.IFNA(VLOOKUP(D1096,OTC!$A:$H,8,0),"")</f>
        <v/>
      </c>
      <c r="Z1096" s="102">
        <f t="shared" si="395"/>
        <v>53</v>
      </c>
      <c r="AA1096" s="113">
        <f t="shared" si="396"/>
        <v>922</v>
      </c>
      <c r="AB1096" s="124">
        <f>IF(OR(ISNUMBER(SEARCH("적하삭제",J1096)),ISNUMBER(SEARCH("적하 삭제",J1096))),0,AA1096*Summary!$B$23/100)</f>
        <v>8688.2826000000005</v>
      </c>
      <c r="AC1096" s="65"/>
      <c r="AD1096" s="145">
        <v>45925</v>
      </c>
      <c r="AE1096" s="139" t="s">
        <v>10</v>
      </c>
      <c r="AF1096" s="139">
        <v>82020038185</v>
      </c>
      <c r="AG1096" s="139" t="s">
        <v>3318</v>
      </c>
      <c r="AH1096" s="139" t="s">
        <v>3319</v>
      </c>
      <c r="AI1096" s="139">
        <v>1041995864</v>
      </c>
      <c r="AJ1096" s="139">
        <v>15593</v>
      </c>
      <c r="AK1096" s="139"/>
      <c r="AL1096" s="140">
        <v>1</v>
      </c>
      <c r="AM1096" s="141">
        <v>0.95</v>
      </c>
      <c r="AN1096" s="141">
        <v>2.1</v>
      </c>
      <c r="AO1096" s="141">
        <v>2.1</v>
      </c>
      <c r="AP1096" s="139" t="s">
        <v>8</v>
      </c>
      <c r="AQ1096" s="141">
        <v>35.31</v>
      </c>
      <c r="AR1096" s="139" t="s">
        <v>81</v>
      </c>
      <c r="AS1096" s="139" t="s">
        <v>81</v>
      </c>
      <c r="AT1096" s="139" t="s">
        <v>81</v>
      </c>
      <c r="AU1096" s="139" t="s">
        <v>81</v>
      </c>
      <c r="AV1096" s="139" t="s">
        <v>81</v>
      </c>
      <c r="AW1096" s="139">
        <v>2256355</v>
      </c>
      <c r="AX1096" s="139" t="s">
        <v>121</v>
      </c>
      <c r="AY1096" s="139" t="s">
        <v>82</v>
      </c>
      <c r="AZ1096" s="139"/>
      <c r="BA1096" s="139" t="s">
        <v>83</v>
      </c>
      <c r="BB1096" s="157">
        <v>596421505134</v>
      </c>
      <c r="BC1096" s="139"/>
      <c r="BD1096" s="139" t="s">
        <v>3320</v>
      </c>
      <c r="BE1096" s="139" t="s">
        <v>119</v>
      </c>
      <c r="BF1096" s="139" t="s">
        <v>87</v>
      </c>
      <c r="BG1096" s="139" t="s">
        <v>84</v>
      </c>
      <c r="BH1096" s="139" t="s">
        <v>85</v>
      </c>
      <c r="BI1096" s="139" t="s">
        <v>86</v>
      </c>
      <c r="BJ1096" s="139"/>
      <c r="BK1096" s="139" t="s">
        <v>116</v>
      </c>
    </row>
    <row r="1097" spans="1:63" ht="13.2" customHeight="1" x14ac:dyDescent="0.2">
      <c r="A1097" s="54">
        <f t="shared" si="375"/>
        <v>45925</v>
      </c>
      <c r="B1097" s="54" t="str">
        <f t="shared" si="376"/>
        <v>NRT</v>
      </c>
      <c r="C1097" s="53">
        <f t="shared" si="377"/>
        <v>82020038185</v>
      </c>
      <c r="D1097" s="55" t="str">
        <f t="shared" si="378"/>
        <v>PJP250149275</v>
      </c>
      <c r="E1097" s="53">
        <f t="shared" si="379"/>
        <v>596421505145</v>
      </c>
      <c r="F1097" s="53">
        <f t="shared" si="380"/>
        <v>2256355</v>
      </c>
      <c r="G1097" s="53" t="str">
        <f t="shared" si="381"/>
        <v>SWCORP (TEAMHT)</v>
      </c>
      <c r="H1097" s="55" t="str">
        <f t="shared" si="382"/>
        <v>박성훈</v>
      </c>
      <c r="I1097" s="53">
        <f t="shared" si="383"/>
        <v>10947</v>
      </c>
      <c r="J1097" s="72">
        <f t="shared" si="384"/>
        <v>0</v>
      </c>
      <c r="K1097" s="114">
        <f t="shared" si="385"/>
        <v>1</v>
      </c>
      <c r="L1097" s="115">
        <f t="shared" si="386"/>
        <v>3.15</v>
      </c>
      <c r="M1097" s="115">
        <f t="shared" si="387"/>
        <v>3.5</v>
      </c>
      <c r="N1097" s="56">
        <f t="shared" si="388"/>
        <v>3.5</v>
      </c>
      <c r="O1097" s="53" t="str">
        <f t="shared" si="389"/>
        <v>일반(목록배제,Normal-Manifest Exception)</v>
      </c>
      <c r="P1097" s="100">
        <f t="shared" si="390"/>
        <v>16.29</v>
      </c>
      <c r="Q1097" s="63" t="str">
        <f t="shared" si="391"/>
        <v>RS702</v>
      </c>
      <c r="R1097" s="63" t="str">
        <f t="shared" si="392"/>
        <v>AIR SEOUL</v>
      </c>
      <c r="S1097" s="54">
        <f t="shared" si="393"/>
        <v>45925</v>
      </c>
      <c r="T1097" s="94">
        <f t="shared" si="394"/>
        <v>1135</v>
      </c>
      <c r="U1097" s="98" cm="1">
        <f t="array" ref="U1097">IF(OR(ISNUMBER(SEARCH("대신대납",J1097)),ISNUMBER(SEARCH("대신 대납",J1097))),_xlfn.LET(
  _xlpm.s,J1097,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7" s="98">
        <f>((K1097-1)*2500)/(Summary!$B$23/100)</f>
        <v>0</v>
      </c>
      <c r="W1097" s="107">
        <f>IF(OR(ISNUMBER(SEARCH("대신대납",J1097)),ISNUMBER(SEARCH("대신 대납",J1097)),ISNUMBER(SEARCH("대신착불",J1097)),ISNUMBER(SEARCH("대신 착불",J1097))), 0,_xlfn.IFNA(_xlfn.IFS(
    AND(N1097/K1097 &gt; 2, N1097/K1097 &lt;= 5), 500/(Summary!$B$23/100) * K1097,
    AND(N1097/K1097 &gt; 5, N1097/K1097 &lt;= 10), 1000/(Summary!$B$23/100) * K1097,
    AND(N1097/K1097 &gt; 10, N1097/K1097 &lt;= 20), 3000/(Summary!$B$23/100) * K1097,
    AND(N1097/K1097 &gt; 20, N1097/K1097 &lt;= 25), 11000/(Summary!$B$23/100) * K1097,
    AND(N1097/K1097 &gt; 25, N1097/K1097 &lt;= 999), 15000/(Summary!$B$23/100) * K1097
),0))</f>
        <v>53.059968376258844</v>
      </c>
      <c r="X1097" s="99" cm="1">
        <f t="array" ref="X1097">_xlfn.IFNA(_xlfn.IFS(AND(P1097&gt;=2000, P1097&lt;3000), 10000, AND(P1097&gt;=3000, P1097&lt;4000), 15000, AND(P1097&gt;=4000, P1097&lt;5000), 20000, AND(P1097&gt;=5000), 25000),0)</f>
        <v>0</v>
      </c>
      <c r="Y1097" s="64" t="str">
        <f>_xlfn.IFNA(VLOOKUP(D1097,OTC!$A:$H,8,0),"")</f>
        <v/>
      </c>
      <c r="Z1097" s="102">
        <f t="shared" si="395"/>
        <v>53</v>
      </c>
      <c r="AA1097" s="113">
        <f t="shared" si="396"/>
        <v>1188</v>
      </c>
      <c r="AB1097" s="124">
        <f>IF(OR(ISNUMBER(SEARCH("적하삭제",J1097)),ISNUMBER(SEARCH("적하 삭제",J1097))),0,AA1097*Summary!$B$23/100)</f>
        <v>11194.8804</v>
      </c>
      <c r="AC1097" s="65"/>
      <c r="AD1097" s="145">
        <v>45925</v>
      </c>
      <c r="AE1097" s="139" t="s">
        <v>10</v>
      </c>
      <c r="AF1097" s="139">
        <v>82020038185</v>
      </c>
      <c r="AG1097" s="139" t="s">
        <v>3321</v>
      </c>
      <c r="AH1097" s="139" t="s">
        <v>3184</v>
      </c>
      <c r="AI1097" s="139">
        <v>1023207845</v>
      </c>
      <c r="AJ1097" s="139">
        <v>10947</v>
      </c>
      <c r="AK1097" s="139"/>
      <c r="AL1097" s="140">
        <v>1</v>
      </c>
      <c r="AM1097" s="141">
        <v>3.15</v>
      </c>
      <c r="AN1097" s="141">
        <v>3.5</v>
      </c>
      <c r="AO1097" s="141">
        <v>3.5</v>
      </c>
      <c r="AP1097" s="139" t="s">
        <v>8</v>
      </c>
      <c r="AQ1097" s="141">
        <v>16.29</v>
      </c>
      <c r="AR1097" s="139" t="s">
        <v>81</v>
      </c>
      <c r="AS1097" s="139" t="s">
        <v>81</v>
      </c>
      <c r="AT1097" s="139" t="s">
        <v>81</v>
      </c>
      <c r="AU1097" s="139" t="s">
        <v>81</v>
      </c>
      <c r="AV1097" s="139" t="s">
        <v>81</v>
      </c>
      <c r="AW1097" s="139">
        <v>2256355</v>
      </c>
      <c r="AX1097" s="139" t="s">
        <v>121</v>
      </c>
      <c r="AY1097" s="139" t="s">
        <v>82</v>
      </c>
      <c r="AZ1097" s="139"/>
      <c r="BA1097" s="139" t="s">
        <v>83</v>
      </c>
      <c r="BB1097" s="157">
        <v>596421505145</v>
      </c>
      <c r="BC1097" s="139"/>
      <c r="BD1097" s="139" t="s">
        <v>3322</v>
      </c>
      <c r="BE1097" s="139" t="s">
        <v>119</v>
      </c>
      <c r="BF1097" s="139" t="s">
        <v>87</v>
      </c>
      <c r="BG1097" s="139" t="s">
        <v>84</v>
      </c>
      <c r="BH1097" s="139" t="s">
        <v>85</v>
      </c>
      <c r="BI1097" s="139" t="s">
        <v>86</v>
      </c>
      <c r="BJ1097" s="139"/>
      <c r="BK1097" s="139" t="s">
        <v>116</v>
      </c>
    </row>
    <row r="1098" spans="1:63" ht="13.2" customHeight="1" x14ac:dyDescent="0.2">
      <c r="A1098" s="54">
        <f t="shared" si="375"/>
        <v>45925</v>
      </c>
      <c r="B1098" s="54" t="str">
        <f t="shared" si="376"/>
        <v>NRT</v>
      </c>
      <c r="C1098" s="53">
        <f t="shared" si="377"/>
        <v>82020038185</v>
      </c>
      <c r="D1098" s="55" t="str">
        <f t="shared" si="378"/>
        <v>PJP250149278</v>
      </c>
      <c r="E1098" s="53">
        <f t="shared" si="379"/>
        <v>596421505171</v>
      </c>
      <c r="F1098" s="53">
        <f t="shared" si="380"/>
        <v>2256355</v>
      </c>
      <c r="G1098" s="53" t="str">
        <f t="shared" si="381"/>
        <v>SWCORP (TEAMHT)</v>
      </c>
      <c r="H1098" s="55" t="str">
        <f t="shared" si="382"/>
        <v>박경필</v>
      </c>
      <c r="I1098" s="53">
        <f t="shared" si="383"/>
        <v>3034</v>
      </c>
      <c r="J1098" s="72">
        <f t="shared" si="384"/>
        <v>0</v>
      </c>
      <c r="K1098" s="114">
        <f t="shared" si="385"/>
        <v>1</v>
      </c>
      <c r="L1098" s="115">
        <f t="shared" si="386"/>
        <v>0.85</v>
      </c>
      <c r="M1098" s="115">
        <f t="shared" si="387"/>
        <v>2</v>
      </c>
      <c r="N1098" s="56">
        <f t="shared" si="388"/>
        <v>2</v>
      </c>
      <c r="O1098" s="53" t="str">
        <f t="shared" si="389"/>
        <v>일반(목록배제,Normal-Manifest Exception)</v>
      </c>
      <c r="P1098" s="100">
        <f t="shared" si="390"/>
        <v>6.94</v>
      </c>
      <c r="Q1098" s="63" t="str">
        <f t="shared" si="391"/>
        <v>RS702</v>
      </c>
      <c r="R1098" s="63" t="str">
        <f t="shared" si="392"/>
        <v>AIR SEOUL</v>
      </c>
      <c r="S1098" s="54">
        <f t="shared" si="393"/>
        <v>45925</v>
      </c>
      <c r="T1098" s="94">
        <f t="shared" si="394"/>
        <v>850</v>
      </c>
      <c r="U1098" s="98" cm="1">
        <f t="array" ref="U1098">IF(OR(ISNUMBER(SEARCH("대신대납",J1098)),ISNUMBER(SEARCH("대신 대납",J1098))),_xlfn.LET(
  _xlpm.s,J1098,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8" s="98">
        <f>((K1098-1)*2500)/(Summary!$B$23/100)</f>
        <v>0</v>
      </c>
      <c r="W1098" s="107">
        <f>IF(OR(ISNUMBER(SEARCH("대신대납",J1098)),ISNUMBER(SEARCH("대신 대납",J1098)),ISNUMBER(SEARCH("대신착불",J1098)),ISNUMBER(SEARCH("대신 착불",J1098))), 0,_xlfn.IFNA(_xlfn.IFS(
    AND(N1098/K1098 &gt; 2, N1098/K1098 &lt;= 5), 500/(Summary!$B$23/100) * K1098,
    AND(N1098/K1098 &gt; 5, N1098/K1098 &lt;= 10), 1000/(Summary!$B$23/100) * K1098,
    AND(N1098/K1098 &gt; 10, N1098/K1098 &lt;= 20), 3000/(Summary!$B$23/100) * K1098,
    AND(N1098/K1098 &gt; 20, N1098/K1098 &lt;= 25), 11000/(Summary!$B$23/100) * K1098,
    AND(N1098/K1098 &gt; 25, N1098/K1098 &lt;= 999), 15000/(Summary!$B$23/100) * K1098
),0))</f>
        <v>0</v>
      </c>
      <c r="X1098" s="99" cm="1">
        <f t="array" ref="X1098">_xlfn.IFNA(_xlfn.IFS(AND(P1098&gt;=2000, P1098&lt;3000), 10000, AND(P1098&gt;=3000, P1098&lt;4000), 15000, AND(P1098&gt;=4000, P1098&lt;5000), 20000, AND(P1098&gt;=5000), 25000),0)</f>
        <v>0</v>
      </c>
      <c r="Y1098" s="64" t="str">
        <f>_xlfn.IFNA(VLOOKUP(D1098,OTC!$A:$H,8,0),"")</f>
        <v/>
      </c>
      <c r="Z1098" s="102">
        <f t="shared" si="395"/>
        <v>0</v>
      </c>
      <c r="AA1098" s="113">
        <f t="shared" si="396"/>
        <v>850</v>
      </c>
      <c r="AB1098" s="124">
        <f>IF(OR(ISNUMBER(SEARCH("적하삭제",J1098)),ISNUMBER(SEARCH("적하 삭제",J1098))),0,AA1098*Summary!$B$23/100)</f>
        <v>8009.8050000000003</v>
      </c>
      <c r="AC1098" s="65"/>
      <c r="AD1098" s="145">
        <v>45925</v>
      </c>
      <c r="AE1098" s="139" t="s">
        <v>10</v>
      </c>
      <c r="AF1098" s="139">
        <v>82020038185</v>
      </c>
      <c r="AG1098" s="139" t="s">
        <v>3323</v>
      </c>
      <c r="AH1098" s="139" t="s">
        <v>3324</v>
      </c>
      <c r="AI1098" s="139">
        <v>1062630815</v>
      </c>
      <c r="AJ1098" s="139">
        <v>3034</v>
      </c>
      <c r="AK1098" s="139"/>
      <c r="AL1098" s="140">
        <v>1</v>
      </c>
      <c r="AM1098" s="141">
        <v>0.85</v>
      </c>
      <c r="AN1098" s="141">
        <v>2</v>
      </c>
      <c r="AO1098" s="141">
        <v>2</v>
      </c>
      <c r="AP1098" s="139" t="s">
        <v>8</v>
      </c>
      <c r="AQ1098" s="141">
        <v>6.94</v>
      </c>
      <c r="AR1098" s="139" t="s">
        <v>81</v>
      </c>
      <c r="AS1098" s="139" t="s">
        <v>81</v>
      </c>
      <c r="AT1098" s="139" t="s">
        <v>81</v>
      </c>
      <c r="AU1098" s="139" t="s">
        <v>81</v>
      </c>
      <c r="AV1098" s="139" t="s">
        <v>81</v>
      </c>
      <c r="AW1098" s="139">
        <v>2256355</v>
      </c>
      <c r="AX1098" s="139" t="s">
        <v>121</v>
      </c>
      <c r="AY1098" s="139" t="s">
        <v>82</v>
      </c>
      <c r="AZ1098" s="139"/>
      <c r="BA1098" s="139" t="s">
        <v>83</v>
      </c>
      <c r="BB1098" s="157">
        <v>596421505171</v>
      </c>
      <c r="BC1098" s="139"/>
      <c r="BD1098" s="139" t="s">
        <v>3325</v>
      </c>
      <c r="BE1098" s="139" t="s">
        <v>119</v>
      </c>
      <c r="BF1098" s="139" t="s">
        <v>87</v>
      </c>
      <c r="BG1098" s="139" t="s">
        <v>84</v>
      </c>
      <c r="BH1098" s="139" t="s">
        <v>85</v>
      </c>
      <c r="BI1098" s="139" t="s">
        <v>86</v>
      </c>
      <c r="BJ1098" s="139"/>
      <c r="BK1098" s="139" t="s">
        <v>116</v>
      </c>
    </row>
    <row r="1099" spans="1:63" ht="13.2" customHeight="1" x14ac:dyDescent="0.2">
      <c r="A1099" s="54">
        <f t="shared" si="375"/>
        <v>45925</v>
      </c>
      <c r="B1099" s="54" t="str">
        <f t="shared" si="376"/>
        <v>NRT</v>
      </c>
      <c r="C1099" s="53">
        <f t="shared" si="377"/>
        <v>82020038185</v>
      </c>
      <c r="D1099" s="55" t="str">
        <f t="shared" si="378"/>
        <v>PJP250149280</v>
      </c>
      <c r="E1099" s="53">
        <f t="shared" si="379"/>
        <v>596421505193</v>
      </c>
      <c r="F1099" s="53">
        <f t="shared" si="380"/>
        <v>2256355</v>
      </c>
      <c r="G1099" s="53" t="str">
        <f t="shared" si="381"/>
        <v>SWCORP (TEAMHT)</v>
      </c>
      <c r="H1099" s="55" t="str">
        <f t="shared" si="382"/>
        <v>이은화</v>
      </c>
      <c r="I1099" s="53">
        <f t="shared" si="383"/>
        <v>34862</v>
      </c>
      <c r="J1099" s="72">
        <f t="shared" si="384"/>
        <v>0</v>
      </c>
      <c r="K1099" s="114">
        <f t="shared" si="385"/>
        <v>1</v>
      </c>
      <c r="L1099" s="115">
        <f t="shared" si="386"/>
        <v>0.85</v>
      </c>
      <c r="M1099" s="115">
        <f t="shared" si="387"/>
        <v>2.1</v>
      </c>
      <c r="N1099" s="56">
        <f t="shared" si="388"/>
        <v>2.1</v>
      </c>
      <c r="O1099" s="53" t="str">
        <f t="shared" si="389"/>
        <v>일반(목록배제,Normal-Manifest Exception)</v>
      </c>
      <c r="P1099" s="100">
        <f t="shared" si="390"/>
        <v>59.05</v>
      </c>
      <c r="Q1099" s="63" t="str">
        <f t="shared" si="391"/>
        <v>RS702</v>
      </c>
      <c r="R1099" s="63" t="str">
        <f t="shared" si="392"/>
        <v>AIR SEOUL</v>
      </c>
      <c r="S1099" s="54">
        <f t="shared" si="393"/>
        <v>45925</v>
      </c>
      <c r="T1099" s="94">
        <f t="shared" si="394"/>
        <v>869</v>
      </c>
      <c r="U1099" s="98" cm="1">
        <f t="array" ref="U1099">IF(OR(ISNUMBER(SEARCH("대신대납",J1099)),ISNUMBER(SEARCH("대신 대납",J1099))),_xlfn.LET(
  _xlpm.s,J1099,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99" s="98">
        <f>((K1099-1)*2500)/(Summary!$B$23/100)</f>
        <v>0</v>
      </c>
      <c r="W1099" s="107">
        <f>IF(OR(ISNUMBER(SEARCH("대신대납",J1099)),ISNUMBER(SEARCH("대신 대납",J1099)),ISNUMBER(SEARCH("대신착불",J1099)),ISNUMBER(SEARCH("대신 착불",J1099))), 0,_xlfn.IFNA(_xlfn.IFS(
    AND(N1099/K1099 &gt; 2, N1099/K1099 &lt;= 5), 500/(Summary!$B$23/100) * K1099,
    AND(N1099/K1099 &gt; 5, N1099/K1099 &lt;= 10), 1000/(Summary!$B$23/100) * K1099,
    AND(N1099/K1099 &gt; 10, N1099/K1099 &lt;= 20), 3000/(Summary!$B$23/100) * K1099,
    AND(N1099/K1099 &gt; 20, N1099/K1099 &lt;= 25), 11000/(Summary!$B$23/100) * K1099,
    AND(N1099/K1099 &gt; 25, N1099/K1099 &lt;= 999), 15000/(Summary!$B$23/100) * K1099
),0))</f>
        <v>53.059968376258844</v>
      </c>
      <c r="X1099" s="99" cm="1">
        <f t="array" ref="X1099">_xlfn.IFNA(_xlfn.IFS(AND(P1099&gt;=2000, P1099&lt;3000), 10000, AND(P1099&gt;=3000, P1099&lt;4000), 15000, AND(P1099&gt;=4000, P1099&lt;5000), 20000, AND(P1099&gt;=5000), 25000),0)</f>
        <v>0</v>
      </c>
      <c r="Y1099" s="64" t="str">
        <f>_xlfn.IFNA(VLOOKUP(D1099,OTC!$A:$H,8,0),"")</f>
        <v/>
      </c>
      <c r="Z1099" s="102">
        <f t="shared" si="395"/>
        <v>53</v>
      </c>
      <c r="AA1099" s="113">
        <f t="shared" si="396"/>
        <v>922</v>
      </c>
      <c r="AB1099" s="124">
        <f>IF(OR(ISNUMBER(SEARCH("적하삭제",J1099)),ISNUMBER(SEARCH("적하 삭제",J1099))),0,AA1099*Summary!$B$23/100)</f>
        <v>8688.2826000000005</v>
      </c>
      <c r="AC1099" s="65"/>
      <c r="AD1099" s="145">
        <v>45925</v>
      </c>
      <c r="AE1099" s="139" t="s">
        <v>10</v>
      </c>
      <c r="AF1099" s="139">
        <v>82020038185</v>
      </c>
      <c r="AG1099" s="139" t="s">
        <v>3326</v>
      </c>
      <c r="AH1099" s="139" t="s">
        <v>3327</v>
      </c>
      <c r="AI1099" s="139">
        <v>1062112132</v>
      </c>
      <c r="AJ1099" s="139">
        <v>34862</v>
      </c>
      <c r="AK1099" s="139"/>
      <c r="AL1099" s="140">
        <v>1</v>
      </c>
      <c r="AM1099" s="141">
        <v>0.85</v>
      </c>
      <c r="AN1099" s="141">
        <v>2.1</v>
      </c>
      <c r="AO1099" s="141">
        <v>2.1</v>
      </c>
      <c r="AP1099" s="139" t="s">
        <v>8</v>
      </c>
      <c r="AQ1099" s="141">
        <v>59.05</v>
      </c>
      <c r="AR1099" s="139" t="s">
        <v>81</v>
      </c>
      <c r="AS1099" s="139" t="s">
        <v>81</v>
      </c>
      <c r="AT1099" s="139" t="s">
        <v>81</v>
      </c>
      <c r="AU1099" s="139" t="s">
        <v>81</v>
      </c>
      <c r="AV1099" s="139" t="s">
        <v>81</v>
      </c>
      <c r="AW1099" s="139">
        <v>2256355</v>
      </c>
      <c r="AX1099" s="139" t="s">
        <v>121</v>
      </c>
      <c r="AY1099" s="139" t="s">
        <v>82</v>
      </c>
      <c r="AZ1099" s="139"/>
      <c r="BA1099" s="139" t="s">
        <v>83</v>
      </c>
      <c r="BB1099" s="157">
        <v>596421505193</v>
      </c>
      <c r="BC1099" s="139"/>
      <c r="BD1099" s="139" t="s">
        <v>3328</v>
      </c>
      <c r="BE1099" s="139" t="s">
        <v>119</v>
      </c>
      <c r="BF1099" s="139" t="s">
        <v>87</v>
      </c>
      <c r="BG1099" s="139" t="s">
        <v>84</v>
      </c>
      <c r="BH1099" s="139" t="s">
        <v>85</v>
      </c>
      <c r="BI1099" s="139" t="s">
        <v>86</v>
      </c>
      <c r="BJ1099" s="139"/>
      <c r="BK1099" s="139" t="s">
        <v>116</v>
      </c>
    </row>
    <row r="1100" spans="1:63" ht="13.2" customHeight="1" x14ac:dyDescent="0.2">
      <c r="A1100" s="54">
        <f t="shared" si="375"/>
        <v>45925</v>
      </c>
      <c r="B1100" s="54" t="str">
        <f t="shared" si="376"/>
        <v>NRT</v>
      </c>
      <c r="C1100" s="53">
        <f t="shared" si="377"/>
        <v>82020038185</v>
      </c>
      <c r="D1100" s="55" t="str">
        <f t="shared" si="378"/>
        <v>PJP250149283</v>
      </c>
      <c r="E1100" s="53">
        <f t="shared" si="379"/>
        <v>596421505226</v>
      </c>
      <c r="F1100" s="53">
        <f t="shared" si="380"/>
        <v>2256355</v>
      </c>
      <c r="G1100" s="53" t="str">
        <f t="shared" si="381"/>
        <v>SWCORP (TEAMHT)</v>
      </c>
      <c r="H1100" s="55" t="str">
        <f t="shared" si="382"/>
        <v>이도경</v>
      </c>
      <c r="I1100" s="53">
        <f t="shared" si="383"/>
        <v>51162</v>
      </c>
      <c r="J1100" s="72">
        <f t="shared" si="384"/>
        <v>0</v>
      </c>
      <c r="K1100" s="114">
        <f t="shared" si="385"/>
        <v>1</v>
      </c>
      <c r="L1100" s="115">
        <f t="shared" si="386"/>
        <v>1.95</v>
      </c>
      <c r="M1100" s="115">
        <f t="shared" si="387"/>
        <v>6</v>
      </c>
      <c r="N1100" s="56">
        <f t="shared" si="388"/>
        <v>6</v>
      </c>
      <c r="O1100" s="53" t="str">
        <f t="shared" si="389"/>
        <v>일반(목록배제,Normal-Manifest Exception)</v>
      </c>
      <c r="P1100" s="100">
        <f t="shared" si="390"/>
        <v>12.79</v>
      </c>
      <c r="Q1100" s="63" t="str">
        <f t="shared" si="391"/>
        <v>RS702</v>
      </c>
      <c r="R1100" s="63" t="str">
        <f t="shared" si="392"/>
        <v>AIR SEOUL</v>
      </c>
      <c r="S1100" s="54">
        <f t="shared" si="393"/>
        <v>45925</v>
      </c>
      <c r="T1100" s="94">
        <f t="shared" si="394"/>
        <v>1610</v>
      </c>
      <c r="U1100" s="98" cm="1">
        <f t="array" ref="U1100">IF(OR(ISNUMBER(SEARCH("대신대납",J1100)),ISNUMBER(SEARCH("대신 대납",J1100))),_xlfn.LET(
  _xlpm.s,J1100,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0" s="98">
        <f>((K1100-1)*2500)/(Summary!$B$23/100)</f>
        <v>0</v>
      </c>
      <c r="W1100" s="107">
        <f>IF(OR(ISNUMBER(SEARCH("대신대납",J1100)),ISNUMBER(SEARCH("대신 대납",J1100)),ISNUMBER(SEARCH("대신착불",J1100)),ISNUMBER(SEARCH("대신 착불",J1100))), 0,_xlfn.IFNA(_xlfn.IFS(
    AND(N1100/K1100 &gt; 2, N1100/K1100 &lt;= 5), 500/(Summary!$B$23/100) * K1100,
    AND(N1100/K1100 &gt; 5, N1100/K1100 &lt;= 10), 1000/(Summary!$B$23/100) * K1100,
    AND(N1100/K1100 &gt; 10, N1100/K1100 &lt;= 20), 3000/(Summary!$B$23/100) * K1100,
    AND(N1100/K1100 &gt; 20, N1100/K1100 &lt;= 25), 11000/(Summary!$B$23/100) * K1100,
    AND(N1100/K1100 &gt; 25, N1100/K1100 &lt;= 999), 15000/(Summary!$B$23/100) * K1100
),0))</f>
        <v>106.11993675251769</v>
      </c>
      <c r="X1100" s="99" cm="1">
        <f t="array" ref="X1100">_xlfn.IFNA(_xlfn.IFS(AND(P1100&gt;=2000, P1100&lt;3000), 10000, AND(P1100&gt;=3000, P1100&lt;4000), 15000, AND(P1100&gt;=4000, P1100&lt;5000), 20000, AND(P1100&gt;=5000), 25000),0)</f>
        <v>0</v>
      </c>
      <c r="Y1100" s="64" t="str">
        <f>_xlfn.IFNA(VLOOKUP(D1100,OTC!$A:$H,8,0),"")</f>
        <v/>
      </c>
      <c r="Z1100" s="102">
        <f t="shared" si="395"/>
        <v>106</v>
      </c>
      <c r="AA1100" s="113">
        <f t="shared" si="396"/>
        <v>1716</v>
      </c>
      <c r="AB1100" s="124">
        <f>IF(OR(ISNUMBER(SEARCH("적하삭제",J1100)),ISNUMBER(SEARCH("적하 삭제",J1100))),0,AA1100*Summary!$B$23/100)</f>
        <v>16170.382799999999</v>
      </c>
      <c r="AC1100" s="65"/>
      <c r="AD1100" s="145">
        <v>45925</v>
      </c>
      <c r="AE1100" s="139" t="s">
        <v>10</v>
      </c>
      <c r="AF1100" s="139">
        <v>82020038185</v>
      </c>
      <c r="AG1100" s="139" t="s">
        <v>3329</v>
      </c>
      <c r="AH1100" s="139" t="s">
        <v>3330</v>
      </c>
      <c r="AI1100" s="139">
        <v>1040721402</v>
      </c>
      <c r="AJ1100" s="139">
        <v>51162</v>
      </c>
      <c r="AK1100" s="139"/>
      <c r="AL1100" s="140">
        <v>1</v>
      </c>
      <c r="AM1100" s="141">
        <v>1.95</v>
      </c>
      <c r="AN1100" s="141">
        <v>6</v>
      </c>
      <c r="AO1100" s="141">
        <v>6</v>
      </c>
      <c r="AP1100" s="139" t="s">
        <v>8</v>
      </c>
      <c r="AQ1100" s="141">
        <v>12.79</v>
      </c>
      <c r="AR1100" s="139" t="s">
        <v>81</v>
      </c>
      <c r="AS1100" s="139" t="s">
        <v>81</v>
      </c>
      <c r="AT1100" s="139" t="s">
        <v>81</v>
      </c>
      <c r="AU1100" s="139" t="s">
        <v>81</v>
      </c>
      <c r="AV1100" s="139" t="s">
        <v>81</v>
      </c>
      <c r="AW1100" s="139">
        <v>2256355</v>
      </c>
      <c r="AX1100" s="139" t="s">
        <v>121</v>
      </c>
      <c r="AY1100" s="139" t="s">
        <v>82</v>
      </c>
      <c r="AZ1100" s="139"/>
      <c r="BA1100" s="139" t="s">
        <v>83</v>
      </c>
      <c r="BB1100" s="157">
        <v>596421505226</v>
      </c>
      <c r="BC1100" s="139"/>
      <c r="BD1100" s="139" t="s">
        <v>3331</v>
      </c>
      <c r="BE1100" s="139" t="s">
        <v>119</v>
      </c>
      <c r="BF1100" s="139" t="s">
        <v>87</v>
      </c>
      <c r="BG1100" s="139" t="s">
        <v>84</v>
      </c>
      <c r="BH1100" s="139" t="s">
        <v>85</v>
      </c>
      <c r="BI1100" s="139" t="s">
        <v>86</v>
      </c>
      <c r="BJ1100" s="139"/>
      <c r="BK1100" s="139" t="s">
        <v>116</v>
      </c>
    </row>
    <row r="1101" spans="1:63" ht="13.2" customHeight="1" x14ac:dyDescent="0.2">
      <c r="A1101" s="54">
        <f t="shared" si="375"/>
        <v>45925</v>
      </c>
      <c r="B1101" s="54" t="str">
        <f t="shared" si="376"/>
        <v>NRT</v>
      </c>
      <c r="C1101" s="53">
        <f t="shared" si="377"/>
        <v>82020038185</v>
      </c>
      <c r="D1101" s="55" t="str">
        <f t="shared" si="378"/>
        <v>PJP250149253</v>
      </c>
      <c r="E1101" s="53">
        <f t="shared" si="379"/>
        <v>596421504924</v>
      </c>
      <c r="F1101" s="53">
        <f t="shared" si="380"/>
        <v>2256355</v>
      </c>
      <c r="G1101" s="53" t="str">
        <f t="shared" si="381"/>
        <v>SWCORP (TEAMHT)</v>
      </c>
      <c r="H1101" s="55" t="str">
        <f t="shared" si="382"/>
        <v>박은주</v>
      </c>
      <c r="I1101" s="53">
        <f t="shared" si="383"/>
        <v>51015</v>
      </c>
      <c r="J1101" s="72">
        <f t="shared" si="384"/>
        <v>0</v>
      </c>
      <c r="K1101" s="114">
        <f t="shared" si="385"/>
        <v>1</v>
      </c>
      <c r="L1101" s="115">
        <f t="shared" si="386"/>
        <v>0.7</v>
      </c>
      <c r="M1101" s="115">
        <f t="shared" si="387"/>
        <v>2</v>
      </c>
      <c r="N1101" s="56">
        <f t="shared" si="388"/>
        <v>2</v>
      </c>
      <c r="O1101" s="53" t="str">
        <f t="shared" si="389"/>
        <v>일반(목록배제,Normal-Manifest Exception)</v>
      </c>
      <c r="P1101" s="100">
        <f t="shared" si="390"/>
        <v>4.7</v>
      </c>
      <c r="Q1101" s="63" t="str">
        <f t="shared" si="391"/>
        <v>RS702</v>
      </c>
      <c r="R1101" s="63" t="str">
        <f t="shared" si="392"/>
        <v>AIR SEOUL</v>
      </c>
      <c r="S1101" s="54">
        <f t="shared" si="393"/>
        <v>45925</v>
      </c>
      <c r="T1101" s="94">
        <f t="shared" si="394"/>
        <v>850</v>
      </c>
      <c r="U1101" s="98" cm="1">
        <f t="array" ref="U1101">IF(OR(ISNUMBER(SEARCH("대신대납",J1101)),ISNUMBER(SEARCH("대신 대납",J1101))),_xlfn.LET(
  _xlpm.s,J1101,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1" s="98">
        <f>((K1101-1)*2500)/(Summary!$B$23/100)</f>
        <v>0</v>
      </c>
      <c r="W1101" s="107">
        <f>IF(OR(ISNUMBER(SEARCH("대신대납",J1101)),ISNUMBER(SEARCH("대신 대납",J1101)),ISNUMBER(SEARCH("대신착불",J1101)),ISNUMBER(SEARCH("대신 착불",J1101))), 0,_xlfn.IFNA(_xlfn.IFS(
    AND(N1101/K1101 &gt; 2, N1101/K1101 &lt;= 5), 500/(Summary!$B$23/100) * K1101,
    AND(N1101/K1101 &gt; 5, N1101/K1101 &lt;= 10), 1000/(Summary!$B$23/100) * K1101,
    AND(N1101/K1101 &gt; 10, N1101/K1101 &lt;= 20), 3000/(Summary!$B$23/100) * K1101,
    AND(N1101/K1101 &gt; 20, N1101/K1101 &lt;= 25), 11000/(Summary!$B$23/100) * K1101,
    AND(N1101/K1101 &gt; 25, N1101/K1101 &lt;= 999), 15000/(Summary!$B$23/100) * K1101
),0))</f>
        <v>0</v>
      </c>
      <c r="X1101" s="99" cm="1">
        <f t="array" ref="X1101">_xlfn.IFNA(_xlfn.IFS(AND(P1101&gt;=2000, P1101&lt;3000), 10000, AND(P1101&gt;=3000, P1101&lt;4000), 15000, AND(P1101&gt;=4000, P1101&lt;5000), 20000, AND(P1101&gt;=5000), 25000),0)</f>
        <v>0</v>
      </c>
      <c r="Y1101" s="64" t="str">
        <f>_xlfn.IFNA(VLOOKUP(D1101,OTC!$A:$H,8,0),"")</f>
        <v/>
      </c>
      <c r="Z1101" s="102">
        <f t="shared" si="395"/>
        <v>0</v>
      </c>
      <c r="AA1101" s="113">
        <f t="shared" si="396"/>
        <v>850</v>
      </c>
      <c r="AB1101" s="124">
        <f>IF(OR(ISNUMBER(SEARCH("적하삭제",J1101)),ISNUMBER(SEARCH("적하 삭제",J1101))),0,AA1101*Summary!$B$23/100)</f>
        <v>8009.8050000000003</v>
      </c>
      <c r="AC1101" s="65"/>
      <c r="AD1101" s="145">
        <v>45925</v>
      </c>
      <c r="AE1101" s="139" t="s">
        <v>10</v>
      </c>
      <c r="AF1101" s="139">
        <v>82020038185</v>
      </c>
      <c r="AG1101" s="139" t="s">
        <v>3332</v>
      </c>
      <c r="AH1101" s="139" t="s">
        <v>3333</v>
      </c>
      <c r="AI1101" s="139">
        <v>1092930315</v>
      </c>
      <c r="AJ1101" s="139">
        <v>51015</v>
      </c>
      <c r="AK1101" s="139"/>
      <c r="AL1101" s="140">
        <v>1</v>
      </c>
      <c r="AM1101" s="141">
        <v>0.7</v>
      </c>
      <c r="AN1101" s="141">
        <v>2</v>
      </c>
      <c r="AO1101" s="141">
        <v>2</v>
      </c>
      <c r="AP1101" s="139" t="s">
        <v>8</v>
      </c>
      <c r="AQ1101" s="141">
        <v>4.7</v>
      </c>
      <c r="AR1101" s="139" t="s">
        <v>81</v>
      </c>
      <c r="AS1101" s="139" t="s">
        <v>81</v>
      </c>
      <c r="AT1101" s="139" t="s">
        <v>81</v>
      </c>
      <c r="AU1101" s="139" t="s">
        <v>81</v>
      </c>
      <c r="AV1101" s="139" t="s">
        <v>81</v>
      </c>
      <c r="AW1101" s="139">
        <v>2256355</v>
      </c>
      <c r="AX1101" s="139" t="s">
        <v>121</v>
      </c>
      <c r="AY1101" s="139" t="s">
        <v>82</v>
      </c>
      <c r="AZ1101" s="139"/>
      <c r="BA1101" s="139" t="s">
        <v>83</v>
      </c>
      <c r="BB1101" s="157">
        <v>596421504924</v>
      </c>
      <c r="BC1101" s="139"/>
      <c r="BD1101" s="139" t="s">
        <v>3334</v>
      </c>
      <c r="BE1101" s="139" t="s">
        <v>119</v>
      </c>
      <c r="BF1101" s="139" t="s">
        <v>87</v>
      </c>
      <c r="BG1101" s="139" t="s">
        <v>84</v>
      </c>
      <c r="BH1101" s="139" t="s">
        <v>85</v>
      </c>
      <c r="BI1101" s="139" t="s">
        <v>86</v>
      </c>
      <c r="BJ1101" s="139"/>
      <c r="BK1101" s="139" t="s">
        <v>116</v>
      </c>
    </row>
    <row r="1102" spans="1:63" ht="13.2" customHeight="1" x14ac:dyDescent="0.2">
      <c r="A1102" s="54">
        <f t="shared" si="375"/>
        <v>45925</v>
      </c>
      <c r="B1102" s="54" t="str">
        <f t="shared" si="376"/>
        <v>NRT</v>
      </c>
      <c r="C1102" s="53">
        <f t="shared" si="377"/>
        <v>82020038185</v>
      </c>
      <c r="D1102" s="55" t="str">
        <f t="shared" si="378"/>
        <v>PJP250149255</v>
      </c>
      <c r="E1102" s="53">
        <f t="shared" si="379"/>
        <v>596421504946</v>
      </c>
      <c r="F1102" s="53">
        <f t="shared" si="380"/>
        <v>2256355</v>
      </c>
      <c r="G1102" s="53" t="str">
        <f t="shared" si="381"/>
        <v>SWCORP (TEAMHT)</v>
      </c>
      <c r="H1102" s="55" t="str">
        <f t="shared" si="382"/>
        <v>한현경</v>
      </c>
      <c r="I1102" s="53">
        <f t="shared" si="383"/>
        <v>6280</v>
      </c>
      <c r="J1102" s="72">
        <f t="shared" si="384"/>
        <v>0</v>
      </c>
      <c r="K1102" s="114">
        <f t="shared" si="385"/>
        <v>1</v>
      </c>
      <c r="L1102" s="115">
        <f t="shared" si="386"/>
        <v>1.25</v>
      </c>
      <c r="M1102" s="115">
        <f t="shared" si="387"/>
        <v>2</v>
      </c>
      <c r="N1102" s="56">
        <f t="shared" si="388"/>
        <v>2</v>
      </c>
      <c r="O1102" s="53" t="str">
        <f t="shared" si="389"/>
        <v>일반(목록배제,Normal-Manifest Exception)</v>
      </c>
      <c r="P1102" s="100">
        <f t="shared" si="390"/>
        <v>8.3699999999999992</v>
      </c>
      <c r="Q1102" s="63" t="str">
        <f t="shared" si="391"/>
        <v>RS702</v>
      </c>
      <c r="R1102" s="63" t="str">
        <f t="shared" si="392"/>
        <v>AIR SEOUL</v>
      </c>
      <c r="S1102" s="54">
        <f t="shared" si="393"/>
        <v>45925</v>
      </c>
      <c r="T1102" s="94">
        <f t="shared" si="394"/>
        <v>850</v>
      </c>
      <c r="U1102" s="98" cm="1">
        <f t="array" ref="U1102">IF(OR(ISNUMBER(SEARCH("대신대납",J1102)),ISNUMBER(SEARCH("대신 대납",J1102))),_xlfn.LET(
  _xlpm.s,J1102,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2" s="98">
        <f>((K1102-1)*2500)/(Summary!$B$23/100)</f>
        <v>0</v>
      </c>
      <c r="W1102" s="107">
        <f>IF(OR(ISNUMBER(SEARCH("대신대납",J1102)),ISNUMBER(SEARCH("대신 대납",J1102)),ISNUMBER(SEARCH("대신착불",J1102)),ISNUMBER(SEARCH("대신 착불",J1102))), 0,_xlfn.IFNA(_xlfn.IFS(
    AND(N1102/K1102 &gt; 2, N1102/K1102 &lt;= 5), 500/(Summary!$B$23/100) * K1102,
    AND(N1102/K1102 &gt; 5, N1102/K1102 &lt;= 10), 1000/(Summary!$B$23/100) * K1102,
    AND(N1102/K1102 &gt; 10, N1102/K1102 &lt;= 20), 3000/(Summary!$B$23/100) * K1102,
    AND(N1102/K1102 &gt; 20, N1102/K1102 &lt;= 25), 11000/(Summary!$B$23/100) * K1102,
    AND(N1102/K1102 &gt; 25, N1102/K1102 &lt;= 999), 15000/(Summary!$B$23/100) * K1102
),0))</f>
        <v>0</v>
      </c>
      <c r="X1102" s="99" cm="1">
        <f t="array" ref="X1102">_xlfn.IFNA(_xlfn.IFS(AND(P1102&gt;=2000, P1102&lt;3000), 10000, AND(P1102&gt;=3000, P1102&lt;4000), 15000, AND(P1102&gt;=4000, P1102&lt;5000), 20000, AND(P1102&gt;=5000), 25000),0)</f>
        <v>0</v>
      </c>
      <c r="Y1102" s="64" t="str">
        <f>_xlfn.IFNA(VLOOKUP(D1102,OTC!$A:$H,8,0),"")</f>
        <v/>
      </c>
      <c r="Z1102" s="102">
        <f t="shared" si="395"/>
        <v>0</v>
      </c>
      <c r="AA1102" s="113">
        <f t="shared" si="396"/>
        <v>850</v>
      </c>
      <c r="AB1102" s="124">
        <f>IF(OR(ISNUMBER(SEARCH("적하삭제",J1102)),ISNUMBER(SEARCH("적하 삭제",J1102))),0,AA1102*Summary!$B$23/100)</f>
        <v>8009.8050000000003</v>
      </c>
      <c r="AC1102" s="65"/>
      <c r="AD1102" s="145">
        <v>45925</v>
      </c>
      <c r="AE1102" s="139" t="s">
        <v>10</v>
      </c>
      <c r="AF1102" s="139">
        <v>82020038185</v>
      </c>
      <c r="AG1102" s="139" t="s">
        <v>3335</v>
      </c>
      <c r="AH1102" s="139" t="s">
        <v>244</v>
      </c>
      <c r="AI1102" s="139">
        <v>1026694340</v>
      </c>
      <c r="AJ1102" s="139">
        <v>6280</v>
      </c>
      <c r="AK1102" s="139"/>
      <c r="AL1102" s="140">
        <v>1</v>
      </c>
      <c r="AM1102" s="141">
        <v>1.25</v>
      </c>
      <c r="AN1102" s="141">
        <v>2</v>
      </c>
      <c r="AO1102" s="141">
        <v>2</v>
      </c>
      <c r="AP1102" s="139" t="s">
        <v>8</v>
      </c>
      <c r="AQ1102" s="141">
        <v>8.3699999999999992</v>
      </c>
      <c r="AR1102" s="139" t="s">
        <v>81</v>
      </c>
      <c r="AS1102" s="139" t="s">
        <v>81</v>
      </c>
      <c r="AT1102" s="139" t="s">
        <v>81</v>
      </c>
      <c r="AU1102" s="139" t="s">
        <v>81</v>
      </c>
      <c r="AV1102" s="139" t="s">
        <v>81</v>
      </c>
      <c r="AW1102" s="139">
        <v>2256355</v>
      </c>
      <c r="AX1102" s="139" t="s">
        <v>121</v>
      </c>
      <c r="AY1102" s="139" t="s">
        <v>82</v>
      </c>
      <c r="AZ1102" s="139"/>
      <c r="BA1102" s="139" t="s">
        <v>83</v>
      </c>
      <c r="BB1102" s="157">
        <v>596421504946</v>
      </c>
      <c r="BC1102" s="139"/>
      <c r="BD1102" s="139" t="s">
        <v>3336</v>
      </c>
      <c r="BE1102" s="139" t="s">
        <v>119</v>
      </c>
      <c r="BF1102" s="139" t="s">
        <v>87</v>
      </c>
      <c r="BG1102" s="139" t="s">
        <v>84</v>
      </c>
      <c r="BH1102" s="139" t="s">
        <v>85</v>
      </c>
      <c r="BI1102" s="139" t="s">
        <v>86</v>
      </c>
      <c r="BJ1102" s="139"/>
      <c r="BK1102" s="139" t="s">
        <v>116</v>
      </c>
    </row>
    <row r="1103" spans="1:63" ht="13.2" customHeight="1" x14ac:dyDescent="0.2">
      <c r="A1103" s="54">
        <f t="shared" si="375"/>
        <v>45925</v>
      </c>
      <c r="B1103" s="54" t="str">
        <f t="shared" si="376"/>
        <v>NRT</v>
      </c>
      <c r="C1103" s="53">
        <f t="shared" si="377"/>
        <v>82020038185</v>
      </c>
      <c r="D1103" s="55" t="str">
        <f t="shared" si="378"/>
        <v>PJP250149258</v>
      </c>
      <c r="E1103" s="53">
        <f t="shared" si="379"/>
        <v>596421504972</v>
      </c>
      <c r="F1103" s="53">
        <f t="shared" si="380"/>
        <v>2256355</v>
      </c>
      <c r="G1103" s="53" t="str">
        <f t="shared" si="381"/>
        <v>SWCORP (TEAMHT)</v>
      </c>
      <c r="H1103" s="55" t="str">
        <f t="shared" si="382"/>
        <v>강경숙</v>
      </c>
      <c r="I1103" s="53">
        <f t="shared" si="383"/>
        <v>25369</v>
      </c>
      <c r="J1103" s="72">
        <f t="shared" si="384"/>
        <v>0</v>
      </c>
      <c r="K1103" s="114">
        <f t="shared" si="385"/>
        <v>1</v>
      </c>
      <c r="L1103" s="115">
        <f t="shared" si="386"/>
        <v>1.1499999999999999</v>
      </c>
      <c r="M1103" s="115">
        <f t="shared" si="387"/>
        <v>2</v>
      </c>
      <c r="N1103" s="56">
        <f t="shared" si="388"/>
        <v>2</v>
      </c>
      <c r="O1103" s="53" t="str">
        <f t="shared" si="389"/>
        <v>일반(목록배제,Normal-Manifest Exception)</v>
      </c>
      <c r="P1103" s="100">
        <f t="shared" si="390"/>
        <v>13.02</v>
      </c>
      <c r="Q1103" s="63" t="str">
        <f t="shared" si="391"/>
        <v>RS702</v>
      </c>
      <c r="R1103" s="63" t="str">
        <f t="shared" si="392"/>
        <v>AIR SEOUL</v>
      </c>
      <c r="S1103" s="54">
        <f t="shared" si="393"/>
        <v>45925</v>
      </c>
      <c r="T1103" s="94">
        <f t="shared" si="394"/>
        <v>850</v>
      </c>
      <c r="U1103" s="98" cm="1">
        <f t="array" ref="U1103">IF(OR(ISNUMBER(SEARCH("대신대납",J1103)),ISNUMBER(SEARCH("대신 대납",J1103))),_xlfn.LET(
  _xlpm.s,J1103,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3" s="98">
        <f>((K1103-1)*2500)/(Summary!$B$23/100)</f>
        <v>0</v>
      </c>
      <c r="W1103" s="107">
        <f>IF(OR(ISNUMBER(SEARCH("대신대납",J1103)),ISNUMBER(SEARCH("대신 대납",J1103)),ISNUMBER(SEARCH("대신착불",J1103)),ISNUMBER(SEARCH("대신 착불",J1103))), 0,_xlfn.IFNA(_xlfn.IFS(
    AND(N1103/K1103 &gt; 2, N1103/K1103 &lt;= 5), 500/(Summary!$B$23/100) * K1103,
    AND(N1103/K1103 &gt; 5, N1103/K1103 &lt;= 10), 1000/(Summary!$B$23/100) * K1103,
    AND(N1103/K1103 &gt; 10, N1103/K1103 &lt;= 20), 3000/(Summary!$B$23/100) * K1103,
    AND(N1103/K1103 &gt; 20, N1103/K1103 &lt;= 25), 11000/(Summary!$B$23/100) * K1103,
    AND(N1103/K1103 &gt; 25, N1103/K1103 &lt;= 999), 15000/(Summary!$B$23/100) * K1103
),0))</f>
        <v>0</v>
      </c>
      <c r="X1103" s="99" cm="1">
        <f t="array" ref="X1103">_xlfn.IFNA(_xlfn.IFS(AND(P1103&gt;=2000, P1103&lt;3000), 10000, AND(P1103&gt;=3000, P1103&lt;4000), 15000, AND(P1103&gt;=4000, P1103&lt;5000), 20000, AND(P1103&gt;=5000), 25000),0)</f>
        <v>0</v>
      </c>
      <c r="Y1103" s="64" t="str">
        <f>_xlfn.IFNA(VLOOKUP(D1103,OTC!$A:$H,8,0),"")</f>
        <v/>
      </c>
      <c r="Z1103" s="102">
        <f t="shared" si="395"/>
        <v>0</v>
      </c>
      <c r="AA1103" s="113">
        <f t="shared" si="396"/>
        <v>850</v>
      </c>
      <c r="AB1103" s="124">
        <f>IF(OR(ISNUMBER(SEARCH("적하삭제",J1103)),ISNUMBER(SEARCH("적하 삭제",J1103))),0,AA1103*Summary!$B$23/100)</f>
        <v>8009.8050000000003</v>
      </c>
      <c r="AC1103" s="65"/>
      <c r="AD1103" s="145">
        <v>45925</v>
      </c>
      <c r="AE1103" s="139" t="s">
        <v>10</v>
      </c>
      <c r="AF1103" s="139">
        <v>82020038185</v>
      </c>
      <c r="AG1103" s="139" t="s">
        <v>3337</v>
      </c>
      <c r="AH1103" s="139" t="s">
        <v>1751</v>
      </c>
      <c r="AI1103" s="139">
        <v>1092526943</v>
      </c>
      <c r="AJ1103" s="139">
        <v>25369</v>
      </c>
      <c r="AK1103" s="139"/>
      <c r="AL1103" s="140">
        <v>1</v>
      </c>
      <c r="AM1103" s="141">
        <v>1.1499999999999999</v>
      </c>
      <c r="AN1103" s="141">
        <v>2</v>
      </c>
      <c r="AO1103" s="141">
        <v>2</v>
      </c>
      <c r="AP1103" s="139" t="s">
        <v>8</v>
      </c>
      <c r="AQ1103" s="141">
        <v>13.02</v>
      </c>
      <c r="AR1103" s="139" t="s">
        <v>81</v>
      </c>
      <c r="AS1103" s="139" t="s">
        <v>81</v>
      </c>
      <c r="AT1103" s="139" t="s">
        <v>81</v>
      </c>
      <c r="AU1103" s="139" t="s">
        <v>81</v>
      </c>
      <c r="AV1103" s="139" t="s">
        <v>81</v>
      </c>
      <c r="AW1103" s="139">
        <v>2256355</v>
      </c>
      <c r="AX1103" s="139" t="s">
        <v>121</v>
      </c>
      <c r="AY1103" s="139" t="s">
        <v>82</v>
      </c>
      <c r="AZ1103" s="139"/>
      <c r="BA1103" s="139" t="s">
        <v>83</v>
      </c>
      <c r="BB1103" s="157">
        <v>596421504972</v>
      </c>
      <c r="BC1103" s="139"/>
      <c r="BD1103" s="139" t="s">
        <v>3338</v>
      </c>
      <c r="BE1103" s="139" t="s">
        <v>119</v>
      </c>
      <c r="BF1103" s="139" t="s">
        <v>87</v>
      </c>
      <c r="BG1103" s="139" t="s">
        <v>84</v>
      </c>
      <c r="BH1103" s="139" t="s">
        <v>85</v>
      </c>
      <c r="BI1103" s="139" t="s">
        <v>86</v>
      </c>
      <c r="BJ1103" s="139"/>
      <c r="BK1103" s="139" t="s">
        <v>116</v>
      </c>
    </row>
    <row r="1104" spans="1:63" ht="13.2" customHeight="1" x14ac:dyDescent="0.2">
      <c r="A1104" s="54">
        <f t="shared" si="375"/>
        <v>45925</v>
      </c>
      <c r="B1104" s="54" t="str">
        <f t="shared" si="376"/>
        <v>NRT</v>
      </c>
      <c r="C1104" s="53">
        <f t="shared" si="377"/>
        <v>82020038185</v>
      </c>
      <c r="D1104" s="55" t="str">
        <f t="shared" si="378"/>
        <v>PJP250149260</v>
      </c>
      <c r="E1104" s="53">
        <f t="shared" si="379"/>
        <v>596421504994</v>
      </c>
      <c r="F1104" s="53">
        <f t="shared" si="380"/>
        <v>2256355</v>
      </c>
      <c r="G1104" s="53" t="str">
        <f t="shared" si="381"/>
        <v>SWCORP (TEAMHT)</v>
      </c>
      <c r="H1104" s="55" t="str">
        <f t="shared" si="382"/>
        <v>김채림</v>
      </c>
      <c r="I1104" s="53">
        <f t="shared" si="383"/>
        <v>18127</v>
      </c>
      <c r="J1104" s="72">
        <f t="shared" si="384"/>
        <v>0</v>
      </c>
      <c r="K1104" s="114">
        <f t="shared" si="385"/>
        <v>1</v>
      </c>
      <c r="L1104" s="115">
        <f t="shared" si="386"/>
        <v>0.8</v>
      </c>
      <c r="M1104" s="115">
        <f t="shared" si="387"/>
        <v>2</v>
      </c>
      <c r="N1104" s="56">
        <f t="shared" si="388"/>
        <v>2</v>
      </c>
      <c r="O1104" s="53" t="str">
        <f t="shared" si="389"/>
        <v>일반(목록배제,Normal-Manifest Exception)</v>
      </c>
      <c r="P1104" s="100">
        <f t="shared" si="390"/>
        <v>8.69</v>
      </c>
      <c r="Q1104" s="63" t="str">
        <f t="shared" si="391"/>
        <v>RS702</v>
      </c>
      <c r="R1104" s="63" t="str">
        <f t="shared" si="392"/>
        <v>AIR SEOUL</v>
      </c>
      <c r="S1104" s="54">
        <f t="shared" si="393"/>
        <v>45925</v>
      </c>
      <c r="T1104" s="94">
        <f t="shared" si="394"/>
        <v>850</v>
      </c>
      <c r="U1104" s="98" cm="1">
        <f t="array" ref="U1104">IF(OR(ISNUMBER(SEARCH("대신대납",J1104)),ISNUMBER(SEARCH("대신 대납",J1104))),_xlfn.LET(
  _xlpm.s,J1104,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4" s="98">
        <f>((K1104-1)*2500)/(Summary!$B$23/100)</f>
        <v>0</v>
      </c>
      <c r="W1104" s="107">
        <f>IF(OR(ISNUMBER(SEARCH("대신대납",J1104)),ISNUMBER(SEARCH("대신 대납",J1104)),ISNUMBER(SEARCH("대신착불",J1104)),ISNUMBER(SEARCH("대신 착불",J1104))), 0,_xlfn.IFNA(_xlfn.IFS(
    AND(N1104/K1104 &gt; 2, N1104/K1104 &lt;= 5), 500/(Summary!$B$23/100) * K1104,
    AND(N1104/K1104 &gt; 5, N1104/K1104 &lt;= 10), 1000/(Summary!$B$23/100) * K1104,
    AND(N1104/K1104 &gt; 10, N1104/K1104 &lt;= 20), 3000/(Summary!$B$23/100) * K1104,
    AND(N1104/K1104 &gt; 20, N1104/K1104 &lt;= 25), 11000/(Summary!$B$23/100) * K1104,
    AND(N1104/K1104 &gt; 25, N1104/K1104 &lt;= 999), 15000/(Summary!$B$23/100) * K1104
),0))</f>
        <v>0</v>
      </c>
      <c r="X1104" s="99" cm="1">
        <f t="array" ref="X1104">_xlfn.IFNA(_xlfn.IFS(AND(P1104&gt;=2000, P1104&lt;3000), 10000, AND(P1104&gt;=3000, P1104&lt;4000), 15000, AND(P1104&gt;=4000, P1104&lt;5000), 20000, AND(P1104&gt;=5000), 25000),0)</f>
        <v>0</v>
      </c>
      <c r="Y1104" s="64" t="str">
        <f>_xlfn.IFNA(VLOOKUP(D1104,OTC!$A:$H,8,0),"")</f>
        <v/>
      </c>
      <c r="Z1104" s="102">
        <f t="shared" si="395"/>
        <v>0</v>
      </c>
      <c r="AA1104" s="113">
        <f t="shared" si="396"/>
        <v>850</v>
      </c>
      <c r="AB1104" s="124">
        <f>IF(OR(ISNUMBER(SEARCH("적하삭제",J1104)),ISNUMBER(SEARCH("적하 삭제",J1104))),0,AA1104*Summary!$B$23/100)</f>
        <v>8009.8050000000003</v>
      </c>
      <c r="AC1104" s="65"/>
      <c r="AD1104" s="145">
        <v>45925</v>
      </c>
      <c r="AE1104" s="139" t="s">
        <v>10</v>
      </c>
      <c r="AF1104" s="139">
        <v>82020038185</v>
      </c>
      <c r="AG1104" s="139" t="s">
        <v>3339</v>
      </c>
      <c r="AH1104" s="139" t="s">
        <v>3340</v>
      </c>
      <c r="AI1104" s="139">
        <v>1041152305</v>
      </c>
      <c r="AJ1104" s="139">
        <v>18127</v>
      </c>
      <c r="AK1104" s="139"/>
      <c r="AL1104" s="140">
        <v>1</v>
      </c>
      <c r="AM1104" s="141">
        <v>0.8</v>
      </c>
      <c r="AN1104" s="141">
        <v>2</v>
      </c>
      <c r="AO1104" s="141">
        <v>2</v>
      </c>
      <c r="AP1104" s="139" t="s">
        <v>8</v>
      </c>
      <c r="AQ1104" s="141">
        <v>8.69</v>
      </c>
      <c r="AR1104" s="139" t="s">
        <v>81</v>
      </c>
      <c r="AS1104" s="139" t="s">
        <v>81</v>
      </c>
      <c r="AT1104" s="139" t="s">
        <v>81</v>
      </c>
      <c r="AU1104" s="139" t="s">
        <v>81</v>
      </c>
      <c r="AV1104" s="139" t="s">
        <v>81</v>
      </c>
      <c r="AW1104" s="139">
        <v>2256355</v>
      </c>
      <c r="AX1104" s="139" t="s">
        <v>121</v>
      </c>
      <c r="AY1104" s="139" t="s">
        <v>82</v>
      </c>
      <c r="AZ1104" s="139"/>
      <c r="BA1104" s="139" t="s">
        <v>83</v>
      </c>
      <c r="BB1104" s="157">
        <v>596421504994</v>
      </c>
      <c r="BC1104" s="139"/>
      <c r="BD1104" s="139" t="s">
        <v>3341</v>
      </c>
      <c r="BE1104" s="139" t="s">
        <v>119</v>
      </c>
      <c r="BF1104" s="139" t="s">
        <v>87</v>
      </c>
      <c r="BG1104" s="139" t="s">
        <v>84</v>
      </c>
      <c r="BH1104" s="139" t="s">
        <v>85</v>
      </c>
      <c r="BI1104" s="139" t="s">
        <v>86</v>
      </c>
      <c r="BJ1104" s="139"/>
      <c r="BK1104" s="139" t="s">
        <v>116</v>
      </c>
    </row>
    <row r="1105" spans="1:63" ht="13.2" customHeight="1" x14ac:dyDescent="0.2">
      <c r="A1105" s="54">
        <f t="shared" si="375"/>
        <v>45925</v>
      </c>
      <c r="B1105" s="54" t="str">
        <f t="shared" si="376"/>
        <v>NRT</v>
      </c>
      <c r="C1105" s="53">
        <f t="shared" si="377"/>
        <v>82020038185</v>
      </c>
      <c r="D1105" s="55" t="str">
        <f t="shared" si="378"/>
        <v>PJP250149261</v>
      </c>
      <c r="E1105" s="53">
        <f t="shared" si="379"/>
        <v>596421505005</v>
      </c>
      <c r="F1105" s="53">
        <f t="shared" si="380"/>
        <v>2256355</v>
      </c>
      <c r="G1105" s="53" t="str">
        <f t="shared" si="381"/>
        <v>SWCORP (TEAMHT)</v>
      </c>
      <c r="H1105" s="55" t="str">
        <f t="shared" si="382"/>
        <v>임대훈</v>
      </c>
      <c r="I1105" s="53">
        <f t="shared" si="383"/>
        <v>40021</v>
      </c>
      <c r="J1105" s="72">
        <f t="shared" si="384"/>
        <v>0</v>
      </c>
      <c r="K1105" s="114">
        <f t="shared" si="385"/>
        <v>1</v>
      </c>
      <c r="L1105" s="115">
        <f t="shared" si="386"/>
        <v>0.4</v>
      </c>
      <c r="M1105" s="115">
        <f t="shared" si="387"/>
        <v>2</v>
      </c>
      <c r="N1105" s="56">
        <f t="shared" si="388"/>
        <v>2</v>
      </c>
      <c r="O1105" s="53" t="str">
        <f t="shared" si="389"/>
        <v>목록(Manifest)</v>
      </c>
      <c r="P1105" s="100">
        <f t="shared" si="390"/>
        <v>5.56</v>
      </c>
      <c r="Q1105" s="63" t="str">
        <f t="shared" si="391"/>
        <v>RS702</v>
      </c>
      <c r="R1105" s="63" t="str">
        <f t="shared" si="392"/>
        <v>AIR SEOUL</v>
      </c>
      <c r="S1105" s="54">
        <f t="shared" si="393"/>
        <v>45925</v>
      </c>
      <c r="T1105" s="94">
        <f t="shared" si="394"/>
        <v>850</v>
      </c>
      <c r="U1105" s="98" cm="1">
        <f t="array" ref="U1105">IF(OR(ISNUMBER(SEARCH("대신대납",J1105)),ISNUMBER(SEARCH("대신 대납",J1105))),_xlfn.LET(
  _xlpm.s,J1105,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5" s="98">
        <f>((K1105-1)*2500)/(Summary!$B$23/100)</f>
        <v>0</v>
      </c>
      <c r="W1105" s="107">
        <f>IF(OR(ISNUMBER(SEARCH("대신대납",J1105)),ISNUMBER(SEARCH("대신 대납",J1105)),ISNUMBER(SEARCH("대신착불",J1105)),ISNUMBER(SEARCH("대신 착불",J1105))), 0,_xlfn.IFNA(_xlfn.IFS(
    AND(N1105/K1105 &gt; 2, N1105/K1105 &lt;= 5), 500/(Summary!$B$23/100) * K1105,
    AND(N1105/K1105 &gt; 5, N1105/K1105 &lt;= 10), 1000/(Summary!$B$23/100) * K1105,
    AND(N1105/K1105 &gt; 10, N1105/K1105 &lt;= 20), 3000/(Summary!$B$23/100) * K1105,
    AND(N1105/K1105 &gt; 20, N1105/K1105 &lt;= 25), 11000/(Summary!$B$23/100) * K1105,
    AND(N1105/K1105 &gt; 25, N1105/K1105 &lt;= 999), 15000/(Summary!$B$23/100) * K1105
),0))</f>
        <v>0</v>
      </c>
      <c r="X1105" s="99" cm="1">
        <f t="array" ref="X1105">_xlfn.IFNA(_xlfn.IFS(AND(P1105&gt;=2000, P1105&lt;3000), 10000, AND(P1105&gt;=3000, P1105&lt;4000), 15000, AND(P1105&gt;=4000, P1105&lt;5000), 20000, AND(P1105&gt;=5000), 25000),0)</f>
        <v>0</v>
      </c>
      <c r="Y1105" s="64" t="str">
        <f>_xlfn.IFNA(VLOOKUP(D1105,OTC!$A:$H,8,0),"")</f>
        <v/>
      </c>
      <c r="Z1105" s="102">
        <f t="shared" si="395"/>
        <v>0</v>
      </c>
      <c r="AA1105" s="113">
        <f t="shared" si="396"/>
        <v>850</v>
      </c>
      <c r="AB1105" s="124">
        <f>IF(OR(ISNUMBER(SEARCH("적하삭제",J1105)),ISNUMBER(SEARCH("적하 삭제",J1105))),0,AA1105*Summary!$B$23/100)</f>
        <v>8009.8050000000003</v>
      </c>
      <c r="AC1105" s="65"/>
      <c r="AD1105" s="145">
        <v>45925</v>
      </c>
      <c r="AE1105" s="139" t="s">
        <v>10</v>
      </c>
      <c r="AF1105" s="139">
        <v>82020038185</v>
      </c>
      <c r="AG1105" s="139" t="s">
        <v>3342</v>
      </c>
      <c r="AH1105" s="139" t="s">
        <v>3343</v>
      </c>
      <c r="AI1105" s="139">
        <v>1093521723</v>
      </c>
      <c r="AJ1105" s="139">
        <v>40021</v>
      </c>
      <c r="AK1105" s="139"/>
      <c r="AL1105" s="140">
        <v>1</v>
      </c>
      <c r="AM1105" s="141">
        <v>0.4</v>
      </c>
      <c r="AN1105" s="141">
        <v>2</v>
      </c>
      <c r="AO1105" s="141">
        <v>2</v>
      </c>
      <c r="AP1105" s="139" t="s">
        <v>7</v>
      </c>
      <c r="AQ1105" s="141">
        <v>5.56</v>
      </c>
      <c r="AR1105" s="139" t="s">
        <v>81</v>
      </c>
      <c r="AS1105" s="139" t="s">
        <v>81</v>
      </c>
      <c r="AT1105" s="139" t="s">
        <v>81</v>
      </c>
      <c r="AU1105" s="139" t="s">
        <v>81</v>
      </c>
      <c r="AV1105" s="139" t="s">
        <v>81</v>
      </c>
      <c r="AW1105" s="139">
        <v>2256355</v>
      </c>
      <c r="AX1105" s="139" t="s">
        <v>121</v>
      </c>
      <c r="AY1105" s="139" t="s">
        <v>82</v>
      </c>
      <c r="AZ1105" s="139"/>
      <c r="BA1105" s="139" t="s">
        <v>83</v>
      </c>
      <c r="BB1105" s="157">
        <v>596421505005</v>
      </c>
      <c r="BC1105" s="139"/>
      <c r="BD1105" s="139" t="s">
        <v>3344</v>
      </c>
      <c r="BE1105" s="139" t="s">
        <v>119</v>
      </c>
      <c r="BF1105" s="139" t="s">
        <v>87</v>
      </c>
      <c r="BG1105" s="139" t="s">
        <v>84</v>
      </c>
      <c r="BH1105" s="139" t="s">
        <v>85</v>
      </c>
      <c r="BI1105" s="139" t="s">
        <v>86</v>
      </c>
      <c r="BJ1105" s="139"/>
      <c r="BK1105" s="139" t="s">
        <v>116</v>
      </c>
    </row>
    <row r="1106" spans="1:63" ht="13.2" customHeight="1" x14ac:dyDescent="0.2">
      <c r="A1106" s="54">
        <f t="shared" si="375"/>
        <v>45925</v>
      </c>
      <c r="B1106" s="54" t="str">
        <f t="shared" si="376"/>
        <v>NRT</v>
      </c>
      <c r="C1106" s="53">
        <f t="shared" si="377"/>
        <v>82020038185</v>
      </c>
      <c r="D1106" s="55" t="str">
        <f t="shared" si="378"/>
        <v>PJP250149429</v>
      </c>
      <c r="E1106" s="53">
        <f t="shared" si="379"/>
        <v>596421506210</v>
      </c>
      <c r="F1106" s="53">
        <f t="shared" si="380"/>
        <v>2256355</v>
      </c>
      <c r="G1106" s="53" t="str">
        <f t="shared" si="381"/>
        <v>SWCORP (TEAMHT)</v>
      </c>
      <c r="H1106" s="55" t="str">
        <f t="shared" si="382"/>
        <v>최준상</v>
      </c>
      <c r="I1106" s="53">
        <f t="shared" si="383"/>
        <v>7973</v>
      </c>
      <c r="J1106" s="72">
        <f t="shared" si="384"/>
        <v>0</v>
      </c>
      <c r="K1106" s="114">
        <f t="shared" si="385"/>
        <v>1</v>
      </c>
      <c r="L1106" s="115">
        <f t="shared" si="386"/>
        <v>2.95</v>
      </c>
      <c r="M1106" s="115">
        <f t="shared" si="387"/>
        <v>6.2</v>
      </c>
      <c r="N1106" s="56">
        <f t="shared" si="388"/>
        <v>6.2</v>
      </c>
      <c r="O1106" s="53" t="str">
        <f t="shared" si="389"/>
        <v>일반(목록배제,Normal-Manifest Exception)</v>
      </c>
      <c r="P1106" s="100">
        <f t="shared" si="390"/>
        <v>17.38</v>
      </c>
      <c r="Q1106" s="63" t="str">
        <f t="shared" si="391"/>
        <v>RS702</v>
      </c>
      <c r="R1106" s="63" t="str">
        <f t="shared" si="392"/>
        <v>AIR SEOUL</v>
      </c>
      <c r="S1106" s="54">
        <f t="shared" si="393"/>
        <v>45925</v>
      </c>
      <c r="T1106" s="94">
        <f t="shared" si="394"/>
        <v>1648</v>
      </c>
      <c r="U1106" s="98" cm="1">
        <f t="array" ref="U1106">IF(OR(ISNUMBER(SEARCH("대신대납",J1106)),ISNUMBER(SEARCH("대신 대납",J1106))),_xlfn.LET(
  _xlpm.s,J1106,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6" s="98">
        <f>((K1106-1)*2500)/(Summary!$B$23/100)</f>
        <v>0</v>
      </c>
      <c r="W1106" s="107">
        <f>IF(OR(ISNUMBER(SEARCH("대신대납",J1106)),ISNUMBER(SEARCH("대신 대납",J1106)),ISNUMBER(SEARCH("대신착불",J1106)),ISNUMBER(SEARCH("대신 착불",J1106))), 0,_xlfn.IFNA(_xlfn.IFS(
    AND(N1106/K1106 &gt; 2, N1106/K1106 &lt;= 5), 500/(Summary!$B$23/100) * K1106,
    AND(N1106/K1106 &gt; 5, N1106/K1106 &lt;= 10), 1000/(Summary!$B$23/100) * K1106,
    AND(N1106/K1106 &gt; 10, N1106/K1106 &lt;= 20), 3000/(Summary!$B$23/100) * K1106,
    AND(N1106/K1106 &gt; 20, N1106/K1106 &lt;= 25), 11000/(Summary!$B$23/100) * K1106,
    AND(N1106/K1106 &gt; 25, N1106/K1106 &lt;= 999), 15000/(Summary!$B$23/100) * K1106
),0))</f>
        <v>106.11993675251769</v>
      </c>
      <c r="X1106" s="99" cm="1">
        <f t="array" ref="X1106">_xlfn.IFNA(_xlfn.IFS(AND(P1106&gt;=2000, P1106&lt;3000), 10000, AND(P1106&gt;=3000, P1106&lt;4000), 15000, AND(P1106&gt;=4000, P1106&lt;5000), 20000, AND(P1106&gt;=5000), 25000),0)</f>
        <v>0</v>
      </c>
      <c r="Y1106" s="64" t="str">
        <f>_xlfn.IFNA(VLOOKUP(D1106,OTC!$A:$H,8,0),"")</f>
        <v/>
      </c>
      <c r="Z1106" s="102">
        <f t="shared" si="395"/>
        <v>106</v>
      </c>
      <c r="AA1106" s="113">
        <f t="shared" si="396"/>
        <v>1754</v>
      </c>
      <c r="AB1106" s="124">
        <f>IF(OR(ISNUMBER(SEARCH("적하삭제",J1106)),ISNUMBER(SEARCH("적하 삭제",J1106))),0,AA1106*Summary!$B$23/100)</f>
        <v>16528.468199999999</v>
      </c>
      <c r="AC1106" s="65"/>
      <c r="AD1106" s="145">
        <v>45925</v>
      </c>
      <c r="AE1106" s="139" t="s">
        <v>10</v>
      </c>
      <c r="AF1106" s="139">
        <v>82020038185</v>
      </c>
      <c r="AG1106" s="139" t="s">
        <v>3345</v>
      </c>
      <c r="AH1106" s="139" t="s">
        <v>3346</v>
      </c>
      <c r="AI1106" s="139">
        <v>1038988255</v>
      </c>
      <c r="AJ1106" s="139">
        <v>7973</v>
      </c>
      <c r="AK1106" s="139"/>
      <c r="AL1106" s="140">
        <v>1</v>
      </c>
      <c r="AM1106" s="141">
        <v>2.95</v>
      </c>
      <c r="AN1106" s="141">
        <v>6.2</v>
      </c>
      <c r="AO1106" s="141">
        <v>6.5</v>
      </c>
      <c r="AP1106" s="139" t="s">
        <v>8</v>
      </c>
      <c r="AQ1106" s="141">
        <v>17.38</v>
      </c>
      <c r="AR1106" s="139" t="s">
        <v>81</v>
      </c>
      <c r="AS1106" s="139" t="s">
        <v>81</v>
      </c>
      <c r="AT1106" s="139" t="s">
        <v>81</v>
      </c>
      <c r="AU1106" s="139" t="s">
        <v>81</v>
      </c>
      <c r="AV1106" s="139" t="s">
        <v>81</v>
      </c>
      <c r="AW1106" s="139">
        <v>2256355</v>
      </c>
      <c r="AX1106" s="139" t="s">
        <v>121</v>
      </c>
      <c r="AY1106" s="139" t="s">
        <v>82</v>
      </c>
      <c r="AZ1106" s="139"/>
      <c r="BA1106" s="139" t="s">
        <v>83</v>
      </c>
      <c r="BB1106" s="157">
        <v>596421506210</v>
      </c>
      <c r="BC1106" s="139"/>
      <c r="BD1106" s="139" t="s">
        <v>3347</v>
      </c>
      <c r="BE1106" s="139" t="s">
        <v>119</v>
      </c>
      <c r="BF1106" s="139" t="s">
        <v>87</v>
      </c>
      <c r="BG1106" s="139" t="s">
        <v>84</v>
      </c>
      <c r="BH1106" s="139" t="s">
        <v>85</v>
      </c>
      <c r="BI1106" s="139" t="s">
        <v>86</v>
      </c>
      <c r="BJ1106" s="139"/>
      <c r="BK1106" s="139" t="s">
        <v>116</v>
      </c>
    </row>
    <row r="1107" spans="1:63" ht="13.2" customHeight="1" x14ac:dyDescent="0.2">
      <c r="A1107" s="54">
        <f t="shared" si="375"/>
        <v>45925</v>
      </c>
      <c r="B1107" s="54" t="str">
        <f t="shared" si="376"/>
        <v>NRT</v>
      </c>
      <c r="C1107" s="53">
        <f t="shared" si="377"/>
        <v>82020038185</v>
      </c>
      <c r="D1107" s="55" t="str">
        <f t="shared" si="378"/>
        <v>PJP250149430</v>
      </c>
      <c r="E1107" s="53">
        <f t="shared" si="379"/>
        <v>596421506221</v>
      </c>
      <c r="F1107" s="53">
        <f t="shared" si="380"/>
        <v>2256355</v>
      </c>
      <c r="G1107" s="53" t="str">
        <f t="shared" si="381"/>
        <v>SWCORP (TEAMHT)</v>
      </c>
      <c r="H1107" s="55" t="str">
        <f t="shared" si="382"/>
        <v>김윤정</v>
      </c>
      <c r="I1107" s="53">
        <f t="shared" si="383"/>
        <v>7703</v>
      </c>
      <c r="J1107" s="72">
        <f t="shared" si="384"/>
        <v>0</v>
      </c>
      <c r="K1107" s="114">
        <f t="shared" si="385"/>
        <v>1</v>
      </c>
      <c r="L1107" s="115">
        <f t="shared" si="386"/>
        <v>1.2</v>
      </c>
      <c r="M1107" s="115">
        <f t="shared" si="387"/>
        <v>3.5</v>
      </c>
      <c r="N1107" s="56">
        <f t="shared" si="388"/>
        <v>3.5</v>
      </c>
      <c r="O1107" s="53" t="str">
        <f t="shared" si="389"/>
        <v>일반(목록배제,Normal-Manifest Exception)</v>
      </c>
      <c r="P1107" s="100">
        <f t="shared" si="390"/>
        <v>7.66</v>
      </c>
      <c r="Q1107" s="63" t="str">
        <f t="shared" si="391"/>
        <v>RS702</v>
      </c>
      <c r="R1107" s="63" t="str">
        <f t="shared" si="392"/>
        <v>AIR SEOUL</v>
      </c>
      <c r="S1107" s="54">
        <f t="shared" si="393"/>
        <v>45925</v>
      </c>
      <c r="T1107" s="94">
        <f t="shared" si="394"/>
        <v>1135</v>
      </c>
      <c r="U1107" s="98" cm="1">
        <f t="array" ref="U1107">IF(OR(ISNUMBER(SEARCH("대신대납",J1107)),ISNUMBER(SEARCH("대신 대납",J1107))),_xlfn.LET(
  _xlpm.s,J1107,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7" s="98">
        <f>((K1107-1)*2500)/(Summary!$B$23/100)</f>
        <v>0</v>
      </c>
      <c r="W1107" s="107">
        <f>IF(OR(ISNUMBER(SEARCH("대신대납",J1107)),ISNUMBER(SEARCH("대신 대납",J1107)),ISNUMBER(SEARCH("대신착불",J1107)),ISNUMBER(SEARCH("대신 착불",J1107))), 0,_xlfn.IFNA(_xlfn.IFS(
    AND(N1107/K1107 &gt; 2, N1107/K1107 &lt;= 5), 500/(Summary!$B$23/100) * K1107,
    AND(N1107/K1107 &gt; 5, N1107/K1107 &lt;= 10), 1000/(Summary!$B$23/100) * K1107,
    AND(N1107/K1107 &gt; 10, N1107/K1107 &lt;= 20), 3000/(Summary!$B$23/100) * K1107,
    AND(N1107/K1107 &gt; 20, N1107/K1107 &lt;= 25), 11000/(Summary!$B$23/100) * K1107,
    AND(N1107/K1107 &gt; 25, N1107/K1107 &lt;= 999), 15000/(Summary!$B$23/100) * K1107
),0))</f>
        <v>53.059968376258844</v>
      </c>
      <c r="X1107" s="99" cm="1">
        <f t="array" ref="X1107">_xlfn.IFNA(_xlfn.IFS(AND(P1107&gt;=2000, P1107&lt;3000), 10000, AND(P1107&gt;=3000, P1107&lt;4000), 15000, AND(P1107&gt;=4000, P1107&lt;5000), 20000, AND(P1107&gt;=5000), 25000),0)</f>
        <v>0</v>
      </c>
      <c r="Y1107" s="64" t="str">
        <f>_xlfn.IFNA(VLOOKUP(D1107,OTC!$A:$H,8,0),"")</f>
        <v/>
      </c>
      <c r="Z1107" s="102">
        <f t="shared" si="395"/>
        <v>53</v>
      </c>
      <c r="AA1107" s="113">
        <f t="shared" si="396"/>
        <v>1188</v>
      </c>
      <c r="AB1107" s="124">
        <f>IF(OR(ISNUMBER(SEARCH("적하삭제",J1107)),ISNUMBER(SEARCH("적하 삭제",J1107))),0,AA1107*Summary!$B$23/100)</f>
        <v>11194.8804</v>
      </c>
      <c r="AC1107" s="65"/>
      <c r="AD1107" s="145">
        <v>45925</v>
      </c>
      <c r="AE1107" s="139" t="s">
        <v>10</v>
      </c>
      <c r="AF1107" s="139">
        <v>82020038185</v>
      </c>
      <c r="AG1107" s="139" t="s">
        <v>3348</v>
      </c>
      <c r="AH1107" s="139" t="s">
        <v>3349</v>
      </c>
      <c r="AI1107" s="139">
        <v>1071704109</v>
      </c>
      <c r="AJ1107" s="139">
        <v>7703</v>
      </c>
      <c r="AK1107" s="139"/>
      <c r="AL1107" s="140">
        <v>1</v>
      </c>
      <c r="AM1107" s="141">
        <v>1.2</v>
      </c>
      <c r="AN1107" s="141">
        <v>3.5</v>
      </c>
      <c r="AO1107" s="141">
        <v>3.5</v>
      </c>
      <c r="AP1107" s="139" t="s">
        <v>8</v>
      </c>
      <c r="AQ1107" s="141">
        <v>7.66</v>
      </c>
      <c r="AR1107" s="139" t="s">
        <v>81</v>
      </c>
      <c r="AS1107" s="139" t="s">
        <v>81</v>
      </c>
      <c r="AT1107" s="139" t="s">
        <v>81</v>
      </c>
      <c r="AU1107" s="139" t="s">
        <v>81</v>
      </c>
      <c r="AV1107" s="139" t="s">
        <v>81</v>
      </c>
      <c r="AW1107" s="139">
        <v>2256355</v>
      </c>
      <c r="AX1107" s="139" t="s">
        <v>121</v>
      </c>
      <c r="AY1107" s="139" t="s">
        <v>82</v>
      </c>
      <c r="AZ1107" s="139"/>
      <c r="BA1107" s="139" t="s">
        <v>83</v>
      </c>
      <c r="BB1107" s="157">
        <v>596421506221</v>
      </c>
      <c r="BC1107" s="139"/>
      <c r="BD1107" s="139" t="s">
        <v>3350</v>
      </c>
      <c r="BE1107" s="139" t="s">
        <v>119</v>
      </c>
      <c r="BF1107" s="139" t="s">
        <v>87</v>
      </c>
      <c r="BG1107" s="139" t="s">
        <v>84</v>
      </c>
      <c r="BH1107" s="139" t="s">
        <v>85</v>
      </c>
      <c r="BI1107" s="139" t="s">
        <v>86</v>
      </c>
      <c r="BJ1107" s="139"/>
      <c r="BK1107" s="139" t="s">
        <v>116</v>
      </c>
    </row>
    <row r="1108" spans="1:63" ht="13.2" customHeight="1" x14ac:dyDescent="0.2">
      <c r="A1108" s="54">
        <f t="shared" si="375"/>
        <v>45925</v>
      </c>
      <c r="B1108" s="54" t="str">
        <f t="shared" si="376"/>
        <v>NRT</v>
      </c>
      <c r="C1108" s="53">
        <f t="shared" si="377"/>
        <v>82020038185</v>
      </c>
      <c r="D1108" s="55" t="str">
        <f t="shared" si="378"/>
        <v>PJP250149962</v>
      </c>
      <c r="E1108" s="53">
        <f t="shared" si="379"/>
        <v>596421510701</v>
      </c>
      <c r="F1108" s="53">
        <f t="shared" si="380"/>
        <v>2256355</v>
      </c>
      <c r="G1108" s="53" t="str">
        <f t="shared" si="381"/>
        <v>SWCORP (TEAMHT)</v>
      </c>
      <c r="H1108" s="55" t="str">
        <f t="shared" si="382"/>
        <v>양은주</v>
      </c>
      <c r="I1108" s="53">
        <f t="shared" si="383"/>
        <v>46773</v>
      </c>
      <c r="J1108" s="72">
        <f t="shared" si="384"/>
        <v>0</v>
      </c>
      <c r="K1108" s="114">
        <f t="shared" si="385"/>
        <v>1</v>
      </c>
      <c r="L1108" s="115">
        <f t="shared" si="386"/>
        <v>7.6</v>
      </c>
      <c r="M1108" s="115">
        <f t="shared" si="387"/>
        <v>8.1</v>
      </c>
      <c r="N1108" s="56">
        <f t="shared" si="388"/>
        <v>8.1</v>
      </c>
      <c r="O1108" s="53" t="str">
        <f t="shared" si="389"/>
        <v>일반(목록배제,Normal-Manifest Exception)</v>
      </c>
      <c r="P1108" s="100">
        <f t="shared" si="390"/>
        <v>42.15</v>
      </c>
      <c r="Q1108" s="63" t="str">
        <f t="shared" si="391"/>
        <v>RS702</v>
      </c>
      <c r="R1108" s="63" t="str">
        <f t="shared" si="392"/>
        <v>AIR SEOUL</v>
      </c>
      <c r="S1108" s="54">
        <f t="shared" si="393"/>
        <v>45925</v>
      </c>
      <c r="T1108" s="94">
        <f t="shared" si="394"/>
        <v>2009</v>
      </c>
      <c r="U1108" s="98" cm="1">
        <f t="array" ref="U1108">IF(OR(ISNUMBER(SEARCH("대신대납",J1108)),ISNUMBER(SEARCH("대신 대납",J1108))),_xlfn.LET(
  _xlpm.s,J1108,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8" s="98">
        <f>((K1108-1)*2500)/(Summary!$B$23/100)</f>
        <v>0</v>
      </c>
      <c r="W1108" s="107">
        <f>IF(OR(ISNUMBER(SEARCH("대신대납",J1108)),ISNUMBER(SEARCH("대신 대납",J1108)),ISNUMBER(SEARCH("대신착불",J1108)),ISNUMBER(SEARCH("대신 착불",J1108))), 0,_xlfn.IFNA(_xlfn.IFS(
    AND(N1108/K1108 &gt; 2, N1108/K1108 &lt;= 5), 500/(Summary!$B$23/100) * K1108,
    AND(N1108/K1108 &gt; 5, N1108/K1108 &lt;= 10), 1000/(Summary!$B$23/100) * K1108,
    AND(N1108/K1108 &gt; 10, N1108/K1108 &lt;= 20), 3000/(Summary!$B$23/100) * K1108,
    AND(N1108/K1108 &gt; 20, N1108/K1108 &lt;= 25), 11000/(Summary!$B$23/100) * K1108,
    AND(N1108/K1108 &gt; 25, N1108/K1108 &lt;= 999), 15000/(Summary!$B$23/100) * K1108
),0))</f>
        <v>106.11993675251769</v>
      </c>
      <c r="X1108" s="99" cm="1">
        <f t="array" ref="X1108">_xlfn.IFNA(_xlfn.IFS(AND(P1108&gt;=2000, P1108&lt;3000), 10000, AND(P1108&gt;=3000, P1108&lt;4000), 15000, AND(P1108&gt;=4000, P1108&lt;5000), 20000, AND(P1108&gt;=5000), 25000),0)</f>
        <v>0</v>
      </c>
      <c r="Y1108" s="64" t="str">
        <f>_xlfn.IFNA(VLOOKUP(D1108,OTC!$A:$H,8,0),"")</f>
        <v/>
      </c>
      <c r="Z1108" s="102">
        <f t="shared" si="395"/>
        <v>106</v>
      </c>
      <c r="AA1108" s="113">
        <f t="shared" si="396"/>
        <v>2115</v>
      </c>
      <c r="AB1108" s="124">
        <f>IF(OR(ISNUMBER(SEARCH("적하삭제",J1108)),ISNUMBER(SEARCH("적하 삭제",J1108))),0,AA1108*Summary!$B$23/100)</f>
        <v>19930.279500000001</v>
      </c>
      <c r="AC1108" s="65"/>
      <c r="AD1108" s="145">
        <v>45925</v>
      </c>
      <c r="AE1108" s="139" t="s">
        <v>10</v>
      </c>
      <c r="AF1108" s="139">
        <v>82020038185</v>
      </c>
      <c r="AG1108" s="139" t="s">
        <v>3351</v>
      </c>
      <c r="AH1108" s="139" t="s">
        <v>3352</v>
      </c>
      <c r="AI1108" s="139">
        <v>1049415423</v>
      </c>
      <c r="AJ1108" s="139">
        <v>46773</v>
      </c>
      <c r="AK1108" s="139"/>
      <c r="AL1108" s="140">
        <v>1</v>
      </c>
      <c r="AM1108" s="141">
        <v>7.6</v>
      </c>
      <c r="AN1108" s="141">
        <v>8.1</v>
      </c>
      <c r="AO1108" s="141">
        <v>8.5</v>
      </c>
      <c r="AP1108" s="139" t="s">
        <v>8</v>
      </c>
      <c r="AQ1108" s="141">
        <v>42.15</v>
      </c>
      <c r="AR1108" s="139" t="s">
        <v>81</v>
      </c>
      <c r="AS1108" s="139" t="s">
        <v>81</v>
      </c>
      <c r="AT1108" s="139" t="s">
        <v>81</v>
      </c>
      <c r="AU1108" s="139" t="s">
        <v>81</v>
      </c>
      <c r="AV1108" s="139" t="s">
        <v>81</v>
      </c>
      <c r="AW1108" s="139">
        <v>2256355</v>
      </c>
      <c r="AX1108" s="139" t="s">
        <v>121</v>
      </c>
      <c r="AY1108" s="139" t="s">
        <v>82</v>
      </c>
      <c r="AZ1108" s="139"/>
      <c r="BA1108" s="139" t="s">
        <v>83</v>
      </c>
      <c r="BB1108" s="157">
        <v>596421510701</v>
      </c>
      <c r="BC1108" s="139"/>
      <c r="BD1108" s="139" t="s">
        <v>3353</v>
      </c>
      <c r="BE1108" s="139" t="s">
        <v>119</v>
      </c>
      <c r="BF1108" s="139" t="s">
        <v>87</v>
      </c>
      <c r="BG1108" s="139" t="s">
        <v>84</v>
      </c>
      <c r="BH1108" s="139" t="s">
        <v>85</v>
      </c>
      <c r="BI1108" s="139" t="s">
        <v>86</v>
      </c>
      <c r="BJ1108" s="139"/>
      <c r="BK1108" s="139" t="s">
        <v>116</v>
      </c>
    </row>
    <row r="1109" spans="1:63" ht="13.2" customHeight="1" x14ac:dyDescent="0.2">
      <c r="A1109" s="54">
        <f t="shared" si="375"/>
        <v>45925</v>
      </c>
      <c r="B1109" s="54" t="str">
        <f t="shared" si="376"/>
        <v>NRT</v>
      </c>
      <c r="C1109" s="53">
        <f t="shared" si="377"/>
        <v>82020038185</v>
      </c>
      <c r="D1109" s="55" t="str">
        <f t="shared" si="378"/>
        <v>PJP250149905</v>
      </c>
      <c r="E1109" s="53">
        <f t="shared" si="379"/>
        <v>596421509080</v>
      </c>
      <c r="F1109" s="53">
        <f t="shared" si="380"/>
        <v>2256355</v>
      </c>
      <c r="G1109" s="53" t="str">
        <f t="shared" si="381"/>
        <v>SWCORP (TEAMHT)</v>
      </c>
      <c r="H1109" s="55" t="str">
        <f t="shared" si="382"/>
        <v>정윤형</v>
      </c>
      <c r="I1109" s="53">
        <f t="shared" si="383"/>
        <v>57970</v>
      </c>
      <c r="J1109" s="72">
        <f t="shared" si="384"/>
        <v>0</v>
      </c>
      <c r="K1109" s="114">
        <f t="shared" si="385"/>
        <v>1</v>
      </c>
      <c r="L1109" s="115">
        <f t="shared" si="386"/>
        <v>4.55</v>
      </c>
      <c r="M1109" s="115">
        <f t="shared" si="387"/>
        <v>3.6</v>
      </c>
      <c r="N1109" s="56">
        <f t="shared" si="388"/>
        <v>4.6000000000000005</v>
      </c>
      <c r="O1109" s="53" t="str">
        <f t="shared" si="389"/>
        <v>일반(목록배제,Normal-Manifest Exception)</v>
      </c>
      <c r="P1109" s="100">
        <f t="shared" si="390"/>
        <v>8.91</v>
      </c>
      <c r="Q1109" s="63" t="str">
        <f t="shared" si="391"/>
        <v>RS702</v>
      </c>
      <c r="R1109" s="63" t="str">
        <f t="shared" si="392"/>
        <v>AIR SEOUL</v>
      </c>
      <c r="S1109" s="54">
        <f t="shared" si="393"/>
        <v>45925</v>
      </c>
      <c r="T1109" s="94">
        <f t="shared" si="394"/>
        <v>1344</v>
      </c>
      <c r="U1109" s="98" cm="1">
        <f t="array" ref="U1109">IF(OR(ISNUMBER(SEARCH("대신대납",J1109)),ISNUMBER(SEARCH("대신 대납",J1109))),_xlfn.LET(
  _xlpm.s,J1109,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09" s="98">
        <f>((K1109-1)*2500)/(Summary!$B$23/100)</f>
        <v>0</v>
      </c>
      <c r="W1109" s="107">
        <f>IF(OR(ISNUMBER(SEARCH("대신대납",J1109)),ISNUMBER(SEARCH("대신 대납",J1109)),ISNUMBER(SEARCH("대신착불",J1109)),ISNUMBER(SEARCH("대신 착불",J1109))), 0,_xlfn.IFNA(_xlfn.IFS(
    AND(N1109/K1109 &gt; 2, N1109/K1109 &lt;= 5), 500/(Summary!$B$23/100) * K1109,
    AND(N1109/K1109 &gt; 5, N1109/K1109 &lt;= 10), 1000/(Summary!$B$23/100) * K1109,
    AND(N1109/K1109 &gt; 10, N1109/K1109 &lt;= 20), 3000/(Summary!$B$23/100) * K1109,
    AND(N1109/K1109 &gt; 20, N1109/K1109 &lt;= 25), 11000/(Summary!$B$23/100) * K1109,
    AND(N1109/K1109 &gt; 25, N1109/K1109 &lt;= 999), 15000/(Summary!$B$23/100) * K1109
),0))</f>
        <v>53.059968376258844</v>
      </c>
      <c r="X1109" s="99" cm="1">
        <f t="array" ref="X1109">_xlfn.IFNA(_xlfn.IFS(AND(P1109&gt;=2000, P1109&lt;3000), 10000, AND(P1109&gt;=3000, P1109&lt;4000), 15000, AND(P1109&gt;=4000, P1109&lt;5000), 20000, AND(P1109&gt;=5000), 25000),0)</f>
        <v>0</v>
      </c>
      <c r="Y1109" s="64" t="str">
        <f>_xlfn.IFNA(VLOOKUP(D1109,OTC!$A:$H,8,0),"")</f>
        <v/>
      </c>
      <c r="Z1109" s="102">
        <f t="shared" si="395"/>
        <v>53</v>
      </c>
      <c r="AA1109" s="113">
        <f t="shared" si="396"/>
        <v>1397</v>
      </c>
      <c r="AB1109" s="124">
        <f>IF(OR(ISNUMBER(SEARCH("적하삭제",J1109)),ISNUMBER(SEARCH("적하 삭제",J1109))),0,AA1109*Summary!$B$23/100)</f>
        <v>13164.3501</v>
      </c>
      <c r="AC1109" s="65"/>
      <c r="AD1109" s="145">
        <v>45925</v>
      </c>
      <c r="AE1109" s="139" t="s">
        <v>10</v>
      </c>
      <c r="AF1109" s="139">
        <v>82020038185</v>
      </c>
      <c r="AG1109" s="139" t="s">
        <v>3354</v>
      </c>
      <c r="AH1109" s="139" t="s">
        <v>3355</v>
      </c>
      <c r="AI1109" s="139">
        <v>1092395578</v>
      </c>
      <c r="AJ1109" s="139">
        <v>57970</v>
      </c>
      <c r="AK1109" s="139"/>
      <c r="AL1109" s="140">
        <v>1</v>
      </c>
      <c r="AM1109" s="141">
        <v>4.55</v>
      </c>
      <c r="AN1109" s="141">
        <v>3.6</v>
      </c>
      <c r="AO1109" s="141">
        <v>4.5999999999999996</v>
      </c>
      <c r="AP1109" s="139" t="s">
        <v>8</v>
      </c>
      <c r="AQ1109" s="141">
        <v>8.91</v>
      </c>
      <c r="AR1109" s="139" t="s">
        <v>81</v>
      </c>
      <c r="AS1109" s="139" t="s">
        <v>81</v>
      </c>
      <c r="AT1109" s="139" t="s">
        <v>81</v>
      </c>
      <c r="AU1109" s="139" t="s">
        <v>81</v>
      </c>
      <c r="AV1109" s="139" t="s">
        <v>81</v>
      </c>
      <c r="AW1109" s="139">
        <v>2256355</v>
      </c>
      <c r="AX1109" s="139" t="s">
        <v>121</v>
      </c>
      <c r="AY1109" s="139" t="s">
        <v>82</v>
      </c>
      <c r="AZ1109" s="139"/>
      <c r="BA1109" s="139" t="s">
        <v>83</v>
      </c>
      <c r="BB1109" s="157">
        <v>596421509080</v>
      </c>
      <c r="BC1109" s="139"/>
      <c r="BD1109" s="139" t="s">
        <v>3356</v>
      </c>
      <c r="BE1109" s="139" t="s">
        <v>119</v>
      </c>
      <c r="BF1109" s="139" t="s">
        <v>87</v>
      </c>
      <c r="BG1109" s="139" t="s">
        <v>84</v>
      </c>
      <c r="BH1109" s="139" t="s">
        <v>85</v>
      </c>
      <c r="BI1109" s="139" t="s">
        <v>86</v>
      </c>
      <c r="BJ1109" s="139"/>
      <c r="BK1109" s="139" t="s">
        <v>116</v>
      </c>
    </row>
    <row r="1110" spans="1:63" ht="13.2" customHeight="1" x14ac:dyDescent="0.2">
      <c r="A1110" s="54">
        <f t="shared" si="375"/>
        <v>45925</v>
      </c>
      <c r="B1110" s="54" t="str">
        <f t="shared" si="376"/>
        <v>NRT</v>
      </c>
      <c r="C1110" s="53">
        <f t="shared" si="377"/>
        <v>82020038185</v>
      </c>
      <c r="D1110" s="55" t="str">
        <f t="shared" si="378"/>
        <v>PJP250148867</v>
      </c>
      <c r="E1110" s="53">
        <f t="shared" si="379"/>
        <v>596421502345</v>
      </c>
      <c r="F1110" s="53">
        <f t="shared" si="380"/>
        <v>2256355</v>
      </c>
      <c r="G1110" s="53" t="str">
        <f t="shared" si="381"/>
        <v>SWCORP (TEAMHT)</v>
      </c>
      <c r="H1110" s="55" t="str">
        <f t="shared" si="382"/>
        <v>김재엽</v>
      </c>
      <c r="I1110" s="53">
        <f t="shared" si="383"/>
        <v>31106</v>
      </c>
      <c r="J1110" s="72">
        <f t="shared" si="384"/>
        <v>0</v>
      </c>
      <c r="K1110" s="114">
        <f t="shared" si="385"/>
        <v>1</v>
      </c>
      <c r="L1110" s="115">
        <f t="shared" si="386"/>
        <v>1.5</v>
      </c>
      <c r="M1110" s="115">
        <f t="shared" si="387"/>
        <v>3.4</v>
      </c>
      <c r="N1110" s="56">
        <f t="shared" si="388"/>
        <v>3.4000000000000004</v>
      </c>
      <c r="O1110" s="53" t="str">
        <f t="shared" si="389"/>
        <v>일반(목록배제,Normal-Manifest Exception)</v>
      </c>
      <c r="P1110" s="100">
        <f t="shared" si="390"/>
        <v>13.73</v>
      </c>
      <c r="Q1110" s="63" t="str">
        <f t="shared" si="391"/>
        <v>RS702</v>
      </c>
      <c r="R1110" s="63" t="str">
        <f t="shared" si="392"/>
        <v>AIR SEOUL</v>
      </c>
      <c r="S1110" s="54">
        <f t="shared" si="393"/>
        <v>45925</v>
      </c>
      <c r="T1110" s="94">
        <f t="shared" si="394"/>
        <v>1116</v>
      </c>
      <c r="U1110" s="98" cm="1">
        <f t="array" ref="U1110">IF(OR(ISNUMBER(SEARCH("대신대납",J1110)),ISNUMBER(SEARCH("대신 대납",J1110))),_xlfn.LET(
  _xlpm.s,J1110,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0" s="98">
        <f>((K1110-1)*2500)/(Summary!$B$23/100)</f>
        <v>0</v>
      </c>
      <c r="W1110" s="107">
        <f>IF(OR(ISNUMBER(SEARCH("대신대납",J1110)),ISNUMBER(SEARCH("대신 대납",J1110)),ISNUMBER(SEARCH("대신착불",J1110)),ISNUMBER(SEARCH("대신 착불",J1110))), 0,_xlfn.IFNA(_xlfn.IFS(
    AND(N1110/K1110 &gt; 2, N1110/K1110 &lt;= 5), 500/(Summary!$B$23/100) * K1110,
    AND(N1110/K1110 &gt; 5, N1110/K1110 &lt;= 10), 1000/(Summary!$B$23/100) * K1110,
    AND(N1110/K1110 &gt; 10, N1110/K1110 &lt;= 20), 3000/(Summary!$B$23/100) * K1110,
    AND(N1110/K1110 &gt; 20, N1110/K1110 &lt;= 25), 11000/(Summary!$B$23/100) * K1110,
    AND(N1110/K1110 &gt; 25, N1110/K1110 &lt;= 999), 15000/(Summary!$B$23/100) * K1110
),0))</f>
        <v>53.059968376258844</v>
      </c>
      <c r="X1110" s="99" cm="1">
        <f t="array" ref="X1110">_xlfn.IFNA(_xlfn.IFS(AND(P1110&gt;=2000, P1110&lt;3000), 10000, AND(P1110&gt;=3000, P1110&lt;4000), 15000, AND(P1110&gt;=4000, P1110&lt;5000), 20000, AND(P1110&gt;=5000), 25000),0)</f>
        <v>0</v>
      </c>
      <c r="Y1110" s="64" t="str">
        <f>_xlfn.IFNA(VLOOKUP(D1110,OTC!$A:$H,8,0),"")</f>
        <v/>
      </c>
      <c r="Z1110" s="102">
        <f t="shared" si="395"/>
        <v>53</v>
      </c>
      <c r="AA1110" s="113">
        <f t="shared" si="396"/>
        <v>1169</v>
      </c>
      <c r="AB1110" s="124">
        <f>IF(OR(ISNUMBER(SEARCH("적하삭제",J1110)),ISNUMBER(SEARCH("적하 삭제",J1110))),0,AA1110*Summary!$B$23/100)</f>
        <v>11015.8377</v>
      </c>
      <c r="AC1110" s="65"/>
      <c r="AD1110" s="145">
        <v>45925</v>
      </c>
      <c r="AE1110" s="139" t="s">
        <v>10</v>
      </c>
      <c r="AF1110" s="139">
        <v>82020038185</v>
      </c>
      <c r="AG1110" s="139" t="s">
        <v>3357</v>
      </c>
      <c r="AH1110" s="139" t="s">
        <v>284</v>
      </c>
      <c r="AI1110" s="139">
        <v>1083687900</v>
      </c>
      <c r="AJ1110" s="139">
        <v>31106</v>
      </c>
      <c r="AK1110" s="139"/>
      <c r="AL1110" s="140">
        <v>1</v>
      </c>
      <c r="AM1110" s="141">
        <v>1.5</v>
      </c>
      <c r="AN1110" s="141">
        <v>3.4</v>
      </c>
      <c r="AO1110" s="141">
        <v>3.4</v>
      </c>
      <c r="AP1110" s="139" t="s">
        <v>8</v>
      </c>
      <c r="AQ1110" s="141">
        <v>13.73</v>
      </c>
      <c r="AR1110" s="139" t="s">
        <v>81</v>
      </c>
      <c r="AS1110" s="139" t="s">
        <v>81</v>
      </c>
      <c r="AT1110" s="139" t="s">
        <v>81</v>
      </c>
      <c r="AU1110" s="139" t="s">
        <v>81</v>
      </c>
      <c r="AV1110" s="139" t="s">
        <v>81</v>
      </c>
      <c r="AW1110" s="139">
        <v>2256355</v>
      </c>
      <c r="AX1110" s="139" t="s">
        <v>121</v>
      </c>
      <c r="AY1110" s="139" t="s">
        <v>82</v>
      </c>
      <c r="AZ1110" s="139"/>
      <c r="BA1110" s="139" t="s">
        <v>83</v>
      </c>
      <c r="BB1110" s="157">
        <v>596421502345</v>
      </c>
      <c r="BC1110" s="139"/>
      <c r="BD1110" s="139" t="s">
        <v>3358</v>
      </c>
      <c r="BE1110" s="139" t="s">
        <v>119</v>
      </c>
      <c r="BF1110" s="139" t="s">
        <v>87</v>
      </c>
      <c r="BG1110" s="139" t="s">
        <v>84</v>
      </c>
      <c r="BH1110" s="139" t="s">
        <v>85</v>
      </c>
      <c r="BI1110" s="139" t="s">
        <v>86</v>
      </c>
      <c r="BJ1110" s="139"/>
      <c r="BK1110" s="139" t="s">
        <v>116</v>
      </c>
    </row>
    <row r="1111" spans="1:63" ht="13.2" customHeight="1" x14ac:dyDescent="0.2">
      <c r="A1111" s="54">
        <f t="shared" si="375"/>
        <v>45925</v>
      </c>
      <c r="B1111" s="54" t="str">
        <f t="shared" si="376"/>
        <v>NRT</v>
      </c>
      <c r="C1111" s="53">
        <f t="shared" si="377"/>
        <v>82020038185</v>
      </c>
      <c r="D1111" s="55" t="str">
        <f t="shared" si="378"/>
        <v>PJP250148873</v>
      </c>
      <c r="E1111" s="53">
        <f t="shared" si="379"/>
        <v>596421502404</v>
      </c>
      <c r="F1111" s="53">
        <f t="shared" si="380"/>
        <v>2256355</v>
      </c>
      <c r="G1111" s="53" t="str">
        <f t="shared" si="381"/>
        <v>SWCORP (TEAMHT)</v>
      </c>
      <c r="H1111" s="55" t="str">
        <f t="shared" si="382"/>
        <v>고민봉</v>
      </c>
      <c r="I1111" s="53">
        <f t="shared" si="383"/>
        <v>1760</v>
      </c>
      <c r="J1111" s="72">
        <f t="shared" si="384"/>
        <v>0</v>
      </c>
      <c r="K1111" s="114">
        <f t="shared" si="385"/>
        <v>1</v>
      </c>
      <c r="L1111" s="115">
        <f t="shared" si="386"/>
        <v>2</v>
      </c>
      <c r="M1111" s="115">
        <f t="shared" si="387"/>
        <v>3.5</v>
      </c>
      <c r="N1111" s="56">
        <f t="shared" si="388"/>
        <v>3.5</v>
      </c>
      <c r="O1111" s="53" t="str">
        <f t="shared" si="389"/>
        <v>일반(목록배제,Normal-Manifest Exception)</v>
      </c>
      <c r="P1111" s="100">
        <f t="shared" si="390"/>
        <v>24.45</v>
      </c>
      <c r="Q1111" s="63" t="str">
        <f t="shared" si="391"/>
        <v>RS702</v>
      </c>
      <c r="R1111" s="63" t="str">
        <f t="shared" si="392"/>
        <v>AIR SEOUL</v>
      </c>
      <c r="S1111" s="54">
        <f t="shared" si="393"/>
        <v>45925</v>
      </c>
      <c r="T1111" s="94">
        <f t="shared" si="394"/>
        <v>1135</v>
      </c>
      <c r="U1111" s="98" cm="1">
        <f t="array" ref="U1111">IF(OR(ISNUMBER(SEARCH("대신대납",J1111)),ISNUMBER(SEARCH("대신 대납",J1111))),_xlfn.LET(
  _xlpm.s,J1111,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1" s="98">
        <f>((K1111-1)*2500)/(Summary!$B$23/100)</f>
        <v>0</v>
      </c>
      <c r="W1111" s="107">
        <f>IF(OR(ISNUMBER(SEARCH("대신대납",J1111)),ISNUMBER(SEARCH("대신 대납",J1111)),ISNUMBER(SEARCH("대신착불",J1111)),ISNUMBER(SEARCH("대신 착불",J1111))), 0,_xlfn.IFNA(_xlfn.IFS(
    AND(N1111/K1111 &gt; 2, N1111/K1111 &lt;= 5), 500/(Summary!$B$23/100) * K1111,
    AND(N1111/K1111 &gt; 5, N1111/K1111 &lt;= 10), 1000/(Summary!$B$23/100) * K1111,
    AND(N1111/K1111 &gt; 10, N1111/K1111 &lt;= 20), 3000/(Summary!$B$23/100) * K1111,
    AND(N1111/K1111 &gt; 20, N1111/K1111 &lt;= 25), 11000/(Summary!$B$23/100) * K1111,
    AND(N1111/K1111 &gt; 25, N1111/K1111 &lt;= 999), 15000/(Summary!$B$23/100) * K1111
),0))</f>
        <v>53.059968376258844</v>
      </c>
      <c r="X1111" s="99" cm="1">
        <f t="array" ref="X1111">_xlfn.IFNA(_xlfn.IFS(AND(P1111&gt;=2000, P1111&lt;3000), 10000, AND(P1111&gt;=3000, P1111&lt;4000), 15000, AND(P1111&gt;=4000, P1111&lt;5000), 20000, AND(P1111&gt;=5000), 25000),0)</f>
        <v>0</v>
      </c>
      <c r="Y1111" s="64" t="str">
        <f>_xlfn.IFNA(VLOOKUP(D1111,OTC!$A:$H,8,0),"")</f>
        <v/>
      </c>
      <c r="Z1111" s="102">
        <f t="shared" si="395"/>
        <v>53</v>
      </c>
      <c r="AA1111" s="113">
        <f t="shared" si="396"/>
        <v>1188</v>
      </c>
      <c r="AB1111" s="124">
        <f>IF(OR(ISNUMBER(SEARCH("적하삭제",J1111)),ISNUMBER(SEARCH("적하 삭제",J1111))),0,AA1111*Summary!$B$23/100)</f>
        <v>11194.8804</v>
      </c>
      <c r="AC1111" s="65"/>
      <c r="AD1111" s="145">
        <v>45925</v>
      </c>
      <c r="AE1111" s="139" t="s">
        <v>10</v>
      </c>
      <c r="AF1111" s="139">
        <v>82020038185</v>
      </c>
      <c r="AG1111" s="139" t="s">
        <v>3359</v>
      </c>
      <c r="AH1111" s="139" t="s">
        <v>3360</v>
      </c>
      <c r="AI1111" s="139">
        <v>1044625206</v>
      </c>
      <c r="AJ1111" s="139">
        <v>1760</v>
      </c>
      <c r="AK1111" s="139"/>
      <c r="AL1111" s="140">
        <v>1</v>
      </c>
      <c r="AM1111" s="141">
        <v>2</v>
      </c>
      <c r="AN1111" s="141">
        <v>3.5</v>
      </c>
      <c r="AO1111" s="141">
        <v>3.5</v>
      </c>
      <c r="AP1111" s="139" t="s">
        <v>8</v>
      </c>
      <c r="AQ1111" s="141">
        <v>24.45</v>
      </c>
      <c r="AR1111" s="139" t="s">
        <v>81</v>
      </c>
      <c r="AS1111" s="139" t="s">
        <v>81</v>
      </c>
      <c r="AT1111" s="139" t="s">
        <v>81</v>
      </c>
      <c r="AU1111" s="139" t="s">
        <v>81</v>
      </c>
      <c r="AV1111" s="139" t="s">
        <v>81</v>
      </c>
      <c r="AW1111" s="139">
        <v>2256355</v>
      </c>
      <c r="AX1111" s="139" t="s">
        <v>121</v>
      </c>
      <c r="AY1111" s="139" t="s">
        <v>82</v>
      </c>
      <c r="AZ1111" s="139"/>
      <c r="BA1111" s="139" t="s">
        <v>83</v>
      </c>
      <c r="BB1111" s="157">
        <v>596421502404</v>
      </c>
      <c r="BC1111" s="139"/>
      <c r="BD1111" s="139" t="s">
        <v>3361</v>
      </c>
      <c r="BE1111" s="139" t="s">
        <v>119</v>
      </c>
      <c r="BF1111" s="139" t="s">
        <v>87</v>
      </c>
      <c r="BG1111" s="139" t="s">
        <v>84</v>
      </c>
      <c r="BH1111" s="139" t="s">
        <v>85</v>
      </c>
      <c r="BI1111" s="139" t="s">
        <v>86</v>
      </c>
      <c r="BJ1111" s="139"/>
      <c r="BK1111" s="139" t="s">
        <v>116</v>
      </c>
    </row>
    <row r="1112" spans="1:63" ht="13.2" customHeight="1" x14ac:dyDescent="0.2">
      <c r="A1112" s="54">
        <f t="shared" si="375"/>
        <v>45925</v>
      </c>
      <c r="B1112" s="54" t="str">
        <f t="shared" si="376"/>
        <v>NRT</v>
      </c>
      <c r="C1112" s="53">
        <f t="shared" si="377"/>
        <v>82020038185</v>
      </c>
      <c r="D1112" s="55" t="str">
        <f t="shared" si="378"/>
        <v>PJP250148879</v>
      </c>
      <c r="E1112" s="53">
        <f t="shared" si="379"/>
        <v>596421502463</v>
      </c>
      <c r="F1112" s="53">
        <f t="shared" si="380"/>
        <v>2256355</v>
      </c>
      <c r="G1112" s="53" t="str">
        <f t="shared" si="381"/>
        <v>SWCORP (TEAMHT)</v>
      </c>
      <c r="H1112" s="55" t="str">
        <f t="shared" si="382"/>
        <v>한미라</v>
      </c>
      <c r="I1112" s="53">
        <f t="shared" si="383"/>
        <v>6523</v>
      </c>
      <c r="J1112" s="72">
        <f t="shared" si="384"/>
        <v>0</v>
      </c>
      <c r="K1112" s="114">
        <f t="shared" si="385"/>
        <v>1</v>
      </c>
      <c r="L1112" s="115">
        <f t="shared" si="386"/>
        <v>1.2</v>
      </c>
      <c r="M1112" s="115">
        <f t="shared" si="387"/>
        <v>3.5</v>
      </c>
      <c r="N1112" s="56">
        <f t="shared" si="388"/>
        <v>3.5</v>
      </c>
      <c r="O1112" s="53" t="str">
        <f t="shared" si="389"/>
        <v>일반(목록배제,Normal-Manifest Exception)</v>
      </c>
      <c r="P1112" s="100">
        <f t="shared" si="390"/>
        <v>12.88</v>
      </c>
      <c r="Q1112" s="63" t="str">
        <f t="shared" si="391"/>
        <v>RS702</v>
      </c>
      <c r="R1112" s="63" t="str">
        <f t="shared" si="392"/>
        <v>AIR SEOUL</v>
      </c>
      <c r="S1112" s="54">
        <f t="shared" si="393"/>
        <v>45925</v>
      </c>
      <c r="T1112" s="94">
        <f t="shared" si="394"/>
        <v>1135</v>
      </c>
      <c r="U1112" s="98" cm="1">
        <f t="array" ref="U1112">IF(OR(ISNUMBER(SEARCH("대신대납",J1112)),ISNUMBER(SEARCH("대신 대납",J1112))),_xlfn.LET(
  _xlpm.s,J1112,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2" s="98">
        <f>((K1112-1)*2500)/(Summary!$B$23/100)</f>
        <v>0</v>
      </c>
      <c r="W1112" s="107">
        <f>IF(OR(ISNUMBER(SEARCH("대신대납",J1112)),ISNUMBER(SEARCH("대신 대납",J1112)),ISNUMBER(SEARCH("대신착불",J1112)),ISNUMBER(SEARCH("대신 착불",J1112))), 0,_xlfn.IFNA(_xlfn.IFS(
    AND(N1112/K1112 &gt; 2, N1112/K1112 &lt;= 5), 500/(Summary!$B$23/100) * K1112,
    AND(N1112/K1112 &gt; 5, N1112/K1112 &lt;= 10), 1000/(Summary!$B$23/100) * K1112,
    AND(N1112/K1112 &gt; 10, N1112/K1112 &lt;= 20), 3000/(Summary!$B$23/100) * K1112,
    AND(N1112/K1112 &gt; 20, N1112/K1112 &lt;= 25), 11000/(Summary!$B$23/100) * K1112,
    AND(N1112/K1112 &gt; 25, N1112/K1112 &lt;= 999), 15000/(Summary!$B$23/100) * K1112
),0))</f>
        <v>53.059968376258844</v>
      </c>
      <c r="X1112" s="99" cm="1">
        <f t="array" ref="X1112">_xlfn.IFNA(_xlfn.IFS(AND(P1112&gt;=2000, P1112&lt;3000), 10000, AND(P1112&gt;=3000, P1112&lt;4000), 15000, AND(P1112&gt;=4000, P1112&lt;5000), 20000, AND(P1112&gt;=5000), 25000),0)</f>
        <v>0</v>
      </c>
      <c r="Y1112" s="64" t="str">
        <f>_xlfn.IFNA(VLOOKUP(D1112,OTC!$A:$H,8,0),"")</f>
        <v/>
      </c>
      <c r="Z1112" s="102">
        <f t="shared" si="395"/>
        <v>53</v>
      </c>
      <c r="AA1112" s="113">
        <f t="shared" si="396"/>
        <v>1188</v>
      </c>
      <c r="AB1112" s="124">
        <f>IF(OR(ISNUMBER(SEARCH("적하삭제",J1112)),ISNUMBER(SEARCH("적하 삭제",J1112))),0,AA1112*Summary!$B$23/100)</f>
        <v>11194.8804</v>
      </c>
      <c r="AC1112" s="65"/>
      <c r="AD1112" s="145">
        <v>45925</v>
      </c>
      <c r="AE1112" s="139" t="s">
        <v>10</v>
      </c>
      <c r="AF1112" s="139">
        <v>82020038185</v>
      </c>
      <c r="AG1112" s="139" t="s">
        <v>3362</v>
      </c>
      <c r="AH1112" s="139" t="s">
        <v>3363</v>
      </c>
      <c r="AI1112" s="139">
        <v>1094581388</v>
      </c>
      <c r="AJ1112" s="139">
        <v>6523</v>
      </c>
      <c r="AK1112" s="139"/>
      <c r="AL1112" s="140">
        <v>1</v>
      </c>
      <c r="AM1112" s="141">
        <v>1.2</v>
      </c>
      <c r="AN1112" s="141">
        <v>3.5</v>
      </c>
      <c r="AO1112" s="141">
        <v>3.5</v>
      </c>
      <c r="AP1112" s="139" t="s">
        <v>8</v>
      </c>
      <c r="AQ1112" s="141">
        <v>12.88</v>
      </c>
      <c r="AR1112" s="139" t="s">
        <v>81</v>
      </c>
      <c r="AS1112" s="139" t="s">
        <v>81</v>
      </c>
      <c r="AT1112" s="139" t="s">
        <v>81</v>
      </c>
      <c r="AU1112" s="139" t="s">
        <v>81</v>
      </c>
      <c r="AV1112" s="139" t="s">
        <v>81</v>
      </c>
      <c r="AW1112" s="139">
        <v>2256355</v>
      </c>
      <c r="AX1112" s="139" t="s">
        <v>121</v>
      </c>
      <c r="AY1112" s="139" t="s">
        <v>82</v>
      </c>
      <c r="AZ1112" s="139"/>
      <c r="BA1112" s="139" t="s">
        <v>83</v>
      </c>
      <c r="BB1112" s="157">
        <v>596421502463</v>
      </c>
      <c r="BC1112" s="139"/>
      <c r="BD1112" s="139" t="s">
        <v>3364</v>
      </c>
      <c r="BE1112" s="139" t="s">
        <v>119</v>
      </c>
      <c r="BF1112" s="139" t="s">
        <v>87</v>
      </c>
      <c r="BG1112" s="139" t="s">
        <v>84</v>
      </c>
      <c r="BH1112" s="139" t="s">
        <v>85</v>
      </c>
      <c r="BI1112" s="139" t="s">
        <v>86</v>
      </c>
      <c r="BJ1112" s="139"/>
      <c r="BK1112" s="139" t="s">
        <v>116</v>
      </c>
    </row>
    <row r="1113" spans="1:63" ht="13.2" customHeight="1" x14ac:dyDescent="0.2">
      <c r="A1113" s="54">
        <f t="shared" si="375"/>
        <v>45925</v>
      </c>
      <c r="B1113" s="54" t="str">
        <f t="shared" si="376"/>
        <v>NRT</v>
      </c>
      <c r="C1113" s="53">
        <f t="shared" si="377"/>
        <v>82020038185</v>
      </c>
      <c r="D1113" s="55" t="str">
        <f t="shared" si="378"/>
        <v>PJP250149882</v>
      </c>
      <c r="E1113" s="53">
        <f t="shared" si="379"/>
        <v>596421508855</v>
      </c>
      <c r="F1113" s="53">
        <f t="shared" si="380"/>
        <v>2256355</v>
      </c>
      <c r="G1113" s="53" t="str">
        <f t="shared" si="381"/>
        <v>SWCORP (TEAMHT)</v>
      </c>
      <c r="H1113" s="55" t="str">
        <f t="shared" si="382"/>
        <v>김누리</v>
      </c>
      <c r="I1113" s="53">
        <f t="shared" si="383"/>
        <v>48059</v>
      </c>
      <c r="J1113" s="72">
        <f t="shared" si="384"/>
        <v>0</v>
      </c>
      <c r="K1113" s="114">
        <f t="shared" si="385"/>
        <v>1</v>
      </c>
      <c r="L1113" s="115">
        <f t="shared" si="386"/>
        <v>0.65</v>
      </c>
      <c r="M1113" s="115">
        <f t="shared" si="387"/>
        <v>2.2000000000000002</v>
      </c>
      <c r="N1113" s="56">
        <f t="shared" si="388"/>
        <v>2.2000000000000002</v>
      </c>
      <c r="O1113" s="53" t="str">
        <f t="shared" si="389"/>
        <v>일반(목록배제,Normal-Manifest Exception)</v>
      </c>
      <c r="P1113" s="100">
        <f t="shared" si="390"/>
        <v>17.73</v>
      </c>
      <c r="Q1113" s="63" t="str">
        <f t="shared" si="391"/>
        <v>RS702</v>
      </c>
      <c r="R1113" s="63" t="str">
        <f t="shared" si="392"/>
        <v>AIR SEOUL</v>
      </c>
      <c r="S1113" s="54">
        <f t="shared" si="393"/>
        <v>45925</v>
      </c>
      <c r="T1113" s="94">
        <f t="shared" si="394"/>
        <v>888</v>
      </c>
      <c r="U1113" s="98" cm="1">
        <f t="array" ref="U1113">IF(OR(ISNUMBER(SEARCH("대신대납",J1113)),ISNUMBER(SEARCH("대신 대납",J1113))),_xlfn.LET(
  _xlpm.s,J1113,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3" s="98">
        <f>((K1113-1)*2500)/(Summary!$B$23/100)</f>
        <v>0</v>
      </c>
      <c r="W1113" s="107">
        <f>IF(OR(ISNUMBER(SEARCH("대신대납",J1113)),ISNUMBER(SEARCH("대신 대납",J1113)),ISNUMBER(SEARCH("대신착불",J1113)),ISNUMBER(SEARCH("대신 착불",J1113))), 0,_xlfn.IFNA(_xlfn.IFS(
    AND(N1113/K1113 &gt; 2, N1113/K1113 &lt;= 5), 500/(Summary!$B$23/100) * K1113,
    AND(N1113/K1113 &gt; 5, N1113/K1113 &lt;= 10), 1000/(Summary!$B$23/100) * K1113,
    AND(N1113/K1113 &gt; 10, N1113/K1113 &lt;= 20), 3000/(Summary!$B$23/100) * K1113,
    AND(N1113/K1113 &gt; 20, N1113/K1113 &lt;= 25), 11000/(Summary!$B$23/100) * K1113,
    AND(N1113/K1113 &gt; 25, N1113/K1113 &lt;= 999), 15000/(Summary!$B$23/100) * K1113
),0))</f>
        <v>53.059968376258844</v>
      </c>
      <c r="X1113" s="99" cm="1">
        <f t="array" ref="X1113">_xlfn.IFNA(_xlfn.IFS(AND(P1113&gt;=2000, P1113&lt;3000), 10000, AND(P1113&gt;=3000, P1113&lt;4000), 15000, AND(P1113&gt;=4000, P1113&lt;5000), 20000, AND(P1113&gt;=5000), 25000),0)</f>
        <v>0</v>
      </c>
      <c r="Y1113" s="64" t="str">
        <f>_xlfn.IFNA(VLOOKUP(D1113,OTC!$A:$H,8,0),"")</f>
        <v/>
      </c>
      <c r="Z1113" s="102">
        <f t="shared" si="395"/>
        <v>53</v>
      </c>
      <c r="AA1113" s="113">
        <f t="shared" si="396"/>
        <v>941</v>
      </c>
      <c r="AB1113" s="124">
        <f>IF(OR(ISNUMBER(SEARCH("적하삭제",J1113)),ISNUMBER(SEARCH("적하 삭제",J1113))),0,AA1113*Summary!$B$23/100)</f>
        <v>8867.3253000000004</v>
      </c>
      <c r="AC1113" s="65"/>
      <c r="AD1113" s="145">
        <v>45925</v>
      </c>
      <c r="AE1113" s="139" t="s">
        <v>10</v>
      </c>
      <c r="AF1113" s="139">
        <v>82020038185</v>
      </c>
      <c r="AG1113" s="139" t="s">
        <v>3365</v>
      </c>
      <c r="AH1113" s="139" t="s">
        <v>831</v>
      </c>
      <c r="AI1113" s="139">
        <v>1043358760</v>
      </c>
      <c r="AJ1113" s="139">
        <v>48059</v>
      </c>
      <c r="AK1113" s="139"/>
      <c r="AL1113" s="140">
        <v>1</v>
      </c>
      <c r="AM1113" s="141">
        <v>0.65</v>
      </c>
      <c r="AN1113" s="141">
        <v>2.2000000000000002</v>
      </c>
      <c r="AO1113" s="141">
        <v>2.2000000000000002</v>
      </c>
      <c r="AP1113" s="139" t="s">
        <v>8</v>
      </c>
      <c r="AQ1113" s="141">
        <v>17.73</v>
      </c>
      <c r="AR1113" s="139" t="s">
        <v>81</v>
      </c>
      <c r="AS1113" s="139" t="s">
        <v>81</v>
      </c>
      <c r="AT1113" s="139" t="s">
        <v>81</v>
      </c>
      <c r="AU1113" s="139" t="s">
        <v>81</v>
      </c>
      <c r="AV1113" s="139" t="s">
        <v>81</v>
      </c>
      <c r="AW1113" s="139">
        <v>2256355</v>
      </c>
      <c r="AX1113" s="139" t="s">
        <v>121</v>
      </c>
      <c r="AY1113" s="139" t="s">
        <v>82</v>
      </c>
      <c r="AZ1113" s="139"/>
      <c r="BA1113" s="139" t="s">
        <v>83</v>
      </c>
      <c r="BB1113" s="157">
        <v>596421508855</v>
      </c>
      <c r="BC1113" s="139"/>
      <c r="BD1113" s="139" t="s">
        <v>3366</v>
      </c>
      <c r="BE1113" s="139" t="s">
        <v>119</v>
      </c>
      <c r="BF1113" s="139" t="s">
        <v>87</v>
      </c>
      <c r="BG1113" s="139" t="s">
        <v>84</v>
      </c>
      <c r="BH1113" s="139" t="s">
        <v>85</v>
      </c>
      <c r="BI1113" s="139" t="s">
        <v>86</v>
      </c>
      <c r="BJ1113" s="139"/>
      <c r="BK1113" s="139" t="s">
        <v>116</v>
      </c>
    </row>
    <row r="1114" spans="1:63" ht="13.2" customHeight="1" x14ac:dyDescent="0.2">
      <c r="A1114" s="54">
        <f t="shared" si="375"/>
        <v>45925</v>
      </c>
      <c r="B1114" s="54" t="str">
        <f t="shared" si="376"/>
        <v>NRT</v>
      </c>
      <c r="C1114" s="53">
        <f t="shared" si="377"/>
        <v>82020038185</v>
      </c>
      <c r="D1114" s="55" t="str">
        <f t="shared" si="378"/>
        <v>PJP250149884</v>
      </c>
      <c r="E1114" s="53">
        <f t="shared" si="379"/>
        <v>596421508870</v>
      </c>
      <c r="F1114" s="53">
        <f t="shared" si="380"/>
        <v>2256355</v>
      </c>
      <c r="G1114" s="53" t="str">
        <f t="shared" si="381"/>
        <v>SWCORP (TEAMHT)</v>
      </c>
      <c r="H1114" s="55" t="str">
        <f t="shared" si="382"/>
        <v>김정명</v>
      </c>
      <c r="I1114" s="53">
        <f t="shared" si="383"/>
        <v>6647</v>
      </c>
      <c r="J1114" s="72">
        <f t="shared" si="384"/>
        <v>0</v>
      </c>
      <c r="K1114" s="114">
        <f t="shared" si="385"/>
        <v>1</v>
      </c>
      <c r="L1114" s="115">
        <f t="shared" si="386"/>
        <v>1.45</v>
      </c>
      <c r="M1114" s="115">
        <f t="shared" si="387"/>
        <v>4.0999999999999996</v>
      </c>
      <c r="N1114" s="56">
        <f t="shared" si="388"/>
        <v>4.1000000000000005</v>
      </c>
      <c r="O1114" s="53" t="str">
        <f t="shared" si="389"/>
        <v>일반(목록배제,Normal-Manifest Exception)</v>
      </c>
      <c r="P1114" s="100">
        <f t="shared" si="390"/>
        <v>19.53</v>
      </c>
      <c r="Q1114" s="63" t="str">
        <f t="shared" si="391"/>
        <v>RS702</v>
      </c>
      <c r="R1114" s="63" t="str">
        <f t="shared" si="392"/>
        <v>AIR SEOUL</v>
      </c>
      <c r="S1114" s="54">
        <f t="shared" si="393"/>
        <v>45925</v>
      </c>
      <c r="T1114" s="94">
        <f t="shared" si="394"/>
        <v>1249</v>
      </c>
      <c r="U1114" s="98" cm="1">
        <f t="array" ref="U1114">IF(OR(ISNUMBER(SEARCH("대신대납",J1114)),ISNUMBER(SEARCH("대신 대납",J1114))),_xlfn.LET(
  _xlpm.s,J1114,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4" s="98">
        <f>((K1114-1)*2500)/(Summary!$B$23/100)</f>
        <v>0</v>
      </c>
      <c r="W1114" s="107">
        <f>IF(OR(ISNUMBER(SEARCH("대신대납",J1114)),ISNUMBER(SEARCH("대신 대납",J1114)),ISNUMBER(SEARCH("대신착불",J1114)),ISNUMBER(SEARCH("대신 착불",J1114))), 0,_xlfn.IFNA(_xlfn.IFS(
    AND(N1114/K1114 &gt; 2, N1114/K1114 &lt;= 5), 500/(Summary!$B$23/100) * K1114,
    AND(N1114/K1114 &gt; 5, N1114/K1114 &lt;= 10), 1000/(Summary!$B$23/100) * K1114,
    AND(N1114/K1114 &gt; 10, N1114/K1114 &lt;= 20), 3000/(Summary!$B$23/100) * K1114,
    AND(N1114/K1114 &gt; 20, N1114/K1114 &lt;= 25), 11000/(Summary!$B$23/100) * K1114,
    AND(N1114/K1114 &gt; 25, N1114/K1114 &lt;= 999), 15000/(Summary!$B$23/100) * K1114
),0))</f>
        <v>53.059968376258844</v>
      </c>
      <c r="X1114" s="99" cm="1">
        <f t="array" ref="X1114">_xlfn.IFNA(_xlfn.IFS(AND(P1114&gt;=2000, P1114&lt;3000), 10000, AND(P1114&gt;=3000, P1114&lt;4000), 15000, AND(P1114&gt;=4000, P1114&lt;5000), 20000, AND(P1114&gt;=5000), 25000),0)</f>
        <v>0</v>
      </c>
      <c r="Y1114" s="64" t="str">
        <f>_xlfn.IFNA(VLOOKUP(D1114,OTC!$A:$H,8,0),"")</f>
        <v/>
      </c>
      <c r="Z1114" s="102">
        <f t="shared" si="395"/>
        <v>53</v>
      </c>
      <c r="AA1114" s="113">
        <f t="shared" si="396"/>
        <v>1302</v>
      </c>
      <c r="AB1114" s="124">
        <f>IF(OR(ISNUMBER(SEARCH("적하삭제",J1114)),ISNUMBER(SEARCH("적하 삭제",J1114))),0,AA1114*Summary!$B$23/100)</f>
        <v>12269.136600000002</v>
      </c>
      <c r="AC1114" s="65"/>
      <c r="AD1114" s="145">
        <v>45925</v>
      </c>
      <c r="AE1114" s="139" t="s">
        <v>10</v>
      </c>
      <c r="AF1114" s="139">
        <v>82020038185</v>
      </c>
      <c r="AG1114" s="139" t="s">
        <v>3367</v>
      </c>
      <c r="AH1114" s="139" t="s">
        <v>3368</v>
      </c>
      <c r="AI1114" s="139">
        <v>1035700231</v>
      </c>
      <c r="AJ1114" s="139">
        <v>6647</v>
      </c>
      <c r="AK1114" s="139"/>
      <c r="AL1114" s="140">
        <v>1</v>
      </c>
      <c r="AM1114" s="141">
        <v>1.45</v>
      </c>
      <c r="AN1114" s="141">
        <v>4.0999999999999996</v>
      </c>
      <c r="AO1114" s="141">
        <v>4.0999999999999996</v>
      </c>
      <c r="AP1114" s="139" t="s">
        <v>8</v>
      </c>
      <c r="AQ1114" s="141">
        <v>19.53</v>
      </c>
      <c r="AR1114" s="139" t="s">
        <v>81</v>
      </c>
      <c r="AS1114" s="139" t="s">
        <v>81</v>
      </c>
      <c r="AT1114" s="139" t="s">
        <v>81</v>
      </c>
      <c r="AU1114" s="139" t="s">
        <v>81</v>
      </c>
      <c r="AV1114" s="139" t="s">
        <v>81</v>
      </c>
      <c r="AW1114" s="139">
        <v>2256355</v>
      </c>
      <c r="AX1114" s="139" t="s">
        <v>121</v>
      </c>
      <c r="AY1114" s="139" t="s">
        <v>82</v>
      </c>
      <c r="AZ1114" s="139"/>
      <c r="BA1114" s="139" t="s">
        <v>83</v>
      </c>
      <c r="BB1114" s="157">
        <v>596421508870</v>
      </c>
      <c r="BC1114" s="139"/>
      <c r="BD1114" s="139" t="s">
        <v>3369</v>
      </c>
      <c r="BE1114" s="139" t="s">
        <v>119</v>
      </c>
      <c r="BF1114" s="139" t="s">
        <v>87</v>
      </c>
      <c r="BG1114" s="139" t="s">
        <v>84</v>
      </c>
      <c r="BH1114" s="139" t="s">
        <v>85</v>
      </c>
      <c r="BI1114" s="139" t="s">
        <v>86</v>
      </c>
      <c r="BJ1114" s="139"/>
      <c r="BK1114" s="139" t="s">
        <v>116</v>
      </c>
    </row>
    <row r="1115" spans="1:63" ht="13.2" customHeight="1" x14ac:dyDescent="0.2">
      <c r="A1115" s="54">
        <f t="shared" si="375"/>
        <v>45925</v>
      </c>
      <c r="B1115" s="54" t="str">
        <f t="shared" si="376"/>
        <v>NRT</v>
      </c>
      <c r="C1115" s="53">
        <f t="shared" si="377"/>
        <v>82020038185</v>
      </c>
      <c r="D1115" s="55" t="str">
        <f t="shared" si="378"/>
        <v>PJP250148842</v>
      </c>
      <c r="E1115" s="53">
        <f t="shared" si="379"/>
        <v>596421502091</v>
      </c>
      <c r="F1115" s="53">
        <f t="shared" si="380"/>
        <v>2256355</v>
      </c>
      <c r="G1115" s="53" t="str">
        <f t="shared" si="381"/>
        <v>SWCORP (TEAMHT)</v>
      </c>
      <c r="H1115" s="55" t="str">
        <f t="shared" si="382"/>
        <v>전규호</v>
      </c>
      <c r="I1115" s="53">
        <f t="shared" si="383"/>
        <v>48939</v>
      </c>
      <c r="J1115" s="72">
        <f t="shared" si="384"/>
        <v>0</v>
      </c>
      <c r="K1115" s="114">
        <f t="shared" si="385"/>
        <v>1</v>
      </c>
      <c r="L1115" s="115">
        <f t="shared" si="386"/>
        <v>0.7</v>
      </c>
      <c r="M1115" s="115">
        <f t="shared" si="387"/>
        <v>1.9</v>
      </c>
      <c r="N1115" s="56">
        <f t="shared" si="388"/>
        <v>1.9000000000000001</v>
      </c>
      <c r="O1115" s="53" t="str">
        <f t="shared" si="389"/>
        <v>일반(목록배제,Normal-Manifest Exception)</v>
      </c>
      <c r="P1115" s="100">
        <f t="shared" si="390"/>
        <v>5.39</v>
      </c>
      <c r="Q1115" s="63" t="str">
        <f t="shared" si="391"/>
        <v>RS702</v>
      </c>
      <c r="R1115" s="63" t="str">
        <f t="shared" si="392"/>
        <v>AIR SEOUL</v>
      </c>
      <c r="S1115" s="54">
        <f t="shared" si="393"/>
        <v>45925</v>
      </c>
      <c r="T1115" s="94">
        <f t="shared" si="394"/>
        <v>831</v>
      </c>
      <c r="U1115" s="98" cm="1">
        <f t="array" ref="U1115">IF(OR(ISNUMBER(SEARCH("대신대납",J1115)),ISNUMBER(SEARCH("대신 대납",J1115))),_xlfn.LET(
  _xlpm.s,J1115,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5" s="98">
        <f>((K1115-1)*2500)/(Summary!$B$23/100)</f>
        <v>0</v>
      </c>
      <c r="W1115" s="107">
        <f>IF(OR(ISNUMBER(SEARCH("대신대납",J1115)),ISNUMBER(SEARCH("대신 대납",J1115)),ISNUMBER(SEARCH("대신착불",J1115)),ISNUMBER(SEARCH("대신 착불",J1115))), 0,_xlfn.IFNA(_xlfn.IFS(
    AND(N1115/K1115 &gt; 2, N1115/K1115 &lt;= 5), 500/(Summary!$B$23/100) * K1115,
    AND(N1115/K1115 &gt; 5, N1115/K1115 &lt;= 10), 1000/(Summary!$B$23/100) * K1115,
    AND(N1115/K1115 &gt; 10, N1115/K1115 &lt;= 20), 3000/(Summary!$B$23/100) * K1115,
    AND(N1115/K1115 &gt; 20, N1115/K1115 &lt;= 25), 11000/(Summary!$B$23/100) * K1115,
    AND(N1115/K1115 &gt; 25, N1115/K1115 &lt;= 999), 15000/(Summary!$B$23/100) * K1115
),0))</f>
        <v>0</v>
      </c>
      <c r="X1115" s="99" cm="1">
        <f t="array" ref="X1115">_xlfn.IFNA(_xlfn.IFS(AND(P1115&gt;=2000, P1115&lt;3000), 10000, AND(P1115&gt;=3000, P1115&lt;4000), 15000, AND(P1115&gt;=4000, P1115&lt;5000), 20000, AND(P1115&gt;=5000), 25000),0)</f>
        <v>0</v>
      </c>
      <c r="Y1115" s="64" t="str">
        <f>_xlfn.IFNA(VLOOKUP(D1115,OTC!$A:$H,8,0),"")</f>
        <v/>
      </c>
      <c r="Z1115" s="102">
        <f t="shared" si="395"/>
        <v>0</v>
      </c>
      <c r="AA1115" s="113">
        <f t="shared" si="396"/>
        <v>831</v>
      </c>
      <c r="AB1115" s="124">
        <f>IF(OR(ISNUMBER(SEARCH("적하삭제",J1115)),ISNUMBER(SEARCH("적하 삭제",J1115))),0,AA1115*Summary!$B$23/100)</f>
        <v>7830.7622999999994</v>
      </c>
      <c r="AC1115" s="65"/>
      <c r="AD1115" s="145">
        <v>45925</v>
      </c>
      <c r="AE1115" s="139" t="s">
        <v>10</v>
      </c>
      <c r="AF1115" s="139">
        <v>82020038185</v>
      </c>
      <c r="AG1115" s="139" t="s">
        <v>3370</v>
      </c>
      <c r="AH1115" s="139" t="s">
        <v>179</v>
      </c>
      <c r="AI1115" s="139">
        <v>1032355381</v>
      </c>
      <c r="AJ1115" s="139">
        <v>48939</v>
      </c>
      <c r="AK1115" s="139"/>
      <c r="AL1115" s="140">
        <v>1</v>
      </c>
      <c r="AM1115" s="141">
        <v>0.7</v>
      </c>
      <c r="AN1115" s="141">
        <v>1.9</v>
      </c>
      <c r="AO1115" s="141">
        <v>1.9</v>
      </c>
      <c r="AP1115" s="139" t="s">
        <v>8</v>
      </c>
      <c r="AQ1115" s="141">
        <v>5.39</v>
      </c>
      <c r="AR1115" s="139" t="s">
        <v>81</v>
      </c>
      <c r="AS1115" s="139" t="s">
        <v>81</v>
      </c>
      <c r="AT1115" s="139" t="s">
        <v>81</v>
      </c>
      <c r="AU1115" s="139" t="s">
        <v>81</v>
      </c>
      <c r="AV1115" s="139" t="s">
        <v>81</v>
      </c>
      <c r="AW1115" s="139">
        <v>2256355</v>
      </c>
      <c r="AX1115" s="139" t="s">
        <v>121</v>
      </c>
      <c r="AY1115" s="139" t="s">
        <v>82</v>
      </c>
      <c r="AZ1115" s="139"/>
      <c r="BA1115" s="139" t="s">
        <v>83</v>
      </c>
      <c r="BB1115" s="157">
        <v>596421502091</v>
      </c>
      <c r="BC1115" s="139"/>
      <c r="BD1115" s="139" t="s">
        <v>3371</v>
      </c>
      <c r="BE1115" s="139" t="s">
        <v>119</v>
      </c>
      <c r="BF1115" s="139" t="s">
        <v>87</v>
      </c>
      <c r="BG1115" s="139" t="s">
        <v>84</v>
      </c>
      <c r="BH1115" s="139" t="s">
        <v>85</v>
      </c>
      <c r="BI1115" s="139" t="s">
        <v>86</v>
      </c>
      <c r="BJ1115" s="139"/>
      <c r="BK1115" s="139" t="s">
        <v>116</v>
      </c>
    </row>
    <row r="1116" spans="1:63" ht="13.2" customHeight="1" x14ac:dyDescent="0.2">
      <c r="A1116" s="54">
        <f t="shared" si="375"/>
        <v>45925</v>
      </c>
      <c r="B1116" s="54" t="str">
        <f t="shared" si="376"/>
        <v>NRT</v>
      </c>
      <c r="C1116" s="53">
        <f t="shared" si="377"/>
        <v>82020038185</v>
      </c>
      <c r="D1116" s="55" t="str">
        <f t="shared" si="378"/>
        <v>PJP250148853</v>
      </c>
      <c r="E1116" s="53">
        <f t="shared" si="379"/>
        <v>596421502205</v>
      </c>
      <c r="F1116" s="53">
        <f t="shared" si="380"/>
        <v>2256355</v>
      </c>
      <c r="G1116" s="53" t="str">
        <f t="shared" si="381"/>
        <v>SWCORP (TEAMHT)</v>
      </c>
      <c r="H1116" s="55" t="str">
        <f t="shared" si="382"/>
        <v>서민</v>
      </c>
      <c r="I1116" s="53">
        <f t="shared" si="383"/>
        <v>7946</v>
      </c>
      <c r="J1116" s="72">
        <f t="shared" si="384"/>
        <v>0</v>
      </c>
      <c r="K1116" s="114">
        <f t="shared" si="385"/>
        <v>1</v>
      </c>
      <c r="L1116" s="115">
        <f t="shared" si="386"/>
        <v>4.1500000000000004</v>
      </c>
      <c r="M1116" s="115">
        <f t="shared" si="387"/>
        <v>2.1</v>
      </c>
      <c r="N1116" s="56">
        <f t="shared" si="388"/>
        <v>4.2</v>
      </c>
      <c r="O1116" s="53" t="str">
        <f t="shared" si="389"/>
        <v>일반(목록배제,Normal-Manifest Exception)</v>
      </c>
      <c r="P1116" s="100">
        <f t="shared" si="390"/>
        <v>3.92</v>
      </c>
      <c r="Q1116" s="63" t="str">
        <f t="shared" si="391"/>
        <v>RS702</v>
      </c>
      <c r="R1116" s="63" t="str">
        <f t="shared" si="392"/>
        <v>AIR SEOUL</v>
      </c>
      <c r="S1116" s="54">
        <f t="shared" si="393"/>
        <v>45925</v>
      </c>
      <c r="T1116" s="94">
        <f t="shared" si="394"/>
        <v>1268</v>
      </c>
      <c r="U1116" s="98" cm="1">
        <f t="array" ref="U1116">IF(OR(ISNUMBER(SEARCH("대신대납",J1116)),ISNUMBER(SEARCH("대신 대납",J1116))),_xlfn.LET(
  _xlpm.s,J1116,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6" s="98">
        <f>((K1116-1)*2500)/(Summary!$B$23/100)</f>
        <v>0</v>
      </c>
      <c r="W1116" s="107">
        <f>IF(OR(ISNUMBER(SEARCH("대신대납",J1116)),ISNUMBER(SEARCH("대신 대납",J1116)),ISNUMBER(SEARCH("대신착불",J1116)),ISNUMBER(SEARCH("대신 착불",J1116))), 0,_xlfn.IFNA(_xlfn.IFS(
    AND(N1116/K1116 &gt; 2, N1116/K1116 &lt;= 5), 500/(Summary!$B$23/100) * K1116,
    AND(N1116/K1116 &gt; 5, N1116/K1116 &lt;= 10), 1000/(Summary!$B$23/100) * K1116,
    AND(N1116/K1116 &gt; 10, N1116/K1116 &lt;= 20), 3000/(Summary!$B$23/100) * K1116,
    AND(N1116/K1116 &gt; 20, N1116/K1116 &lt;= 25), 11000/(Summary!$B$23/100) * K1116,
    AND(N1116/K1116 &gt; 25, N1116/K1116 &lt;= 999), 15000/(Summary!$B$23/100) * K1116
),0))</f>
        <v>53.059968376258844</v>
      </c>
      <c r="X1116" s="99" cm="1">
        <f t="array" ref="X1116">_xlfn.IFNA(_xlfn.IFS(AND(P1116&gt;=2000, P1116&lt;3000), 10000, AND(P1116&gt;=3000, P1116&lt;4000), 15000, AND(P1116&gt;=4000, P1116&lt;5000), 20000, AND(P1116&gt;=5000), 25000),0)</f>
        <v>0</v>
      </c>
      <c r="Y1116" s="64" t="str">
        <f>_xlfn.IFNA(VLOOKUP(D1116,OTC!$A:$H,8,0),"")</f>
        <v/>
      </c>
      <c r="Z1116" s="102">
        <f t="shared" si="395"/>
        <v>53</v>
      </c>
      <c r="AA1116" s="113">
        <f t="shared" si="396"/>
        <v>1321</v>
      </c>
      <c r="AB1116" s="124">
        <f>IF(OR(ISNUMBER(SEARCH("적하삭제",J1116)),ISNUMBER(SEARCH("적하 삭제",J1116))),0,AA1116*Summary!$B$23/100)</f>
        <v>12448.179300000002</v>
      </c>
      <c r="AC1116" s="65"/>
      <c r="AD1116" s="145">
        <v>45925</v>
      </c>
      <c r="AE1116" s="139" t="s">
        <v>10</v>
      </c>
      <c r="AF1116" s="139">
        <v>82020038185</v>
      </c>
      <c r="AG1116" s="139" t="s">
        <v>3372</v>
      </c>
      <c r="AH1116" s="139" t="s">
        <v>3373</v>
      </c>
      <c r="AI1116" s="139">
        <v>1036771286</v>
      </c>
      <c r="AJ1116" s="139">
        <v>7946</v>
      </c>
      <c r="AK1116" s="139"/>
      <c r="AL1116" s="140">
        <v>1</v>
      </c>
      <c r="AM1116" s="141">
        <v>4.1500000000000004</v>
      </c>
      <c r="AN1116" s="141">
        <v>2.1</v>
      </c>
      <c r="AO1116" s="141">
        <v>4.2</v>
      </c>
      <c r="AP1116" s="139" t="s">
        <v>8</v>
      </c>
      <c r="AQ1116" s="141">
        <v>3.92</v>
      </c>
      <c r="AR1116" s="139" t="s">
        <v>81</v>
      </c>
      <c r="AS1116" s="139" t="s">
        <v>81</v>
      </c>
      <c r="AT1116" s="139" t="s">
        <v>81</v>
      </c>
      <c r="AU1116" s="139" t="s">
        <v>81</v>
      </c>
      <c r="AV1116" s="139" t="s">
        <v>81</v>
      </c>
      <c r="AW1116" s="139">
        <v>2256355</v>
      </c>
      <c r="AX1116" s="139" t="s">
        <v>121</v>
      </c>
      <c r="AY1116" s="139" t="s">
        <v>82</v>
      </c>
      <c r="AZ1116" s="139"/>
      <c r="BA1116" s="139" t="s">
        <v>83</v>
      </c>
      <c r="BB1116" s="157">
        <v>596421502205</v>
      </c>
      <c r="BC1116" s="139"/>
      <c r="BD1116" s="139" t="s">
        <v>3374</v>
      </c>
      <c r="BE1116" s="139" t="s">
        <v>119</v>
      </c>
      <c r="BF1116" s="139" t="s">
        <v>87</v>
      </c>
      <c r="BG1116" s="139" t="s">
        <v>84</v>
      </c>
      <c r="BH1116" s="139" t="s">
        <v>85</v>
      </c>
      <c r="BI1116" s="139" t="s">
        <v>86</v>
      </c>
      <c r="BJ1116" s="139"/>
      <c r="BK1116" s="139" t="s">
        <v>116</v>
      </c>
    </row>
    <row r="1117" spans="1:63" ht="13.2" customHeight="1" x14ac:dyDescent="0.2">
      <c r="A1117" s="54">
        <f t="shared" si="375"/>
        <v>45925</v>
      </c>
      <c r="B1117" s="54" t="str">
        <f t="shared" si="376"/>
        <v>NRT</v>
      </c>
      <c r="C1117" s="53">
        <f t="shared" si="377"/>
        <v>82020038185</v>
      </c>
      <c r="D1117" s="55" t="str">
        <f t="shared" si="378"/>
        <v>PJP250148876</v>
      </c>
      <c r="E1117" s="53">
        <f t="shared" si="379"/>
        <v>596421502430</v>
      </c>
      <c r="F1117" s="53">
        <f t="shared" si="380"/>
        <v>2256355</v>
      </c>
      <c r="G1117" s="53" t="str">
        <f t="shared" si="381"/>
        <v>SWCORP (TEAMHT)</v>
      </c>
      <c r="H1117" s="55" t="str">
        <f t="shared" si="382"/>
        <v>이미라</v>
      </c>
      <c r="I1117" s="53">
        <f t="shared" si="383"/>
        <v>1084</v>
      </c>
      <c r="J1117" s="72">
        <f t="shared" si="384"/>
        <v>0</v>
      </c>
      <c r="K1117" s="114">
        <f t="shared" si="385"/>
        <v>1</v>
      </c>
      <c r="L1117" s="115">
        <f t="shared" si="386"/>
        <v>2.4500000000000002</v>
      </c>
      <c r="M1117" s="115">
        <f t="shared" si="387"/>
        <v>3.5</v>
      </c>
      <c r="N1117" s="56">
        <f t="shared" si="388"/>
        <v>3.5</v>
      </c>
      <c r="O1117" s="53" t="str">
        <f t="shared" si="389"/>
        <v>일반(목록배제,Normal-Manifest Exception)</v>
      </c>
      <c r="P1117" s="100">
        <f t="shared" si="390"/>
        <v>14.34</v>
      </c>
      <c r="Q1117" s="63" t="str">
        <f t="shared" si="391"/>
        <v>RS702</v>
      </c>
      <c r="R1117" s="63" t="str">
        <f t="shared" si="392"/>
        <v>AIR SEOUL</v>
      </c>
      <c r="S1117" s="54">
        <f t="shared" si="393"/>
        <v>45925</v>
      </c>
      <c r="T1117" s="94">
        <f t="shared" si="394"/>
        <v>1135</v>
      </c>
      <c r="U1117" s="98" cm="1">
        <f t="array" ref="U1117">IF(OR(ISNUMBER(SEARCH("대신대납",J1117)),ISNUMBER(SEARCH("대신 대납",J1117))),_xlfn.LET(
  _xlpm.s,J1117,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7" s="98">
        <f>((K1117-1)*2500)/(Summary!$B$23/100)</f>
        <v>0</v>
      </c>
      <c r="W1117" s="107">
        <f>IF(OR(ISNUMBER(SEARCH("대신대납",J1117)),ISNUMBER(SEARCH("대신 대납",J1117)),ISNUMBER(SEARCH("대신착불",J1117)),ISNUMBER(SEARCH("대신 착불",J1117))), 0,_xlfn.IFNA(_xlfn.IFS(
    AND(N1117/K1117 &gt; 2, N1117/K1117 &lt;= 5), 500/(Summary!$B$23/100) * K1117,
    AND(N1117/K1117 &gt; 5, N1117/K1117 &lt;= 10), 1000/(Summary!$B$23/100) * K1117,
    AND(N1117/K1117 &gt; 10, N1117/K1117 &lt;= 20), 3000/(Summary!$B$23/100) * K1117,
    AND(N1117/K1117 &gt; 20, N1117/K1117 &lt;= 25), 11000/(Summary!$B$23/100) * K1117,
    AND(N1117/K1117 &gt; 25, N1117/K1117 &lt;= 999), 15000/(Summary!$B$23/100) * K1117
),0))</f>
        <v>53.059968376258844</v>
      </c>
      <c r="X1117" s="99" cm="1">
        <f t="array" ref="X1117">_xlfn.IFNA(_xlfn.IFS(AND(P1117&gt;=2000, P1117&lt;3000), 10000, AND(P1117&gt;=3000, P1117&lt;4000), 15000, AND(P1117&gt;=4000, P1117&lt;5000), 20000, AND(P1117&gt;=5000), 25000),0)</f>
        <v>0</v>
      </c>
      <c r="Y1117" s="64" t="str">
        <f>_xlfn.IFNA(VLOOKUP(D1117,OTC!$A:$H,8,0),"")</f>
        <v/>
      </c>
      <c r="Z1117" s="102">
        <f t="shared" si="395"/>
        <v>53</v>
      </c>
      <c r="AA1117" s="113">
        <f t="shared" si="396"/>
        <v>1188</v>
      </c>
      <c r="AB1117" s="124">
        <f>IF(OR(ISNUMBER(SEARCH("적하삭제",J1117)),ISNUMBER(SEARCH("적하 삭제",J1117))),0,AA1117*Summary!$B$23/100)</f>
        <v>11194.8804</v>
      </c>
      <c r="AC1117" s="65"/>
      <c r="AD1117" s="145">
        <v>45925</v>
      </c>
      <c r="AE1117" s="139" t="s">
        <v>10</v>
      </c>
      <c r="AF1117" s="139">
        <v>82020038185</v>
      </c>
      <c r="AG1117" s="139" t="s">
        <v>3375</v>
      </c>
      <c r="AH1117" s="139" t="s">
        <v>188</v>
      </c>
      <c r="AI1117" s="139">
        <v>1077154358</v>
      </c>
      <c r="AJ1117" s="139">
        <v>1084</v>
      </c>
      <c r="AK1117" s="139"/>
      <c r="AL1117" s="140">
        <v>1</v>
      </c>
      <c r="AM1117" s="141">
        <v>2.4500000000000002</v>
      </c>
      <c r="AN1117" s="141">
        <v>3.5</v>
      </c>
      <c r="AO1117" s="141">
        <v>3.5</v>
      </c>
      <c r="AP1117" s="139" t="s">
        <v>8</v>
      </c>
      <c r="AQ1117" s="141">
        <v>14.34</v>
      </c>
      <c r="AR1117" s="139" t="s">
        <v>81</v>
      </c>
      <c r="AS1117" s="139" t="s">
        <v>81</v>
      </c>
      <c r="AT1117" s="139" t="s">
        <v>81</v>
      </c>
      <c r="AU1117" s="139" t="s">
        <v>81</v>
      </c>
      <c r="AV1117" s="139" t="s">
        <v>81</v>
      </c>
      <c r="AW1117" s="139">
        <v>2256355</v>
      </c>
      <c r="AX1117" s="139" t="s">
        <v>121</v>
      </c>
      <c r="AY1117" s="139" t="s">
        <v>82</v>
      </c>
      <c r="AZ1117" s="139"/>
      <c r="BA1117" s="139" t="s">
        <v>83</v>
      </c>
      <c r="BB1117" s="157">
        <v>596421502430</v>
      </c>
      <c r="BC1117" s="139"/>
      <c r="BD1117" s="139" t="s">
        <v>3376</v>
      </c>
      <c r="BE1117" s="139" t="s">
        <v>119</v>
      </c>
      <c r="BF1117" s="139" t="s">
        <v>87</v>
      </c>
      <c r="BG1117" s="139" t="s">
        <v>84</v>
      </c>
      <c r="BH1117" s="139" t="s">
        <v>85</v>
      </c>
      <c r="BI1117" s="139" t="s">
        <v>86</v>
      </c>
      <c r="BJ1117" s="139"/>
      <c r="BK1117" s="139" t="s">
        <v>116</v>
      </c>
    </row>
    <row r="1118" spans="1:63" ht="13.2" customHeight="1" x14ac:dyDescent="0.2">
      <c r="A1118" s="54">
        <f t="shared" si="375"/>
        <v>45925</v>
      </c>
      <c r="B1118" s="54" t="str">
        <f t="shared" si="376"/>
        <v>NRT</v>
      </c>
      <c r="C1118" s="53">
        <f t="shared" si="377"/>
        <v>82020038185</v>
      </c>
      <c r="D1118" s="55" t="str">
        <f t="shared" si="378"/>
        <v>PJP250148881</v>
      </c>
      <c r="E1118" s="53">
        <f t="shared" si="379"/>
        <v>596421502485</v>
      </c>
      <c r="F1118" s="53">
        <f t="shared" si="380"/>
        <v>2256355</v>
      </c>
      <c r="G1118" s="53" t="str">
        <f t="shared" si="381"/>
        <v>SWCORP (TEAMHT)</v>
      </c>
      <c r="H1118" s="55" t="str">
        <f t="shared" si="382"/>
        <v>배신욱</v>
      </c>
      <c r="I1118" s="53">
        <f t="shared" si="383"/>
        <v>7663</v>
      </c>
      <c r="J1118" s="72">
        <f t="shared" si="384"/>
        <v>0</v>
      </c>
      <c r="K1118" s="114">
        <f t="shared" si="385"/>
        <v>1</v>
      </c>
      <c r="L1118" s="115">
        <f t="shared" si="386"/>
        <v>1.6</v>
      </c>
      <c r="M1118" s="115">
        <f t="shared" si="387"/>
        <v>4.2</v>
      </c>
      <c r="N1118" s="56">
        <f t="shared" si="388"/>
        <v>4.2</v>
      </c>
      <c r="O1118" s="53" t="str">
        <f t="shared" si="389"/>
        <v>일반(목록배제,Normal-Manifest Exception)</v>
      </c>
      <c r="P1118" s="100">
        <f t="shared" si="390"/>
        <v>10.67</v>
      </c>
      <c r="Q1118" s="63" t="str">
        <f t="shared" si="391"/>
        <v>RS702</v>
      </c>
      <c r="R1118" s="63" t="str">
        <f t="shared" si="392"/>
        <v>AIR SEOUL</v>
      </c>
      <c r="S1118" s="54">
        <f t="shared" si="393"/>
        <v>45925</v>
      </c>
      <c r="T1118" s="94">
        <f t="shared" si="394"/>
        <v>1268</v>
      </c>
      <c r="U1118" s="98" cm="1">
        <f t="array" ref="U1118">IF(OR(ISNUMBER(SEARCH("대신대납",J1118)),ISNUMBER(SEARCH("대신 대납",J1118))),_xlfn.LET(
  _xlpm.s,J1118,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8" s="98">
        <f>((K1118-1)*2500)/(Summary!$B$23/100)</f>
        <v>0</v>
      </c>
      <c r="W1118" s="107">
        <f>IF(OR(ISNUMBER(SEARCH("대신대납",J1118)),ISNUMBER(SEARCH("대신 대납",J1118)),ISNUMBER(SEARCH("대신착불",J1118)),ISNUMBER(SEARCH("대신 착불",J1118))), 0,_xlfn.IFNA(_xlfn.IFS(
    AND(N1118/K1118 &gt; 2, N1118/K1118 &lt;= 5), 500/(Summary!$B$23/100) * K1118,
    AND(N1118/K1118 &gt; 5, N1118/K1118 &lt;= 10), 1000/(Summary!$B$23/100) * K1118,
    AND(N1118/K1118 &gt; 10, N1118/K1118 &lt;= 20), 3000/(Summary!$B$23/100) * K1118,
    AND(N1118/K1118 &gt; 20, N1118/K1118 &lt;= 25), 11000/(Summary!$B$23/100) * K1118,
    AND(N1118/K1118 &gt; 25, N1118/K1118 &lt;= 999), 15000/(Summary!$B$23/100) * K1118
),0))</f>
        <v>53.059968376258844</v>
      </c>
      <c r="X1118" s="99" cm="1">
        <f t="array" ref="X1118">_xlfn.IFNA(_xlfn.IFS(AND(P1118&gt;=2000, P1118&lt;3000), 10000, AND(P1118&gt;=3000, P1118&lt;4000), 15000, AND(P1118&gt;=4000, P1118&lt;5000), 20000, AND(P1118&gt;=5000), 25000),0)</f>
        <v>0</v>
      </c>
      <c r="Y1118" s="64" t="str">
        <f>_xlfn.IFNA(VLOOKUP(D1118,OTC!$A:$H,8,0),"")</f>
        <v/>
      </c>
      <c r="Z1118" s="102">
        <f t="shared" si="395"/>
        <v>53</v>
      </c>
      <c r="AA1118" s="113">
        <f t="shared" si="396"/>
        <v>1321</v>
      </c>
      <c r="AB1118" s="124">
        <f>IF(OR(ISNUMBER(SEARCH("적하삭제",J1118)),ISNUMBER(SEARCH("적하 삭제",J1118))),0,AA1118*Summary!$B$23/100)</f>
        <v>12448.179300000002</v>
      </c>
      <c r="AC1118" s="65"/>
      <c r="AD1118" s="145">
        <v>45925</v>
      </c>
      <c r="AE1118" s="139" t="s">
        <v>10</v>
      </c>
      <c r="AF1118" s="139">
        <v>82020038185</v>
      </c>
      <c r="AG1118" s="139" t="s">
        <v>3377</v>
      </c>
      <c r="AH1118" s="139" t="s">
        <v>3378</v>
      </c>
      <c r="AI1118" s="139">
        <v>1051296961</v>
      </c>
      <c r="AJ1118" s="139">
        <v>7663</v>
      </c>
      <c r="AK1118" s="139"/>
      <c r="AL1118" s="140">
        <v>1</v>
      </c>
      <c r="AM1118" s="141">
        <v>1.6</v>
      </c>
      <c r="AN1118" s="141">
        <v>4.2</v>
      </c>
      <c r="AO1118" s="141">
        <v>4.2</v>
      </c>
      <c r="AP1118" s="139" t="s">
        <v>8</v>
      </c>
      <c r="AQ1118" s="141">
        <v>10.67</v>
      </c>
      <c r="AR1118" s="139" t="s">
        <v>81</v>
      </c>
      <c r="AS1118" s="139" t="s">
        <v>81</v>
      </c>
      <c r="AT1118" s="139" t="s">
        <v>81</v>
      </c>
      <c r="AU1118" s="139" t="s">
        <v>81</v>
      </c>
      <c r="AV1118" s="139" t="s">
        <v>81</v>
      </c>
      <c r="AW1118" s="139">
        <v>2256355</v>
      </c>
      <c r="AX1118" s="139" t="s">
        <v>121</v>
      </c>
      <c r="AY1118" s="139" t="s">
        <v>82</v>
      </c>
      <c r="AZ1118" s="139"/>
      <c r="BA1118" s="139" t="s">
        <v>83</v>
      </c>
      <c r="BB1118" s="157">
        <v>596421502485</v>
      </c>
      <c r="BC1118" s="139"/>
      <c r="BD1118" s="139" t="s">
        <v>3379</v>
      </c>
      <c r="BE1118" s="139" t="s">
        <v>119</v>
      </c>
      <c r="BF1118" s="139" t="s">
        <v>87</v>
      </c>
      <c r="BG1118" s="139" t="s">
        <v>84</v>
      </c>
      <c r="BH1118" s="139" t="s">
        <v>85</v>
      </c>
      <c r="BI1118" s="139" t="s">
        <v>86</v>
      </c>
      <c r="BJ1118" s="139"/>
      <c r="BK1118" s="139" t="s">
        <v>116</v>
      </c>
    </row>
    <row r="1119" spans="1:63" ht="13.2" customHeight="1" x14ac:dyDescent="0.2">
      <c r="A1119" s="54">
        <f t="shared" si="375"/>
        <v>45925</v>
      </c>
      <c r="B1119" s="54" t="str">
        <f t="shared" si="376"/>
        <v>NRT</v>
      </c>
      <c r="C1119" s="53">
        <f t="shared" si="377"/>
        <v>82020038185</v>
      </c>
      <c r="D1119" s="55" t="str">
        <f t="shared" si="378"/>
        <v>PJP250148894</v>
      </c>
      <c r="E1119" s="53">
        <f t="shared" si="379"/>
        <v>596421502614</v>
      </c>
      <c r="F1119" s="53">
        <f t="shared" si="380"/>
        <v>2256355</v>
      </c>
      <c r="G1119" s="53" t="str">
        <f t="shared" si="381"/>
        <v>SWCORP (TEAMHT)</v>
      </c>
      <c r="H1119" s="55" t="str">
        <f t="shared" si="382"/>
        <v>최은경</v>
      </c>
      <c r="I1119" s="53">
        <f t="shared" si="383"/>
        <v>16532</v>
      </c>
      <c r="J1119" s="72">
        <f t="shared" si="384"/>
        <v>0</v>
      </c>
      <c r="K1119" s="114">
        <f t="shared" si="385"/>
        <v>1</v>
      </c>
      <c r="L1119" s="115">
        <f t="shared" si="386"/>
        <v>1.4</v>
      </c>
      <c r="M1119" s="115">
        <f t="shared" si="387"/>
        <v>3.5</v>
      </c>
      <c r="N1119" s="56">
        <f t="shared" si="388"/>
        <v>3.5</v>
      </c>
      <c r="O1119" s="53" t="str">
        <f t="shared" si="389"/>
        <v>일반(목록배제,Normal-Manifest Exception)</v>
      </c>
      <c r="P1119" s="100">
        <f t="shared" si="390"/>
        <v>7.45</v>
      </c>
      <c r="Q1119" s="63" t="str">
        <f t="shared" si="391"/>
        <v>RS702</v>
      </c>
      <c r="R1119" s="63" t="str">
        <f t="shared" si="392"/>
        <v>AIR SEOUL</v>
      </c>
      <c r="S1119" s="54">
        <f t="shared" si="393"/>
        <v>45925</v>
      </c>
      <c r="T1119" s="94">
        <f t="shared" si="394"/>
        <v>1135</v>
      </c>
      <c r="U1119" s="98" cm="1">
        <f t="array" ref="U1119">IF(OR(ISNUMBER(SEARCH("대신대납",J1119)),ISNUMBER(SEARCH("대신 대납",J1119))),_xlfn.LET(
  _xlpm.s,J1119,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19" s="98">
        <f>((K1119-1)*2500)/(Summary!$B$23/100)</f>
        <v>0</v>
      </c>
      <c r="W1119" s="107">
        <f>IF(OR(ISNUMBER(SEARCH("대신대납",J1119)),ISNUMBER(SEARCH("대신 대납",J1119)),ISNUMBER(SEARCH("대신착불",J1119)),ISNUMBER(SEARCH("대신 착불",J1119))), 0,_xlfn.IFNA(_xlfn.IFS(
    AND(N1119/K1119 &gt; 2, N1119/K1119 &lt;= 5), 500/(Summary!$B$23/100) * K1119,
    AND(N1119/K1119 &gt; 5, N1119/K1119 &lt;= 10), 1000/(Summary!$B$23/100) * K1119,
    AND(N1119/K1119 &gt; 10, N1119/K1119 &lt;= 20), 3000/(Summary!$B$23/100) * K1119,
    AND(N1119/K1119 &gt; 20, N1119/K1119 &lt;= 25), 11000/(Summary!$B$23/100) * K1119,
    AND(N1119/K1119 &gt; 25, N1119/K1119 &lt;= 999), 15000/(Summary!$B$23/100) * K1119
),0))</f>
        <v>53.059968376258844</v>
      </c>
      <c r="X1119" s="99" cm="1">
        <f t="array" ref="X1119">_xlfn.IFNA(_xlfn.IFS(AND(P1119&gt;=2000, P1119&lt;3000), 10000, AND(P1119&gt;=3000, P1119&lt;4000), 15000, AND(P1119&gt;=4000, P1119&lt;5000), 20000, AND(P1119&gt;=5000), 25000),0)</f>
        <v>0</v>
      </c>
      <c r="Y1119" s="64" t="str">
        <f>_xlfn.IFNA(VLOOKUP(D1119,OTC!$A:$H,8,0),"")</f>
        <v/>
      </c>
      <c r="Z1119" s="102">
        <f t="shared" si="395"/>
        <v>53</v>
      </c>
      <c r="AA1119" s="113">
        <f t="shared" si="396"/>
        <v>1188</v>
      </c>
      <c r="AB1119" s="124">
        <f>IF(OR(ISNUMBER(SEARCH("적하삭제",J1119)),ISNUMBER(SEARCH("적하 삭제",J1119))),0,AA1119*Summary!$B$23/100)</f>
        <v>11194.8804</v>
      </c>
      <c r="AC1119" s="65"/>
      <c r="AD1119" s="145">
        <v>45925</v>
      </c>
      <c r="AE1119" s="139" t="s">
        <v>10</v>
      </c>
      <c r="AF1119" s="139">
        <v>82020038185</v>
      </c>
      <c r="AG1119" s="139" t="s">
        <v>3380</v>
      </c>
      <c r="AH1119" s="139" t="s">
        <v>3381</v>
      </c>
      <c r="AI1119" s="139">
        <v>1086393333</v>
      </c>
      <c r="AJ1119" s="139">
        <v>16532</v>
      </c>
      <c r="AK1119" s="139"/>
      <c r="AL1119" s="140">
        <v>1</v>
      </c>
      <c r="AM1119" s="141">
        <v>1.4</v>
      </c>
      <c r="AN1119" s="141">
        <v>3.5</v>
      </c>
      <c r="AO1119" s="141">
        <v>3.5</v>
      </c>
      <c r="AP1119" s="139" t="s">
        <v>8</v>
      </c>
      <c r="AQ1119" s="141">
        <v>7.45</v>
      </c>
      <c r="AR1119" s="139" t="s">
        <v>81</v>
      </c>
      <c r="AS1119" s="139" t="s">
        <v>81</v>
      </c>
      <c r="AT1119" s="139" t="s">
        <v>81</v>
      </c>
      <c r="AU1119" s="139" t="s">
        <v>81</v>
      </c>
      <c r="AV1119" s="139" t="s">
        <v>81</v>
      </c>
      <c r="AW1119" s="139">
        <v>2256355</v>
      </c>
      <c r="AX1119" s="139" t="s">
        <v>121</v>
      </c>
      <c r="AY1119" s="139" t="s">
        <v>82</v>
      </c>
      <c r="AZ1119" s="139"/>
      <c r="BA1119" s="139" t="s">
        <v>83</v>
      </c>
      <c r="BB1119" s="157">
        <v>596421502614</v>
      </c>
      <c r="BC1119" s="139"/>
      <c r="BD1119" s="139" t="s">
        <v>3382</v>
      </c>
      <c r="BE1119" s="139" t="s">
        <v>119</v>
      </c>
      <c r="BF1119" s="139" t="s">
        <v>87</v>
      </c>
      <c r="BG1119" s="139" t="s">
        <v>84</v>
      </c>
      <c r="BH1119" s="139" t="s">
        <v>85</v>
      </c>
      <c r="BI1119" s="139" t="s">
        <v>86</v>
      </c>
      <c r="BJ1119" s="139"/>
      <c r="BK1119" s="139" t="s">
        <v>116</v>
      </c>
    </row>
    <row r="1120" spans="1:63" ht="13.2" customHeight="1" x14ac:dyDescent="0.2">
      <c r="A1120" s="54">
        <f t="shared" si="375"/>
        <v>45925</v>
      </c>
      <c r="B1120" s="54" t="str">
        <f t="shared" si="376"/>
        <v>NRT</v>
      </c>
      <c r="C1120" s="53">
        <f t="shared" si="377"/>
        <v>82020038185</v>
      </c>
      <c r="D1120" s="55" t="str">
        <f t="shared" si="378"/>
        <v>PJP250148847</v>
      </c>
      <c r="E1120" s="53">
        <f t="shared" si="379"/>
        <v>596421502146</v>
      </c>
      <c r="F1120" s="53">
        <f t="shared" si="380"/>
        <v>2256355</v>
      </c>
      <c r="G1120" s="53" t="str">
        <f t="shared" si="381"/>
        <v>SWCORP (TEAMHT)</v>
      </c>
      <c r="H1120" s="55" t="str">
        <f t="shared" si="382"/>
        <v>곽채훈</v>
      </c>
      <c r="I1120" s="53">
        <f t="shared" si="383"/>
        <v>7911</v>
      </c>
      <c r="J1120" s="72">
        <f t="shared" si="384"/>
        <v>0</v>
      </c>
      <c r="K1120" s="114">
        <f t="shared" si="385"/>
        <v>1</v>
      </c>
      <c r="L1120" s="115">
        <f t="shared" si="386"/>
        <v>2.2000000000000002</v>
      </c>
      <c r="M1120" s="115">
        <f t="shared" si="387"/>
        <v>2</v>
      </c>
      <c r="N1120" s="56">
        <f t="shared" si="388"/>
        <v>2.2000000000000002</v>
      </c>
      <c r="O1120" s="53" t="str">
        <f t="shared" si="389"/>
        <v>일반(목록배제,Normal-Manifest Exception)</v>
      </c>
      <c r="P1120" s="100">
        <f t="shared" si="390"/>
        <v>7.33</v>
      </c>
      <c r="Q1120" s="63" t="str">
        <f t="shared" si="391"/>
        <v>RS702</v>
      </c>
      <c r="R1120" s="63" t="str">
        <f t="shared" si="392"/>
        <v>AIR SEOUL</v>
      </c>
      <c r="S1120" s="54">
        <f t="shared" si="393"/>
        <v>45925</v>
      </c>
      <c r="T1120" s="94">
        <f t="shared" si="394"/>
        <v>888</v>
      </c>
      <c r="U1120" s="98" cm="1">
        <f t="array" ref="U1120">IF(OR(ISNUMBER(SEARCH("대신대납",J1120)),ISNUMBER(SEARCH("대신 대납",J1120))),_xlfn.LET(
  _xlpm.s,J1120,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0" s="98">
        <f>((K1120-1)*2500)/(Summary!$B$23/100)</f>
        <v>0</v>
      </c>
      <c r="W1120" s="107">
        <f>IF(OR(ISNUMBER(SEARCH("대신대납",J1120)),ISNUMBER(SEARCH("대신 대납",J1120)),ISNUMBER(SEARCH("대신착불",J1120)),ISNUMBER(SEARCH("대신 착불",J1120))), 0,_xlfn.IFNA(_xlfn.IFS(
    AND(N1120/K1120 &gt; 2, N1120/K1120 &lt;= 5), 500/(Summary!$B$23/100) * K1120,
    AND(N1120/K1120 &gt; 5, N1120/K1120 &lt;= 10), 1000/(Summary!$B$23/100) * K1120,
    AND(N1120/K1120 &gt; 10, N1120/K1120 &lt;= 20), 3000/(Summary!$B$23/100) * K1120,
    AND(N1120/K1120 &gt; 20, N1120/K1120 &lt;= 25), 11000/(Summary!$B$23/100) * K1120,
    AND(N1120/K1120 &gt; 25, N1120/K1120 &lt;= 999), 15000/(Summary!$B$23/100) * K1120
),0))</f>
        <v>53.059968376258844</v>
      </c>
      <c r="X1120" s="99" cm="1">
        <f t="array" ref="X1120">_xlfn.IFNA(_xlfn.IFS(AND(P1120&gt;=2000, P1120&lt;3000), 10000, AND(P1120&gt;=3000, P1120&lt;4000), 15000, AND(P1120&gt;=4000, P1120&lt;5000), 20000, AND(P1120&gt;=5000), 25000),0)</f>
        <v>0</v>
      </c>
      <c r="Y1120" s="64" t="str">
        <f>_xlfn.IFNA(VLOOKUP(D1120,OTC!$A:$H,8,0),"")</f>
        <v/>
      </c>
      <c r="Z1120" s="102">
        <f t="shared" si="395"/>
        <v>53</v>
      </c>
      <c r="AA1120" s="113">
        <f t="shared" si="396"/>
        <v>941</v>
      </c>
      <c r="AB1120" s="124">
        <f>IF(OR(ISNUMBER(SEARCH("적하삭제",J1120)),ISNUMBER(SEARCH("적하 삭제",J1120))),0,AA1120*Summary!$B$23/100)</f>
        <v>8867.3253000000004</v>
      </c>
      <c r="AC1120" s="65"/>
      <c r="AD1120" s="145">
        <v>45925</v>
      </c>
      <c r="AE1120" s="139" t="s">
        <v>10</v>
      </c>
      <c r="AF1120" s="139">
        <v>82020038185</v>
      </c>
      <c r="AG1120" s="139" t="s">
        <v>3383</v>
      </c>
      <c r="AH1120" s="139" t="s">
        <v>3384</v>
      </c>
      <c r="AI1120" s="139">
        <v>1039171317</v>
      </c>
      <c r="AJ1120" s="139">
        <v>7911</v>
      </c>
      <c r="AK1120" s="139"/>
      <c r="AL1120" s="140">
        <v>1</v>
      </c>
      <c r="AM1120" s="141">
        <v>2.2000000000000002</v>
      </c>
      <c r="AN1120" s="141">
        <v>2</v>
      </c>
      <c r="AO1120" s="141">
        <v>2.2000000000000002</v>
      </c>
      <c r="AP1120" s="139" t="s">
        <v>8</v>
      </c>
      <c r="AQ1120" s="141">
        <v>7.33</v>
      </c>
      <c r="AR1120" s="139" t="s">
        <v>81</v>
      </c>
      <c r="AS1120" s="139" t="s">
        <v>81</v>
      </c>
      <c r="AT1120" s="139" t="s">
        <v>81</v>
      </c>
      <c r="AU1120" s="139" t="s">
        <v>81</v>
      </c>
      <c r="AV1120" s="139" t="s">
        <v>81</v>
      </c>
      <c r="AW1120" s="139">
        <v>2256355</v>
      </c>
      <c r="AX1120" s="139" t="s">
        <v>121</v>
      </c>
      <c r="AY1120" s="139" t="s">
        <v>82</v>
      </c>
      <c r="AZ1120" s="139"/>
      <c r="BA1120" s="139" t="s">
        <v>83</v>
      </c>
      <c r="BB1120" s="157">
        <v>596421502146</v>
      </c>
      <c r="BC1120" s="139"/>
      <c r="BD1120" s="139" t="s">
        <v>3385</v>
      </c>
      <c r="BE1120" s="139" t="s">
        <v>119</v>
      </c>
      <c r="BF1120" s="139" t="s">
        <v>87</v>
      </c>
      <c r="BG1120" s="139" t="s">
        <v>84</v>
      </c>
      <c r="BH1120" s="139" t="s">
        <v>85</v>
      </c>
      <c r="BI1120" s="139" t="s">
        <v>86</v>
      </c>
      <c r="BJ1120" s="139"/>
      <c r="BK1120" s="139" t="s">
        <v>116</v>
      </c>
    </row>
    <row r="1121" spans="1:63" ht="13.2" customHeight="1" x14ac:dyDescent="0.2">
      <c r="A1121" s="54">
        <f t="shared" si="375"/>
        <v>45925</v>
      </c>
      <c r="B1121" s="54" t="str">
        <f t="shared" si="376"/>
        <v>NRT</v>
      </c>
      <c r="C1121" s="53">
        <f t="shared" si="377"/>
        <v>82020038185</v>
      </c>
      <c r="D1121" s="55" t="str">
        <f t="shared" si="378"/>
        <v>PJP250148854</v>
      </c>
      <c r="E1121" s="53">
        <f t="shared" si="379"/>
        <v>596421502216</v>
      </c>
      <c r="F1121" s="53">
        <f t="shared" si="380"/>
        <v>2256355</v>
      </c>
      <c r="G1121" s="53" t="str">
        <f t="shared" si="381"/>
        <v>SWCORP (TEAMHT)</v>
      </c>
      <c r="H1121" s="55" t="str">
        <f t="shared" si="382"/>
        <v>양정우</v>
      </c>
      <c r="I1121" s="53">
        <f t="shared" si="383"/>
        <v>58566</v>
      </c>
      <c r="J1121" s="72">
        <f t="shared" si="384"/>
        <v>0</v>
      </c>
      <c r="K1121" s="114">
        <f t="shared" si="385"/>
        <v>1</v>
      </c>
      <c r="L1121" s="115">
        <f t="shared" si="386"/>
        <v>4.4000000000000004</v>
      </c>
      <c r="M1121" s="115">
        <f t="shared" si="387"/>
        <v>3.4</v>
      </c>
      <c r="N1121" s="56">
        <f t="shared" si="388"/>
        <v>4.4000000000000004</v>
      </c>
      <c r="O1121" s="53" t="str">
        <f t="shared" si="389"/>
        <v>일반(목록배제,Normal-Manifest Exception)</v>
      </c>
      <c r="P1121" s="100">
        <f t="shared" si="390"/>
        <v>13.05</v>
      </c>
      <c r="Q1121" s="63" t="str">
        <f t="shared" si="391"/>
        <v>RS702</v>
      </c>
      <c r="R1121" s="63" t="str">
        <f t="shared" si="392"/>
        <v>AIR SEOUL</v>
      </c>
      <c r="S1121" s="54">
        <f t="shared" si="393"/>
        <v>45925</v>
      </c>
      <c r="T1121" s="94">
        <f t="shared" si="394"/>
        <v>1306</v>
      </c>
      <c r="U1121" s="98" cm="1">
        <f t="array" ref="U1121">IF(OR(ISNUMBER(SEARCH("대신대납",J1121)),ISNUMBER(SEARCH("대신 대납",J1121))),_xlfn.LET(
  _xlpm.s,J1121,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1" s="98">
        <f>((K1121-1)*2500)/(Summary!$B$23/100)</f>
        <v>0</v>
      </c>
      <c r="W1121" s="107">
        <f>IF(OR(ISNUMBER(SEARCH("대신대납",J1121)),ISNUMBER(SEARCH("대신 대납",J1121)),ISNUMBER(SEARCH("대신착불",J1121)),ISNUMBER(SEARCH("대신 착불",J1121))), 0,_xlfn.IFNA(_xlfn.IFS(
    AND(N1121/K1121 &gt; 2, N1121/K1121 &lt;= 5), 500/(Summary!$B$23/100) * K1121,
    AND(N1121/K1121 &gt; 5, N1121/K1121 &lt;= 10), 1000/(Summary!$B$23/100) * K1121,
    AND(N1121/K1121 &gt; 10, N1121/K1121 &lt;= 20), 3000/(Summary!$B$23/100) * K1121,
    AND(N1121/K1121 &gt; 20, N1121/K1121 &lt;= 25), 11000/(Summary!$B$23/100) * K1121,
    AND(N1121/K1121 &gt; 25, N1121/K1121 &lt;= 999), 15000/(Summary!$B$23/100) * K1121
),0))</f>
        <v>53.059968376258844</v>
      </c>
      <c r="X1121" s="99" cm="1">
        <f t="array" ref="X1121">_xlfn.IFNA(_xlfn.IFS(AND(P1121&gt;=2000, P1121&lt;3000), 10000, AND(P1121&gt;=3000, P1121&lt;4000), 15000, AND(P1121&gt;=4000, P1121&lt;5000), 20000, AND(P1121&gt;=5000), 25000),0)</f>
        <v>0</v>
      </c>
      <c r="Y1121" s="64" t="str">
        <f>_xlfn.IFNA(VLOOKUP(D1121,OTC!$A:$H,8,0),"")</f>
        <v/>
      </c>
      <c r="Z1121" s="102">
        <f t="shared" si="395"/>
        <v>53</v>
      </c>
      <c r="AA1121" s="113">
        <f t="shared" si="396"/>
        <v>1359</v>
      </c>
      <c r="AB1121" s="124">
        <f>IF(OR(ISNUMBER(SEARCH("적하삭제",J1121)),ISNUMBER(SEARCH("적하 삭제",J1121))),0,AA1121*Summary!$B$23/100)</f>
        <v>12806.2647</v>
      </c>
      <c r="AC1121" s="65"/>
      <c r="AD1121" s="145">
        <v>45925</v>
      </c>
      <c r="AE1121" s="139" t="s">
        <v>10</v>
      </c>
      <c r="AF1121" s="139">
        <v>82020038185</v>
      </c>
      <c r="AG1121" s="139" t="s">
        <v>3386</v>
      </c>
      <c r="AH1121" s="139" t="s">
        <v>3387</v>
      </c>
      <c r="AI1121" s="139">
        <v>1036748765</v>
      </c>
      <c r="AJ1121" s="139">
        <v>58566</v>
      </c>
      <c r="AK1121" s="139"/>
      <c r="AL1121" s="140">
        <v>1</v>
      </c>
      <c r="AM1121" s="141">
        <v>4.4000000000000004</v>
      </c>
      <c r="AN1121" s="141">
        <v>3.4</v>
      </c>
      <c r="AO1121" s="141">
        <v>4.4000000000000004</v>
      </c>
      <c r="AP1121" s="139" t="s">
        <v>8</v>
      </c>
      <c r="AQ1121" s="141">
        <v>13.05</v>
      </c>
      <c r="AR1121" s="139" t="s">
        <v>81</v>
      </c>
      <c r="AS1121" s="139" t="s">
        <v>81</v>
      </c>
      <c r="AT1121" s="139" t="s">
        <v>81</v>
      </c>
      <c r="AU1121" s="139" t="s">
        <v>81</v>
      </c>
      <c r="AV1121" s="139" t="s">
        <v>81</v>
      </c>
      <c r="AW1121" s="139">
        <v>2256355</v>
      </c>
      <c r="AX1121" s="139" t="s">
        <v>121</v>
      </c>
      <c r="AY1121" s="139" t="s">
        <v>82</v>
      </c>
      <c r="AZ1121" s="139"/>
      <c r="BA1121" s="139" t="s">
        <v>83</v>
      </c>
      <c r="BB1121" s="157">
        <v>596421502216</v>
      </c>
      <c r="BC1121" s="139"/>
      <c r="BD1121" s="139" t="s">
        <v>3388</v>
      </c>
      <c r="BE1121" s="139" t="s">
        <v>119</v>
      </c>
      <c r="BF1121" s="139" t="s">
        <v>87</v>
      </c>
      <c r="BG1121" s="139" t="s">
        <v>84</v>
      </c>
      <c r="BH1121" s="139" t="s">
        <v>85</v>
      </c>
      <c r="BI1121" s="139" t="s">
        <v>86</v>
      </c>
      <c r="BJ1121" s="139"/>
      <c r="BK1121" s="139" t="s">
        <v>116</v>
      </c>
    </row>
    <row r="1122" spans="1:63" ht="13.2" customHeight="1" x14ac:dyDescent="0.2">
      <c r="A1122" s="54">
        <f t="shared" si="375"/>
        <v>45925</v>
      </c>
      <c r="B1122" s="54" t="str">
        <f t="shared" si="376"/>
        <v>NRT</v>
      </c>
      <c r="C1122" s="53">
        <f t="shared" si="377"/>
        <v>82020038185</v>
      </c>
      <c r="D1122" s="55" t="str">
        <f t="shared" si="378"/>
        <v>PJP250149961</v>
      </c>
      <c r="E1122" s="53">
        <f t="shared" si="379"/>
        <v>596421510690</v>
      </c>
      <c r="F1122" s="53">
        <f t="shared" si="380"/>
        <v>2256355</v>
      </c>
      <c r="G1122" s="53" t="str">
        <f t="shared" si="381"/>
        <v>SWCORP (TEAMHT)</v>
      </c>
      <c r="H1122" s="55" t="str">
        <f t="shared" si="382"/>
        <v>이다빈</v>
      </c>
      <c r="I1122" s="53">
        <f t="shared" si="383"/>
        <v>57065</v>
      </c>
      <c r="J1122" s="72">
        <f t="shared" si="384"/>
        <v>0</v>
      </c>
      <c r="K1122" s="114">
        <f t="shared" si="385"/>
        <v>1</v>
      </c>
      <c r="L1122" s="115">
        <f t="shared" si="386"/>
        <v>1.9</v>
      </c>
      <c r="M1122" s="115">
        <f t="shared" si="387"/>
        <v>2.1</v>
      </c>
      <c r="N1122" s="56">
        <f t="shared" si="388"/>
        <v>2.1</v>
      </c>
      <c r="O1122" s="53" t="str">
        <f t="shared" si="389"/>
        <v>일반(목록배제,Normal-Manifest Exception)</v>
      </c>
      <c r="P1122" s="100">
        <f t="shared" si="390"/>
        <v>9.8699999999999992</v>
      </c>
      <c r="Q1122" s="63" t="str">
        <f t="shared" si="391"/>
        <v>RS702</v>
      </c>
      <c r="R1122" s="63" t="str">
        <f t="shared" si="392"/>
        <v>AIR SEOUL</v>
      </c>
      <c r="S1122" s="54">
        <f t="shared" si="393"/>
        <v>45925</v>
      </c>
      <c r="T1122" s="94">
        <f t="shared" si="394"/>
        <v>869</v>
      </c>
      <c r="U1122" s="98" cm="1">
        <f t="array" ref="U1122">IF(OR(ISNUMBER(SEARCH("대신대납",J1122)),ISNUMBER(SEARCH("대신 대납",J1122))),_xlfn.LET(
  _xlpm.s,J1122,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2" s="98">
        <f>((K1122-1)*2500)/(Summary!$B$23/100)</f>
        <v>0</v>
      </c>
      <c r="W1122" s="107">
        <f>IF(OR(ISNUMBER(SEARCH("대신대납",J1122)),ISNUMBER(SEARCH("대신 대납",J1122)),ISNUMBER(SEARCH("대신착불",J1122)),ISNUMBER(SEARCH("대신 착불",J1122))), 0,_xlfn.IFNA(_xlfn.IFS(
    AND(N1122/K1122 &gt; 2, N1122/K1122 &lt;= 5), 500/(Summary!$B$23/100) * K1122,
    AND(N1122/K1122 &gt; 5, N1122/K1122 &lt;= 10), 1000/(Summary!$B$23/100) * K1122,
    AND(N1122/K1122 &gt; 10, N1122/K1122 &lt;= 20), 3000/(Summary!$B$23/100) * K1122,
    AND(N1122/K1122 &gt; 20, N1122/K1122 &lt;= 25), 11000/(Summary!$B$23/100) * K1122,
    AND(N1122/K1122 &gt; 25, N1122/K1122 &lt;= 999), 15000/(Summary!$B$23/100) * K1122
),0))</f>
        <v>53.059968376258844</v>
      </c>
      <c r="X1122" s="99" cm="1">
        <f t="array" ref="X1122">_xlfn.IFNA(_xlfn.IFS(AND(P1122&gt;=2000, P1122&lt;3000), 10000, AND(P1122&gt;=3000, P1122&lt;4000), 15000, AND(P1122&gt;=4000, P1122&lt;5000), 20000, AND(P1122&gt;=5000), 25000),0)</f>
        <v>0</v>
      </c>
      <c r="Y1122" s="64" t="str">
        <f>_xlfn.IFNA(VLOOKUP(D1122,OTC!$A:$H,8,0),"")</f>
        <v/>
      </c>
      <c r="Z1122" s="102">
        <f t="shared" si="395"/>
        <v>53</v>
      </c>
      <c r="AA1122" s="113">
        <f t="shared" si="396"/>
        <v>922</v>
      </c>
      <c r="AB1122" s="124">
        <f>IF(OR(ISNUMBER(SEARCH("적하삭제",J1122)),ISNUMBER(SEARCH("적하 삭제",J1122))),0,AA1122*Summary!$B$23/100)</f>
        <v>8688.2826000000005</v>
      </c>
      <c r="AC1122" s="65"/>
      <c r="AD1122" s="145">
        <v>45925</v>
      </c>
      <c r="AE1122" s="139" t="s">
        <v>10</v>
      </c>
      <c r="AF1122" s="139">
        <v>82020038185</v>
      </c>
      <c r="AG1122" s="139" t="s">
        <v>3389</v>
      </c>
      <c r="AH1122" s="139" t="s">
        <v>184</v>
      </c>
      <c r="AI1122" s="139">
        <v>1039964294</v>
      </c>
      <c r="AJ1122" s="139">
        <v>57065</v>
      </c>
      <c r="AK1122" s="139"/>
      <c r="AL1122" s="140">
        <v>1</v>
      </c>
      <c r="AM1122" s="141">
        <v>1.9</v>
      </c>
      <c r="AN1122" s="141">
        <v>2.1</v>
      </c>
      <c r="AO1122" s="141">
        <v>2.1</v>
      </c>
      <c r="AP1122" s="139" t="s">
        <v>8</v>
      </c>
      <c r="AQ1122" s="141">
        <v>9.8699999999999992</v>
      </c>
      <c r="AR1122" s="139" t="s">
        <v>81</v>
      </c>
      <c r="AS1122" s="139" t="s">
        <v>81</v>
      </c>
      <c r="AT1122" s="139" t="s">
        <v>81</v>
      </c>
      <c r="AU1122" s="139" t="s">
        <v>81</v>
      </c>
      <c r="AV1122" s="139" t="s">
        <v>81</v>
      </c>
      <c r="AW1122" s="139">
        <v>2256355</v>
      </c>
      <c r="AX1122" s="139" t="s">
        <v>121</v>
      </c>
      <c r="AY1122" s="139" t="s">
        <v>82</v>
      </c>
      <c r="AZ1122" s="139"/>
      <c r="BA1122" s="139" t="s">
        <v>83</v>
      </c>
      <c r="BB1122" s="157">
        <v>596421510690</v>
      </c>
      <c r="BC1122" s="139"/>
      <c r="BD1122" s="139" t="s">
        <v>3390</v>
      </c>
      <c r="BE1122" s="139" t="s">
        <v>119</v>
      </c>
      <c r="BF1122" s="139" t="s">
        <v>87</v>
      </c>
      <c r="BG1122" s="139" t="s">
        <v>84</v>
      </c>
      <c r="BH1122" s="139" t="s">
        <v>85</v>
      </c>
      <c r="BI1122" s="139" t="s">
        <v>86</v>
      </c>
      <c r="BJ1122" s="139"/>
      <c r="BK1122" s="139" t="s">
        <v>116</v>
      </c>
    </row>
    <row r="1123" spans="1:63" ht="13.2" customHeight="1" x14ac:dyDescent="0.2">
      <c r="A1123" s="54">
        <f t="shared" si="375"/>
        <v>45925</v>
      </c>
      <c r="B1123" s="54" t="str">
        <f t="shared" si="376"/>
        <v>NRT</v>
      </c>
      <c r="C1123" s="53">
        <f t="shared" si="377"/>
        <v>82020038185</v>
      </c>
      <c r="D1123" s="55" t="str">
        <f t="shared" si="378"/>
        <v>PJP250148875</v>
      </c>
      <c r="E1123" s="53">
        <f t="shared" si="379"/>
        <v>596421502426</v>
      </c>
      <c r="F1123" s="53">
        <f t="shared" si="380"/>
        <v>2256355</v>
      </c>
      <c r="G1123" s="53" t="str">
        <f t="shared" si="381"/>
        <v>SWCORP (TEAMHT)</v>
      </c>
      <c r="H1123" s="55" t="str">
        <f t="shared" si="382"/>
        <v>전혜선</v>
      </c>
      <c r="I1123" s="53">
        <f t="shared" si="383"/>
        <v>1871</v>
      </c>
      <c r="J1123" s="72">
        <f t="shared" si="384"/>
        <v>0</v>
      </c>
      <c r="K1123" s="114">
        <f t="shared" si="385"/>
        <v>1</v>
      </c>
      <c r="L1123" s="115">
        <f t="shared" si="386"/>
        <v>1.1000000000000001</v>
      </c>
      <c r="M1123" s="115">
        <f t="shared" si="387"/>
        <v>2</v>
      </c>
      <c r="N1123" s="56">
        <f t="shared" si="388"/>
        <v>2</v>
      </c>
      <c r="O1123" s="53" t="str">
        <f t="shared" si="389"/>
        <v>일반(목록배제,Normal-Manifest Exception)</v>
      </c>
      <c r="P1123" s="100">
        <f t="shared" si="390"/>
        <v>15.61</v>
      </c>
      <c r="Q1123" s="63" t="str">
        <f t="shared" si="391"/>
        <v>RS702</v>
      </c>
      <c r="R1123" s="63" t="str">
        <f t="shared" si="392"/>
        <v>AIR SEOUL</v>
      </c>
      <c r="S1123" s="54">
        <f t="shared" si="393"/>
        <v>45925</v>
      </c>
      <c r="T1123" s="94">
        <f t="shared" si="394"/>
        <v>850</v>
      </c>
      <c r="U1123" s="98" cm="1">
        <f t="array" ref="U1123">IF(OR(ISNUMBER(SEARCH("대신대납",J1123)),ISNUMBER(SEARCH("대신 대납",J1123))),_xlfn.LET(
  _xlpm.s,J1123,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3" s="98">
        <f>((K1123-1)*2500)/(Summary!$B$23/100)</f>
        <v>0</v>
      </c>
      <c r="W1123" s="107">
        <f>IF(OR(ISNUMBER(SEARCH("대신대납",J1123)),ISNUMBER(SEARCH("대신 대납",J1123)),ISNUMBER(SEARCH("대신착불",J1123)),ISNUMBER(SEARCH("대신 착불",J1123))), 0,_xlfn.IFNA(_xlfn.IFS(
    AND(N1123/K1123 &gt; 2, N1123/K1123 &lt;= 5), 500/(Summary!$B$23/100) * K1123,
    AND(N1123/K1123 &gt; 5, N1123/K1123 &lt;= 10), 1000/(Summary!$B$23/100) * K1123,
    AND(N1123/K1123 &gt; 10, N1123/K1123 &lt;= 20), 3000/(Summary!$B$23/100) * K1123,
    AND(N1123/K1123 &gt; 20, N1123/K1123 &lt;= 25), 11000/(Summary!$B$23/100) * K1123,
    AND(N1123/K1123 &gt; 25, N1123/K1123 &lt;= 999), 15000/(Summary!$B$23/100) * K1123
),0))</f>
        <v>0</v>
      </c>
      <c r="X1123" s="99" cm="1">
        <f t="array" ref="X1123">_xlfn.IFNA(_xlfn.IFS(AND(P1123&gt;=2000, P1123&lt;3000), 10000, AND(P1123&gt;=3000, P1123&lt;4000), 15000, AND(P1123&gt;=4000, P1123&lt;5000), 20000, AND(P1123&gt;=5000), 25000),0)</f>
        <v>0</v>
      </c>
      <c r="Y1123" s="64" t="str">
        <f>_xlfn.IFNA(VLOOKUP(D1123,OTC!$A:$H,8,0),"")</f>
        <v/>
      </c>
      <c r="Z1123" s="102">
        <f t="shared" si="395"/>
        <v>0</v>
      </c>
      <c r="AA1123" s="113">
        <f t="shared" si="396"/>
        <v>850</v>
      </c>
      <c r="AB1123" s="124">
        <f>IF(OR(ISNUMBER(SEARCH("적하삭제",J1123)),ISNUMBER(SEARCH("적하 삭제",J1123))),0,AA1123*Summary!$B$23/100)</f>
        <v>8009.8050000000003</v>
      </c>
      <c r="AC1123" s="65"/>
      <c r="AD1123" s="145">
        <v>45925</v>
      </c>
      <c r="AE1123" s="139" t="s">
        <v>10</v>
      </c>
      <c r="AF1123" s="139">
        <v>82020038185</v>
      </c>
      <c r="AG1123" s="139" t="s">
        <v>3391</v>
      </c>
      <c r="AH1123" s="139" t="s">
        <v>2550</v>
      </c>
      <c r="AI1123" s="139">
        <v>1063153224</v>
      </c>
      <c r="AJ1123" s="139">
        <v>1871</v>
      </c>
      <c r="AK1123" s="139"/>
      <c r="AL1123" s="140">
        <v>1</v>
      </c>
      <c r="AM1123" s="141">
        <v>1.1000000000000001</v>
      </c>
      <c r="AN1123" s="141">
        <v>2</v>
      </c>
      <c r="AO1123" s="141">
        <v>2</v>
      </c>
      <c r="AP1123" s="139" t="s">
        <v>8</v>
      </c>
      <c r="AQ1123" s="141">
        <v>15.61</v>
      </c>
      <c r="AR1123" s="139" t="s">
        <v>81</v>
      </c>
      <c r="AS1123" s="139" t="s">
        <v>81</v>
      </c>
      <c r="AT1123" s="139" t="s">
        <v>81</v>
      </c>
      <c r="AU1123" s="139" t="s">
        <v>81</v>
      </c>
      <c r="AV1123" s="139" t="s">
        <v>81</v>
      </c>
      <c r="AW1123" s="139">
        <v>2256355</v>
      </c>
      <c r="AX1123" s="139" t="s">
        <v>121</v>
      </c>
      <c r="AY1123" s="139" t="s">
        <v>82</v>
      </c>
      <c r="AZ1123" s="139"/>
      <c r="BA1123" s="139" t="s">
        <v>83</v>
      </c>
      <c r="BB1123" s="157">
        <v>596421502426</v>
      </c>
      <c r="BC1123" s="139"/>
      <c r="BD1123" s="139" t="s">
        <v>3392</v>
      </c>
      <c r="BE1123" s="139" t="s">
        <v>119</v>
      </c>
      <c r="BF1123" s="139" t="s">
        <v>87</v>
      </c>
      <c r="BG1123" s="139" t="s">
        <v>84</v>
      </c>
      <c r="BH1123" s="139" t="s">
        <v>85</v>
      </c>
      <c r="BI1123" s="139" t="s">
        <v>86</v>
      </c>
      <c r="BJ1123" s="139"/>
      <c r="BK1123" s="139" t="s">
        <v>116</v>
      </c>
    </row>
    <row r="1124" spans="1:63" ht="13.2" customHeight="1" x14ac:dyDescent="0.2">
      <c r="A1124" s="54">
        <f t="shared" si="375"/>
        <v>45925</v>
      </c>
      <c r="B1124" s="54" t="str">
        <f t="shared" si="376"/>
        <v>NRT</v>
      </c>
      <c r="C1124" s="53">
        <f t="shared" si="377"/>
        <v>82020038185</v>
      </c>
      <c r="D1124" s="55" t="str">
        <f t="shared" si="378"/>
        <v>PJP250148882</v>
      </c>
      <c r="E1124" s="53">
        <f t="shared" si="379"/>
        <v>596421502496</v>
      </c>
      <c r="F1124" s="53">
        <f t="shared" si="380"/>
        <v>2256355</v>
      </c>
      <c r="G1124" s="53" t="str">
        <f t="shared" si="381"/>
        <v>SWCORP (TEAMHT)</v>
      </c>
      <c r="H1124" s="55" t="str">
        <f t="shared" si="382"/>
        <v>송영진</v>
      </c>
      <c r="I1124" s="53">
        <f t="shared" si="383"/>
        <v>10260</v>
      </c>
      <c r="J1124" s="72">
        <f t="shared" si="384"/>
        <v>0</v>
      </c>
      <c r="K1124" s="114">
        <f t="shared" si="385"/>
        <v>1</v>
      </c>
      <c r="L1124" s="115">
        <f t="shared" si="386"/>
        <v>1.3</v>
      </c>
      <c r="M1124" s="115">
        <f t="shared" si="387"/>
        <v>3.5</v>
      </c>
      <c r="N1124" s="56">
        <f t="shared" si="388"/>
        <v>3.5</v>
      </c>
      <c r="O1124" s="53" t="str">
        <f t="shared" si="389"/>
        <v>일반(목록배제,Normal-Manifest Exception)</v>
      </c>
      <c r="P1124" s="100">
        <f t="shared" si="390"/>
        <v>8.8699999999999992</v>
      </c>
      <c r="Q1124" s="63" t="str">
        <f t="shared" si="391"/>
        <v>RS702</v>
      </c>
      <c r="R1124" s="63" t="str">
        <f t="shared" si="392"/>
        <v>AIR SEOUL</v>
      </c>
      <c r="S1124" s="54">
        <f t="shared" si="393"/>
        <v>45925</v>
      </c>
      <c r="T1124" s="94">
        <f t="shared" si="394"/>
        <v>1135</v>
      </c>
      <c r="U1124" s="98" cm="1">
        <f t="array" ref="U1124">IF(OR(ISNUMBER(SEARCH("대신대납",J1124)),ISNUMBER(SEARCH("대신 대납",J1124))),_xlfn.LET(
  _xlpm.s,J1124,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4" s="98">
        <f>((K1124-1)*2500)/(Summary!$B$23/100)</f>
        <v>0</v>
      </c>
      <c r="W1124" s="107">
        <f>IF(OR(ISNUMBER(SEARCH("대신대납",J1124)),ISNUMBER(SEARCH("대신 대납",J1124)),ISNUMBER(SEARCH("대신착불",J1124)),ISNUMBER(SEARCH("대신 착불",J1124))), 0,_xlfn.IFNA(_xlfn.IFS(
    AND(N1124/K1124 &gt; 2, N1124/K1124 &lt;= 5), 500/(Summary!$B$23/100) * K1124,
    AND(N1124/K1124 &gt; 5, N1124/K1124 &lt;= 10), 1000/(Summary!$B$23/100) * K1124,
    AND(N1124/K1124 &gt; 10, N1124/K1124 &lt;= 20), 3000/(Summary!$B$23/100) * K1124,
    AND(N1124/K1124 &gt; 20, N1124/K1124 &lt;= 25), 11000/(Summary!$B$23/100) * K1124,
    AND(N1124/K1124 &gt; 25, N1124/K1124 &lt;= 999), 15000/(Summary!$B$23/100) * K1124
),0))</f>
        <v>53.059968376258844</v>
      </c>
      <c r="X1124" s="99" cm="1">
        <f t="array" ref="X1124">_xlfn.IFNA(_xlfn.IFS(AND(P1124&gt;=2000, P1124&lt;3000), 10000, AND(P1124&gt;=3000, P1124&lt;4000), 15000, AND(P1124&gt;=4000, P1124&lt;5000), 20000, AND(P1124&gt;=5000), 25000),0)</f>
        <v>0</v>
      </c>
      <c r="Y1124" s="64" t="str">
        <f>_xlfn.IFNA(VLOOKUP(D1124,OTC!$A:$H,8,0),"")</f>
        <v/>
      </c>
      <c r="Z1124" s="102">
        <f t="shared" si="395"/>
        <v>53</v>
      </c>
      <c r="AA1124" s="113">
        <f t="shared" si="396"/>
        <v>1188</v>
      </c>
      <c r="AB1124" s="124">
        <f>IF(OR(ISNUMBER(SEARCH("적하삭제",J1124)),ISNUMBER(SEARCH("적하 삭제",J1124))),0,AA1124*Summary!$B$23/100)</f>
        <v>11194.8804</v>
      </c>
      <c r="AC1124" s="65"/>
      <c r="AD1124" s="145">
        <v>45925</v>
      </c>
      <c r="AE1124" s="139" t="s">
        <v>10</v>
      </c>
      <c r="AF1124" s="139">
        <v>82020038185</v>
      </c>
      <c r="AG1124" s="139" t="s">
        <v>3393</v>
      </c>
      <c r="AH1124" s="139" t="s">
        <v>3394</v>
      </c>
      <c r="AI1124" s="139">
        <v>1041667493</v>
      </c>
      <c r="AJ1124" s="139">
        <v>10260</v>
      </c>
      <c r="AK1124" s="139"/>
      <c r="AL1124" s="140">
        <v>1</v>
      </c>
      <c r="AM1124" s="141">
        <v>1.3</v>
      </c>
      <c r="AN1124" s="141">
        <v>3.5</v>
      </c>
      <c r="AO1124" s="141">
        <v>3.5</v>
      </c>
      <c r="AP1124" s="139" t="s">
        <v>8</v>
      </c>
      <c r="AQ1124" s="141">
        <v>8.8699999999999992</v>
      </c>
      <c r="AR1124" s="139" t="s">
        <v>81</v>
      </c>
      <c r="AS1124" s="139" t="s">
        <v>81</v>
      </c>
      <c r="AT1124" s="139" t="s">
        <v>81</v>
      </c>
      <c r="AU1124" s="139" t="s">
        <v>81</v>
      </c>
      <c r="AV1124" s="139" t="s">
        <v>81</v>
      </c>
      <c r="AW1124" s="139">
        <v>2256355</v>
      </c>
      <c r="AX1124" s="139" t="s">
        <v>121</v>
      </c>
      <c r="AY1124" s="139" t="s">
        <v>82</v>
      </c>
      <c r="AZ1124" s="139"/>
      <c r="BA1124" s="139" t="s">
        <v>83</v>
      </c>
      <c r="BB1124" s="157">
        <v>596421502496</v>
      </c>
      <c r="BC1124" s="139"/>
      <c r="BD1124" s="139" t="s">
        <v>3395</v>
      </c>
      <c r="BE1124" s="139" t="s">
        <v>119</v>
      </c>
      <c r="BF1124" s="139" t="s">
        <v>87</v>
      </c>
      <c r="BG1124" s="139" t="s">
        <v>84</v>
      </c>
      <c r="BH1124" s="139" t="s">
        <v>85</v>
      </c>
      <c r="BI1124" s="139" t="s">
        <v>86</v>
      </c>
      <c r="BJ1124" s="139"/>
      <c r="BK1124" s="139" t="s">
        <v>116</v>
      </c>
    </row>
    <row r="1125" spans="1:63" ht="13.2" customHeight="1" x14ac:dyDescent="0.2">
      <c r="A1125" s="54">
        <f t="shared" si="375"/>
        <v>45925</v>
      </c>
      <c r="B1125" s="54" t="str">
        <f t="shared" si="376"/>
        <v>NRT</v>
      </c>
      <c r="C1125" s="53">
        <f t="shared" si="377"/>
        <v>82020038185</v>
      </c>
      <c r="D1125" s="55" t="str">
        <f t="shared" si="378"/>
        <v>PJP250148886</v>
      </c>
      <c r="E1125" s="53">
        <f t="shared" si="379"/>
        <v>596421502533</v>
      </c>
      <c r="F1125" s="53">
        <f t="shared" si="380"/>
        <v>2256355</v>
      </c>
      <c r="G1125" s="53" t="str">
        <f t="shared" si="381"/>
        <v>SWCORP (TEAMHT)</v>
      </c>
      <c r="H1125" s="55" t="str">
        <f t="shared" si="382"/>
        <v>엄나래</v>
      </c>
      <c r="I1125" s="53">
        <f t="shared" si="383"/>
        <v>15811</v>
      </c>
      <c r="J1125" s="72">
        <f t="shared" si="384"/>
        <v>0</v>
      </c>
      <c r="K1125" s="114">
        <f t="shared" si="385"/>
        <v>1</v>
      </c>
      <c r="L1125" s="115">
        <f t="shared" si="386"/>
        <v>0.7</v>
      </c>
      <c r="M1125" s="115">
        <f t="shared" si="387"/>
        <v>2</v>
      </c>
      <c r="N1125" s="56">
        <f t="shared" si="388"/>
        <v>2</v>
      </c>
      <c r="O1125" s="53" t="str">
        <f t="shared" si="389"/>
        <v>일반(목록배제,Normal-Manifest Exception)</v>
      </c>
      <c r="P1125" s="100">
        <f t="shared" si="390"/>
        <v>6.13</v>
      </c>
      <c r="Q1125" s="63" t="str">
        <f t="shared" si="391"/>
        <v>RS702</v>
      </c>
      <c r="R1125" s="63" t="str">
        <f t="shared" si="392"/>
        <v>AIR SEOUL</v>
      </c>
      <c r="S1125" s="54">
        <f t="shared" si="393"/>
        <v>45925</v>
      </c>
      <c r="T1125" s="94">
        <f t="shared" si="394"/>
        <v>850</v>
      </c>
      <c r="U1125" s="98" cm="1">
        <f t="array" ref="U1125">IF(OR(ISNUMBER(SEARCH("대신대납",J1125)),ISNUMBER(SEARCH("대신 대납",J1125))),_xlfn.LET(
  _xlpm.s,J1125,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5" s="98">
        <f>((K1125-1)*2500)/(Summary!$B$23/100)</f>
        <v>0</v>
      </c>
      <c r="W1125" s="107">
        <f>IF(OR(ISNUMBER(SEARCH("대신대납",J1125)),ISNUMBER(SEARCH("대신 대납",J1125)),ISNUMBER(SEARCH("대신착불",J1125)),ISNUMBER(SEARCH("대신 착불",J1125))), 0,_xlfn.IFNA(_xlfn.IFS(
    AND(N1125/K1125 &gt; 2, N1125/K1125 &lt;= 5), 500/(Summary!$B$23/100) * K1125,
    AND(N1125/K1125 &gt; 5, N1125/K1125 &lt;= 10), 1000/(Summary!$B$23/100) * K1125,
    AND(N1125/K1125 &gt; 10, N1125/K1125 &lt;= 20), 3000/(Summary!$B$23/100) * K1125,
    AND(N1125/K1125 &gt; 20, N1125/K1125 &lt;= 25), 11000/(Summary!$B$23/100) * K1125,
    AND(N1125/K1125 &gt; 25, N1125/K1125 &lt;= 999), 15000/(Summary!$B$23/100) * K1125
),0))</f>
        <v>0</v>
      </c>
      <c r="X1125" s="99" cm="1">
        <f t="array" ref="X1125">_xlfn.IFNA(_xlfn.IFS(AND(P1125&gt;=2000, P1125&lt;3000), 10000, AND(P1125&gt;=3000, P1125&lt;4000), 15000, AND(P1125&gt;=4000, P1125&lt;5000), 20000, AND(P1125&gt;=5000), 25000),0)</f>
        <v>0</v>
      </c>
      <c r="Y1125" s="64" t="str">
        <f>_xlfn.IFNA(VLOOKUP(D1125,OTC!$A:$H,8,0),"")</f>
        <v/>
      </c>
      <c r="Z1125" s="102">
        <f t="shared" si="395"/>
        <v>0</v>
      </c>
      <c r="AA1125" s="113">
        <f t="shared" si="396"/>
        <v>850</v>
      </c>
      <c r="AB1125" s="124">
        <f>IF(OR(ISNUMBER(SEARCH("적하삭제",J1125)),ISNUMBER(SEARCH("적하 삭제",J1125))),0,AA1125*Summary!$B$23/100)</f>
        <v>8009.8050000000003</v>
      </c>
      <c r="AC1125" s="65"/>
      <c r="AD1125" s="145">
        <v>45925</v>
      </c>
      <c r="AE1125" s="139" t="s">
        <v>10</v>
      </c>
      <c r="AF1125" s="139">
        <v>82020038185</v>
      </c>
      <c r="AG1125" s="139" t="s">
        <v>3396</v>
      </c>
      <c r="AH1125" s="139" t="s">
        <v>3397</v>
      </c>
      <c r="AI1125" s="139">
        <v>1095909569</v>
      </c>
      <c r="AJ1125" s="139">
        <v>15811</v>
      </c>
      <c r="AK1125" s="139"/>
      <c r="AL1125" s="140">
        <v>1</v>
      </c>
      <c r="AM1125" s="141">
        <v>0.7</v>
      </c>
      <c r="AN1125" s="141">
        <v>2</v>
      </c>
      <c r="AO1125" s="141">
        <v>2</v>
      </c>
      <c r="AP1125" s="139" t="s">
        <v>8</v>
      </c>
      <c r="AQ1125" s="141">
        <v>6.13</v>
      </c>
      <c r="AR1125" s="139" t="s">
        <v>81</v>
      </c>
      <c r="AS1125" s="139" t="s">
        <v>81</v>
      </c>
      <c r="AT1125" s="139" t="s">
        <v>81</v>
      </c>
      <c r="AU1125" s="139" t="s">
        <v>81</v>
      </c>
      <c r="AV1125" s="139" t="s">
        <v>81</v>
      </c>
      <c r="AW1125" s="139">
        <v>2256355</v>
      </c>
      <c r="AX1125" s="139" t="s">
        <v>121</v>
      </c>
      <c r="AY1125" s="139" t="s">
        <v>82</v>
      </c>
      <c r="AZ1125" s="139"/>
      <c r="BA1125" s="139" t="s">
        <v>83</v>
      </c>
      <c r="BB1125" s="157">
        <v>596421502533</v>
      </c>
      <c r="BC1125" s="139"/>
      <c r="BD1125" s="139" t="s">
        <v>3398</v>
      </c>
      <c r="BE1125" s="139" t="s">
        <v>119</v>
      </c>
      <c r="BF1125" s="139" t="s">
        <v>87</v>
      </c>
      <c r="BG1125" s="139" t="s">
        <v>84</v>
      </c>
      <c r="BH1125" s="139" t="s">
        <v>85</v>
      </c>
      <c r="BI1125" s="139" t="s">
        <v>86</v>
      </c>
      <c r="BJ1125" s="139"/>
      <c r="BK1125" s="139" t="s">
        <v>116</v>
      </c>
    </row>
    <row r="1126" spans="1:63" ht="13.2" customHeight="1" x14ac:dyDescent="0.2">
      <c r="A1126" s="54">
        <f t="shared" si="375"/>
        <v>45925</v>
      </c>
      <c r="B1126" s="54" t="str">
        <f t="shared" si="376"/>
        <v>NRT</v>
      </c>
      <c r="C1126" s="53">
        <f t="shared" si="377"/>
        <v>82020038185</v>
      </c>
      <c r="D1126" s="55" t="str">
        <f t="shared" si="378"/>
        <v>PJP250148890</v>
      </c>
      <c r="E1126" s="53">
        <f t="shared" si="379"/>
        <v>596421502570</v>
      </c>
      <c r="F1126" s="53">
        <f t="shared" si="380"/>
        <v>2256355</v>
      </c>
      <c r="G1126" s="53" t="str">
        <f t="shared" si="381"/>
        <v>SWCORP (TEAMHT)</v>
      </c>
      <c r="H1126" s="55" t="str">
        <f t="shared" si="382"/>
        <v>김마로</v>
      </c>
      <c r="I1126" s="53">
        <f t="shared" si="383"/>
        <v>18487</v>
      </c>
      <c r="J1126" s="72">
        <f t="shared" si="384"/>
        <v>0</v>
      </c>
      <c r="K1126" s="114">
        <f t="shared" si="385"/>
        <v>1</v>
      </c>
      <c r="L1126" s="115">
        <f t="shared" si="386"/>
        <v>3.25</v>
      </c>
      <c r="M1126" s="115">
        <f t="shared" si="387"/>
        <v>5.8</v>
      </c>
      <c r="N1126" s="56">
        <f t="shared" si="388"/>
        <v>5.8000000000000007</v>
      </c>
      <c r="O1126" s="53" t="str">
        <f t="shared" si="389"/>
        <v>일반(목록배제,Normal-Manifest Exception)</v>
      </c>
      <c r="P1126" s="100">
        <f t="shared" si="390"/>
        <v>18.57</v>
      </c>
      <c r="Q1126" s="63" t="str">
        <f t="shared" si="391"/>
        <v>RS702</v>
      </c>
      <c r="R1126" s="63" t="str">
        <f t="shared" si="392"/>
        <v>AIR SEOUL</v>
      </c>
      <c r="S1126" s="54">
        <f t="shared" si="393"/>
        <v>45925</v>
      </c>
      <c r="T1126" s="94">
        <f t="shared" si="394"/>
        <v>1572</v>
      </c>
      <c r="U1126" s="98" cm="1">
        <f t="array" ref="U1126">IF(OR(ISNUMBER(SEARCH("대신대납",J1126)),ISNUMBER(SEARCH("대신 대납",J1126))),_xlfn.LET(
  _xlpm.s,J1126,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6" s="98">
        <f>((K1126-1)*2500)/(Summary!$B$23/100)</f>
        <v>0</v>
      </c>
      <c r="W1126" s="107">
        <f>IF(OR(ISNUMBER(SEARCH("대신대납",J1126)),ISNUMBER(SEARCH("대신 대납",J1126)),ISNUMBER(SEARCH("대신착불",J1126)),ISNUMBER(SEARCH("대신 착불",J1126))), 0,_xlfn.IFNA(_xlfn.IFS(
    AND(N1126/K1126 &gt; 2, N1126/K1126 &lt;= 5), 500/(Summary!$B$23/100) * K1126,
    AND(N1126/K1126 &gt; 5, N1126/K1126 &lt;= 10), 1000/(Summary!$B$23/100) * K1126,
    AND(N1126/K1126 &gt; 10, N1126/K1126 &lt;= 20), 3000/(Summary!$B$23/100) * K1126,
    AND(N1126/K1126 &gt; 20, N1126/K1126 &lt;= 25), 11000/(Summary!$B$23/100) * K1126,
    AND(N1126/K1126 &gt; 25, N1126/K1126 &lt;= 999), 15000/(Summary!$B$23/100) * K1126
),0))</f>
        <v>106.11993675251769</v>
      </c>
      <c r="X1126" s="99" cm="1">
        <f t="array" ref="X1126">_xlfn.IFNA(_xlfn.IFS(AND(P1126&gt;=2000, P1126&lt;3000), 10000, AND(P1126&gt;=3000, P1126&lt;4000), 15000, AND(P1126&gt;=4000, P1126&lt;5000), 20000, AND(P1126&gt;=5000), 25000),0)</f>
        <v>0</v>
      </c>
      <c r="Y1126" s="64" t="str">
        <f>_xlfn.IFNA(VLOOKUP(D1126,OTC!$A:$H,8,0),"")</f>
        <v/>
      </c>
      <c r="Z1126" s="102">
        <f t="shared" si="395"/>
        <v>106</v>
      </c>
      <c r="AA1126" s="113">
        <f t="shared" si="396"/>
        <v>1678</v>
      </c>
      <c r="AB1126" s="124">
        <f>IF(OR(ISNUMBER(SEARCH("적하삭제",J1126)),ISNUMBER(SEARCH("적하 삭제",J1126))),0,AA1126*Summary!$B$23/100)</f>
        <v>15812.297399999999</v>
      </c>
      <c r="AC1126" s="65"/>
      <c r="AD1126" s="145">
        <v>45925</v>
      </c>
      <c r="AE1126" s="139" t="s">
        <v>10</v>
      </c>
      <c r="AF1126" s="139">
        <v>82020038185</v>
      </c>
      <c r="AG1126" s="139" t="s">
        <v>3399</v>
      </c>
      <c r="AH1126" s="139" t="s">
        <v>3400</v>
      </c>
      <c r="AI1126" s="139">
        <v>1024315584</v>
      </c>
      <c r="AJ1126" s="139">
        <v>18487</v>
      </c>
      <c r="AK1126" s="139"/>
      <c r="AL1126" s="140">
        <v>1</v>
      </c>
      <c r="AM1126" s="141">
        <v>3.25</v>
      </c>
      <c r="AN1126" s="141">
        <v>5.8</v>
      </c>
      <c r="AO1126" s="141">
        <v>6</v>
      </c>
      <c r="AP1126" s="139" t="s">
        <v>8</v>
      </c>
      <c r="AQ1126" s="141">
        <v>18.57</v>
      </c>
      <c r="AR1126" s="139" t="s">
        <v>81</v>
      </c>
      <c r="AS1126" s="139" t="s">
        <v>81</v>
      </c>
      <c r="AT1126" s="139" t="s">
        <v>81</v>
      </c>
      <c r="AU1126" s="139" t="s">
        <v>81</v>
      </c>
      <c r="AV1126" s="139" t="s">
        <v>81</v>
      </c>
      <c r="AW1126" s="139">
        <v>2256355</v>
      </c>
      <c r="AX1126" s="139" t="s">
        <v>121</v>
      </c>
      <c r="AY1126" s="139" t="s">
        <v>82</v>
      </c>
      <c r="AZ1126" s="139"/>
      <c r="BA1126" s="139" t="s">
        <v>83</v>
      </c>
      <c r="BB1126" s="157">
        <v>596421502570</v>
      </c>
      <c r="BC1126" s="139"/>
      <c r="BD1126" s="139" t="s">
        <v>3401</v>
      </c>
      <c r="BE1126" s="139" t="s">
        <v>119</v>
      </c>
      <c r="BF1126" s="139" t="s">
        <v>87</v>
      </c>
      <c r="BG1126" s="139" t="s">
        <v>84</v>
      </c>
      <c r="BH1126" s="139" t="s">
        <v>85</v>
      </c>
      <c r="BI1126" s="139" t="s">
        <v>86</v>
      </c>
      <c r="BJ1126" s="139"/>
      <c r="BK1126" s="139" t="s">
        <v>116</v>
      </c>
    </row>
    <row r="1127" spans="1:63" ht="13.2" customHeight="1" x14ac:dyDescent="0.2">
      <c r="A1127" s="54">
        <f t="shared" si="375"/>
        <v>45925</v>
      </c>
      <c r="B1127" s="54" t="str">
        <f t="shared" si="376"/>
        <v>NRT</v>
      </c>
      <c r="C1127" s="53">
        <f t="shared" si="377"/>
        <v>82020038185</v>
      </c>
      <c r="D1127" s="55" t="str">
        <f t="shared" si="378"/>
        <v>PJP250148897</v>
      </c>
      <c r="E1127" s="53">
        <f t="shared" si="379"/>
        <v>596421502640</v>
      </c>
      <c r="F1127" s="53">
        <f t="shared" si="380"/>
        <v>2256355</v>
      </c>
      <c r="G1127" s="53" t="str">
        <f t="shared" si="381"/>
        <v>SWCORP (TEAMHT)</v>
      </c>
      <c r="H1127" s="55" t="str">
        <f t="shared" si="382"/>
        <v>이상철</v>
      </c>
      <c r="I1127" s="53">
        <f t="shared" si="383"/>
        <v>4732</v>
      </c>
      <c r="J1127" s="72">
        <f t="shared" si="384"/>
        <v>0</v>
      </c>
      <c r="K1127" s="114">
        <f t="shared" si="385"/>
        <v>1</v>
      </c>
      <c r="L1127" s="115">
        <f t="shared" si="386"/>
        <v>0.7</v>
      </c>
      <c r="M1127" s="115">
        <f t="shared" si="387"/>
        <v>2</v>
      </c>
      <c r="N1127" s="56">
        <f t="shared" si="388"/>
        <v>2</v>
      </c>
      <c r="O1127" s="53" t="str">
        <f t="shared" si="389"/>
        <v>일반(목록배제,Normal-Manifest Exception)</v>
      </c>
      <c r="P1127" s="100">
        <f t="shared" si="390"/>
        <v>1.84</v>
      </c>
      <c r="Q1127" s="63" t="str">
        <f t="shared" si="391"/>
        <v>RS702</v>
      </c>
      <c r="R1127" s="63" t="str">
        <f t="shared" si="392"/>
        <v>AIR SEOUL</v>
      </c>
      <c r="S1127" s="54">
        <f t="shared" si="393"/>
        <v>45925</v>
      </c>
      <c r="T1127" s="94">
        <f t="shared" si="394"/>
        <v>850</v>
      </c>
      <c r="U1127" s="98" cm="1">
        <f t="array" ref="U1127">IF(OR(ISNUMBER(SEARCH("대신대납",J1127)),ISNUMBER(SEARCH("대신 대납",J1127))),_xlfn.LET(
  _xlpm.s,J1127,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7" s="98">
        <f>((K1127-1)*2500)/(Summary!$B$23/100)</f>
        <v>0</v>
      </c>
      <c r="W1127" s="107">
        <f>IF(OR(ISNUMBER(SEARCH("대신대납",J1127)),ISNUMBER(SEARCH("대신 대납",J1127)),ISNUMBER(SEARCH("대신착불",J1127)),ISNUMBER(SEARCH("대신 착불",J1127))), 0,_xlfn.IFNA(_xlfn.IFS(
    AND(N1127/K1127 &gt; 2, N1127/K1127 &lt;= 5), 500/(Summary!$B$23/100) * K1127,
    AND(N1127/K1127 &gt; 5, N1127/K1127 &lt;= 10), 1000/(Summary!$B$23/100) * K1127,
    AND(N1127/K1127 &gt; 10, N1127/K1127 &lt;= 20), 3000/(Summary!$B$23/100) * K1127,
    AND(N1127/K1127 &gt; 20, N1127/K1127 &lt;= 25), 11000/(Summary!$B$23/100) * K1127,
    AND(N1127/K1127 &gt; 25, N1127/K1127 &lt;= 999), 15000/(Summary!$B$23/100) * K1127
),0))</f>
        <v>0</v>
      </c>
      <c r="X1127" s="99" cm="1">
        <f t="array" ref="X1127">_xlfn.IFNA(_xlfn.IFS(AND(P1127&gt;=2000, P1127&lt;3000), 10000, AND(P1127&gt;=3000, P1127&lt;4000), 15000, AND(P1127&gt;=4000, P1127&lt;5000), 20000, AND(P1127&gt;=5000), 25000),0)</f>
        <v>0</v>
      </c>
      <c r="Y1127" s="64" t="str">
        <f>_xlfn.IFNA(VLOOKUP(D1127,OTC!$A:$H,8,0),"")</f>
        <v/>
      </c>
      <c r="Z1127" s="102">
        <f t="shared" si="395"/>
        <v>0</v>
      </c>
      <c r="AA1127" s="113">
        <f t="shared" si="396"/>
        <v>850</v>
      </c>
      <c r="AB1127" s="124">
        <f>IF(OR(ISNUMBER(SEARCH("적하삭제",J1127)),ISNUMBER(SEARCH("적하 삭제",J1127))),0,AA1127*Summary!$B$23/100)</f>
        <v>8009.8050000000003</v>
      </c>
      <c r="AC1127" s="65"/>
      <c r="AD1127" s="145">
        <v>45925</v>
      </c>
      <c r="AE1127" s="139" t="s">
        <v>10</v>
      </c>
      <c r="AF1127" s="139">
        <v>82020038185</v>
      </c>
      <c r="AG1127" s="139" t="s">
        <v>3402</v>
      </c>
      <c r="AH1127" s="139" t="s">
        <v>3403</v>
      </c>
      <c r="AI1127" s="139">
        <v>1077181000</v>
      </c>
      <c r="AJ1127" s="139">
        <v>4732</v>
      </c>
      <c r="AK1127" s="139"/>
      <c r="AL1127" s="140">
        <v>1</v>
      </c>
      <c r="AM1127" s="141">
        <v>0.7</v>
      </c>
      <c r="AN1127" s="141">
        <v>2</v>
      </c>
      <c r="AO1127" s="141">
        <v>2</v>
      </c>
      <c r="AP1127" s="139" t="s">
        <v>8</v>
      </c>
      <c r="AQ1127" s="141">
        <v>1.84</v>
      </c>
      <c r="AR1127" s="139" t="s">
        <v>81</v>
      </c>
      <c r="AS1127" s="139" t="s">
        <v>81</v>
      </c>
      <c r="AT1127" s="139" t="s">
        <v>81</v>
      </c>
      <c r="AU1127" s="139" t="s">
        <v>81</v>
      </c>
      <c r="AV1127" s="139" t="s">
        <v>81</v>
      </c>
      <c r="AW1127" s="139">
        <v>2256355</v>
      </c>
      <c r="AX1127" s="139" t="s">
        <v>121</v>
      </c>
      <c r="AY1127" s="139" t="s">
        <v>82</v>
      </c>
      <c r="AZ1127" s="139"/>
      <c r="BA1127" s="139" t="s">
        <v>83</v>
      </c>
      <c r="BB1127" s="157">
        <v>596421502640</v>
      </c>
      <c r="BC1127" s="139"/>
      <c r="BD1127" s="139" t="s">
        <v>3404</v>
      </c>
      <c r="BE1127" s="139" t="s">
        <v>119</v>
      </c>
      <c r="BF1127" s="139" t="s">
        <v>87</v>
      </c>
      <c r="BG1127" s="139" t="s">
        <v>84</v>
      </c>
      <c r="BH1127" s="139" t="s">
        <v>85</v>
      </c>
      <c r="BI1127" s="139" t="s">
        <v>86</v>
      </c>
      <c r="BJ1127" s="139"/>
      <c r="BK1127" s="139" t="s">
        <v>116</v>
      </c>
    </row>
    <row r="1128" spans="1:63" ht="13.2" customHeight="1" x14ac:dyDescent="0.2">
      <c r="A1128" s="54">
        <f t="shared" si="375"/>
        <v>45925</v>
      </c>
      <c r="B1128" s="54" t="str">
        <f t="shared" si="376"/>
        <v>NRT</v>
      </c>
      <c r="C1128" s="53">
        <f t="shared" si="377"/>
        <v>82020038185</v>
      </c>
      <c r="D1128" s="55" t="str">
        <f t="shared" si="378"/>
        <v>PJP250148901</v>
      </c>
      <c r="E1128" s="53">
        <f t="shared" si="379"/>
        <v>596421502684</v>
      </c>
      <c r="F1128" s="53">
        <f t="shared" si="380"/>
        <v>2256355</v>
      </c>
      <c r="G1128" s="53" t="str">
        <f t="shared" si="381"/>
        <v>SWCORP (TEAMHT)</v>
      </c>
      <c r="H1128" s="55" t="str">
        <f t="shared" si="382"/>
        <v>김상권</v>
      </c>
      <c r="I1128" s="53">
        <f t="shared" si="383"/>
        <v>18468</v>
      </c>
      <c r="J1128" s="72">
        <f t="shared" si="384"/>
        <v>0</v>
      </c>
      <c r="K1128" s="114">
        <f t="shared" si="385"/>
        <v>1</v>
      </c>
      <c r="L1128" s="115">
        <f t="shared" si="386"/>
        <v>2.1</v>
      </c>
      <c r="M1128" s="115">
        <f t="shared" si="387"/>
        <v>1.9</v>
      </c>
      <c r="N1128" s="56">
        <f t="shared" si="388"/>
        <v>2.1</v>
      </c>
      <c r="O1128" s="53" t="str">
        <f t="shared" si="389"/>
        <v>일반(목록배제,Normal-Manifest Exception)</v>
      </c>
      <c r="P1128" s="100">
        <f t="shared" si="390"/>
        <v>7.33</v>
      </c>
      <c r="Q1128" s="63" t="str">
        <f t="shared" si="391"/>
        <v>RS702</v>
      </c>
      <c r="R1128" s="63" t="str">
        <f t="shared" si="392"/>
        <v>AIR SEOUL</v>
      </c>
      <c r="S1128" s="54">
        <f t="shared" si="393"/>
        <v>45925</v>
      </c>
      <c r="T1128" s="94">
        <f t="shared" si="394"/>
        <v>869</v>
      </c>
      <c r="U1128" s="98" cm="1">
        <f t="array" ref="U1128">IF(OR(ISNUMBER(SEARCH("대신대납",J1128)),ISNUMBER(SEARCH("대신 대납",J1128))),_xlfn.LET(
  _xlpm.s,J1128,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8" s="98">
        <f>((K1128-1)*2500)/(Summary!$B$23/100)</f>
        <v>0</v>
      </c>
      <c r="W1128" s="107">
        <f>IF(OR(ISNUMBER(SEARCH("대신대납",J1128)),ISNUMBER(SEARCH("대신 대납",J1128)),ISNUMBER(SEARCH("대신착불",J1128)),ISNUMBER(SEARCH("대신 착불",J1128))), 0,_xlfn.IFNA(_xlfn.IFS(
    AND(N1128/K1128 &gt; 2, N1128/K1128 &lt;= 5), 500/(Summary!$B$23/100) * K1128,
    AND(N1128/K1128 &gt; 5, N1128/K1128 &lt;= 10), 1000/(Summary!$B$23/100) * K1128,
    AND(N1128/K1128 &gt; 10, N1128/K1128 &lt;= 20), 3000/(Summary!$B$23/100) * K1128,
    AND(N1128/K1128 &gt; 20, N1128/K1128 &lt;= 25), 11000/(Summary!$B$23/100) * K1128,
    AND(N1128/K1128 &gt; 25, N1128/K1128 &lt;= 999), 15000/(Summary!$B$23/100) * K1128
),0))</f>
        <v>53.059968376258844</v>
      </c>
      <c r="X1128" s="99" cm="1">
        <f t="array" ref="X1128">_xlfn.IFNA(_xlfn.IFS(AND(P1128&gt;=2000, P1128&lt;3000), 10000, AND(P1128&gt;=3000, P1128&lt;4000), 15000, AND(P1128&gt;=4000, P1128&lt;5000), 20000, AND(P1128&gt;=5000), 25000),0)</f>
        <v>0</v>
      </c>
      <c r="Y1128" s="64" t="str">
        <f>_xlfn.IFNA(VLOOKUP(D1128,OTC!$A:$H,8,0),"")</f>
        <v/>
      </c>
      <c r="Z1128" s="102">
        <f t="shared" si="395"/>
        <v>53</v>
      </c>
      <c r="AA1128" s="113">
        <f t="shared" si="396"/>
        <v>922</v>
      </c>
      <c r="AB1128" s="124">
        <f>IF(OR(ISNUMBER(SEARCH("적하삭제",J1128)),ISNUMBER(SEARCH("적하 삭제",J1128))),0,AA1128*Summary!$B$23/100)</f>
        <v>8688.2826000000005</v>
      </c>
      <c r="AC1128" s="65"/>
      <c r="AD1128" s="145">
        <v>45925</v>
      </c>
      <c r="AE1128" s="139" t="s">
        <v>10</v>
      </c>
      <c r="AF1128" s="139">
        <v>82020038185</v>
      </c>
      <c r="AG1128" s="139" t="s">
        <v>3405</v>
      </c>
      <c r="AH1128" s="139" t="s">
        <v>3406</v>
      </c>
      <c r="AI1128" s="139">
        <v>1096146733</v>
      </c>
      <c r="AJ1128" s="139">
        <v>18468</v>
      </c>
      <c r="AK1128" s="139"/>
      <c r="AL1128" s="140">
        <v>1</v>
      </c>
      <c r="AM1128" s="141">
        <v>2.1</v>
      </c>
      <c r="AN1128" s="141">
        <v>1.9</v>
      </c>
      <c r="AO1128" s="141">
        <v>2.1</v>
      </c>
      <c r="AP1128" s="139" t="s">
        <v>8</v>
      </c>
      <c r="AQ1128" s="141">
        <v>7.33</v>
      </c>
      <c r="AR1128" s="139" t="s">
        <v>81</v>
      </c>
      <c r="AS1128" s="139" t="s">
        <v>81</v>
      </c>
      <c r="AT1128" s="139" t="s">
        <v>81</v>
      </c>
      <c r="AU1128" s="139" t="s">
        <v>81</v>
      </c>
      <c r="AV1128" s="139" t="s">
        <v>81</v>
      </c>
      <c r="AW1128" s="139">
        <v>2256355</v>
      </c>
      <c r="AX1128" s="139" t="s">
        <v>121</v>
      </c>
      <c r="AY1128" s="139" t="s">
        <v>82</v>
      </c>
      <c r="AZ1128" s="139"/>
      <c r="BA1128" s="139" t="s">
        <v>83</v>
      </c>
      <c r="BB1128" s="157">
        <v>596421502684</v>
      </c>
      <c r="BC1128" s="139"/>
      <c r="BD1128" s="139" t="s">
        <v>3407</v>
      </c>
      <c r="BE1128" s="139" t="s">
        <v>119</v>
      </c>
      <c r="BF1128" s="139" t="s">
        <v>87</v>
      </c>
      <c r="BG1128" s="139" t="s">
        <v>84</v>
      </c>
      <c r="BH1128" s="139" t="s">
        <v>85</v>
      </c>
      <c r="BI1128" s="139" t="s">
        <v>86</v>
      </c>
      <c r="BJ1128" s="139"/>
      <c r="BK1128" s="139" t="s">
        <v>116</v>
      </c>
    </row>
    <row r="1129" spans="1:63" ht="13.2" customHeight="1" x14ac:dyDescent="0.2">
      <c r="A1129" s="54">
        <f t="shared" si="375"/>
        <v>45925</v>
      </c>
      <c r="B1129" s="54" t="str">
        <f t="shared" si="376"/>
        <v>NRT</v>
      </c>
      <c r="C1129" s="53">
        <f t="shared" si="377"/>
        <v>82020038185</v>
      </c>
      <c r="D1129" s="55" t="str">
        <f t="shared" si="378"/>
        <v>PJP250148861</v>
      </c>
      <c r="E1129" s="53">
        <f t="shared" si="379"/>
        <v>596421502286</v>
      </c>
      <c r="F1129" s="53">
        <f t="shared" si="380"/>
        <v>2256355</v>
      </c>
      <c r="G1129" s="53" t="str">
        <f t="shared" si="381"/>
        <v>SWCORP (TEAMHT)</v>
      </c>
      <c r="H1129" s="55" t="str">
        <f t="shared" si="382"/>
        <v>정연미</v>
      </c>
      <c r="I1129" s="53">
        <f t="shared" si="383"/>
        <v>47000</v>
      </c>
      <c r="J1129" s="72">
        <f t="shared" si="384"/>
        <v>0</v>
      </c>
      <c r="K1129" s="114">
        <f t="shared" si="385"/>
        <v>1</v>
      </c>
      <c r="L1129" s="115">
        <f t="shared" si="386"/>
        <v>1.05</v>
      </c>
      <c r="M1129" s="115">
        <f t="shared" si="387"/>
        <v>1.9</v>
      </c>
      <c r="N1129" s="56">
        <f t="shared" si="388"/>
        <v>1.9000000000000001</v>
      </c>
      <c r="O1129" s="53" t="str">
        <f t="shared" si="389"/>
        <v>일반(목록배제,Normal-Manifest Exception)</v>
      </c>
      <c r="P1129" s="100">
        <f t="shared" si="390"/>
        <v>5.58</v>
      </c>
      <c r="Q1129" s="63" t="str">
        <f t="shared" si="391"/>
        <v>RS702</v>
      </c>
      <c r="R1129" s="63" t="str">
        <f t="shared" si="392"/>
        <v>AIR SEOUL</v>
      </c>
      <c r="S1129" s="54">
        <f t="shared" si="393"/>
        <v>45925</v>
      </c>
      <c r="T1129" s="94">
        <f t="shared" si="394"/>
        <v>831</v>
      </c>
      <c r="U1129" s="98" cm="1">
        <f t="array" ref="U1129">IF(OR(ISNUMBER(SEARCH("대신대납",J1129)),ISNUMBER(SEARCH("대신 대납",J1129))),_xlfn.LET(
  _xlpm.s,J1129,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29" s="98">
        <f>((K1129-1)*2500)/(Summary!$B$23/100)</f>
        <v>0</v>
      </c>
      <c r="W1129" s="107">
        <f>IF(OR(ISNUMBER(SEARCH("대신대납",J1129)),ISNUMBER(SEARCH("대신 대납",J1129)),ISNUMBER(SEARCH("대신착불",J1129)),ISNUMBER(SEARCH("대신 착불",J1129))), 0,_xlfn.IFNA(_xlfn.IFS(
    AND(N1129/K1129 &gt; 2, N1129/K1129 &lt;= 5), 500/(Summary!$B$23/100) * K1129,
    AND(N1129/K1129 &gt; 5, N1129/K1129 &lt;= 10), 1000/(Summary!$B$23/100) * K1129,
    AND(N1129/K1129 &gt; 10, N1129/K1129 &lt;= 20), 3000/(Summary!$B$23/100) * K1129,
    AND(N1129/K1129 &gt; 20, N1129/K1129 &lt;= 25), 11000/(Summary!$B$23/100) * K1129,
    AND(N1129/K1129 &gt; 25, N1129/K1129 &lt;= 999), 15000/(Summary!$B$23/100) * K1129
),0))</f>
        <v>0</v>
      </c>
      <c r="X1129" s="99" cm="1">
        <f t="array" ref="X1129">_xlfn.IFNA(_xlfn.IFS(AND(P1129&gt;=2000, P1129&lt;3000), 10000, AND(P1129&gt;=3000, P1129&lt;4000), 15000, AND(P1129&gt;=4000, P1129&lt;5000), 20000, AND(P1129&gt;=5000), 25000),0)</f>
        <v>0</v>
      </c>
      <c r="Y1129" s="64" t="str">
        <f>_xlfn.IFNA(VLOOKUP(D1129,OTC!$A:$H,8,0),"")</f>
        <v/>
      </c>
      <c r="Z1129" s="102">
        <f t="shared" si="395"/>
        <v>0</v>
      </c>
      <c r="AA1129" s="113">
        <f t="shared" si="396"/>
        <v>831</v>
      </c>
      <c r="AB1129" s="124">
        <f>IF(OR(ISNUMBER(SEARCH("적하삭제",J1129)),ISNUMBER(SEARCH("적하 삭제",J1129))),0,AA1129*Summary!$B$23/100)</f>
        <v>7830.7622999999994</v>
      </c>
      <c r="AC1129" s="65"/>
      <c r="AD1129" s="145">
        <v>45925</v>
      </c>
      <c r="AE1129" s="139" t="s">
        <v>10</v>
      </c>
      <c r="AF1129" s="139">
        <v>82020038185</v>
      </c>
      <c r="AG1129" s="139" t="s">
        <v>3408</v>
      </c>
      <c r="AH1129" s="139" t="s">
        <v>3409</v>
      </c>
      <c r="AI1129" s="139">
        <v>1046207948</v>
      </c>
      <c r="AJ1129" s="139">
        <v>47000</v>
      </c>
      <c r="AK1129" s="139"/>
      <c r="AL1129" s="140">
        <v>1</v>
      </c>
      <c r="AM1129" s="141">
        <v>1.05</v>
      </c>
      <c r="AN1129" s="141">
        <v>1.9</v>
      </c>
      <c r="AO1129" s="141">
        <v>1.9</v>
      </c>
      <c r="AP1129" s="139" t="s">
        <v>8</v>
      </c>
      <c r="AQ1129" s="141">
        <v>5.58</v>
      </c>
      <c r="AR1129" s="139" t="s">
        <v>81</v>
      </c>
      <c r="AS1129" s="139" t="s">
        <v>81</v>
      </c>
      <c r="AT1129" s="139" t="s">
        <v>81</v>
      </c>
      <c r="AU1129" s="139" t="s">
        <v>81</v>
      </c>
      <c r="AV1129" s="139" t="s">
        <v>81</v>
      </c>
      <c r="AW1129" s="139">
        <v>2256355</v>
      </c>
      <c r="AX1129" s="139" t="s">
        <v>121</v>
      </c>
      <c r="AY1129" s="139" t="s">
        <v>82</v>
      </c>
      <c r="AZ1129" s="139"/>
      <c r="BA1129" s="139" t="s">
        <v>83</v>
      </c>
      <c r="BB1129" s="157">
        <v>596421502286</v>
      </c>
      <c r="BC1129" s="139"/>
      <c r="BD1129" s="139" t="s">
        <v>3410</v>
      </c>
      <c r="BE1129" s="139" t="s">
        <v>119</v>
      </c>
      <c r="BF1129" s="139" t="s">
        <v>87</v>
      </c>
      <c r="BG1129" s="139" t="s">
        <v>84</v>
      </c>
      <c r="BH1129" s="139" t="s">
        <v>85</v>
      </c>
      <c r="BI1129" s="139" t="s">
        <v>86</v>
      </c>
      <c r="BJ1129" s="139"/>
      <c r="BK1129" s="139" t="s">
        <v>116</v>
      </c>
    </row>
    <row r="1130" spans="1:63" ht="13.2" customHeight="1" x14ac:dyDescent="0.2">
      <c r="A1130" s="54">
        <f t="shared" si="375"/>
        <v>45925</v>
      </c>
      <c r="B1130" s="54" t="str">
        <f t="shared" si="376"/>
        <v>NRT</v>
      </c>
      <c r="C1130" s="53">
        <f t="shared" si="377"/>
        <v>82020038185</v>
      </c>
      <c r="D1130" s="55" t="str">
        <f t="shared" si="378"/>
        <v>PJP250148878</v>
      </c>
      <c r="E1130" s="53">
        <f t="shared" si="379"/>
        <v>596421502452</v>
      </c>
      <c r="F1130" s="53">
        <f t="shared" si="380"/>
        <v>2256355</v>
      </c>
      <c r="G1130" s="53" t="str">
        <f t="shared" si="381"/>
        <v>SWCORP (TEAMHT)</v>
      </c>
      <c r="H1130" s="55" t="str">
        <f t="shared" si="382"/>
        <v>최환</v>
      </c>
      <c r="I1130" s="53">
        <f t="shared" si="383"/>
        <v>16464</v>
      </c>
      <c r="J1130" s="72">
        <f t="shared" si="384"/>
        <v>0</v>
      </c>
      <c r="K1130" s="114">
        <f t="shared" si="385"/>
        <v>1</v>
      </c>
      <c r="L1130" s="115">
        <f t="shared" si="386"/>
        <v>1.35</v>
      </c>
      <c r="M1130" s="115">
        <f t="shared" si="387"/>
        <v>2</v>
      </c>
      <c r="N1130" s="56">
        <f t="shared" si="388"/>
        <v>2</v>
      </c>
      <c r="O1130" s="53" t="str">
        <f t="shared" si="389"/>
        <v>일반(목록배제,Normal-Manifest Exception)</v>
      </c>
      <c r="P1130" s="100">
        <f t="shared" si="390"/>
        <v>3.98</v>
      </c>
      <c r="Q1130" s="63" t="str">
        <f t="shared" si="391"/>
        <v>RS702</v>
      </c>
      <c r="R1130" s="63" t="str">
        <f t="shared" si="392"/>
        <v>AIR SEOUL</v>
      </c>
      <c r="S1130" s="54">
        <f t="shared" si="393"/>
        <v>45925</v>
      </c>
      <c r="T1130" s="94">
        <f t="shared" si="394"/>
        <v>850</v>
      </c>
      <c r="U1130" s="98" cm="1">
        <f t="array" ref="U1130">IF(OR(ISNUMBER(SEARCH("대신대납",J1130)),ISNUMBER(SEARCH("대신 대납",J1130))),_xlfn.LET(
  _xlpm.s,J1130,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0" s="98">
        <f>((K1130-1)*2500)/(Summary!$B$23/100)</f>
        <v>0</v>
      </c>
      <c r="W1130" s="107">
        <f>IF(OR(ISNUMBER(SEARCH("대신대납",J1130)),ISNUMBER(SEARCH("대신 대납",J1130)),ISNUMBER(SEARCH("대신착불",J1130)),ISNUMBER(SEARCH("대신 착불",J1130))), 0,_xlfn.IFNA(_xlfn.IFS(
    AND(N1130/K1130 &gt; 2, N1130/K1130 &lt;= 5), 500/(Summary!$B$23/100) * K1130,
    AND(N1130/K1130 &gt; 5, N1130/K1130 &lt;= 10), 1000/(Summary!$B$23/100) * K1130,
    AND(N1130/K1130 &gt; 10, N1130/K1130 &lt;= 20), 3000/(Summary!$B$23/100) * K1130,
    AND(N1130/K1130 &gt; 20, N1130/K1130 &lt;= 25), 11000/(Summary!$B$23/100) * K1130,
    AND(N1130/K1130 &gt; 25, N1130/K1130 &lt;= 999), 15000/(Summary!$B$23/100) * K1130
),0))</f>
        <v>0</v>
      </c>
      <c r="X1130" s="99" cm="1">
        <f t="array" ref="X1130">_xlfn.IFNA(_xlfn.IFS(AND(P1130&gt;=2000, P1130&lt;3000), 10000, AND(P1130&gt;=3000, P1130&lt;4000), 15000, AND(P1130&gt;=4000, P1130&lt;5000), 20000, AND(P1130&gt;=5000), 25000),0)</f>
        <v>0</v>
      </c>
      <c r="Y1130" s="64" t="str">
        <f>_xlfn.IFNA(VLOOKUP(D1130,OTC!$A:$H,8,0),"")</f>
        <v/>
      </c>
      <c r="Z1130" s="102">
        <f t="shared" si="395"/>
        <v>0</v>
      </c>
      <c r="AA1130" s="113">
        <f t="shared" si="396"/>
        <v>850</v>
      </c>
      <c r="AB1130" s="124">
        <f>IF(OR(ISNUMBER(SEARCH("적하삭제",J1130)),ISNUMBER(SEARCH("적하 삭제",J1130))),0,AA1130*Summary!$B$23/100)</f>
        <v>8009.8050000000003</v>
      </c>
      <c r="AC1130" s="65"/>
      <c r="AD1130" s="145">
        <v>45925</v>
      </c>
      <c r="AE1130" s="139" t="s">
        <v>10</v>
      </c>
      <c r="AF1130" s="139">
        <v>82020038185</v>
      </c>
      <c r="AG1130" s="139" t="s">
        <v>3411</v>
      </c>
      <c r="AH1130" s="139" t="s">
        <v>3412</v>
      </c>
      <c r="AI1130" s="139">
        <v>1089632032</v>
      </c>
      <c r="AJ1130" s="139">
        <v>16464</v>
      </c>
      <c r="AK1130" s="139"/>
      <c r="AL1130" s="140">
        <v>1</v>
      </c>
      <c r="AM1130" s="141">
        <v>1.35</v>
      </c>
      <c r="AN1130" s="141">
        <v>2</v>
      </c>
      <c r="AO1130" s="141">
        <v>2</v>
      </c>
      <c r="AP1130" s="139" t="s">
        <v>8</v>
      </c>
      <c r="AQ1130" s="141">
        <v>3.98</v>
      </c>
      <c r="AR1130" s="139" t="s">
        <v>81</v>
      </c>
      <c r="AS1130" s="139" t="s">
        <v>81</v>
      </c>
      <c r="AT1130" s="139" t="s">
        <v>81</v>
      </c>
      <c r="AU1130" s="139" t="s">
        <v>81</v>
      </c>
      <c r="AV1130" s="139" t="s">
        <v>81</v>
      </c>
      <c r="AW1130" s="139">
        <v>2256355</v>
      </c>
      <c r="AX1130" s="139" t="s">
        <v>121</v>
      </c>
      <c r="AY1130" s="139" t="s">
        <v>82</v>
      </c>
      <c r="AZ1130" s="139"/>
      <c r="BA1130" s="139" t="s">
        <v>83</v>
      </c>
      <c r="BB1130" s="157">
        <v>596421502452</v>
      </c>
      <c r="BC1130" s="139"/>
      <c r="BD1130" s="139" t="s">
        <v>3413</v>
      </c>
      <c r="BE1130" s="139" t="s">
        <v>119</v>
      </c>
      <c r="BF1130" s="139" t="s">
        <v>87</v>
      </c>
      <c r="BG1130" s="139" t="s">
        <v>84</v>
      </c>
      <c r="BH1130" s="139" t="s">
        <v>85</v>
      </c>
      <c r="BI1130" s="139" t="s">
        <v>86</v>
      </c>
      <c r="BJ1130" s="139"/>
      <c r="BK1130" s="139" t="s">
        <v>116</v>
      </c>
    </row>
    <row r="1131" spans="1:63" ht="13.2" customHeight="1" x14ac:dyDescent="0.2">
      <c r="A1131" s="54">
        <f t="shared" si="375"/>
        <v>45925</v>
      </c>
      <c r="B1131" s="54" t="str">
        <f t="shared" si="376"/>
        <v>NRT</v>
      </c>
      <c r="C1131" s="53">
        <f t="shared" si="377"/>
        <v>82020038185</v>
      </c>
      <c r="D1131" s="55" t="str">
        <f t="shared" si="378"/>
        <v>PJP250148880</v>
      </c>
      <c r="E1131" s="53">
        <f t="shared" si="379"/>
        <v>596421502474</v>
      </c>
      <c r="F1131" s="53">
        <f t="shared" si="380"/>
        <v>2256355</v>
      </c>
      <c r="G1131" s="53" t="str">
        <f t="shared" si="381"/>
        <v>SWCORP (TEAMHT)</v>
      </c>
      <c r="H1131" s="55" t="str">
        <f t="shared" si="382"/>
        <v>김원경</v>
      </c>
      <c r="I1131" s="53">
        <f t="shared" si="383"/>
        <v>41418</v>
      </c>
      <c r="J1131" s="72">
        <f t="shared" si="384"/>
        <v>0</v>
      </c>
      <c r="K1131" s="114">
        <f t="shared" si="385"/>
        <v>1</v>
      </c>
      <c r="L1131" s="115">
        <f t="shared" si="386"/>
        <v>1.5</v>
      </c>
      <c r="M1131" s="115">
        <f t="shared" si="387"/>
        <v>3.5</v>
      </c>
      <c r="N1131" s="56">
        <f t="shared" si="388"/>
        <v>3.5</v>
      </c>
      <c r="O1131" s="53" t="str">
        <f t="shared" si="389"/>
        <v>일반(목록배제,Normal-Manifest Exception)</v>
      </c>
      <c r="P1131" s="100">
        <f t="shared" si="390"/>
        <v>14.45</v>
      </c>
      <c r="Q1131" s="63" t="str">
        <f t="shared" si="391"/>
        <v>RS702</v>
      </c>
      <c r="R1131" s="63" t="str">
        <f t="shared" si="392"/>
        <v>AIR SEOUL</v>
      </c>
      <c r="S1131" s="54">
        <f t="shared" si="393"/>
        <v>45925</v>
      </c>
      <c r="T1131" s="94">
        <f t="shared" si="394"/>
        <v>1135</v>
      </c>
      <c r="U1131" s="98" cm="1">
        <f t="array" ref="U1131">IF(OR(ISNUMBER(SEARCH("대신대납",J1131)),ISNUMBER(SEARCH("대신 대납",J1131))),_xlfn.LET(
  _xlpm.s,J1131,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1" s="98">
        <f>((K1131-1)*2500)/(Summary!$B$23/100)</f>
        <v>0</v>
      </c>
      <c r="W1131" s="107">
        <f>IF(OR(ISNUMBER(SEARCH("대신대납",J1131)),ISNUMBER(SEARCH("대신 대납",J1131)),ISNUMBER(SEARCH("대신착불",J1131)),ISNUMBER(SEARCH("대신 착불",J1131))), 0,_xlfn.IFNA(_xlfn.IFS(
    AND(N1131/K1131 &gt; 2, N1131/K1131 &lt;= 5), 500/(Summary!$B$23/100) * K1131,
    AND(N1131/K1131 &gt; 5, N1131/K1131 &lt;= 10), 1000/(Summary!$B$23/100) * K1131,
    AND(N1131/K1131 &gt; 10, N1131/K1131 &lt;= 20), 3000/(Summary!$B$23/100) * K1131,
    AND(N1131/K1131 &gt; 20, N1131/K1131 &lt;= 25), 11000/(Summary!$B$23/100) * K1131,
    AND(N1131/K1131 &gt; 25, N1131/K1131 &lt;= 999), 15000/(Summary!$B$23/100) * K1131
),0))</f>
        <v>53.059968376258844</v>
      </c>
      <c r="X1131" s="99" cm="1">
        <f t="array" ref="X1131">_xlfn.IFNA(_xlfn.IFS(AND(P1131&gt;=2000, P1131&lt;3000), 10000, AND(P1131&gt;=3000, P1131&lt;4000), 15000, AND(P1131&gt;=4000, P1131&lt;5000), 20000, AND(P1131&gt;=5000), 25000),0)</f>
        <v>0</v>
      </c>
      <c r="Y1131" s="64" t="str">
        <f>_xlfn.IFNA(VLOOKUP(D1131,OTC!$A:$H,8,0),"")</f>
        <v/>
      </c>
      <c r="Z1131" s="102">
        <f t="shared" si="395"/>
        <v>53</v>
      </c>
      <c r="AA1131" s="113">
        <f t="shared" si="396"/>
        <v>1188</v>
      </c>
      <c r="AB1131" s="124">
        <f>IF(OR(ISNUMBER(SEARCH("적하삭제",J1131)),ISNUMBER(SEARCH("적하 삭제",J1131))),0,AA1131*Summary!$B$23/100)</f>
        <v>11194.8804</v>
      </c>
      <c r="AC1131" s="65"/>
      <c r="AD1131" s="145">
        <v>45925</v>
      </c>
      <c r="AE1131" s="139" t="s">
        <v>10</v>
      </c>
      <c r="AF1131" s="139">
        <v>82020038185</v>
      </c>
      <c r="AG1131" s="139" t="s">
        <v>3414</v>
      </c>
      <c r="AH1131" s="139" t="s">
        <v>3415</v>
      </c>
      <c r="AI1131" s="139">
        <v>1094717974</v>
      </c>
      <c r="AJ1131" s="139">
        <v>41418</v>
      </c>
      <c r="AK1131" s="139"/>
      <c r="AL1131" s="140">
        <v>1</v>
      </c>
      <c r="AM1131" s="141">
        <v>1.5</v>
      </c>
      <c r="AN1131" s="141">
        <v>3.5</v>
      </c>
      <c r="AO1131" s="141">
        <v>3.5</v>
      </c>
      <c r="AP1131" s="139" t="s">
        <v>8</v>
      </c>
      <c r="AQ1131" s="141">
        <v>14.45</v>
      </c>
      <c r="AR1131" s="139" t="s">
        <v>81</v>
      </c>
      <c r="AS1131" s="139" t="s">
        <v>81</v>
      </c>
      <c r="AT1131" s="139" t="s">
        <v>81</v>
      </c>
      <c r="AU1131" s="139" t="s">
        <v>81</v>
      </c>
      <c r="AV1131" s="139" t="s">
        <v>81</v>
      </c>
      <c r="AW1131" s="139">
        <v>2256355</v>
      </c>
      <c r="AX1131" s="139" t="s">
        <v>121</v>
      </c>
      <c r="AY1131" s="139" t="s">
        <v>82</v>
      </c>
      <c r="AZ1131" s="139"/>
      <c r="BA1131" s="139" t="s">
        <v>83</v>
      </c>
      <c r="BB1131" s="157">
        <v>596421502474</v>
      </c>
      <c r="BC1131" s="139"/>
      <c r="BD1131" s="139" t="s">
        <v>3416</v>
      </c>
      <c r="BE1131" s="139" t="s">
        <v>119</v>
      </c>
      <c r="BF1131" s="139" t="s">
        <v>87</v>
      </c>
      <c r="BG1131" s="139" t="s">
        <v>84</v>
      </c>
      <c r="BH1131" s="139" t="s">
        <v>85</v>
      </c>
      <c r="BI1131" s="139" t="s">
        <v>86</v>
      </c>
      <c r="BJ1131" s="139"/>
      <c r="BK1131" s="139" t="s">
        <v>116</v>
      </c>
    </row>
    <row r="1132" spans="1:63" ht="13.2" customHeight="1" x14ac:dyDescent="0.2">
      <c r="A1132" s="54">
        <f t="shared" si="375"/>
        <v>45925</v>
      </c>
      <c r="B1132" s="54" t="str">
        <f t="shared" si="376"/>
        <v>NRT</v>
      </c>
      <c r="C1132" s="53">
        <f t="shared" si="377"/>
        <v>82020038185</v>
      </c>
      <c r="D1132" s="55" t="str">
        <f t="shared" si="378"/>
        <v>PJP250148884</v>
      </c>
      <c r="E1132" s="53">
        <f t="shared" si="379"/>
        <v>596421502511</v>
      </c>
      <c r="F1132" s="53">
        <f t="shared" si="380"/>
        <v>2256355</v>
      </c>
      <c r="G1132" s="53" t="str">
        <f t="shared" si="381"/>
        <v>SWCORP (TEAMHT)</v>
      </c>
      <c r="H1132" s="55" t="str">
        <f t="shared" si="382"/>
        <v>양은영</v>
      </c>
      <c r="I1132" s="53">
        <f t="shared" si="383"/>
        <v>34889</v>
      </c>
      <c r="J1132" s="72">
        <f t="shared" si="384"/>
        <v>0</v>
      </c>
      <c r="K1132" s="114">
        <f t="shared" si="385"/>
        <v>1</v>
      </c>
      <c r="L1132" s="115">
        <f t="shared" si="386"/>
        <v>3.35</v>
      </c>
      <c r="M1132" s="115">
        <f t="shared" si="387"/>
        <v>3.5</v>
      </c>
      <c r="N1132" s="56">
        <f t="shared" si="388"/>
        <v>3.5</v>
      </c>
      <c r="O1132" s="53" t="str">
        <f t="shared" si="389"/>
        <v>일반(목록배제,Normal-Manifest Exception)</v>
      </c>
      <c r="P1132" s="100">
        <f t="shared" si="390"/>
        <v>12.28</v>
      </c>
      <c r="Q1132" s="63" t="str">
        <f t="shared" si="391"/>
        <v>RS702</v>
      </c>
      <c r="R1132" s="63" t="str">
        <f t="shared" si="392"/>
        <v>AIR SEOUL</v>
      </c>
      <c r="S1132" s="54">
        <f t="shared" si="393"/>
        <v>45925</v>
      </c>
      <c r="T1132" s="94">
        <f t="shared" si="394"/>
        <v>1135</v>
      </c>
      <c r="U1132" s="98" cm="1">
        <f t="array" ref="U1132">IF(OR(ISNUMBER(SEARCH("대신대납",J1132)),ISNUMBER(SEARCH("대신 대납",J1132))),_xlfn.LET(
  _xlpm.s,J1132,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2" s="98">
        <f>((K1132-1)*2500)/(Summary!$B$23/100)</f>
        <v>0</v>
      </c>
      <c r="W1132" s="107">
        <f>IF(OR(ISNUMBER(SEARCH("대신대납",J1132)),ISNUMBER(SEARCH("대신 대납",J1132)),ISNUMBER(SEARCH("대신착불",J1132)),ISNUMBER(SEARCH("대신 착불",J1132))), 0,_xlfn.IFNA(_xlfn.IFS(
    AND(N1132/K1132 &gt; 2, N1132/K1132 &lt;= 5), 500/(Summary!$B$23/100) * K1132,
    AND(N1132/K1132 &gt; 5, N1132/K1132 &lt;= 10), 1000/(Summary!$B$23/100) * K1132,
    AND(N1132/K1132 &gt; 10, N1132/K1132 &lt;= 20), 3000/(Summary!$B$23/100) * K1132,
    AND(N1132/K1132 &gt; 20, N1132/K1132 &lt;= 25), 11000/(Summary!$B$23/100) * K1132,
    AND(N1132/K1132 &gt; 25, N1132/K1132 &lt;= 999), 15000/(Summary!$B$23/100) * K1132
),0))</f>
        <v>53.059968376258844</v>
      </c>
      <c r="X1132" s="99" cm="1">
        <f t="array" ref="X1132">_xlfn.IFNA(_xlfn.IFS(AND(P1132&gt;=2000, P1132&lt;3000), 10000, AND(P1132&gt;=3000, P1132&lt;4000), 15000, AND(P1132&gt;=4000, P1132&lt;5000), 20000, AND(P1132&gt;=5000), 25000),0)</f>
        <v>0</v>
      </c>
      <c r="Y1132" s="64" t="str">
        <f>_xlfn.IFNA(VLOOKUP(D1132,OTC!$A:$H,8,0),"")</f>
        <v/>
      </c>
      <c r="Z1132" s="102">
        <f t="shared" si="395"/>
        <v>53</v>
      </c>
      <c r="AA1132" s="113">
        <f t="shared" si="396"/>
        <v>1188</v>
      </c>
      <c r="AB1132" s="124">
        <f>IF(OR(ISNUMBER(SEARCH("적하삭제",J1132)),ISNUMBER(SEARCH("적하 삭제",J1132))),0,AA1132*Summary!$B$23/100)</f>
        <v>11194.8804</v>
      </c>
      <c r="AC1132" s="65"/>
      <c r="AD1132" s="145">
        <v>45925</v>
      </c>
      <c r="AE1132" s="139" t="s">
        <v>10</v>
      </c>
      <c r="AF1132" s="139">
        <v>82020038185</v>
      </c>
      <c r="AG1132" s="139" t="s">
        <v>3417</v>
      </c>
      <c r="AH1132" s="139" t="s">
        <v>3418</v>
      </c>
      <c r="AI1132" s="139">
        <v>1032637726</v>
      </c>
      <c r="AJ1132" s="139">
        <v>34889</v>
      </c>
      <c r="AK1132" s="139"/>
      <c r="AL1132" s="140">
        <v>1</v>
      </c>
      <c r="AM1132" s="141">
        <v>3.35</v>
      </c>
      <c r="AN1132" s="141">
        <v>3.5</v>
      </c>
      <c r="AO1132" s="141">
        <v>3.5</v>
      </c>
      <c r="AP1132" s="139" t="s">
        <v>8</v>
      </c>
      <c r="AQ1132" s="141">
        <v>12.28</v>
      </c>
      <c r="AR1132" s="139" t="s">
        <v>81</v>
      </c>
      <c r="AS1132" s="139" t="s">
        <v>81</v>
      </c>
      <c r="AT1132" s="139" t="s">
        <v>81</v>
      </c>
      <c r="AU1132" s="139" t="s">
        <v>81</v>
      </c>
      <c r="AV1132" s="139" t="s">
        <v>81</v>
      </c>
      <c r="AW1132" s="139">
        <v>2256355</v>
      </c>
      <c r="AX1132" s="139" t="s">
        <v>121</v>
      </c>
      <c r="AY1132" s="139" t="s">
        <v>82</v>
      </c>
      <c r="AZ1132" s="139"/>
      <c r="BA1132" s="139" t="s">
        <v>83</v>
      </c>
      <c r="BB1132" s="157">
        <v>596421502511</v>
      </c>
      <c r="BC1132" s="139"/>
      <c r="BD1132" s="139" t="s">
        <v>3419</v>
      </c>
      <c r="BE1132" s="139" t="s">
        <v>119</v>
      </c>
      <c r="BF1132" s="139" t="s">
        <v>87</v>
      </c>
      <c r="BG1132" s="139" t="s">
        <v>84</v>
      </c>
      <c r="BH1132" s="139" t="s">
        <v>85</v>
      </c>
      <c r="BI1132" s="139" t="s">
        <v>86</v>
      </c>
      <c r="BJ1132" s="139"/>
      <c r="BK1132" s="139" t="s">
        <v>116</v>
      </c>
    </row>
    <row r="1133" spans="1:63" ht="13.2" customHeight="1" x14ac:dyDescent="0.2">
      <c r="A1133" s="54">
        <f t="shared" si="375"/>
        <v>45925</v>
      </c>
      <c r="B1133" s="54" t="str">
        <f t="shared" si="376"/>
        <v>NRT</v>
      </c>
      <c r="C1133" s="53">
        <f t="shared" si="377"/>
        <v>82020038185</v>
      </c>
      <c r="D1133" s="55" t="str">
        <f t="shared" si="378"/>
        <v>PJP250148888</v>
      </c>
      <c r="E1133" s="53">
        <f t="shared" si="379"/>
        <v>596421502555</v>
      </c>
      <c r="F1133" s="53">
        <f t="shared" si="380"/>
        <v>2256355</v>
      </c>
      <c r="G1133" s="53" t="str">
        <f t="shared" si="381"/>
        <v>SWCORP (TEAMHT)</v>
      </c>
      <c r="H1133" s="55" t="str">
        <f t="shared" si="382"/>
        <v>최수인</v>
      </c>
      <c r="I1133" s="53">
        <f t="shared" si="383"/>
        <v>44240</v>
      </c>
      <c r="J1133" s="72">
        <f t="shared" si="384"/>
        <v>0</v>
      </c>
      <c r="K1133" s="114">
        <f t="shared" si="385"/>
        <v>1</v>
      </c>
      <c r="L1133" s="115">
        <f t="shared" si="386"/>
        <v>1.05</v>
      </c>
      <c r="M1133" s="115">
        <f t="shared" si="387"/>
        <v>2</v>
      </c>
      <c r="N1133" s="56">
        <f t="shared" si="388"/>
        <v>2</v>
      </c>
      <c r="O1133" s="53" t="str">
        <f t="shared" si="389"/>
        <v>일반(목록배제,Normal-Manifest Exception)</v>
      </c>
      <c r="P1133" s="100">
        <f t="shared" si="390"/>
        <v>10.24</v>
      </c>
      <c r="Q1133" s="63" t="str">
        <f t="shared" si="391"/>
        <v>RS702</v>
      </c>
      <c r="R1133" s="63" t="str">
        <f t="shared" si="392"/>
        <v>AIR SEOUL</v>
      </c>
      <c r="S1133" s="54">
        <f t="shared" si="393"/>
        <v>45925</v>
      </c>
      <c r="T1133" s="94">
        <f t="shared" si="394"/>
        <v>850</v>
      </c>
      <c r="U1133" s="98" cm="1">
        <f t="array" ref="U1133">IF(OR(ISNUMBER(SEARCH("대신대납",J1133)),ISNUMBER(SEARCH("대신 대납",J1133))),_xlfn.LET(
  _xlpm.s,J1133,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3" s="98">
        <f>((K1133-1)*2500)/(Summary!$B$23/100)</f>
        <v>0</v>
      </c>
      <c r="W1133" s="107">
        <f>IF(OR(ISNUMBER(SEARCH("대신대납",J1133)),ISNUMBER(SEARCH("대신 대납",J1133)),ISNUMBER(SEARCH("대신착불",J1133)),ISNUMBER(SEARCH("대신 착불",J1133))), 0,_xlfn.IFNA(_xlfn.IFS(
    AND(N1133/K1133 &gt; 2, N1133/K1133 &lt;= 5), 500/(Summary!$B$23/100) * K1133,
    AND(N1133/K1133 &gt; 5, N1133/K1133 &lt;= 10), 1000/(Summary!$B$23/100) * K1133,
    AND(N1133/K1133 &gt; 10, N1133/K1133 &lt;= 20), 3000/(Summary!$B$23/100) * K1133,
    AND(N1133/K1133 &gt; 20, N1133/K1133 &lt;= 25), 11000/(Summary!$B$23/100) * K1133,
    AND(N1133/K1133 &gt; 25, N1133/K1133 &lt;= 999), 15000/(Summary!$B$23/100) * K1133
),0))</f>
        <v>0</v>
      </c>
      <c r="X1133" s="99" cm="1">
        <f t="array" ref="X1133">_xlfn.IFNA(_xlfn.IFS(AND(P1133&gt;=2000, P1133&lt;3000), 10000, AND(P1133&gt;=3000, P1133&lt;4000), 15000, AND(P1133&gt;=4000, P1133&lt;5000), 20000, AND(P1133&gt;=5000), 25000),0)</f>
        <v>0</v>
      </c>
      <c r="Y1133" s="64" t="str">
        <f>_xlfn.IFNA(VLOOKUP(D1133,OTC!$A:$H,8,0),"")</f>
        <v/>
      </c>
      <c r="Z1133" s="102">
        <f t="shared" si="395"/>
        <v>0</v>
      </c>
      <c r="AA1133" s="113">
        <f t="shared" si="396"/>
        <v>850</v>
      </c>
      <c r="AB1133" s="124">
        <f>IF(OR(ISNUMBER(SEARCH("적하삭제",J1133)),ISNUMBER(SEARCH("적하 삭제",J1133))),0,AA1133*Summary!$B$23/100)</f>
        <v>8009.8050000000003</v>
      </c>
      <c r="AC1133" s="65"/>
      <c r="AD1133" s="145">
        <v>45925</v>
      </c>
      <c r="AE1133" s="139" t="s">
        <v>10</v>
      </c>
      <c r="AF1133" s="139">
        <v>82020038185</v>
      </c>
      <c r="AG1133" s="139" t="s">
        <v>3420</v>
      </c>
      <c r="AH1133" s="139" t="s">
        <v>3421</v>
      </c>
      <c r="AI1133" s="139">
        <v>1083307458</v>
      </c>
      <c r="AJ1133" s="139">
        <v>44240</v>
      </c>
      <c r="AK1133" s="139"/>
      <c r="AL1133" s="140">
        <v>1</v>
      </c>
      <c r="AM1133" s="141">
        <v>1.05</v>
      </c>
      <c r="AN1133" s="141">
        <v>2</v>
      </c>
      <c r="AO1133" s="141">
        <v>2</v>
      </c>
      <c r="AP1133" s="139" t="s">
        <v>8</v>
      </c>
      <c r="AQ1133" s="141">
        <v>10.24</v>
      </c>
      <c r="AR1133" s="139" t="s">
        <v>81</v>
      </c>
      <c r="AS1133" s="139" t="s">
        <v>81</v>
      </c>
      <c r="AT1133" s="139" t="s">
        <v>81</v>
      </c>
      <c r="AU1133" s="139" t="s">
        <v>81</v>
      </c>
      <c r="AV1133" s="139" t="s">
        <v>81</v>
      </c>
      <c r="AW1133" s="139">
        <v>2256355</v>
      </c>
      <c r="AX1133" s="139" t="s">
        <v>121</v>
      </c>
      <c r="AY1133" s="139" t="s">
        <v>82</v>
      </c>
      <c r="AZ1133" s="139"/>
      <c r="BA1133" s="139" t="s">
        <v>83</v>
      </c>
      <c r="BB1133" s="157">
        <v>596421502555</v>
      </c>
      <c r="BC1133" s="139"/>
      <c r="BD1133" s="139" t="s">
        <v>3422</v>
      </c>
      <c r="BE1133" s="139" t="s">
        <v>119</v>
      </c>
      <c r="BF1133" s="139" t="s">
        <v>87</v>
      </c>
      <c r="BG1133" s="139" t="s">
        <v>84</v>
      </c>
      <c r="BH1133" s="139" t="s">
        <v>85</v>
      </c>
      <c r="BI1133" s="139" t="s">
        <v>86</v>
      </c>
      <c r="BJ1133" s="139"/>
      <c r="BK1133" s="139" t="s">
        <v>116</v>
      </c>
    </row>
    <row r="1134" spans="1:63" ht="13.2" customHeight="1" x14ac:dyDescent="0.2">
      <c r="A1134" s="54">
        <f t="shared" si="375"/>
        <v>45925</v>
      </c>
      <c r="B1134" s="54" t="str">
        <f t="shared" si="376"/>
        <v>NRT</v>
      </c>
      <c r="C1134" s="53">
        <f t="shared" si="377"/>
        <v>82020038185</v>
      </c>
      <c r="D1134" s="55" t="str">
        <f t="shared" si="378"/>
        <v>PJP250148893</v>
      </c>
      <c r="E1134" s="53">
        <f t="shared" si="379"/>
        <v>596421502603</v>
      </c>
      <c r="F1134" s="53">
        <f t="shared" si="380"/>
        <v>2256355</v>
      </c>
      <c r="G1134" s="53" t="str">
        <f t="shared" si="381"/>
        <v>SWCORP (TEAMHT)</v>
      </c>
      <c r="H1134" s="55" t="str">
        <f t="shared" si="382"/>
        <v>우예림</v>
      </c>
      <c r="I1134" s="53">
        <f t="shared" si="383"/>
        <v>21035</v>
      </c>
      <c r="J1134" s="72">
        <f t="shared" si="384"/>
        <v>0</v>
      </c>
      <c r="K1134" s="114">
        <f t="shared" si="385"/>
        <v>1</v>
      </c>
      <c r="L1134" s="115">
        <f t="shared" si="386"/>
        <v>2.5499999999999998</v>
      </c>
      <c r="M1134" s="115">
        <f t="shared" si="387"/>
        <v>2</v>
      </c>
      <c r="N1134" s="56">
        <f t="shared" si="388"/>
        <v>2.6</v>
      </c>
      <c r="O1134" s="53" t="str">
        <f t="shared" si="389"/>
        <v>일반(목록배제,Normal-Manifest Exception)</v>
      </c>
      <c r="P1134" s="100">
        <f t="shared" si="390"/>
        <v>10.06</v>
      </c>
      <c r="Q1134" s="63" t="str">
        <f t="shared" si="391"/>
        <v>RS702</v>
      </c>
      <c r="R1134" s="63" t="str">
        <f t="shared" si="392"/>
        <v>AIR SEOUL</v>
      </c>
      <c r="S1134" s="54">
        <f t="shared" si="393"/>
        <v>45925</v>
      </c>
      <c r="T1134" s="94">
        <f t="shared" si="394"/>
        <v>964</v>
      </c>
      <c r="U1134" s="98" cm="1">
        <f t="array" ref="U1134">IF(OR(ISNUMBER(SEARCH("대신대납",J1134)),ISNUMBER(SEARCH("대신 대납",J1134))),_xlfn.LET(
  _xlpm.s,J1134,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4" s="98">
        <f>((K1134-1)*2500)/(Summary!$B$23/100)</f>
        <v>0</v>
      </c>
      <c r="W1134" s="107">
        <f>IF(OR(ISNUMBER(SEARCH("대신대납",J1134)),ISNUMBER(SEARCH("대신 대납",J1134)),ISNUMBER(SEARCH("대신착불",J1134)),ISNUMBER(SEARCH("대신 착불",J1134))), 0,_xlfn.IFNA(_xlfn.IFS(
    AND(N1134/K1134 &gt; 2, N1134/K1134 &lt;= 5), 500/(Summary!$B$23/100) * K1134,
    AND(N1134/K1134 &gt; 5, N1134/K1134 &lt;= 10), 1000/(Summary!$B$23/100) * K1134,
    AND(N1134/K1134 &gt; 10, N1134/K1134 &lt;= 20), 3000/(Summary!$B$23/100) * K1134,
    AND(N1134/K1134 &gt; 20, N1134/K1134 &lt;= 25), 11000/(Summary!$B$23/100) * K1134,
    AND(N1134/K1134 &gt; 25, N1134/K1134 &lt;= 999), 15000/(Summary!$B$23/100) * K1134
),0))</f>
        <v>53.059968376258844</v>
      </c>
      <c r="X1134" s="99" cm="1">
        <f t="array" ref="X1134">_xlfn.IFNA(_xlfn.IFS(AND(P1134&gt;=2000, P1134&lt;3000), 10000, AND(P1134&gt;=3000, P1134&lt;4000), 15000, AND(P1134&gt;=4000, P1134&lt;5000), 20000, AND(P1134&gt;=5000), 25000),0)</f>
        <v>0</v>
      </c>
      <c r="Y1134" s="64" t="str">
        <f>_xlfn.IFNA(VLOOKUP(D1134,OTC!$A:$H,8,0),"")</f>
        <v/>
      </c>
      <c r="Z1134" s="102">
        <f t="shared" si="395"/>
        <v>53</v>
      </c>
      <c r="AA1134" s="113">
        <f t="shared" si="396"/>
        <v>1017</v>
      </c>
      <c r="AB1134" s="124">
        <f>IF(OR(ISNUMBER(SEARCH("적하삭제",J1134)),ISNUMBER(SEARCH("적하 삭제",J1134))),0,AA1134*Summary!$B$23/100)</f>
        <v>9583.4961000000003</v>
      </c>
      <c r="AC1134" s="65"/>
      <c r="AD1134" s="145">
        <v>45925</v>
      </c>
      <c r="AE1134" s="139" t="s">
        <v>10</v>
      </c>
      <c r="AF1134" s="139">
        <v>82020038185</v>
      </c>
      <c r="AG1134" s="139" t="s">
        <v>3423</v>
      </c>
      <c r="AH1134" s="139" t="s">
        <v>3424</v>
      </c>
      <c r="AI1134" s="139">
        <v>1063162087</v>
      </c>
      <c r="AJ1134" s="139">
        <v>21035</v>
      </c>
      <c r="AK1134" s="139"/>
      <c r="AL1134" s="140">
        <v>1</v>
      </c>
      <c r="AM1134" s="141">
        <v>2.5499999999999998</v>
      </c>
      <c r="AN1134" s="141">
        <v>2</v>
      </c>
      <c r="AO1134" s="141">
        <v>2.6</v>
      </c>
      <c r="AP1134" s="139" t="s">
        <v>8</v>
      </c>
      <c r="AQ1134" s="141">
        <v>10.06</v>
      </c>
      <c r="AR1134" s="139" t="s">
        <v>81</v>
      </c>
      <c r="AS1134" s="139" t="s">
        <v>81</v>
      </c>
      <c r="AT1134" s="139" t="s">
        <v>81</v>
      </c>
      <c r="AU1134" s="139" t="s">
        <v>81</v>
      </c>
      <c r="AV1134" s="139" t="s">
        <v>81</v>
      </c>
      <c r="AW1134" s="139">
        <v>2256355</v>
      </c>
      <c r="AX1134" s="139" t="s">
        <v>121</v>
      </c>
      <c r="AY1134" s="139" t="s">
        <v>82</v>
      </c>
      <c r="AZ1134" s="139"/>
      <c r="BA1134" s="139" t="s">
        <v>83</v>
      </c>
      <c r="BB1134" s="157">
        <v>596421502603</v>
      </c>
      <c r="BC1134" s="139"/>
      <c r="BD1134" s="139" t="s">
        <v>3425</v>
      </c>
      <c r="BE1134" s="139" t="s">
        <v>119</v>
      </c>
      <c r="BF1134" s="139" t="s">
        <v>87</v>
      </c>
      <c r="BG1134" s="139" t="s">
        <v>84</v>
      </c>
      <c r="BH1134" s="139" t="s">
        <v>85</v>
      </c>
      <c r="BI1134" s="139" t="s">
        <v>86</v>
      </c>
      <c r="BJ1134" s="139"/>
      <c r="BK1134" s="139" t="s">
        <v>116</v>
      </c>
    </row>
    <row r="1135" spans="1:63" ht="13.2" customHeight="1" x14ac:dyDescent="0.2">
      <c r="A1135" s="54">
        <f t="shared" si="375"/>
        <v>45925</v>
      </c>
      <c r="B1135" s="54" t="str">
        <f t="shared" si="376"/>
        <v>NRT</v>
      </c>
      <c r="C1135" s="53">
        <f t="shared" si="377"/>
        <v>82020038185</v>
      </c>
      <c r="D1135" s="55" t="str">
        <f t="shared" si="378"/>
        <v>PJP250148899</v>
      </c>
      <c r="E1135" s="53">
        <f t="shared" si="379"/>
        <v>596421502662</v>
      </c>
      <c r="F1135" s="53">
        <f t="shared" si="380"/>
        <v>2256355</v>
      </c>
      <c r="G1135" s="53" t="str">
        <f t="shared" si="381"/>
        <v>SWCORP (TEAMHT)</v>
      </c>
      <c r="H1135" s="55" t="str">
        <f t="shared" si="382"/>
        <v>강지혜</v>
      </c>
      <c r="I1135" s="53">
        <f t="shared" si="383"/>
        <v>4759</v>
      </c>
      <c r="J1135" s="72">
        <f t="shared" si="384"/>
        <v>0</v>
      </c>
      <c r="K1135" s="114">
        <f t="shared" si="385"/>
        <v>1</v>
      </c>
      <c r="L1135" s="115">
        <f t="shared" si="386"/>
        <v>1.1000000000000001</v>
      </c>
      <c r="M1135" s="115">
        <f t="shared" si="387"/>
        <v>2.1</v>
      </c>
      <c r="N1135" s="56">
        <f t="shared" si="388"/>
        <v>2.1</v>
      </c>
      <c r="O1135" s="53" t="str">
        <f t="shared" si="389"/>
        <v>일반(목록배제,Normal-Manifest Exception)</v>
      </c>
      <c r="P1135" s="100">
        <f t="shared" si="390"/>
        <v>14.75</v>
      </c>
      <c r="Q1135" s="63" t="str">
        <f t="shared" si="391"/>
        <v>RS702</v>
      </c>
      <c r="R1135" s="63" t="str">
        <f t="shared" si="392"/>
        <v>AIR SEOUL</v>
      </c>
      <c r="S1135" s="54">
        <f t="shared" si="393"/>
        <v>45925</v>
      </c>
      <c r="T1135" s="94">
        <f t="shared" si="394"/>
        <v>869</v>
      </c>
      <c r="U1135" s="98" cm="1">
        <f t="array" ref="U1135">IF(OR(ISNUMBER(SEARCH("대신대납",J1135)),ISNUMBER(SEARCH("대신 대납",J1135))),_xlfn.LET(
  _xlpm.s,J1135,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5" s="98">
        <f>((K1135-1)*2500)/(Summary!$B$23/100)</f>
        <v>0</v>
      </c>
      <c r="W1135" s="107">
        <f>IF(OR(ISNUMBER(SEARCH("대신대납",J1135)),ISNUMBER(SEARCH("대신 대납",J1135)),ISNUMBER(SEARCH("대신착불",J1135)),ISNUMBER(SEARCH("대신 착불",J1135))), 0,_xlfn.IFNA(_xlfn.IFS(
    AND(N1135/K1135 &gt; 2, N1135/K1135 &lt;= 5), 500/(Summary!$B$23/100) * K1135,
    AND(N1135/K1135 &gt; 5, N1135/K1135 &lt;= 10), 1000/(Summary!$B$23/100) * K1135,
    AND(N1135/K1135 &gt; 10, N1135/K1135 &lt;= 20), 3000/(Summary!$B$23/100) * K1135,
    AND(N1135/K1135 &gt; 20, N1135/K1135 &lt;= 25), 11000/(Summary!$B$23/100) * K1135,
    AND(N1135/K1135 &gt; 25, N1135/K1135 &lt;= 999), 15000/(Summary!$B$23/100) * K1135
),0))</f>
        <v>53.059968376258844</v>
      </c>
      <c r="X1135" s="99" cm="1">
        <f t="array" ref="X1135">_xlfn.IFNA(_xlfn.IFS(AND(P1135&gt;=2000, P1135&lt;3000), 10000, AND(P1135&gt;=3000, P1135&lt;4000), 15000, AND(P1135&gt;=4000, P1135&lt;5000), 20000, AND(P1135&gt;=5000), 25000),0)</f>
        <v>0</v>
      </c>
      <c r="Y1135" s="64" t="str">
        <f>_xlfn.IFNA(VLOOKUP(D1135,OTC!$A:$H,8,0),"")</f>
        <v/>
      </c>
      <c r="Z1135" s="102">
        <f t="shared" si="395"/>
        <v>53</v>
      </c>
      <c r="AA1135" s="113">
        <f t="shared" si="396"/>
        <v>922</v>
      </c>
      <c r="AB1135" s="124">
        <f>IF(OR(ISNUMBER(SEARCH("적하삭제",J1135)),ISNUMBER(SEARCH("적하 삭제",J1135))),0,AA1135*Summary!$B$23/100)</f>
        <v>8688.2826000000005</v>
      </c>
      <c r="AC1135" s="65"/>
      <c r="AD1135" s="145">
        <v>45925</v>
      </c>
      <c r="AE1135" s="139" t="s">
        <v>10</v>
      </c>
      <c r="AF1135" s="139">
        <v>82020038185</v>
      </c>
      <c r="AG1135" s="139" t="s">
        <v>3426</v>
      </c>
      <c r="AH1135" s="139" t="s">
        <v>3427</v>
      </c>
      <c r="AI1135" s="139">
        <v>1099755986</v>
      </c>
      <c r="AJ1135" s="139">
        <v>4759</v>
      </c>
      <c r="AK1135" s="139"/>
      <c r="AL1135" s="140">
        <v>1</v>
      </c>
      <c r="AM1135" s="141">
        <v>1.1000000000000001</v>
      </c>
      <c r="AN1135" s="141">
        <v>2.1</v>
      </c>
      <c r="AO1135" s="141">
        <v>2.1</v>
      </c>
      <c r="AP1135" s="139" t="s">
        <v>8</v>
      </c>
      <c r="AQ1135" s="141">
        <v>14.75</v>
      </c>
      <c r="AR1135" s="139" t="s">
        <v>81</v>
      </c>
      <c r="AS1135" s="139" t="s">
        <v>81</v>
      </c>
      <c r="AT1135" s="139" t="s">
        <v>81</v>
      </c>
      <c r="AU1135" s="139" t="s">
        <v>81</v>
      </c>
      <c r="AV1135" s="139" t="s">
        <v>81</v>
      </c>
      <c r="AW1135" s="139">
        <v>2256355</v>
      </c>
      <c r="AX1135" s="139" t="s">
        <v>121</v>
      </c>
      <c r="AY1135" s="139" t="s">
        <v>82</v>
      </c>
      <c r="AZ1135" s="139"/>
      <c r="BA1135" s="139" t="s">
        <v>83</v>
      </c>
      <c r="BB1135" s="157">
        <v>596421502662</v>
      </c>
      <c r="BC1135" s="139"/>
      <c r="BD1135" s="139" t="s">
        <v>3428</v>
      </c>
      <c r="BE1135" s="139" t="s">
        <v>119</v>
      </c>
      <c r="BF1135" s="139" t="s">
        <v>87</v>
      </c>
      <c r="BG1135" s="139" t="s">
        <v>84</v>
      </c>
      <c r="BH1135" s="139" t="s">
        <v>85</v>
      </c>
      <c r="BI1135" s="139" t="s">
        <v>86</v>
      </c>
      <c r="BJ1135" s="139"/>
      <c r="BK1135" s="139" t="s">
        <v>116</v>
      </c>
    </row>
    <row r="1136" spans="1:63" ht="13.2" customHeight="1" x14ac:dyDescent="0.2">
      <c r="A1136" s="54">
        <f t="shared" si="375"/>
        <v>45925</v>
      </c>
      <c r="B1136" s="54" t="str">
        <f t="shared" si="376"/>
        <v>NRT</v>
      </c>
      <c r="C1136" s="53">
        <f t="shared" si="377"/>
        <v>82020038185</v>
      </c>
      <c r="D1136" s="55" t="str">
        <f t="shared" si="378"/>
        <v>PJP250149784</v>
      </c>
      <c r="E1136" s="53">
        <f t="shared" si="379"/>
        <v>596421507805</v>
      </c>
      <c r="F1136" s="53">
        <f t="shared" si="380"/>
        <v>2256355</v>
      </c>
      <c r="G1136" s="53" t="str">
        <f t="shared" si="381"/>
        <v>SWCORP (TEAMHT)</v>
      </c>
      <c r="H1136" s="55" t="str">
        <f t="shared" si="382"/>
        <v>박선우</v>
      </c>
      <c r="I1136" s="53">
        <f t="shared" si="383"/>
        <v>17023</v>
      </c>
      <c r="J1136" s="72">
        <f t="shared" si="384"/>
        <v>0</v>
      </c>
      <c r="K1136" s="114">
        <f t="shared" si="385"/>
        <v>1</v>
      </c>
      <c r="L1136" s="115">
        <f t="shared" si="386"/>
        <v>0.8</v>
      </c>
      <c r="M1136" s="115">
        <f t="shared" si="387"/>
        <v>2.1</v>
      </c>
      <c r="N1136" s="56">
        <f t="shared" si="388"/>
        <v>2.1</v>
      </c>
      <c r="O1136" s="53" t="str">
        <f t="shared" si="389"/>
        <v>일반(목록배제,Normal-Manifest Exception)</v>
      </c>
      <c r="P1136" s="100">
        <f t="shared" si="390"/>
        <v>8.69</v>
      </c>
      <c r="Q1136" s="63" t="str">
        <f t="shared" si="391"/>
        <v>RS702</v>
      </c>
      <c r="R1136" s="63" t="str">
        <f t="shared" si="392"/>
        <v>AIR SEOUL</v>
      </c>
      <c r="S1136" s="54">
        <f t="shared" si="393"/>
        <v>45925</v>
      </c>
      <c r="T1136" s="94">
        <f t="shared" si="394"/>
        <v>869</v>
      </c>
      <c r="U1136" s="98" cm="1">
        <f t="array" ref="U1136">IF(OR(ISNUMBER(SEARCH("대신대납",J1136)),ISNUMBER(SEARCH("대신 대납",J1136))),_xlfn.LET(
  _xlpm.s,J1136,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6" s="98">
        <f>((K1136-1)*2500)/(Summary!$B$23/100)</f>
        <v>0</v>
      </c>
      <c r="W1136" s="107">
        <f>IF(OR(ISNUMBER(SEARCH("대신대납",J1136)),ISNUMBER(SEARCH("대신 대납",J1136)),ISNUMBER(SEARCH("대신착불",J1136)),ISNUMBER(SEARCH("대신 착불",J1136))), 0,_xlfn.IFNA(_xlfn.IFS(
    AND(N1136/K1136 &gt; 2, N1136/K1136 &lt;= 5), 500/(Summary!$B$23/100) * K1136,
    AND(N1136/K1136 &gt; 5, N1136/K1136 &lt;= 10), 1000/(Summary!$B$23/100) * K1136,
    AND(N1136/K1136 &gt; 10, N1136/K1136 &lt;= 20), 3000/(Summary!$B$23/100) * K1136,
    AND(N1136/K1136 &gt; 20, N1136/K1136 &lt;= 25), 11000/(Summary!$B$23/100) * K1136,
    AND(N1136/K1136 &gt; 25, N1136/K1136 &lt;= 999), 15000/(Summary!$B$23/100) * K1136
),0))</f>
        <v>53.059968376258844</v>
      </c>
      <c r="X1136" s="99" cm="1">
        <f t="array" ref="X1136">_xlfn.IFNA(_xlfn.IFS(AND(P1136&gt;=2000, P1136&lt;3000), 10000, AND(P1136&gt;=3000, P1136&lt;4000), 15000, AND(P1136&gt;=4000, P1136&lt;5000), 20000, AND(P1136&gt;=5000), 25000),0)</f>
        <v>0</v>
      </c>
      <c r="Y1136" s="64" t="str">
        <f>_xlfn.IFNA(VLOOKUP(D1136,OTC!$A:$H,8,0),"")</f>
        <v/>
      </c>
      <c r="Z1136" s="102">
        <f t="shared" si="395"/>
        <v>53</v>
      </c>
      <c r="AA1136" s="113">
        <f t="shared" si="396"/>
        <v>922</v>
      </c>
      <c r="AB1136" s="124">
        <f>IF(OR(ISNUMBER(SEARCH("적하삭제",J1136)),ISNUMBER(SEARCH("적하 삭제",J1136))),0,AA1136*Summary!$B$23/100)</f>
        <v>8688.2826000000005</v>
      </c>
      <c r="AC1136" s="65"/>
      <c r="AD1136" s="145">
        <v>45925</v>
      </c>
      <c r="AE1136" s="139" t="s">
        <v>10</v>
      </c>
      <c r="AF1136" s="139">
        <v>82020038185</v>
      </c>
      <c r="AG1136" s="139" t="s">
        <v>3429</v>
      </c>
      <c r="AH1136" s="139" t="s">
        <v>144</v>
      </c>
      <c r="AI1136" s="139">
        <v>1058318027</v>
      </c>
      <c r="AJ1136" s="139">
        <v>17023</v>
      </c>
      <c r="AK1136" s="139"/>
      <c r="AL1136" s="140">
        <v>1</v>
      </c>
      <c r="AM1136" s="141">
        <v>0.8</v>
      </c>
      <c r="AN1136" s="141">
        <v>2.1</v>
      </c>
      <c r="AO1136" s="141">
        <v>2.1</v>
      </c>
      <c r="AP1136" s="139" t="s">
        <v>8</v>
      </c>
      <c r="AQ1136" s="141">
        <v>8.69</v>
      </c>
      <c r="AR1136" s="139" t="s">
        <v>81</v>
      </c>
      <c r="AS1136" s="139" t="s">
        <v>81</v>
      </c>
      <c r="AT1136" s="139" t="s">
        <v>81</v>
      </c>
      <c r="AU1136" s="139" t="s">
        <v>81</v>
      </c>
      <c r="AV1136" s="139" t="s">
        <v>81</v>
      </c>
      <c r="AW1136" s="139">
        <v>2256355</v>
      </c>
      <c r="AX1136" s="139" t="s">
        <v>121</v>
      </c>
      <c r="AY1136" s="139" t="s">
        <v>82</v>
      </c>
      <c r="AZ1136" s="139"/>
      <c r="BA1136" s="139" t="s">
        <v>83</v>
      </c>
      <c r="BB1136" s="157">
        <v>596421507805</v>
      </c>
      <c r="BC1136" s="139"/>
      <c r="BD1136" s="139" t="s">
        <v>3430</v>
      </c>
      <c r="BE1136" s="139" t="s">
        <v>119</v>
      </c>
      <c r="BF1136" s="139" t="s">
        <v>87</v>
      </c>
      <c r="BG1136" s="139" t="s">
        <v>84</v>
      </c>
      <c r="BH1136" s="139" t="s">
        <v>85</v>
      </c>
      <c r="BI1136" s="139" t="s">
        <v>86</v>
      </c>
      <c r="BJ1136" s="139"/>
      <c r="BK1136" s="139" t="s">
        <v>116</v>
      </c>
    </row>
    <row r="1137" spans="1:63" ht="13.2" customHeight="1" x14ac:dyDescent="0.2">
      <c r="A1137" s="54">
        <f t="shared" si="375"/>
        <v>45925</v>
      </c>
      <c r="B1137" s="54" t="str">
        <f t="shared" si="376"/>
        <v>NRT</v>
      </c>
      <c r="C1137" s="53">
        <f t="shared" si="377"/>
        <v>82020038185</v>
      </c>
      <c r="D1137" s="55" t="str">
        <f t="shared" si="378"/>
        <v>PJP250149786</v>
      </c>
      <c r="E1137" s="53">
        <f t="shared" si="379"/>
        <v>596421507820</v>
      </c>
      <c r="F1137" s="53">
        <f t="shared" si="380"/>
        <v>2256355</v>
      </c>
      <c r="G1137" s="53" t="str">
        <f t="shared" si="381"/>
        <v>SWCORP (TEAMHT)</v>
      </c>
      <c r="H1137" s="55" t="str">
        <f t="shared" si="382"/>
        <v>박세환</v>
      </c>
      <c r="I1137" s="53">
        <f t="shared" si="383"/>
        <v>47269</v>
      </c>
      <c r="J1137" s="72">
        <f t="shared" si="384"/>
        <v>0</v>
      </c>
      <c r="K1137" s="114">
        <f t="shared" si="385"/>
        <v>1</v>
      </c>
      <c r="L1137" s="115">
        <f t="shared" si="386"/>
        <v>2.2000000000000002</v>
      </c>
      <c r="M1137" s="115">
        <f t="shared" si="387"/>
        <v>2.2000000000000002</v>
      </c>
      <c r="N1137" s="56">
        <f t="shared" si="388"/>
        <v>2.2000000000000002</v>
      </c>
      <c r="O1137" s="53" t="str">
        <f t="shared" si="389"/>
        <v>일반(목록배제,Normal-Manifest Exception)</v>
      </c>
      <c r="P1137" s="100">
        <f t="shared" si="390"/>
        <v>14.47</v>
      </c>
      <c r="Q1137" s="63" t="str">
        <f t="shared" si="391"/>
        <v>RS702</v>
      </c>
      <c r="R1137" s="63" t="str">
        <f t="shared" si="392"/>
        <v>AIR SEOUL</v>
      </c>
      <c r="S1137" s="54">
        <f t="shared" si="393"/>
        <v>45925</v>
      </c>
      <c r="T1137" s="94">
        <f t="shared" si="394"/>
        <v>888</v>
      </c>
      <c r="U1137" s="98" cm="1">
        <f t="array" ref="U1137">IF(OR(ISNUMBER(SEARCH("대신대납",J1137)),ISNUMBER(SEARCH("대신 대납",J1137))),_xlfn.LET(
  _xlpm.s,J1137,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7" s="98">
        <f>((K1137-1)*2500)/(Summary!$B$23/100)</f>
        <v>0</v>
      </c>
      <c r="W1137" s="107">
        <f>IF(OR(ISNUMBER(SEARCH("대신대납",J1137)),ISNUMBER(SEARCH("대신 대납",J1137)),ISNUMBER(SEARCH("대신착불",J1137)),ISNUMBER(SEARCH("대신 착불",J1137))), 0,_xlfn.IFNA(_xlfn.IFS(
    AND(N1137/K1137 &gt; 2, N1137/K1137 &lt;= 5), 500/(Summary!$B$23/100) * K1137,
    AND(N1137/K1137 &gt; 5, N1137/K1137 &lt;= 10), 1000/(Summary!$B$23/100) * K1137,
    AND(N1137/K1137 &gt; 10, N1137/K1137 &lt;= 20), 3000/(Summary!$B$23/100) * K1137,
    AND(N1137/K1137 &gt; 20, N1137/K1137 &lt;= 25), 11000/(Summary!$B$23/100) * K1137,
    AND(N1137/K1137 &gt; 25, N1137/K1137 &lt;= 999), 15000/(Summary!$B$23/100) * K1137
),0))</f>
        <v>53.059968376258844</v>
      </c>
      <c r="X1137" s="99" cm="1">
        <f t="array" ref="X1137">_xlfn.IFNA(_xlfn.IFS(AND(P1137&gt;=2000, P1137&lt;3000), 10000, AND(P1137&gt;=3000, P1137&lt;4000), 15000, AND(P1137&gt;=4000, P1137&lt;5000), 20000, AND(P1137&gt;=5000), 25000),0)</f>
        <v>0</v>
      </c>
      <c r="Y1137" s="64" t="str">
        <f>_xlfn.IFNA(VLOOKUP(D1137,OTC!$A:$H,8,0),"")</f>
        <v/>
      </c>
      <c r="Z1137" s="102">
        <f t="shared" si="395"/>
        <v>53</v>
      </c>
      <c r="AA1137" s="113">
        <f t="shared" si="396"/>
        <v>941</v>
      </c>
      <c r="AB1137" s="124">
        <f>IF(OR(ISNUMBER(SEARCH("적하삭제",J1137)),ISNUMBER(SEARCH("적하 삭제",J1137))),0,AA1137*Summary!$B$23/100)</f>
        <v>8867.3253000000004</v>
      </c>
      <c r="AC1137" s="65"/>
      <c r="AD1137" s="145">
        <v>45925</v>
      </c>
      <c r="AE1137" s="139" t="s">
        <v>10</v>
      </c>
      <c r="AF1137" s="139">
        <v>82020038185</v>
      </c>
      <c r="AG1137" s="139" t="s">
        <v>3431</v>
      </c>
      <c r="AH1137" s="139" t="s">
        <v>3432</v>
      </c>
      <c r="AI1137" s="139">
        <v>1092078689</v>
      </c>
      <c r="AJ1137" s="139">
        <v>47269</v>
      </c>
      <c r="AK1137" s="139"/>
      <c r="AL1137" s="140">
        <v>1</v>
      </c>
      <c r="AM1137" s="141">
        <v>2.2000000000000002</v>
      </c>
      <c r="AN1137" s="141">
        <v>2.2000000000000002</v>
      </c>
      <c r="AO1137" s="141">
        <v>2.2000000000000002</v>
      </c>
      <c r="AP1137" s="139" t="s">
        <v>8</v>
      </c>
      <c r="AQ1137" s="141">
        <v>14.47</v>
      </c>
      <c r="AR1137" s="139" t="s">
        <v>81</v>
      </c>
      <c r="AS1137" s="139" t="s">
        <v>81</v>
      </c>
      <c r="AT1137" s="139" t="s">
        <v>81</v>
      </c>
      <c r="AU1137" s="139" t="s">
        <v>81</v>
      </c>
      <c r="AV1137" s="139" t="s">
        <v>81</v>
      </c>
      <c r="AW1137" s="139">
        <v>2256355</v>
      </c>
      <c r="AX1137" s="139" t="s">
        <v>121</v>
      </c>
      <c r="AY1137" s="139" t="s">
        <v>82</v>
      </c>
      <c r="AZ1137" s="139"/>
      <c r="BA1137" s="139" t="s">
        <v>83</v>
      </c>
      <c r="BB1137" s="157">
        <v>596421507820</v>
      </c>
      <c r="BC1137" s="139"/>
      <c r="BD1137" s="139" t="s">
        <v>3433</v>
      </c>
      <c r="BE1137" s="139" t="s">
        <v>119</v>
      </c>
      <c r="BF1137" s="139" t="s">
        <v>87</v>
      </c>
      <c r="BG1137" s="139" t="s">
        <v>84</v>
      </c>
      <c r="BH1137" s="139" t="s">
        <v>85</v>
      </c>
      <c r="BI1137" s="139" t="s">
        <v>86</v>
      </c>
      <c r="BJ1137" s="139"/>
      <c r="BK1137" s="139" t="s">
        <v>116</v>
      </c>
    </row>
    <row r="1138" spans="1:63" ht="13.2" customHeight="1" x14ac:dyDescent="0.2">
      <c r="A1138" s="54">
        <f t="shared" si="375"/>
        <v>45925</v>
      </c>
      <c r="B1138" s="54" t="str">
        <f t="shared" si="376"/>
        <v>NRT</v>
      </c>
      <c r="C1138" s="53">
        <f t="shared" si="377"/>
        <v>82020038185</v>
      </c>
      <c r="D1138" s="55" t="str">
        <f t="shared" si="378"/>
        <v>PJP250149885</v>
      </c>
      <c r="E1138" s="53">
        <f t="shared" si="379"/>
        <v>596421508881</v>
      </c>
      <c r="F1138" s="53">
        <f t="shared" si="380"/>
        <v>2256355</v>
      </c>
      <c r="G1138" s="53" t="str">
        <f t="shared" si="381"/>
        <v>SWCORP (TEAMHT)</v>
      </c>
      <c r="H1138" s="55" t="str">
        <f t="shared" si="382"/>
        <v>박지수</v>
      </c>
      <c r="I1138" s="53">
        <f t="shared" si="383"/>
        <v>51025</v>
      </c>
      <c r="J1138" s="72">
        <f t="shared" si="384"/>
        <v>0</v>
      </c>
      <c r="K1138" s="114">
        <f t="shared" si="385"/>
        <v>1</v>
      </c>
      <c r="L1138" s="115">
        <f t="shared" si="386"/>
        <v>0.35</v>
      </c>
      <c r="M1138" s="115">
        <f t="shared" si="387"/>
        <v>2</v>
      </c>
      <c r="N1138" s="56">
        <f t="shared" si="388"/>
        <v>2</v>
      </c>
      <c r="O1138" s="53" t="str">
        <f t="shared" si="389"/>
        <v>일반(목록배제,Normal-Manifest Exception)</v>
      </c>
      <c r="P1138" s="100">
        <f t="shared" si="390"/>
        <v>10.28</v>
      </c>
      <c r="Q1138" s="63" t="str">
        <f t="shared" si="391"/>
        <v>RS702</v>
      </c>
      <c r="R1138" s="63" t="str">
        <f t="shared" si="392"/>
        <v>AIR SEOUL</v>
      </c>
      <c r="S1138" s="54">
        <f t="shared" si="393"/>
        <v>45925</v>
      </c>
      <c r="T1138" s="94">
        <f t="shared" si="394"/>
        <v>850</v>
      </c>
      <c r="U1138" s="98" cm="1">
        <f t="array" ref="U1138">IF(OR(ISNUMBER(SEARCH("대신대납",J1138)),ISNUMBER(SEARCH("대신 대납",J1138))),_xlfn.LET(
  _xlpm.s,J1138,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8" s="98">
        <f>((K1138-1)*2500)/(Summary!$B$23/100)</f>
        <v>0</v>
      </c>
      <c r="W1138" s="107">
        <f>IF(OR(ISNUMBER(SEARCH("대신대납",J1138)),ISNUMBER(SEARCH("대신 대납",J1138)),ISNUMBER(SEARCH("대신착불",J1138)),ISNUMBER(SEARCH("대신 착불",J1138))), 0,_xlfn.IFNA(_xlfn.IFS(
    AND(N1138/K1138 &gt; 2, N1138/K1138 &lt;= 5), 500/(Summary!$B$23/100) * K1138,
    AND(N1138/K1138 &gt; 5, N1138/K1138 &lt;= 10), 1000/(Summary!$B$23/100) * K1138,
    AND(N1138/K1138 &gt; 10, N1138/K1138 &lt;= 20), 3000/(Summary!$B$23/100) * K1138,
    AND(N1138/K1138 &gt; 20, N1138/K1138 &lt;= 25), 11000/(Summary!$B$23/100) * K1138,
    AND(N1138/K1138 &gt; 25, N1138/K1138 &lt;= 999), 15000/(Summary!$B$23/100) * K1138
),0))</f>
        <v>0</v>
      </c>
      <c r="X1138" s="99" cm="1">
        <f t="array" ref="X1138">_xlfn.IFNA(_xlfn.IFS(AND(P1138&gt;=2000, P1138&lt;3000), 10000, AND(P1138&gt;=3000, P1138&lt;4000), 15000, AND(P1138&gt;=4000, P1138&lt;5000), 20000, AND(P1138&gt;=5000), 25000),0)</f>
        <v>0</v>
      </c>
      <c r="Y1138" s="64" t="str">
        <f>_xlfn.IFNA(VLOOKUP(D1138,OTC!$A:$H,8,0),"")</f>
        <v/>
      </c>
      <c r="Z1138" s="102">
        <f t="shared" si="395"/>
        <v>0</v>
      </c>
      <c r="AA1138" s="113">
        <f t="shared" si="396"/>
        <v>850</v>
      </c>
      <c r="AB1138" s="124">
        <f>IF(OR(ISNUMBER(SEARCH("적하삭제",J1138)),ISNUMBER(SEARCH("적하 삭제",J1138))),0,AA1138*Summary!$B$23/100)</f>
        <v>8009.8050000000003</v>
      </c>
      <c r="AC1138" s="65"/>
      <c r="AD1138" s="145">
        <v>45925</v>
      </c>
      <c r="AE1138" s="139" t="s">
        <v>10</v>
      </c>
      <c r="AF1138" s="139">
        <v>82020038185</v>
      </c>
      <c r="AG1138" s="139" t="s">
        <v>3434</v>
      </c>
      <c r="AH1138" s="139" t="s">
        <v>3435</v>
      </c>
      <c r="AI1138" s="139">
        <v>1086359625</v>
      </c>
      <c r="AJ1138" s="139">
        <v>51025</v>
      </c>
      <c r="AK1138" s="139"/>
      <c r="AL1138" s="140">
        <v>1</v>
      </c>
      <c r="AM1138" s="141">
        <v>0.35</v>
      </c>
      <c r="AN1138" s="141">
        <v>2</v>
      </c>
      <c r="AO1138" s="141">
        <v>2</v>
      </c>
      <c r="AP1138" s="139" t="s">
        <v>8</v>
      </c>
      <c r="AQ1138" s="141">
        <v>10.28</v>
      </c>
      <c r="AR1138" s="139" t="s">
        <v>81</v>
      </c>
      <c r="AS1138" s="139" t="s">
        <v>81</v>
      </c>
      <c r="AT1138" s="139" t="s">
        <v>81</v>
      </c>
      <c r="AU1138" s="139" t="s">
        <v>81</v>
      </c>
      <c r="AV1138" s="139" t="s">
        <v>81</v>
      </c>
      <c r="AW1138" s="139">
        <v>2256355</v>
      </c>
      <c r="AX1138" s="139" t="s">
        <v>121</v>
      </c>
      <c r="AY1138" s="139" t="s">
        <v>82</v>
      </c>
      <c r="AZ1138" s="139"/>
      <c r="BA1138" s="139" t="s">
        <v>83</v>
      </c>
      <c r="BB1138" s="157">
        <v>596421508881</v>
      </c>
      <c r="BC1138" s="139"/>
      <c r="BD1138" s="139" t="s">
        <v>3436</v>
      </c>
      <c r="BE1138" s="139" t="s">
        <v>119</v>
      </c>
      <c r="BF1138" s="139" t="s">
        <v>87</v>
      </c>
      <c r="BG1138" s="139" t="s">
        <v>84</v>
      </c>
      <c r="BH1138" s="139" t="s">
        <v>85</v>
      </c>
      <c r="BI1138" s="139" t="s">
        <v>86</v>
      </c>
      <c r="BJ1138" s="139"/>
      <c r="BK1138" s="139" t="s">
        <v>116</v>
      </c>
    </row>
    <row r="1139" spans="1:63" ht="13.2" customHeight="1" x14ac:dyDescent="0.2">
      <c r="A1139" s="54">
        <f t="shared" si="375"/>
        <v>45925</v>
      </c>
      <c r="B1139" s="54" t="str">
        <f t="shared" si="376"/>
        <v>NRT</v>
      </c>
      <c r="C1139" s="53">
        <f t="shared" si="377"/>
        <v>82020038185</v>
      </c>
      <c r="D1139" s="55" t="str">
        <f t="shared" si="378"/>
        <v>PJP250149890</v>
      </c>
      <c r="E1139" s="53">
        <f t="shared" si="379"/>
        <v>596421508936</v>
      </c>
      <c r="F1139" s="53">
        <f t="shared" si="380"/>
        <v>2256355</v>
      </c>
      <c r="G1139" s="53" t="str">
        <f t="shared" si="381"/>
        <v>SWCORP (TEAMHT)</v>
      </c>
      <c r="H1139" s="55" t="str">
        <f t="shared" si="382"/>
        <v>이정진</v>
      </c>
      <c r="I1139" s="53">
        <f t="shared" si="383"/>
        <v>13600</v>
      </c>
      <c r="J1139" s="72">
        <f t="shared" si="384"/>
        <v>0</v>
      </c>
      <c r="K1139" s="114">
        <f t="shared" si="385"/>
        <v>1</v>
      </c>
      <c r="L1139" s="115">
        <f t="shared" si="386"/>
        <v>0.75</v>
      </c>
      <c r="M1139" s="115">
        <f t="shared" si="387"/>
        <v>2</v>
      </c>
      <c r="N1139" s="56">
        <f t="shared" si="388"/>
        <v>2</v>
      </c>
      <c r="O1139" s="53" t="str">
        <f t="shared" si="389"/>
        <v>일반(목록배제,Normal-Manifest Exception)</v>
      </c>
      <c r="P1139" s="100">
        <f t="shared" si="390"/>
        <v>9.8800000000000008</v>
      </c>
      <c r="Q1139" s="63" t="str">
        <f t="shared" si="391"/>
        <v>RS702</v>
      </c>
      <c r="R1139" s="63" t="str">
        <f t="shared" si="392"/>
        <v>AIR SEOUL</v>
      </c>
      <c r="S1139" s="54">
        <f t="shared" si="393"/>
        <v>45925</v>
      </c>
      <c r="T1139" s="94">
        <f t="shared" si="394"/>
        <v>850</v>
      </c>
      <c r="U1139" s="98" cm="1">
        <f t="array" ref="U1139">IF(OR(ISNUMBER(SEARCH("대신대납",J1139)),ISNUMBER(SEARCH("대신 대납",J1139))),_xlfn.LET(
  _xlpm.s,J1139,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39" s="98">
        <f>((K1139-1)*2500)/(Summary!$B$23/100)</f>
        <v>0</v>
      </c>
      <c r="W1139" s="107">
        <f>IF(OR(ISNUMBER(SEARCH("대신대납",J1139)),ISNUMBER(SEARCH("대신 대납",J1139)),ISNUMBER(SEARCH("대신착불",J1139)),ISNUMBER(SEARCH("대신 착불",J1139))), 0,_xlfn.IFNA(_xlfn.IFS(
    AND(N1139/K1139 &gt; 2, N1139/K1139 &lt;= 5), 500/(Summary!$B$23/100) * K1139,
    AND(N1139/K1139 &gt; 5, N1139/K1139 &lt;= 10), 1000/(Summary!$B$23/100) * K1139,
    AND(N1139/K1139 &gt; 10, N1139/K1139 &lt;= 20), 3000/(Summary!$B$23/100) * K1139,
    AND(N1139/K1139 &gt; 20, N1139/K1139 &lt;= 25), 11000/(Summary!$B$23/100) * K1139,
    AND(N1139/K1139 &gt; 25, N1139/K1139 &lt;= 999), 15000/(Summary!$B$23/100) * K1139
),0))</f>
        <v>0</v>
      </c>
      <c r="X1139" s="99" cm="1">
        <f t="array" ref="X1139">_xlfn.IFNA(_xlfn.IFS(AND(P1139&gt;=2000, P1139&lt;3000), 10000, AND(P1139&gt;=3000, P1139&lt;4000), 15000, AND(P1139&gt;=4000, P1139&lt;5000), 20000, AND(P1139&gt;=5000), 25000),0)</f>
        <v>0</v>
      </c>
      <c r="Y1139" s="64" t="str">
        <f>_xlfn.IFNA(VLOOKUP(D1139,OTC!$A:$H,8,0),"")</f>
        <v/>
      </c>
      <c r="Z1139" s="102">
        <f t="shared" si="395"/>
        <v>0</v>
      </c>
      <c r="AA1139" s="113">
        <f t="shared" si="396"/>
        <v>850</v>
      </c>
      <c r="AB1139" s="124">
        <f>IF(OR(ISNUMBER(SEARCH("적하삭제",J1139)),ISNUMBER(SEARCH("적하 삭제",J1139))),0,AA1139*Summary!$B$23/100)</f>
        <v>8009.8050000000003</v>
      </c>
      <c r="AC1139" s="65"/>
      <c r="AD1139" s="145">
        <v>45925</v>
      </c>
      <c r="AE1139" s="139" t="s">
        <v>10</v>
      </c>
      <c r="AF1139" s="139">
        <v>82020038185</v>
      </c>
      <c r="AG1139" s="139" t="s">
        <v>3437</v>
      </c>
      <c r="AH1139" s="139" t="s">
        <v>186</v>
      </c>
      <c r="AI1139" s="139">
        <v>1029601949</v>
      </c>
      <c r="AJ1139" s="139">
        <v>13600</v>
      </c>
      <c r="AK1139" s="139"/>
      <c r="AL1139" s="140">
        <v>1</v>
      </c>
      <c r="AM1139" s="141">
        <v>0.75</v>
      </c>
      <c r="AN1139" s="141">
        <v>2</v>
      </c>
      <c r="AO1139" s="141">
        <v>2</v>
      </c>
      <c r="AP1139" s="139" t="s">
        <v>8</v>
      </c>
      <c r="AQ1139" s="141">
        <v>9.8800000000000008</v>
      </c>
      <c r="AR1139" s="139" t="s">
        <v>81</v>
      </c>
      <c r="AS1139" s="139" t="s">
        <v>81</v>
      </c>
      <c r="AT1139" s="139" t="s">
        <v>81</v>
      </c>
      <c r="AU1139" s="139" t="s">
        <v>81</v>
      </c>
      <c r="AV1139" s="139" t="s">
        <v>81</v>
      </c>
      <c r="AW1139" s="139">
        <v>2256355</v>
      </c>
      <c r="AX1139" s="139" t="s">
        <v>121</v>
      </c>
      <c r="AY1139" s="139" t="s">
        <v>82</v>
      </c>
      <c r="AZ1139" s="139"/>
      <c r="BA1139" s="139" t="s">
        <v>83</v>
      </c>
      <c r="BB1139" s="157">
        <v>596421508936</v>
      </c>
      <c r="BC1139" s="139"/>
      <c r="BD1139" s="139" t="s">
        <v>3438</v>
      </c>
      <c r="BE1139" s="139" t="s">
        <v>119</v>
      </c>
      <c r="BF1139" s="139" t="s">
        <v>87</v>
      </c>
      <c r="BG1139" s="139" t="s">
        <v>84</v>
      </c>
      <c r="BH1139" s="139" t="s">
        <v>85</v>
      </c>
      <c r="BI1139" s="139" t="s">
        <v>86</v>
      </c>
      <c r="BJ1139" s="139"/>
      <c r="BK1139" s="139" t="s">
        <v>116</v>
      </c>
    </row>
    <row r="1140" spans="1:63" ht="13.2" customHeight="1" x14ac:dyDescent="0.2">
      <c r="A1140" s="54">
        <f t="shared" si="375"/>
        <v>45925</v>
      </c>
      <c r="B1140" s="54" t="str">
        <f t="shared" si="376"/>
        <v>NRT</v>
      </c>
      <c r="C1140" s="53">
        <f t="shared" si="377"/>
        <v>82020038185</v>
      </c>
      <c r="D1140" s="55" t="str">
        <f t="shared" si="378"/>
        <v>PJP250148219</v>
      </c>
      <c r="E1140" s="53">
        <f t="shared" si="379"/>
        <v>596421499173</v>
      </c>
      <c r="F1140" s="53">
        <f t="shared" si="380"/>
        <v>2256355</v>
      </c>
      <c r="G1140" s="53" t="str">
        <f t="shared" si="381"/>
        <v>SWCORP (TEAMHT)</v>
      </c>
      <c r="H1140" s="55" t="str">
        <f t="shared" si="382"/>
        <v>김지훈</v>
      </c>
      <c r="I1140" s="53">
        <f t="shared" si="383"/>
        <v>10353</v>
      </c>
      <c r="J1140" s="72">
        <f t="shared" si="384"/>
        <v>0</v>
      </c>
      <c r="K1140" s="114">
        <f t="shared" si="385"/>
        <v>1</v>
      </c>
      <c r="L1140" s="115">
        <f t="shared" si="386"/>
        <v>2.6</v>
      </c>
      <c r="M1140" s="115">
        <f t="shared" si="387"/>
        <v>2.2999999999999998</v>
      </c>
      <c r="N1140" s="56">
        <f t="shared" si="388"/>
        <v>2.6</v>
      </c>
      <c r="O1140" s="53" t="str">
        <f t="shared" si="389"/>
        <v>일반(목록배제,Normal-Manifest Exception)</v>
      </c>
      <c r="P1140" s="100">
        <f t="shared" si="390"/>
        <v>12.01</v>
      </c>
      <c r="Q1140" s="63" t="str">
        <f t="shared" si="391"/>
        <v>RS702</v>
      </c>
      <c r="R1140" s="63" t="str">
        <f t="shared" si="392"/>
        <v>AIR SEOUL</v>
      </c>
      <c r="S1140" s="54">
        <f t="shared" si="393"/>
        <v>45925</v>
      </c>
      <c r="T1140" s="94">
        <f t="shared" si="394"/>
        <v>964</v>
      </c>
      <c r="U1140" s="98" cm="1">
        <f t="array" ref="U1140">IF(OR(ISNUMBER(SEARCH("대신대납",J1140)),ISNUMBER(SEARCH("대신 대납",J1140))),_xlfn.LET(
  _xlpm.s,J1140,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0" s="98">
        <f>((K1140-1)*2500)/(Summary!$B$23/100)</f>
        <v>0</v>
      </c>
      <c r="W1140" s="107">
        <f>IF(OR(ISNUMBER(SEARCH("대신대납",J1140)),ISNUMBER(SEARCH("대신 대납",J1140)),ISNUMBER(SEARCH("대신착불",J1140)),ISNUMBER(SEARCH("대신 착불",J1140))), 0,_xlfn.IFNA(_xlfn.IFS(
    AND(N1140/K1140 &gt; 2, N1140/K1140 &lt;= 5), 500/(Summary!$B$23/100) * K1140,
    AND(N1140/K1140 &gt; 5, N1140/K1140 &lt;= 10), 1000/(Summary!$B$23/100) * K1140,
    AND(N1140/K1140 &gt; 10, N1140/K1140 &lt;= 20), 3000/(Summary!$B$23/100) * K1140,
    AND(N1140/K1140 &gt; 20, N1140/K1140 &lt;= 25), 11000/(Summary!$B$23/100) * K1140,
    AND(N1140/K1140 &gt; 25, N1140/K1140 &lt;= 999), 15000/(Summary!$B$23/100) * K1140
),0))</f>
        <v>53.059968376258844</v>
      </c>
      <c r="X1140" s="99" cm="1">
        <f t="array" ref="X1140">_xlfn.IFNA(_xlfn.IFS(AND(P1140&gt;=2000, P1140&lt;3000), 10000, AND(P1140&gt;=3000, P1140&lt;4000), 15000, AND(P1140&gt;=4000, P1140&lt;5000), 20000, AND(P1140&gt;=5000), 25000),0)</f>
        <v>0</v>
      </c>
      <c r="Y1140" s="64" t="str">
        <f>_xlfn.IFNA(VLOOKUP(D1140,OTC!$A:$H,8,0),"")</f>
        <v/>
      </c>
      <c r="Z1140" s="102">
        <f t="shared" si="395"/>
        <v>53</v>
      </c>
      <c r="AA1140" s="113">
        <f t="shared" si="396"/>
        <v>1017</v>
      </c>
      <c r="AB1140" s="124">
        <f>IF(OR(ISNUMBER(SEARCH("적하삭제",J1140)),ISNUMBER(SEARCH("적하 삭제",J1140))),0,AA1140*Summary!$B$23/100)</f>
        <v>9583.4961000000003</v>
      </c>
      <c r="AC1140" s="65"/>
      <c r="AD1140" s="145">
        <v>45925</v>
      </c>
      <c r="AE1140" s="139" t="s">
        <v>10</v>
      </c>
      <c r="AF1140" s="139">
        <v>82020038185</v>
      </c>
      <c r="AG1140" s="139" t="s">
        <v>3439</v>
      </c>
      <c r="AH1140" s="139" t="s">
        <v>3440</v>
      </c>
      <c r="AI1140" s="139">
        <v>1033796406</v>
      </c>
      <c r="AJ1140" s="139">
        <v>10353</v>
      </c>
      <c r="AK1140" s="139"/>
      <c r="AL1140" s="140">
        <v>1</v>
      </c>
      <c r="AM1140" s="141">
        <v>2.6</v>
      </c>
      <c r="AN1140" s="141">
        <v>2.2999999999999998</v>
      </c>
      <c r="AO1140" s="141">
        <v>2.6</v>
      </c>
      <c r="AP1140" s="139" t="s">
        <v>8</v>
      </c>
      <c r="AQ1140" s="141">
        <v>12.01</v>
      </c>
      <c r="AR1140" s="139" t="s">
        <v>81</v>
      </c>
      <c r="AS1140" s="139" t="s">
        <v>81</v>
      </c>
      <c r="AT1140" s="139" t="s">
        <v>81</v>
      </c>
      <c r="AU1140" s="139" t="s">
        <v>81</v>
      </c>
      <c r="AV1140" s="139" t="s">
        <v>81</v>
      </c>
      <c r="AW1140" s="139">
        <v>2256355</v>
      </c>
      <c r="AX1140" s="139" t="s">
        <v>121</v>
      </c>
      <c r="AY1140" s="139" t="s">
        <v>82</v>
      </c>
      <c r="AZ1140" s="139"/>
      <c r="BA1140" s="139" t="s">
        <v>83</v>
      </c>
      <c r="BB1140" s="157">
        <v>596421499173</v>
      </c>
      <c r="BC1140" s="139"/>
      <c r="BD1140" s="139" t="s">
        <v>3441</v>
      </c>
      <c r="BE1140" s="139" t="s">
        <v>119</v>
      </c>
      <c r="BF1140" s="139" t="s">
        <v>87</v>
      </c>
      <c r="BG1140" s="139" t="s">
        <v>84</v>
      </c>
      <c r="BH1140" s="139" t="s">
        <v>85</v>
      </c>
      <c r="BI1140" s="139" t="s">
        <v>86</v>
      </c>
      <c r="BJ1140" s="139"/>
      <c r="BK1140" s="139" t="s">
        <v>116</v>
      </c>
    </row>
    <row r="1141" spans="1:63" ht="13.2" customHeight="1" x14ac:dyDescent="0.2">
      <c r="A1141" s="54">
        <f t="shared" si="375"/>
        <v>45926</v>
      </c>
      <c r="B1141" s="54" t="str">
        <f t="shared" si="376"/>
        <v>NRT</v>
      </c>
      <c r="C1141" s="53">
        <f t="shared" si="377"/>
        <v>82020038196</v>
      </c>
      <c r="D1141" s="55" t="str">
        <f t="shared" si="378"/>
        <v>PJP250145458</v>
      </c>
      <c r="E1141" s="53">
        <f t="shared" si="379"/>
        <v>596421487553</v>
      </c>
      <c r="F1141" s="53">
        <f t="shared" si="380"/>
        <v>2256355</v>
      </c>
      <c r="G1141" s="53" t="str">
        <f t="shared" si="381"/>
        <v>SWCORP (TEAMHT)</v>
      </c>
      <c r="H1141" s="55" t="str">
        <f t="shared" si="382"/>
        <v>임언주</v>
      </c>
      <c r="I1141" s="53">
        <f t="shared" si="383"/>
        <v>13615</v>
      </c>
      <c r="J1141" s="72" t="str">
        <f t="shared" si="384"/>
        <v>[동물검역]</v>
      </c>
      <c r="K1141" s="114">
        <f t="shared" si="385"/>
        <v>1</v>
      </c>
      <c r="L1141" s="115">
        <f t="shared" si="386"/>
        <v>0.8</v>
      </c>
      <c r="M1141" s="115">
        <f t="shared" si="387"/>
        <v>2.1</v>
      </c>
      <c r="N1141" s="56">
        <f t="shared" si="388"/>
        <v>2.1</v>
      </c>
      <c r="O1141" s="53" t="str">
        <f t="shared" si="389"/>
        <v>동물검역(Animal Inspection)</v>
      </c>
      <c r="P1141" s="100">
        <f t="shared" si="390"/>
        <v>5.95</v>
      </c>
      <c r="Q1141" s="63" t="str">
        <f t="shared" si="391"/>
        <v>RS702</v>
      </c>
      <c r="R1141" s="63" t="str">
        <f t="shared" si="392"/>
        <v>AIR SEOUL</v>
      </c>
      <c r="S1141" s="54">
        <f t="shared" si="393"/>
        <v>45926</v>
      </c>
      <c r="T1141" s="94">
        <f t="shared" si="394"/>
        <v>869</v>
      </c>
      <c r="U1141" s="98" cm="1">
        <f t="array" ref="U1141">IF(OR(ISNUMBER(SEARCH("대신대납",J1141)),ISNUMBER(SEARCH("대신 대납",J1141))),_xlfn.LET(
  _xlpm.s,J1141,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1" s="98">
        <f>((K1141-1)*2500)/(Summary!$B$23/100)</f>
        <v>0</v>
      </c>
      <c r="W1141" s="107">
        <f>IF(OR(ISNUMBER(SEARCH("대신대납",J1141)),ISNUMBER(SEARCH("대신 대납",J1141)),ISNUMBER(SEARCH("대신착불",J1141)),ISNUMBER(SEARCH("대신 착불",J1141))), 0,_xlfn.IFNA(_xlfn.IFS(
    AND(N1141/K1141 &gt; 2, N1141/K1141 &lt;= 5), 500/(Summary!$B$23/100) * K1141,
    AND(N1141/K1141 &gt; 5, N1141/K1141 &lt;= 10), 1000/(Summary!$B$23/100) * K1141,
    AND(N1141/K1141 &gt; 10, N1141/K1141 &lt;= 20), 3000/(Summary!$B$23/100) * K1141,
    AND(N1141/K1141 &gt; 20, N1141/K1141 &lt;= 25), 11000/(Summary!$B$23/100) * K1141,
    AND(N1141/K1141 &gt; 25, N1141/K1141 &lt;= 999), 15000/(Summary!$B$23/100) * K1141
),0))</f>
        <v>53.059968376258844</v>
      </c>
      <c r="X1141" s="99" cm="1">
        <f t="array" ref="X1141">_xlfn.IFNA(_xlfn.IFS(AND(P1141&gt;=2000, P1141&lt;3000), 10000, AND(P1141&gt;=3000, P1141&lt;4000), 15000, AND(P1141&gt;=4000, P1141&lt;5000), 20000, AND(P1141&gt;=5000), 25000),0)</f>
        <v>0</v>
      </c>
      <c r="Y1141" s="64" t="str">
        <f>_xlfn.IFNA(VLOOKUP(D1141,OTC!$A:$H,8,0),"")</f>
        <v/>
      </c>
      <c r="Z1141" s="102">
        <f t="shared" si="395"/>
        <v>53</v>
      </c>
      <c r="AA1141" s="113">
        <f t="shared" si="396"/>
        <v>922</v>
      </c>
      <c r="AB1141" s="124">
        <f>IF(OR(ISNUMBER(SEARCH("적하삭제",J1141)),ISNUMBER(SEARCH("적하 삭제",J1141))),0,AA1141*Summary!$B$23/100)</f>
        <v>8688.2826000000005</v>
      </c>
      <c r="AC1141" s="65"/>
      <c r="AD1141" s="145">
        <v>45926</v>
      </c>
      <c r="AE1141" s="139" t="s">
        <v>10</v>
      </c>
      <c r="AF1141" s="139">
        <v>82020038196</v>
      </c>
      <c r="AG1141" s="139" t="s">
        <v>3442</v>
      </c>
      <c r="AH1141" s="139" t="s">
        <v>3443</v>
      </c>
      <c r="AI1141" s="139">
        <v>1072625635</v>
      </c>
      <c r="AJ1141" s="139">
        <v>13615</v>
      </c>
      <c r="AK1141" s="139" t="s">
        <v>108</v>
      </c>
      <c r="AL1141" s="140">
        <v>1</v>
      </c>
      <c r="AM1141" s="141">
        <v>0.8</v>
      </c>
      <c r="AN1141" s="141">
        <v>2.1</v>
      </c>
      <c r="AO1141" s="141">
        <v>2.1</v>
      </c>
      <c r="AP1141" s="139" t="s">
        <v>100</v>
      </c>
      <c r="AQ1141" s="141">
        <v>5.95</v>
      </c>
      <c r="AR1141" s="139" t="s">
        <v>81</v>
      </c>
      <c r="AS1141" s="139" t="s">
        <v>81</v>
      </c>
      <c r="AT1141" s="139" t="s">
        <v>81</v>
      </c>
      <c r="AU1141" s="139"/>
      <c r="AV1141" s="139"/>
      <c r="AW1141" s="139">
        <v>2256355</v>
      </c>
      <c r="AX1141" s="139" t="s">
        <v>121</v>
      </c>
      <c r="AY1141" s="139" t="s">
        <v>89</v>
      </c>
      <c r="AZ1141" s="139"/>
      <c r="BA1141" s="139" t="s">
        <v>83</v>
      </c>
      <c r="BB1141" s="157">
        <v>596421487553</v>
      </c>
      <c r="BC1141" s="139"/>
      <c r="BD1141" s="139" t="s">
        <v>3444</v>
      </c>
      <c r="BE1141" s="139" t="s">
        <v>119</v>
      </c>
      <c r="BF1141" s="139" t="s">
        <v>87</v>
      </c>
      <c r="BG1141" s="139" t="s">
        <v>84</v>
      </c>
      <c r="BH1141" s="139" t="s">
        <v>85</v>
      </c>
      <c r="BI1141" s="139" t="s">
        <v>86</v>
      </c>
      <c r="BJ1141" s="139"/>
      <c r="BK1141" s="139" t="s">
        <v>116</v>
      </c>
    </row>
    <row r="1142" spans="1:63" ht="13.2" customHeight="1" x14ac:dyDescent="0.2">
      <c r="A1142" s="54">
        <f t="shared" si="375"/>
        <v>45926</v>
      </c>
      <c r="B1142" s="54" t="str">
        <f t="shared" si="376"/>
        <v>NRT</v>
      </c>
      <c r="C1142" s="53">
        <f t="shared" si="377"/>
        <v>82020038196</v>
      </c>
      <c r="D1142" s="55" t="str">
        <f t="shared" si="378"/>
        <v>PJP250146913</v>
      </c>
      <c r="E1142" s="53">
        <f t="shared" si="379"/>
        <v>596421494074</v>
      </c>
      <c r="F1142" s="53">
        <f t="shared" si="380"/>
        <v>2256355</v>
      </c>
      <c r="G1142" s="53" t="str">
        <f t="shared" si="381"/>
        <v>SWCORP (TEAMHT)</v>
      </c>
      <c r="H1142" s="55" t="str">
        <f t="shared" si="382"/>
        <v>신혜정</v>
      </c>
      <c r="I1142" s="53">
        <f t="shared" si="383"/>
        <v>11461</v>
      </c>
      <c r="J1142" s="72" t="str">
        <f t="shared" si="384"/>
        <v>[동물검역]</v>
      </c>
      <c r="K1142" s="114">
        <f t="shared" si="385"/>
        <v>1</v>
      </c>
      <c r="L1142" s="115">
        <f t="shared" si="386"/>
        <v>1.65</v>
      </c>
      <c r="M1142" s="115">
        <f t="shared" si="387"/>
        <v>2.1</v>
      </c>
      <c r="N1142" s="56">
        <f t="shared" si="388"/>
        <v>2.1</v>
      </c>
      <c r="O1142" s="53" t="str">
        <f t="shared" si="389"/>
        <v>동물검역(Animal Inspection)</v>
      </c>
      <c r="P1142" s="100">
        <f t="shared" si="390"/>
        <v>14.15</v>
      </c>
      <c r="Q1142" s="63" t="str">
        <f t="shared" si="391"/>
        <v>RS702</v>
      </c>
      <c r="R1142" s="63" t="str">
        <f t="shared" si="392"/>
        <v>AIR SEOUL</v>
      </c>
      <c r="S1142" s="54">
        <f t="shared" si="393"/>
        <v>45926</v>
      </c>
      <c r="T1142" s="94">
        <f t="shared" si="394"/>
        <v>869</v>
      </c>
      <c r="U1142" s="98" cm="1">
        <f t="array" ref="U1142">IF(OR(ISNUMBER(SEARCH("대신대납",J1142)),ISNUMBER(SEARCH("대신 대납",J1142))),_xlfn.LET(
  _xlpm.s,J1142,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2" s="98">
        <f>((K1142-1)*2500)/(Summary!$B$23/100)</f>
        <v>0</v>
      </c>
      <c r="W1142" s="107">
        <f>IF(OR(ISNUMBER(SEARCH("대신대납",J1142)),ISNUMBER(SEARCH("대신 대납",J1142)),ISNUMBER(SEARCH("대신착불",J1142)),ISNUMBER(SEARCH("대신 착불",J1142))), 0,_xlfn.IFNA(_xlfn.IFS(
    AND(N1142/K1142 &gt; 2, N1142/K1142 &lt;= 5), 500/(Summary!$B$23/100) * K1142,
    AND(N1142/K1142 &gt; 5, N1142/K1142 &lt;= 10), 1000/(Summary!$B$23/100) * K1142,
    AND(N1142/K1142 &gt; 10, N1142/K1142 &lt;= 20), 3000/(Summary!$B$23/100) * K1142,
    AND(N1142/K1142 &gt; 20, N1142/K1142 &lt;= 25), 11000/(Summary!$B$23/100) * K1142,
    AND(N1142/K1142 &gt; 25, N1142/K1142 &lt;= 999), 15000/(Summary!$B$23/100) * K1142
),0))</f>
        <v>53.059968376258844</v>
      </c>
      <c r="X1142" s="99" cm="1">
        <f t="array" ref="X1142">_xlfn.IFNA(_xlfn.IFS(AND(P1142&gt;=2000, P1142&lt;3000), 10000, AND(P1142&gt;=3000, P1142&lt;4000), 15000, AND(P1142&gt;=4000, P1142&lt;5000), 20000, AND(P1142&gt;=5000), 25000),0)</f>
        <v>0</v>
      </c>
      <c r="Y1142" s="64" t="str">
        <f>_xlfn.IFNA(VLOOKUP(D1142,OTC!$A:$H,8,0),"")</f>
        <v/>
      </c>
      <c r="Z1142" s="102">
        <f t="shared" si="395"/>
        <v>53</v>
      </c>
      <c r="AA1142" s="113">
        <f t="shared" si="396"/>
        <v>922</v>
      </c>
      <c r="AB1142" s="124">
        <f>IF(OR(ISNUMBER(SEARCH("적하삭제",J1142)),ISNUMBER(SEARCH("적하 삭제",J1142))),0,AA1142*Summary!$B$23/100)</f>
        <v>8688.2826000000005</v>
      </c>
      <c r="AC1142" s="65"/>
      <c r="AD1142" s="145">
        <v>45926</v>
      </c>
      <c r="AE1142" s="139" t="s">
        <v>10</v>
      </c>
      <c r="AF1142" s="139">
        <v>82020038196</v>
      </c>
      <c r="AG1142" s="139" t="s">
        <v>3445</v>
      </c>
      <c r="AH1142" s="139" t="s">
        <v>3446</v>
      </c>
      <c r="AI1142" s="139">
        <v>1020629388</v>
      </c>
      <c r="AJ1142" s="139">
        <v>11461</v>
      </c>
      <c r="AK1142" s="139" t="s">
        <v>108</v>
      </c>
      <c r="AL1142" s="140">
        <v>1</v>
      </c>
      <c r="AM1142" s="141">
        <v>1.65</v>
      </c>
      <c r="AN1142" s="141">
        <v>2.1</v>
      </c>
      <c r="AO1142" s="141">
        <v>2.1</v>
      </c>
      <c r="AP1142" s="139" t="s">
        <v>100</v>
      </c>
      <c r="AQ1142" s="141">
        <v>14.15</v>
      </c>
      <c r="AR1142" s="139" t="s">
        <v>81</v>
      </c>
      <c r="AS1142" s="139" t="s">
        <v>81</v>
      </c>
      <c r="AT1142" s="139" t="s">
        <v>81</v>
      </c>
      <c r="AU1142" s="139" t="s">
        <v>81</v>
      </c>
      <c r="AV1142" s="139"/>
      <c r="AW1142" s="139">
        <v>2256355</v>
      </c>
      <c r="AX1142" s="139" t="s">
        <v>121</v>
      </c>
      <c r="AY1142" s="139" t="s">
        <v>89</v>
      </c>
      <c r="AZ1142" s="139"/>
      <c r="BA1142" s="139" t="s">
        <v>83</v>
      </c>
      <c r="BB1142" s="157">
        <v>596421494074</v>
      </c>
      <c r="BC1142" s="139"/>
      <c r="BD1142" s="139" t="s">
        <v>3447</v>
      </c>
      <c r="BE1142" s="139" t="s">
        <v>119</v>
      </c>
      <c r="BF1142" s="139" t="s">
        <v>87</v>
      </c>
      <c r="BG1142" s="139" t="s">
        <v>84</v>
      </c>
      <c r="BH1142" s="139" t="s">
        <v>85</v>
      </c>
      <c r="BI1142" s="139" t="s">
        <v>86</v>
      </c>
      <c r="BJ1142" s="139"/>
      <c r="BK1142" s="139" t="s">
        <v>116</v>
      </c>
    </row>
    <row r="1143" spans="1:63" ht="13.2" customHeight="1" x14ac:dyDescent="0.2">
      <c r="A1143" s="54">
        <f t="shared" si="375"/>
        <v>45926</v>
      </c>
      <c r="B1143" s="54" t="str">
        <f t="shared" si="376"/>
        <v>NRT</v>
      </c>
      <c r="C1143" s="53">
        <f t="shared" si="377"/>
        <v>82020038196</v>
      </c>
      <c r="D1143" s="55" t="str">
        <f t="shared" si="378"/>
        <v>PJP250147284</v>
      </c>
      <c r="E1143" s="53">
        <f t="shared" si="379"/>
        <v>596421496535</v>
      </c>
      <c r="F1143" s="53">
        <f t="shared" si="380"/>
        <v>2256355</v>
      </c>
      <c r="G1143" s="53" t="str">
        <f t="shared" si="381"/>
        <v>SWCORP (TEAMHT)</v>
      </c>
      <c r="H1143" s="55" t="str">
        <f t="shared" si="382"/>
        <v>신영주</v>
      </c>
      <c r="I1143" s="53">
        <f t="shared" si="383"/>
        <v>61240</v>
      </c>
      <c r="J1143" s="72" t="str">
        <f t="shared" si="384"/>
        <v>[동물검역]</v>
      </c>
      <c r="K1143" s="114">
        <f t="shared" si="385"/>
        <v>1</v>
      </c>
      <c r="L1143" s="115">
        <f t="shared" si="386"/>
        <v>4.5999999999999996</v>
      </c>
      <c r="M1143" s="115">
        <f t="shared" si="387"/>
        <v>8.1</v>
      </c>
      <c r="N1143" s="56">
        <f t="shared" si="388"/>
        <v>8.1</v>
      </c>
      <c r="O1143" s="53" t="str">
        <f t="shared" si="389"/>
        <v>동물검역(Animal Inspection)</v>
      </c>
      <c r="P1143" s="100">
        <f t="shared" si="390"/>
        <v>58.43</v>
      </c>
      <c r="Q1143" s="63" t="str">
        <f t="shared" si="391"/>
        <v>RS702</v>
      </c>
      <c r="R1143" s="63" t="str">
        <f t="shared" si="392"/>
        <v>AIR SEOUL</v>
      </c>
      <c r="S1143" s="54">
        <f t="shared" si="393"/>
        <v>45926</v>
      </c>
      <c r="T1143" s="94">
        <f t="shared" si="394"/>
        <v>2009</v>
      </c>
      <c r="U1143" s="98" cm="1">
        <f t="array" ref="U1143">IF(OR(ISNUMBER(SEARCH("대신대납",J1143)),ISNUMBER(SEARCH("대신 대납",J1143))),_xlfn.LET(
  _xlpm.s,J1143,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3" s="98">
        <f>((K1143-1)*2500)/(Summary!$B$23/100)</f>
        <v>0</v>
      </c>
      <c r="W1143" s="107">
        <f>IF(OR(ISNUMBER(SEARCH("대신대납",J1143)),ISNUMBER(SEARCH("대신 대납",J1143)),ISNUMBER(SEARCH("대신착불",J1143)),ISNUMBER(SEARCH("대신 착불",J1143))), 0,_xlfn.IFNA(_xlfn.IFS(
    AND(N1143/K1143 &gt; 2, N1143/K1143 &lt;= 5), 500/(Summary!$B$23/100) * K1143,
    AND(N1143/K1143 &gt; 5, N1143/K1143 &lt;= 10), 1000/(Summary!$B$23/100) * K1143,
    AND(N1143/K1143 &gt; 10, N1143/K1143 &lt;= 20), 3000/(Summary!$B$23/100) * K1143,
    AND(N1143/K1143 &gt; 20, N1143/K1143 &lt;= 25), 11000/(Summary!$B$23/100) * K1143,
    AND(N1143/K1143 &gt; 25, N1143/K1143 &lt;= 999), 15000/(Summary!$B$23/100) * K1143
),0))</f>
        <v>106.11993675251769</v>
      </c>
      <c r="X1143" s="99" cm="1">
        <f t="array" ref="X1143">_xlfn.IFNA(_xlfn.IFS(AND(P1143&gt;=2000, P1143&lt;3000), 10000, AND(P1143&gt;=3000, P1143&lt;4000), 15000, AND(P1143&gt;=4000, P1143&lt;5000), 20000, AND(P1143&gt;=5000), 25000),0)</f>
        <v>0</v>
      </c>
      <c r="Y1143" s="64" t="str">
        <f>_xlfn.IFNA(VLOOKUP(D1143,OTC!$A:$H,8,0),"")</f>
        <v/>
      </c>
      <c r="Z1143" s="102">
        <f t="shared" si="395"/>
        <v>106</v>
      </c>
      <c r="AA1143" s="113">
        <f t="shared" si="396"/>
        <v>2115</v>
      </c>
      <c r="AB1143" s="124">
        <f>IF(OR(ISNUMBER(SEARCH("적하삭제",J1143)),ISNUMBER(SEARCH("적하 삭제",J1143))),0,AA1143*Summary!$B$23/100)</f>
        <v>19930.279500000001</v>
      </c>
      <c r="AC1143" s="65"/>
      <c r="AD1143" s="145">
        <v>45926</v>
      </c>
      <c r="AE1143" s="139" t="s">
        <v>10</v>
      </c>
      <c r="AF1143" s="139">
        <v>82020038196</v>
      </c>
      <c r="AG1143" s="139" t="s">
        <v>3448</v>
      </c>
      <c r="AH1143" s="139" t="s">
        <v>3449</v>
      </c>
      <c r="AI1143" s="139">
        <v>1036235324</v>
      </c>
      <c r="AJ1143" s="139">
        <v>61240</v>
      </c>
      <c r="AK1143" s="139" t="s">
        <v>108</v>
      </c>
      <c r="AL1143" s="140">
        <v>1</v>
      </c>
      <c r="AM1143" s="141">
        <v>4.5999999999999996</v>
      </c>
      <c r="AN1143" s="141">
        <v>8.1</v>
      </c>
      <c r="AO1143" s="141">
        <v>8.5</v>
      </c>
      <c r="AP1143" s="139" t="s">
        <v>100</v>
      </c>
      <c r="AQ1143" s="141">
        <v>58.43</v>
      </c>
      <c r="AR1143" s="139" t="s">
        <v>81</v>
      </c>
      <c r="AS1143" s="139" t="s">
        <v>81</v>
      </c>
      <c r="AT1143" s="139" t="s">
        <v>81</v>
      </c>
      <c r="AU1143" s="139" t="s">
        <v>81</v>
      </c>
      <c r="AV1143" s="139"/>
      <c r="AW1143" s="139">
        <v>2256355</v>
      </c>
      <c r="AX1143" s="139" t="s">
        <v>121</v>
      </c>
      <c r="AY1143" s="139" t="s">
        <v>89</v>
      </c>
      <c r="AZ1143" s="139"/>
      <c r="BA1143" s="139" t="s">
        <v>83</v>
      </c>
      <c r="BB1143" s="157">
        <v>596421496535</v>
      </c>
      <c r="BC1143" s="139"/>
      <c r="BD1143" s="139" t="s">
        <v>3450</v>
      </c>
      <c r="BE1143" s="139" t="s">
        <v>119</v>
      </c>
      <c r="BF1143" s="139" t="s">
        <v>87</v>
      </c>
      <c r="BG1143" s="139" t="s">
        <v>84</v>
      </c>
      <c r="BH1143" s="139" t="s">
        <v>85</v>
      </c>
      <c r="BI1143" s="139" t="s">
        <v>86</v>
      </c>
      <c r="BJ1143" s="139"/>
      <c r="BK1143" s="139" t="s">
        <v>116</v>
      </c>
    </row>
    <row r="1144" spans="1:63" ht="13.2" customHeight="1" x14ac:dyDescent="0.2">
      <c r="A1144" s="54">
        <f t="shared" si="375"/>
        <v>45926</v>
      </c>
      <c r="B1144" s="54" t="str">
        <f t="shared" si="376"/>
        <v>NRT</v>
      </c>
      <c r="C1144" s="53">
        <f t="shared" si="377"/>
        <v>82020038196</v>
      </c>
      <c r="D1144" s="55" t="str">
        <f t="shared" si="378"/>
        <v>PJP250150508</v>
      </c>
      <c r="E1144" s="53">
        <f t="shared" si="379"/>
        <v>596421512683</v>
      </c>
      <c r="F1144" s="53">
        <f t="shared" si="380"/>
        <v>2256355</v>
      </c>
      <c r="G1144" s="53" t="str">
        <f t="shared" si="381"/>
        <v>SWCORP (TEAMHT)</v>
      </c>
      <c r="H1144" s="55" t="str">
        <f t="shared" si="382"/>
        <v>김지우</v>
      </c>
      <c r="I1144" s="53">
        <f t="shared" si="383"/>
        <v>46567</v>
      </c>
      <c r="J1144" s="72">
        <f t="shared" si="384"/>
        <v>0</v>
      </c>
      <c r="K1144" s="114">
        <f t="shared" si="385"/>
        <v>1</v>
      </c>
      <c r="L1144" s="115">
        <f t="shared" si="386"/>
        <v>0.8</v>
      </c>
      <c r="M1144" s="115">
        <f t="shared" si="387"/>
        <v>2</v>
      </c>
      <c r="N1144" s="56">
        <f t="shared" si="388"/>
        <v>2</v>
      </c>
      <c r="O1144" s="53" t="str">
        <f t="shared" si="389"/>
        <v>일반(목록배제,Normal-Manifest Exception)</v>
      </c>
      <c r="P1144" s="100">
        <f t="shared" si="390"/>
        <v>1.98</v>
      </c>
      <c r="Q1144" s="63" t="str">
        <f t="shared" si="391"/>
        <v>RS702</v>
      </c>
      <c r="R1144" s="63" t="str">
        <f t="shared" si="392"/>
        <v>AIR SEOUL</v>
      </c>
      <c r="S1144" s="54">
        <f t="shared" si="393"/>
        <v>45926</v>
      </c>
      <c r="T1144" s="94">
        <f t="shared" si="394"/>
        <v>850</v>
      </c>
      <c r="U1144" s="98" cm="1">
        <f t="array" ref="U1144">IF(OR(ISNUMBER(SEARCH("대신대납",J1144)),ISNUMBER(SEARCH("대신 대납",J1144))),_xlfn.LET(
  _xlpm.s,J1144,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4" s="98">
        <f>((K1144-1)*2500)/(Summary!$B$23/100)</f>
        <v>0</v>
      </c>
      <c r="W1144" s="107">
        <f>IF(OR(ISNUMBER(SEARCH("대신대납",J1144)),ISNUMBER(SEARCH("대신 대납",J1144)),ISNUMBER(SEARCH("대신착불",J1144)),ISNUMBER(SEARCH("대신 착불",J1144))), 0,_xlfn.IFNA(_xlfn.IFS(
    AND(N1144/K1144 &gt; 2, N1144/K1144 &lt;= 5), 500/(Summary!$B$23/100) * K1144,
    AND(N1144/K1144 &gt; 5, N1144/K1144 &lt;= 10), 1000/(Summary!$B$23/100) * K1144,
    AND(N1144/K1144 &gt; 10, N1144/K1144 &lt;= 20), 3000/(Summary!$B$23/100) * K1144,
    AND(N1144/K1144 &gt; 20, N1144/K1144 &lt;= 25), 11000/(Summary!$B$23/100) * K1144,
    AND(N1144/K1144 &gt; 25, N1144/K1144 &lt;= 999), 15000/(Summary!$B$23/100) * K1144
),0))</f>
        <v>0</v>
      </c>
      <c r="X1144" s="99" cm="1">
        <f t="array" ref="X1144">_xlfn.IFNA(_xlfn.IFS(AND(P1144&gt;=2000, P1144&lt;3000), 10000, AND(P1144&gt;=3000, P1144&lt;4000), 15000, AND(P1144&gt;=4000, P1144&lt;5000), 20000, AND(P1144&gt;=5000), 25000),0)</f>
        <v>0</v>
      </c>
      <c r="Y1144" s="64" t="str">
        <f>_xlfn.IFNA(VLOOKUP(D1144,OTC!$A:$H,8,0),"")</f>
        <v/>
      </c>
      <c r="Z1144" s="102">
        <f t="shared" si="395"/>
        <v>0</v>
      </c>
      <c r="AA1144" s="113">
        <f t="shared" si="396"/>
        <v>850</v>
      </c>
      <c r="AB1144" s="124">
        <f>IF(OR(ISNUMBER(SEARCH("적하삭제",J1144)),ISNUMBER(SEARCH("적하 삭제",J1144))),0,AA1144*Summary!$B$23/100)</f>
        <v>8009.8050000000003</v>
      </c>
      <c r="AC1144" s="65"/>
      <c r="AD1144" s="145">
        <v>45926</v>
      </c>
      <c r="AE1144" s="139" t="s">
        <v>10</v>
      </c>
      <c r="AF1144" s="139">
        <v>82020038196</v>
      </c>
      <c r="AG1144" s="139" t="s">
        <v>3451</v>
      </c>
      <c r="AH1144" s="139" t="s">
        <v>3452</v>
      </c>
      <c r="AI1144" s="139">
        <v>1092470604</v>
      </c>
      <c r="AJ1144" s="139">
        <v>46567</v>
      </c>
      <c r="AK1144" s="139"/>
      <c r="AL1144" s="140">
        <v>1</v>
      </c>
      <c r="AM1144" s="141">
        <v>0.8</v>
      </c>
      <c r="AN1144" s="141">
        <v>2</v>
      </c>
      <c r="AO1144" s="141">
        <v>2</v>
      </c>
      <c r="AP1144" s="139" t="s">
        <v>8</v>
      </c>
      <c r="AQ1144" s="141">
        <v>1.98</v>
      </c>
      <c r="AR1144" s="139" t="s">
        <v>81</v>
      </c>
      <c r="AS1144" s="139" t="s">
        <v>81</v>
      </c>
      <c r="AT1144" s="139" t="s">
        <v>81</v>
      </c>
      <c r="AU1144" s="139" t="s">
        <v>81</v>
      </c>
      <c r="AV1144" s="139" t="s">
        <v>81</v>
      </c>
      <c r="AW1144" s="139">
        <v>2256355</v>
      </c>
      <c r="AX1144" s="139" t="s">
        <v>121</v>
      </c>
      <c r="AY1144" s="139" t="s">
        <v>82</v>
      </c>
      <c r="AZ1144" s="139"/>
      <c r="BA1144" s="139" t="s">
        <v>83</v>
      </c>
      <c r="BB1144" s="157">
        <v>596421512683</v>
      </c>
      <c r="BC1144" s="139"/>
      <c r="BD1144" s="139" t="s">
        <v>3453</v>
      </c>
      <c r="BE1144" s="139" t="s">
        <v>119</v>
      </c>
      <c r="BF1144" s="139" t="s">
        <v>87</v>
      </c>
      <c r="BG1144" s="139" t="s">
        <v>84</v>
      </c>
      <c r="BH1144" s="139" t="s">
        <v>85</v>
      </c>
      <c r="BI1144" s="139" t="s">
        <v>86</v>
      </c>
      <c r="BJ1144" s="139"/>
      <c r="BK1144" s="139" t="s">
        <v>116</v>
      </c>
    </row>
    <row r="1145" spans="1:63" ht="13.2" customHeight="1" x14ac:dyDescent="0.2">
      <c r="A1145" s="54">
        <f t="shared" si="375"/>
        <v>45926</v>
      </c>
      <c r="B1145" s="54" t="str">
        <f t="shared" si="376"/>
        <v>NRT</v>
      </c>
      <c r="C1145" s="53">
        <f t="shared" si="377"/>
        <v>82020038196</v>
      </c>
      <c r="D1145" s="55" t="str">
        <f t="shared" si="378"/>
        <v>PJP250150520</v>
      </c>
      <c r="E1145" s="53">
        <f t="shared" si="379"/>
        <v>596421512801</v>
      </c>
      <c r="F1145" s="53">
        <f t="shared" si="380"/>
        <v>2256355</v>
      </c>
      <c r="G1145" s="53" t="str">
        <f t="shared" si="381"/>
        <v>SWCORP (TEAMHT)</v>
      </c>
      <c r="H1145" s="55" t="str">
        <f t="shared" si="382"/>
        <v>윤혜원</v>
      </c>
      <c r="I1145" s="53">
        <f t="shared" si="383"/>
        <v>61176</v>
      </c>
      <c r="J1145" s="72">
        <f t="shared" si="384"/>
        <v>0</v>
      </c>
      <c r="K1145" s="114">
        <f t="shared" si="385"/>
        <v>1</v>
      </c>
      <c r="L1145" s="115">
        <f t="shared" si="386"/>
        <v>1.45</v>
      </c>
      <c r="M1145" s="115">
        <f t="shared" si="387"/>
        <v>4</v>
      </c>
      <c r="N1145" s="56">
        <f t="shared" si="388"/>
        <v>4</v>
      </c>
      <c r="O1145" s="53" t="str">
        <f t="shared" si="389"/>
        <v>일반(목록배제,Normal-Manifest Exception)</v>
      </c>
      <c r="P1145" s="100">
        <f t="shared" si="390"/>
        <v>7.66</v>
      </c>
      <c r="Q1145" s="63" t="str">
        <f t="shared" si="391"/>
        <v>RS702</v>
      </c>
      <c r="R1145" s="63" t="str">
        <f t="shared" si="392"/>
        <v>AIR SEOUL</v>
      </c>
      <c r="S1145" s="54">
        <f t="shared" si="393"/>
        <v>45926</v>
      </c>
      <c r="T1145" s="94">
        <f t="shared" si="394"/>
        <v>1230</v>
      </c>
      <c r="U1145" s="98" cm="1">
        <f t="array" ref="U1145">IF(OR(ISNUMBER(SEARCH("대신대납",J1145)),ISNUMBER(SEARCH("대신 대납",J1145))),_xlfn.LET(
  _xlpm.s,J1145,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5" s="98">
        <f>((K1145-1)*2500)/(Summary!$B$23/100)</f>
        <v>0</v>
      </c>
      <c r="W1145" s="107">
        <f>IF(OR(ISNUMBER(SEARCH("대신대납",J1145)),ISNUMBER(SEARCH("대신 대납",J1145)),ISNUMBER(SEARCH("대신착불",J1145)),ISNUMBER(SEARCH("대신 착불",J1145))), 0,_xlfn.IFNA(_xlfn.IFS(
    AND(N1145/K1145 &gt; 2, N1145/K1145 &lt;= 5), 500/(Summary!$B$23/100) * K1145,
    AND(N1145/K1145 &gt; 5, N1145/K1145 &lt;= 10), 1000/(Summary!$B$23/100) * K1145,
    AND(N1145/K1145 &gt; 10, N1145/K1145 &lt;= 20), 3000/(Summary!$B$23/100) * K1145,
    AND(N1145/K1145 &gt; 20, N1145/K1145 &lt;= 25), 11000/(Summary!$B$23/100) * K1145,
    AND(N1145/K1145 &gt; 25, N1145/K1145 &lt;= 999), 15000/(Summary!$B$23/100) * K1145
),0))</f>
        <v>53.059968376258844</v>
      </c>
      <c r="X1145" s="99" cm="1">
        <f t="array" ref="X1145">_xlfn.IFNA(_xlfn.IFS(AND(P1145&gt;=2000, P1145&lt;3000), 10000, AND(P1145&gt;=3000, P1145&lt;4000), 15000, AND(P1145&gt;=4000, P1145&lt;5000), 20000, AND(P1145&gt;=5000), 25000),0)</f>
        <v>0</v>
      </c>
      <c r="Y1145" s="64" t="str">
        <f>_xlfn.IFNA(VLOOKUP(D1145,OTC!$A:$H,8,0),"")</f>
        <v/>
      </c>
      <c r="Z1145" s="102">
        <f t="shared" si="395"/>
        <v>53</v>
      </c>
      <c r="AA1145" s="113">
        <f t="shared" si="396"/>
        <v>1283</v>
      </c>
      <c r="AB1145" s="124">
        <f>IF(OR(ISNUMBER(SEARCH("적하삭제",J1145)),ISNUMBER(SEARCH("적하 삭제",J1145))),0,AA1145*Summary!$B$23/100)</f>
        <v>12090.093900000002</v>
      </c>
      <c r="AC1145" s="65"/>
      <c r="AD1145" s="145">
        <v>45926</v>
      </c>
      <c r="AE1145" s="139" t="s">
        <v>10</v>
      </c>
      <c r="AF1145" s="139">
        <v>82020038196</v>
      </c>
      <c r="AG1145" s="139" t="s">
        <v>3454</v>
      </c>
      <c r="AH1145" s="139" t="s">
        <v>1064</v>
      </c>
      <c r="AI1145" s="139">
        <v>1030863534</v>
      </c>
      <c r="AJ1145" s="139">
        <v>61176</v>
      </c>
      <c r="AK1145" s="139"/>
      <c r="AL1145" s="140">
        <v>1</v>
      </c>
      <c r="AM1145" s="141">
        <v>1.45</v>
      </c>
      <c r="AN1145" s="141">
        <v>4</v>
      </c>
      <c r="AO1145" s="141">
        <v>4</v>
      </c>
      <c r="AP1145" s="139" t="s">
        <v>8</v>
      </c>
      <c r="AQ1145" s="141">
        <v>7.66</v>
      </c>
      <c r="AR1145" s="139" t="s">
        <v>81</v>
      </c>
      <c r="AS1145" s="139" t="s">
        <v>81</v>
      </c>
      <c r="AT1145" s="139" t="s">
        <v>81</v>
      </c>
      <c r="AU1145" s="139" t="s">
        <v>81</v>
      </c>
      <c r="AV1145" s="139" t="s">
        <v>81</v>
      </c>
      <c r="AW1145" s="139">
        <v>2256355</v>
      </c>
      <c r="AX1145" s="139" t="s">
        <v>121</v>
      </c>
      <c r="AY1145" s="139" t="s">
        <v>82</v>
      </c>
      <c r="AZ1145" s="139"/>
      <c r="BA1145" s="139" t="s">
        <v>83</v>
      </c>
      <c r="BB1145" s="157">
        <v>596421512801</v>
      </c>
      <c r="BC1145" s="139"/>
      <c r="BD1145" s="139" t="s">
        <v>3455</v>
      </c>
      <c r="BE1145" s="139" t="s">
        <v>119</v>
      </c>
      <c r="BF1145" s="139" t="s">
        <v>87</v>
      </c>
      <c r="BG1145" s="139" t="s">
        <v>84</v>
      </c>
      <c r="BH1145" s="139" t="s">
        <v>85</v>
      </c>
      <c r="BI1145" s="139" t="s">
        <v>86</v>
      </c>
      <c r="BJ1145" s="139"/>
      <c r="BK1145" s="139" t="s">
        <v>116</v>
      </c>
    </row>
    <row r="1146" spans="1:63" ht="13.2" customHeight="1" x14ac:dyDescent="0.2">
      <c r="A1146" s="54">
        <f t="shared" si="375"/>
        <v>45926</v>
      </c>
      <c r="B1146" s="54" t="str">
        <f t="shared" si="376"/>
        <v>NRT</v>
      </c>
      <c r="C1146" s="53">
        <f t="shared" si="377"/>
        <v>82020038196</v>
      </c>
      <c r="D1146" s="55" t="str">
        <f t="shared" si="378"/>
        <v>PJP250150491</v>
      </c>
      <c r="E1146" s="53">
        <f t="shared" si="379"/>
        <v>596421512510</v>
      </c>
      <c r="F1146" s="53">
        <f t="shared" si="380"/>
        <v>2256355</v>
      </c>
      <c r="G1146" s="53" t="str">
        <f t="shared" si="381"/>
        <v>SWCORP (TEAMHT)</v>
      </c>
      <c r="H1146" s="55" t="str">
        <f t="shared" si="382"/>
        <v>이진희</v>
      </c>
      <c r="I1146" s="53">
        <f t="shared" si="383"/>
        <v>2786</v>
      </c>
      <c r="J1146" s="72">
        <f t="shared" si="384"/>
        <v>0</v>
      </c>
      <c r="K1146" s="114">
        <f t="shared" si="385"/>
        <v>1</v>
      </c>
      <c r="L1146" s="115">
        <f t="shared" si="386"/>
        <v>0.95</v>
      </c>
      <c r="M1146" s="115">
        <f t="shared" si="387"/>
        <v>2</v>
      </c>
      <c r="N1146" s="56">
        <f t="shared" si="388"/>
        <v>2</v>
      </c>
      <c r="O1146" s="53" t="str">
        <f t="shared" si="389"/>
        <v>일반(목록배제,Normal-Manifest Exception)</v>
      </c>
      <c r="P1146" s="100">
        <f t="shared" si="390"/>
        <v>5.42</v>
      </c>
      <c r="Q1146" s="63" t="str">
        <f t="shared" si="391"/>
        <v>RS702</v>
      </c>
      <c r="R1146" s="63" t="str">
        <f t="shared" si="392"/>
        <v>AIR SEOUL</v>
      </c>
      <c r="S1146" s="54">
        <f t="shared" si="393"/>
        <v>45926</v>
      </c>
      <c r="T1146" s="94">
        <f t="shared" si="394"/>
        <v>850</v>
      </c>
      <c r="U1146" s="98" cm="1">
        <f t="array" ref="U1146">IF(OR(ISNUMBER(SEARCH("대신대납",J1146)),ISNUMBER(SEARCH("대신 대납",J1146))),_xlfn.LET(
  _xlpm.s,J1146,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6" s="98">
        <f>((K1146-1)*2500)/(Summary!$B$23/100)</f>
        <v>0</v>
      </c>
      <c r="W1146" s="107">
        <f>IF(OR(ISNUMBER(SEARCH("대신대납",J1146)),ISNUMBER(SEARCH("대신 대납",J1146)),ISNUMBER(SEARCH("대신착불",J1146)),ISNUMBER(SEARCH("대신 착불",J1146))), 0,_xlfn.IFNA(_xlfn.IFS(
    AND(N1146/K1146 &gt; 2, N1146/K1146 &lt;= 5), 500/(Summary!$B$23/100) * K1146,
    AND(N1146/K1146 &gt; 5, N1146/K1146 &lt;= 10), 1000/(Summary!$B$23/100) * K1146,
    AND(N1146/K1146 &gt; 10, N1146/K1146 &lt;= 20), 3000/(Summary!$B$23/100) * K1146,
    AND(N1146/K1146 &gt; 20, N1146/K1146 &lt;= 25), 11000/(Summary!$B$23/100) * K1146,
    AND(N1146/K1146 &gt; 25, N1146/K1146 &lt;= 999), 15000/(Summary!$B$23/100) * K1146
),0))</f>
        <v>0</v>
      </c>
      <c r="X1146" s="99" cm="1">
        <f t="array" ref="X1146">_xlfn.IFNA(_xlfn.IFS(AND(P1146&gt;=2000, P1146&lt;3000), 10000, AND(P1146&gt;=3000, P1146&lt;4000), 15000, AND(P1146&gt;=4000, P1146&lt;5000), 20000, AND(P1146&gt;=5000), 25000),0)</f>
        <v>0</v>
      </c>
      <c r="Y1146" s="64" t="str">
        <f>_xlfn.IFNA(VLOOKUP(D1146,OTC!$A:$H,8,0),"")</f>
        <v/>
      </c>
      <c r="Z1146" s="102">
        <f t="shared" si="395"/>
        <v>0</v>
      </c>
      <c r="AA1146" s="113">
        <f t="shared" si="396"/>
        <v>850</v>
      </c>
      <c r="AB1146" s="124">
        <f>IF(OR(ISNUMBER(SEARCH("적하삭제",J1146)),ISNUMBER(SEARCH("적하 삭제",J1146))),0,AA1146*Summary!$B$23/100)</f>
        <v>8009.8050000000003</v>
      </c>
      <c r="AC1146" s="65"/>
      <c r="AD1146" s="145">
        <v>45926</v>
      </c>
      <c r="AE1146" s="139" t="s">
        <v>10</v>
      </c>
      <c r="AF1146" s="139">
        <v>82020038196</v>
      </c>
      <c r="AG1146" s="139" t="s">
        <v>3456</v>
      </c>
      <c r="AH1146" s="139" t="s">
        <v>141</v>
      </c>
      <c r="AI1146" s="139">
        <v>1093844204</v>
      </c>
      <c r="AJ1146" s="139">
        <v>2786</v>
      </c>
      <c r="AK1146" s="139"/>
      <c r="AL1146" s="140">
        <v>1</v>
      </c>
      <c r="AM1146" s="141">
        <v>0.95</v>
      </c>
      <c r="AN1146" s="141">
        <v>2</v>
      </c>
      <c r="AO1146" s="141">
        <v>2</v>
      </c>
      <c r="AP1146" s="139" t="s">
        <v>8</v>
      </c>
      <c r="AQ1146" s="141">
        <v>5.42</v>
      </c>
      <c r="AR1146" s="139" t="s">
        <v>81</v>
      </c>
      <c r="AS1146" s="139" t="s">
        <v>81</v>
      </c>
      <c r="AT1146" s="139" t="s">
        <v>81</v>
      </c>
      <c r="AU1146" s="139" t="s">
        <v>81</v>
      </c>
      <c r="AV1146" s="139" t="s">
        <v>81</v>
      </c>
      <c r="AW1146" s="139">
        <v>2256355</v>
      </c>
      <c r="AX1146" s="139" t="s">
        <v>121</v>
      </c>
      <c r="AY1146" s="139" t="s">
        <v>82</v>
      </c>
      <c r="AZ1146" s="139"/>
      <c r="BA1146" s="139" t="s">
        <v>83</v>
      </c>
      <c r="BB1146" s="157">
        <v>596421512510</v>
      </c>
      <c r="BC1146" s="139"/>
      <c r="BD1146" s="139" t="s">
        <v>3457</v>
      </c>
      <c r="BE1146" s="139" t="s">
        <v>119</v>
      </c>
      <c r="BF1146" s="139" t="s">
        <v>87</v>
      </c>
      <c r="BG1146" s="139" t="s">
        <v>84</v>
      </c>
      <c r="BH1146" s="139" t="s">
        <v>85</v>
      </c>
      <c r="BI1146" s="139" t="s">
        <v>86</v>
      </c>
      <c r="BJ1146" s="139"/>
      <c r="BK1146" s="139" t="s">
        <v>116</v>
      </c>
    </row>
    <row r="1147" spans="1:63" ht="13.2" customHeight="1" x14ac:dyDescent="0.2">
      <c r="A1147" s="54">
        <f t="shared" si="375"/>
        <v>45926</v>
      </c>
      <c r="B1147" s="54" t="str">
        <f t="shared" si="376"/>
        <v>NRT</v>
      </c>
      <c r="C1147" s="53">
        <f t="shared" si="377"/>
        <v>82020038196</v>
      </c>
      <c r="D1147" s="55" t="str">
        <f t="shared" si="378"/>
        <v>PJP250150514</v>
      </c>
      <c r="E1147" s="53">
        <f t="shared" si="379"/>
        <v>596421512742</v>
      </c>
      <c r="F1147" s="53">
        <f t="shared" si="380"/>
        <v>2256355</v>
      </c>
      <c r="G1147" s="53" t="str">
        <f t="shared" si="381"/>
        <v>SWCORP (TEAMHT)</v>
      </c>
      <c r="H1147" s="55" t="str">
        <f t="shared" si="382"/>
        <v>양재한</v>
      </c>
      <c r="I1147" s="53">
        <f t="shared" si="383"/>
        <v>57005</v>
      </c>
      <c r="J1147" s="72">
        <f t="shared" si="384"/>
        <v>0</v>
      </c>
      <c r="K1147" s="114">
        <f t="shared" si="385"/>
        <v>1</v>
      </c>
      <c r="L1147" s="115">
        <f t="shared" si="386"/>
        <v>3.85</v>
      </c>
      <c r="M1147" s="115">
        <f t="shared" si="387"/>
        <v>6</v>
      </c>
      <c r="N1147" s="56">
        <f t="shared" si="388"/>
        <v>6</v>
      </c>
      <c r="O1147" s="53" t="str">
        <f t="shared" si="389"/>
        <v>일반(목록배제,Normal-Manifest Exception)</v>
      </c>
      <c r="P1147" s="100">
        <f t="shared" si="390"/>
        <v>17.93</v>
      </c>
      <c r="Q1147" s="63" t="str">
        <f t="shared" si="391"/>
        <v>RS702</v>
      </c>
      <c r="R1147" s="63" t="str">
        <f t="shared" si="392"/>
        <v>AIR SEOUL</v>
      </c>
      <c r="S1147" s="54">
        <f t="shared" si="393"/>
        <v>45926</v>
      </c>
      <c r="T1147" s="94">
        <f t="shared" si="394"/>
        <v>1610</v>
      </c>
      <c r="U1147" s="98" cm="1">
        <f t="array" ref="U1147">IF(OR(ISNUMBER(SEARCH("대신대납",J1147)),ISNUMBER(SEARCH("대신 대납",J1147))),_xlfn.LET(
  _xlpm.s,J1147,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7" s="98">
        <f>((K1147-1)*2500)/(Summary!$B$23/100)</f>
        <v>0</v>
      </c>
      <c r="W1147" s="107">
        <f>IF(OR(ISNUMBER(SEARCH("대신대납",J1147)),ISNUMBER(SEARCH("대신 대납",J1147)),ISNUMBER(SEARCH("대신착불",J1147)),ISNUMBER(SEARCH("대신 착불",J1147))), 0,_xlfn.IFNA(_xlfn.IFS(
    AND(N1147/K1147 &gt; 2, N1147/K1147 &lt;= 5), 500/(Summary!$B$23/100) * K1147,
    AND(N1147/K1147 &gt; 5, N1147/K1147 &lt;= 10), 1000/(Summary!$B$23/100) * K1147,
    AND(N1147/K1147 &gt; 10, N1147/K1147 &lt;= 20), 3000/(Summary!$B$23/100) * K1147,
    AND(N1147/K1147 &gt; 20, N1147/K1147 &lt;= 25), 11000/(Summary!$B$23/100) * K1147,
    AND(N1147/K1147 &gt; 25, N1147/K1147 &lt;= 999), 15000/(Summary!$B$23/100) * K1147
),0))</f>
        <v>106.11993675251769</v>
      </c>
      <c r="X1147" s="99" cm="1">
        <f t="array" ref="X1147">_xlfn.IFNA(_xlfn.IFS(AND(P1147&gt;=2000, P1147&lt;3000), 10000, AND(P1147&gt;=3000, P1147&lt;4000), 15000, AND(P1147&gt;=4000, P1147&lt;5000), 20000, AND(P1147&gt;=5000), 25000),0)</f>
        <v>0</v>
      </c>
      <c r="Y1147" s="64" t="str">
        <f>_xlfn.IFNA(VLOOKUP(D1147,OTC!$A:$H,8,0),"")</f>
        <v/>
      </c>
      <c r="Z1147" s="102">
        <f t="shared" si="395"/>
        <v>106</v>
      </c>
      <c r="AA1147" s="113">
        <f t="shared" si="396"/>
        <v>1716</v>
      </c>
      <c r="AB1147" s="124">
        <f>IF(OR(ISNUMBER(SEARCH("적하삭제",J1147)),ISNUMBER(SEARCH("적하 삭제",J1147))),0,AA1147*Summary!$B$23/100)</f>
        <v>16170.382799999999</v>
      </c>
      <c r="AC1147" s="65"/>
      <c r="AD1147" s="145">
        <v>45926</v>
      </c>
      <c r="AE1147" s="139" t="s">
        <v>10</v>
      </c>
      <c r="AF1147" s="139">
        <v>82020038196</v>
      </c>
      <c r="AG1147" s="139" t="s">
        <v>3458</v>
      </c>
      <c r="AH1147" s="139" t="s">
        <v>3459</v>
      </c>
      <c r="AI1147" s="139">
        <v>1051258310</v>
      </c>
      <c r="AJ1147" s="139">
        <v>57005</v>
      </c>
      <c r="AK1147" s="139"/>
      <c r="AL1147" s="140">
        <v>1</v>
      </c>
      <c r="AM1147" s="141">
        <v>3.85</v>
      </c>
      <c r="AN1147" s="141">
        <v>6</v>
      </c>
      <c r="AO1147" s="141">
        <v>6</v>
      </c>
      <c r="AP1147" s="139" t="s">
        <v>8</v>
      </c>
      <c r="AQ1147" s="141">
        <v>17.93</v>
      </c>
      <c r="AR1147" s="139" t="s">
        <v>81</v>
      </c>
      <c r="AS1147" s="139" t="s">
        <v>81</v>
      </c>
      <c r="AT1147" s="139" t="s">
        <v>81</v>
      </c>
      <c r="AU1147" s="139" t="s">
        <v>81</v>
      </c>
      <c r="AV1147" s="139" t="s">
        <v>81</v>
      </c>
      <c r="AW1147" s="139">
        <v>2256355</v>
      </c>
      <c r="AX1147" s="139" t="s">
        <v>121</v>
      </c>
      <c r="AY1147" s="139" t="s">
        <v>82</v>
      </c>
      <c r="AZ1147" s="139"/>
      <c r="BA1147" s="139" t="s">
        <v>83</v>
      </c>
      <c r="BB1147" s="157">
        <v>596421512742</v>
      </c>
      <c r="BC1147" s="139"/>
      <c r="BD1147" s="139" t="s">
        <v>3460</v>
      </c>
      <c r="BE1147" s="139" t="s">
        <v>119</v>
      </c>
      <c r="BF1147" s="139" t="s">
        <v>87</v>
      </c>
      <c r="BG1147" s="139" t="s">
        <v>84</v>
      </c>
      <c r="BH1147" s="139" t="s">
        <v>85</v>
      </c>
      <c r="BI1147" s="139" t="s">
        <v>86</v>
      </c>
      <c r="BJ1147" s="139"/>
      <c r="BK1147" s="139" t="s">
        <v>116</v>
      </c>
    </row>
    <row r="1148" spans="1:63" ht="13.2" customHeight="1" x14ac:dyDescent="0.2">
      <c r="A1148" s="54">
        <f t="shared" si="375"/>
        <v>45926</v>
      </c>
      <c r="B1148" s="54" t="str">
        <f t="shared" si="376"/>
        <v>NRT</v>
      </c>
      <c r="C1148" s="53">
        <f t="shared" si="377"/>
        <v>82020038196</v>
      </c>
      <c r="D1148" s="55" t="str">
        <f t="shared" si="378"/>
        <v>PJP250150495</v>
      </c>
      <c r="E1148" s="53">
        <f t="shared" si="379"/>
        <v>596421512554</v>
      </c>
      <c r="F1148" s="53">
        <f t="shared" si="380"/>
        <v>2256355</v>
      </c>
      <c r="G1148" s="53" t="str">
        <f t="shared" si="381"/>
        <v>SWCORP (TEAMHT)</v>
      </c>
      <c r="H1148" s="55" t="str">
        <f t="shared" si="382"/>
        <v>모용원</v>
      </c>
      <c r="I1148" s="53">
        <f t="shared" si="383"/>
        <v>38662</v>
      </c>
      <c r="J1148" s="72">
        <f t="shared" si="384"/>
        <v>0</v>
      </c>
      <c r="K1148" s="114">
        <f t="shared" si="385"/>
        <v>1</v>
      </c>
      <c r="L1148" s="115">
        <f t="shared" si="386"/>
        <v>0.35</v>
      </c>
      <c r="M1148" s="115">
        <f t="shared" si="387"/>
        <v>2</v>
      </c>
      <c r="N1148" s="56">
        <f t="shared" si="388"/>
        <v>2</v>
      </c>
      <c r="O1148" s="53" t="str">
        <f t="shared" si="389"/>
        <v>목록(Manifest)</v>
      </c>
      <c r="P1148" s="100">
        <f t="shared" si="390"/>
        <v>3.86</v>
      </c>
      <c r="Q1148" s="63" t="str">
        <f t="shared" si="391"/>
        <v>RS702</v>
      </c>
      <c r="R1148" s="63" t="str">
        <f t="shared" si="392"/>
        <v>AIR SEOUL</v>
      </c>
      <c r="S1148" s="54">
        <f t="shared" si="393"/>
        <v>45926</v>
      </c>
      <c r="T1148" s="94">
        <f t="shared" si="394"/>
        <v>850</v>
      </c>
      <c r="U1148" s="98" cm="1">
        <f t="array" ref="U1148">IF(OR(ISNUMBER(SEARCH("대신대납",J1148)),ISNUMBER(SEARCH("대신 대납",J1148))),_xlfn.LET(
  _xlpm.s,J1148,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8" s="98">
        <f>((K1148-1)*2500)/(Summary!$B$23/100)</f>
        <v>0</v>
      </c>
      <c r="W1148" s="107">
        <f>IF(OR(ISNUMBER(SEARCH("대신대납",J1148)),ISNUMBER(SEARCH("대신 대납",J1148)),ISNUMBER(SEARCH("대신착불",J1148)),ISNUMBER(SEARCH("대신 착불",J1148))), 0,_xlfn.IFNA(_xlfn.IFS(
    AND(N1148/K1148 &gt; 2, N1148/K1148 &lt;= 5), 500/(Summary!$B$23/100) * K1148,
    AND(N1148/K1148 &gt; 5, N1148/K1148 &lt;= 10), 1000/(Summary!$B$23/100) * K1148,
    AND(N1148/K1148 &gt; 10, N1148/K1148 &lt;= 20), 3000/(Summary!$B$23/100) * K1148,
    AND(N1148/K1148 &gt; 20, N1148/K1148 &lt;= 25), 11000/(Summary!$B$23/100) * K1148,
    AND(N1148/K1148 &gt; 25, N1148/K1148 &lt;= 999), 15000/(Summary!$B$23/100) * K1148
),0))</f>
        <v>0</v>
      </c>
      <c r="X1148" s="99" cm="1">
        <f t="array" ref="X1148">_xlfn.IFNA(_xlfn.IFS(AND(P1148&gt;=2000, P1148&lt;3000), 10000, AND(P1148&gt;=3000, P1148&lt;4000), 15000, AND(P1148&gt;=4000, P1148&lt;5000), 20000, AND(P1148&gt;=5000), 25000),0)</f>
        <v>0</v>
      </c>
      <c r="Y1148" s="64" t="str">
        <f>_xlfn.IFNA(VLOOKUP(D1148,OTC!$A:$H,8,0),"")</f>
        <v/>
      </c>
      <c r="Z1148" s="102">
        <f t="shared" si="395"/>
        <v>0</v>
      </c>
      <c r="AA1148" s="113">
        <f t="shared" si="396"/>
        <v>850</v>
      </c>
      <c r="AB1148" s="124">
        <f>IF(OR(ISNUMBER(SEARCH("적하삭제",J1148)),ISNUMBER(SEARCH("적하 삭제",J1148))),0,AA1148*Summary!$B$23/100)</f>
        <v>8009.8050000000003</v>
      </c>
      <c r="AC1148" s="65"/>
      <c r="AD1148" s="145">
        <v>45926</v>
      </c>
      <c r="AE1148" s="139" t="s">
        <v>10</v>
      </c>
      <c r="AF1148" s="139">
        <v>82020038196</v>
      </c>
      <c r="AG1148" s="139" t="s">
        <v>3461</v>
      </c>
      <c r="AH1148" s="139" t="s">
        <v>3462</v>
      </c>
      <c r="AI1148" s="139">
        <v>1095158508</v>
      </c>
      <c r="AJ1148" s="139">
        <v>38662</v>
      </c>
      <c r="AK1148" s="139"/>
      <c r="AL1148" s="140">
        <v>1</v>
      </c>
      <c r="AM1148" s="141">
        <v>0.35</v>
      </c>
      <c r="AN1148" s="141">
        <v>2</v>
      </c>
      <c r="AO1148" s="141">
        <v>2</v>
      </c>
      <c r="AP1148" s="139" t="s">
        <v>7</v>
      </c>
      <c r="AQ1148" s="141">
        <v>3.86</v>
      </c>
      <c r="AR1148" s="139" t="s">
        <v>81</v>
      </c>
      <c r="AS1148" s="139" t="s">
        <v>81</v>
      </c>
      <c r="AT1148" s="139" t="s">
        <v>81</v>
      </c>
      <c r="AU1148" s="139" t="s">
        <v>81</v>
      </c>
      <c r="AV1148" s="139" t="s">
        <v>81</v>
      </c>
      <c r="AW1148" s="139">
        <v>2256355</v>
      </c>
      <c r="AX1148" s="139" t="s">
        <v>121</v>
      </c>
      <c r="AY1148" s="139" t="s">
        <v>82</v>
      </c>
      <c r="AZ1148" s="139"/>
      <c r="BA1148" s="139" t="s">
        <v>83</v>
      </c>
      <c r="BB1148" s="157">
        <v>596421512554</v>
      </c>
      <c r="BC1148" s="139"/>
      <c r="BD1148" s="139" t="s">
        <v>3463</v>
      </c>
      <c r="BE1148" s="139" t="s">
        <v>119</v>
      </c>
      <c r="BF1148" s="139" t="s">
        <v>87</v>
      </c>
      <c r="BG1148" s="139" t="s">
        <v>84</v>
      </c>
      <c r="BH1148" s="139" t="s">
        <v>85</v>
      </c>
      <c r="BI1148" s="139" t="s">
        <v>86</v>
      </c>
      <c r="BJ1148" s="139"/>
      <c r="BK1148" s="139" t="s">
        <v>116</v>
      </c>
    </row>
    <row r="1149" spans="1:63" ht="13.2" customHeight="1" x14ac:dyDescent="0.2">
      <c r="A1149" s="54">
        <f t="shared" si="375"/>
        <v>45926</v>
      </c>
      <c r="B1149" s="54" t="str">
        <f t="shared" si="376"/>
        <v>NRT</v>
      </c>
      <c r="C1149" s="53">
        <f t="shared" si="377"/>
        <v>82020038196</v>
      </c>
      <c r="D1149" s="55" t="str">
        <f t="shared" si="378"/>
        <v>PJP250151015</v>
      </c>
      <c r="E1149" s="53">
        <f t="shared" si="379"/>
        <v>596421514551</v>
      </c>
      <c r="F1149" s="53">
        <f t="shared" si="380"/>
        <v>2256355</v>
      </c>
      <c r="G1149" s="53" t="str">
        <f t="shared" si="381"/>
        <v>SWCORP (TEAMHT)</v>
      </c>
      <c r="H1149" s="55" t="str">
        <f t="shared" si="382"/>
        <v>장차랑</v>
      </c>
      <c r="I1149" s="53">
        <f t="shared" si="383"/>
        <v>2638</v>
      </c>
      <c r="J1149" s="72">
        <f t="shared" si="384"/>
        <v>0</v>
      </c>
      <c r="K1149" s="114">
        <f t="shared" si="385"/>
        <v>1</v>
      </c>
      <c r="L1149" s="115">
        <f t="shared" si="386"/>
        <v>1.5</v>
      </c>
      <c r="M1149" s="115">
        <f t="shared" si="387"/>
        <v>2.1</v>
      </c>
      <c r="N1149" s="56">
        <f t="shared" si="388"/>
        <v>2.1</v>
      </c>
      <c r="O1149" s="53" t="str">
        <f t="shared" si="389"/>
        <v>일반(목록배제,Normal-Manifest Exception)</v>
      </c>
      <c r="P1149" s="100">
        <f t="shared" si="390"/>
        <v>14.37</v>
      </c>
      <c r="Q1149" s="63" t="str">
        <f t="shared" si="391"/>
        <v>RS702</v>
      </c>
      <c r="R1149" s="63" t="str">
        <f t="shared" si="392"/>
        <v>AIR SEOUL</v>
      </c>
      <c r="S1149" s="54">
        <f t="shared" si="393"/>
        <v>45926</v>
      </c>
      <c r="T1149" s="94">
        <f t="shared" si="394"/>
        <v>869</v>
      </c>
      <c r="U1149" s="98" cm="1">
        <f t="array" ref="U1149">IF(OR(ISNUMBER(SEARCH("대신대납",J1149)),ISNUMBER(SEARCH("대신 대납",J1149))),_xlfn.LET(
  _xlpm.s,J1149,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49" s="98">
        <f>((K1149-1)*2500)/(Summary!$B$23/100)</f>
        <v>0</v>
      </c>
      <c r="W1149" s="107">
        <f>IF(OR(ISNUMBER(SEARCH("대신대납",J1149)),ISNUMBER(SEARCH("대신 대납",J1149)),ISNUMBER(SEARCH("대신착불",J1149)),ISNUMBER(SEARCH("대신 착불",J1149))), 0,_xlfn.IFNA(_xlfn.IFS(
    AND(N1149/K1149 &gt; 2, N1149/K1149 &lt;= 5), 500/(Summary!$B$23/100) * K1149,
    AND(N1149/K1149 &gt; 5, N1149/K1149 &lt;= 10), 1000/(Summary!$B$23/100) * K1149,
    AND(N1149/K1149 &gt; 10, N1149/K1149 &lt;= 20), 3000/(Summary!$B$23/100) * K1149,
    AND(N1149/K1149 &gt; 20, N1149/K1149 &lt;= 25), 11000/(Summary!$B$23/100) * K1149,
    AND(N1149/K1149 &gt; 25, N1149/K1149 &lt;= 999), 15000/(Summary!$B$23/100) * K1149
),0))</f>
        <v>53.059968376258844</v>
      </c>
      <c r="X1149" s="99" cm="1">
        <f t="array" ref="X1149">_xlfn.IFNA(_xlfn.IFS(AND(P1149&gt;=2000, P1149&lt;3000), 10000, AND(P1149&gt;=3000, P1149&lt;4000), 15000, AND(P1149&gt;=4000, P1149&lt;5000), 20000, AND(P1149&gt;=5000), 25000),0)</f>
        <v>0</v>
      </c>
      <c r="Y1149" s="64" t="str">
        <f>_xlfn.IFNA(VLOOKUP(D1149,OTC!$A:$H,8,0),"")</f>
        <v/>
      </c>
      <c r="Z1149" s="102">
        <f t="shared" si="395"/>
        <v>53</v>
      </c>
      <c r="AA1149" s="113">
        <f t="shared" si="396"/>
        <v>922</v>
      </c>
      <c r="AB1149" s="124">
        <f>IF(OR(ISNUMBER(SEARCH("적하삭제",J1149)),ISNUMBER(SEARCH("적하 삭제",J1149))),0,AA1149*Summary!$B$23/100)</f>
        <v>8688.2826000000005</v>
      </c>
      <c r="AC1149" s="65"/>
      <c r="AD1149" s="145">
        <v>45926</v>
      </c>
      <c r="AE1149" s="139" t="s">
        <v>10</v>
      </c>
      <c r="AF1149" s="139">
        <v>82020038196</v>
      </c>
      <c r="AG1149" s="139" t="s">
        <v>3464</v>
      </c>
      <c r="AH1149" s="139" t="s">
        <v>3465</v>
      </c>
      <c r="AI1149" s="139">
        <v>1027022220</v>
      </c>
      <c r="AJ1149" s="139">
        <v>2638</v>
      </c>
      <c r="AK1149" s="139"/>
      <c r="AL1149" s="140">
        <v>1</v>
      </c>
      <c r="AM1149" s="141">
        <v>1.5</v>
      </c>
      <c r="AN1149" s="141">
        <v>2.1</v>
      </c>
      <c r="AO1149" s="141">
        <v>2.1</v>
      </c>
      <c r="AP1149" s="139" t="s">
        <v>8</v>
      </c>
      <c r="AQ1149" s="141">
        <v>14.37</v>
      </c>
      <c r="AR1149" s="139" t="s">
        <v>81</v>
      </c>
      <c r="AS1149" s="139" t="s">
        <v>81</v>
      </c>
      <c r="AT1149" s="139" t="s">
        <v>81</v>
      </c>
      <c r="AU1149" s="139" t="s">
        <v>81</v>
      </c>
      <c r="AV1149" s="139" t="s">
        <v>81</v>
      </c>
      <c r="AW1149" s="139">
        <v>2256355</v>
      </c>
      <c r="AX1149" s="139" t="s">
        <v>121</v>
      </c>
      <c r="AY1149" s="139" t="s">
        <v>82</v>
      </c>
      <c r="AZ1149" s="139"/>
      <c r="BA1149" s="139" t="s">
        <v>83</v>
      </c>
      <c r="BB1149" s="157">
        <v>596421514551</v>
      </c>
      <c r="BC1149" s="139"/>
      <c r="BD1149" s="139" t="s">
        <v>3466</v>
      </c>
      <c r="BE1149" s="139" t="s">
        <v>119</v>
      </c>
      <c r="BF1149" s="139" t="s">
        <v>87</v>
      </c>
      <c r="BG1149" s="139" t="s">
        <v>84</v>
      </c>
      <c r="BH1149" s="139" t="s">
        <v>85</v>
      </c>
      <c r="BI1149" s="139" t="s">
        <v>86</v>
      </c>
      <c r="BJ1149" s="139"/>
      <c r="BK1149" s="139" t="s">
        <v>116</v>
      </c>
    </row>
    <row r="1150" spans="1:63" ht="13.2" customHeight="1" x14ac:dyDescent="0.2">
      <c r="A1150" s="54">
        <f t="shared" si="375"/>
        <v>45926</v>
      </c>
      <c r="B1150" s="54" t="str">
        <f t="shared" si="376"/>
        <v>NRT</v>
      </c>
      <c r="C1150" s="53">
        <f t="shared" si="377"/>
        <v>82020038196</v>
      </c>
      <c r="D1150" s="55" t="str">
        <f t="shared" si="378"/>
        <v>PJP250151317</v>
      </c>
      <c r="E1150" s="53">
        <f t="shared" si="379"/>
        <v>596421516146</v>
      </c>
      <c r="F1150" s="53">
        <f t="shared" si="380"/>
        <v>2256355</v>
      </c>
      <c r="G1150" s="53" t="str">
        <f t="shared" si="381"/>
        <v>SWCORP (TEAMHT)</v>
      </c>
      <c r="H1150" s="55" t="str">
        <f t="shared" si="382"/>
        <v>김지성</v>
      </c>
      <c r="I1150" s="53">
        <f t="shared" si="383"/>
        <v>46243</v>
      </c>
      <c r="J1150" s="72">
        <f t="shared" si="384"/>
        <v>0</v>
      </c>
      <c r="K1150" s="114">
        <f t="shared" si="385"/>
        <v>1</v>
      </c>
      <c r="L1150" s="115">
        <f t="shared" si="386"/>
        <v>2.2999999999999998</v>
      </c>
      <c r="M1150" s="115">
        <f t="shared" si="387"/>
        <v>3.6</v>
      </c>
      <c r="N1150" s="56">
        <f t="shared" si="388"/>
        <v>3.6</v>
      </c>
      <c r="O1150" s="53" t="str">
        <f t="shared" si="389"/>
        <v>일반(목록배제,Normal-Manifest Exception)</v>
      </c>
      <c r="P1150" s="100">
        <f t="shared" si="390"/>
        <v>19.98</v>
      </c>
      <c r="Q1150" s="63" t="str">
        <f t="shared" si="391"/>
        <v>RS702</v>
      </c>
      <c r="R1150" s="63" t="str">
        <f t="shared" si="392"/>
        <v>AIR SEOUL</v>
      </c>
      <c r="S1150" s="54">
        <f t="shared" si="393"/>
        <v>45926</v>
      </c>
      <c r="T1150" s="94">
        <f t="shared" si="394"/>
        <v>1154</v>
      </c>
      <c r="U1150" s="98" cm="1">
        <f t="array" ref="U1150">IF(OR(ISNUMBER(SEARCH("대신대납",J1150)),ISNUMBER(SEARCH("대신 대납",J1150))),_xlfn.LET(
  _xlpm.s,J1150,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0" s="98">
        <f>((K1150-1)*2500)/(Summary!$B$23/100)</f>
        <v>0</v>
      </c>
      <c r="W1150" s="107">
        <f>IF(OR(ISNUMBER(SEARCH("대신대납",J1150)),ISNUMBER(SEARCH("대신 대납",J1150)),ISNUMBER(SEARCH("대신착불",J1150)),ISNUMBER(SEARCH("대신 착불",J1150))), 0,_xlfn.IFNA(_xlfn.IFS(
    AND(N1150/K1150 &gt; 2, N1150/K1150 &lt;= 5), 500/(Summary!$B$23/100) * K1150,
    AND(N1150/K1150 &gt; 5, N1150/K1150 &lt;= 10), 1000/(Summary!$B$23/100) * K1150,
    AND(N1150/K1150 &gt; 10, N1150/K1150 &lt;= 20), 3000/(Summary!$B$23/100) * K1150,
    AND(N1150/K1150 &gt; 20, N1150/K1150 &lt;= 25), 11000/(Summary!$B$23/100) * K1150,
    AND(N1150/K1150 &gt; 25, N1150/K1150 &lt;= 999), 15000/(Summary!$B$23/100) * K1150
),0))</f>
        <v>53.059968376258844</v>
      </c>
      <c r="X1150" s="99" cm="1">
        <f t="array" ref="X1150">_xlfn.IFNA(_xlfn.IFS(AND(P1150&gt;=2000, P1150&lt;3000), 10000, AND(P1150&gt;=3000, P1150&lt;4000), 15000, AND(P1150&gt;=4000, P1150&lt;5000), 20000, AND(P1150&gt;=5000), 25000),0)</f>
        <v>0</v>
      </c>
      <c r="Y1150" s="64" t="str">
        <f>_xlfn.IFNA(VLOOKUP(D1150,OTC!$A:$H,8,0),"")</f>
        <v/>
      </c>
      <c r="Z1150" s="102">
        <f t="shared" si="395"/>
        <v>53</v>
      </c>
      <c r="AA1150" s="113">
        <f t="shared" si="396"/>
        <v>1207</v>
      </c>
      <c r="AB1150" s="124">
        <f>IF(OR(ISNUMBER(SEARCH("적하삭제",J1150)),ISNUMBER(SEARCH("적하 삭제",J1150))),0,AA1150*Summary!$B$23/100)</f>
        <v>11373.9231</v>
      </c>
      <c r="AC1150" s="65"/>
      <c r="AD1150" s="145">
        <v>45926</v>
      </c>
      <c r="AE1150" s="139" t="s">
        <v>10</v>
      </c>
      <c r="AF1150" s="139">
        <v>82020038196</v>
      </c>
      <c r="AG1150" s="139" t="s">
        <v>3467</v>
      </c>
      <c r="AH1150" s="139" t="s">
        <v>3468</v>
      </c>
      <c r="AI1150" s="139">
        <v>1040434215</v>
      </c>
      <c r="AJ1150" s="139">
        <v>46243</v>
      </c>
      <c r="AK1150" s="139"/>
      <c r="AL1150" s="140">
        <v>1</v>
      </c>
      <c r="AM1150" s="141">
        <v>2.2999999999999998</v>
      </c>
      <c r="AN1150" s="141">
        <v>3.6</v>
      </c>
      <c r="AO1150" s="141">
        <v>3.6</v>
      </c>
      <c r="AP1150" s="139" t="s">
        <v>8</v>
      </c>
      <c r="AQ1150" s="141">
        <v>19.98</v>
      </c>
      <c r="AR1150" s="139" t="s">
        <v>81</v>
      </c>
      <c r="AS1150" s="139" t="s">
        <v>81</v>
      </c>
      <c r="AT1150" s="139" t="s">
        <v>81</v>
      </c>
      <c r="AU1150" s="139" t="s">
        <v>81</v>
      </c>
      <c r="AV1150" s="139" t="s">
        <v>81</v>
      </c>
      <c r="AW1150" s="139">
        <v>2256355</v>
      </c>
      <c r="AX1150" s="139" t="s">
        <v>121</v>
      </c>
      <c r="AY1150" s="139" t="s">
        <v>82</v>
      </c>
      <c r="AZ1150" s="139"/>
      <c r="BA1150" s="139" t="s">
        <v>83</v>
      </c>
      <c r="BB1150" s="157">
        <v>596421516146</v>
      </c>
      <c r="BC1150" s="139"/>
      <c r="BD1150" s="139" t="s">
        <v>3469</v>
      </c>
      <c r="BE1150" s="139" t="s">
        <v>119</v>
      </c>
      <c r="BF1150" s="139" t="s">
        <v>87</v>
      </c>
      <c r="BG1150" s="139" t="s">
        <v>84</v>
      </c>
      <c r="BH1150" s="139" t="s">
        <v>85</v>
      </c>
      <c r="BI1150" s="139" t="s">
        <v>86</v>
      </c>
      <c r="BJ1150" s="139"/>
      <c r="BK1150" s="139" t="s">
        <v>116</v>
      </c>
    </row>
    <row r="1151" spans="1:63" ht="13.2" customHeight="1" x14ac:dyDescent="0.2">
      <c r="A1151" s="54">
        <f t="shared" si="375"/>
        <v>45926</v>
      </c>
      <c r="B1151" s="54" t="str">
        <f t="shared" si="376"/>
        <v>NRT</v>
      </c>
      <c r="C1151" s="53">
        <f t="shared" si="377"/>
        <v>82020038196</v>
      </c>
      <c r="D1151" s="55" t="str">
        <f t="shared" si="378"/>
        <v>PJP250150481</v>
      </c>
      <c r="E1151" s="53">
        <f t="shared" si="379"/>
        <v>596421512414</v>
      </c>
      <c r="F1151" s="53">
        <f t="shared" si="380"/>
        <v>2256355</v>
      </c>
      <c r="G1151" s="53" t="str">
        <f t="shared" si="381"/>
        <v>SWCORP (TEAMHT)</v>
      </c>
      <c r="H1151" s="55" t="str">
        <f t="shared" si="382"/>
        <v>한경순</v>
      </c>
      <c r="I1151" s="53">
        <f t="shared" si="383"/>
        <v>25470</v>
      </c>
      <c r="J1151" s="72">
        <f t="shared" si="384"/>
        <v>0</v>
      </c>
      <c r="K1151" s="114">
        <f t="shared" si="385"/>
        <v>1</v>
      </c>
      <c r="L1151" s="115">
        <f t="shared" si="386"/>
        <v>1.45</v>
      </c>
      <c r="M1151" s="115">
        <f t="shared" si="387"/>
        <v>4.0999999999999996</v>
      </c>
      <c r="N1151" s="56">
        <f t="shared" si="388"/>
        <v>4.1000000000000005</v>
      </c>
      <c r="O1151" s="53" t="str">
        <f t="shared" si="389"/>
        <v>일반(목록배제,Normal-Manifest Exception)</v>
      </c>
      <c r="P1151" s="100">
        <f t="shared" si="390"/>
        <v>7.66</v>
      </c>
      <c r="Q1151" s="63" t="str">
        <f t="shared" si="391"/>
        <v>RS702</v>
      </c>
      <c r="R1151" s="63" t="str">
        <f t="shared" si="392"/>
        <v>AIR SEOUL</v>
      </c>
      <c r="S1151" s="54">
        <f t="shared" si="393"/>
        <v>45926</v>
      </c>
      <c r="T1151" s="94">
        <f t="shared" si="394"/>
        <v>1249</v>
      </c>
      <c r="U1151" s="98" cm="1">
        <f t="array" ref="U1151">IF(OR(ISNUMBER(SEARCH("대신대납",J1151)),ISNUMBER(SEARCH("대신 대납",J1151))),_xlfn.LET(
  _xlpm.s,J1151,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1" s="98">
        <f>((K1151-1)*2500)/(Summary!$B$23/100)</f>
        <v>0</v>
      </c>
      <c r="W1151" s="107">
        <f>IF(OR(ISNUMBER(SEARCH("대신대납",J1151)),ISNUMBER(SEARCH("대신 대납",J1151)),ISNUMBER(SEARCH("대신착불",J1151)),ISNUMBER(SEARCH("대신 착불",J1151))), 0,_xlfn.IFNA(_xlfn.IFS(
    AND(N1151/K1151 &gt; 2, N1151/K1151 &lt;= 5), 500/(Summary!$B$23/100) * K1151,
    AND(N1151/K1151 &gt; 5, N1151/K1151 &lt;= 10), 1000/(Summary!$B$23/100) * K1151,
    AND(N1151/K1151 &gt; 10, N1151/K1151 &lt;= 20), 3000/(Summary!$B$23/100) * K1151,
    AND(N1151/K1151 &gt; 20, N1151/K1151 &lt;= 25), 11000/(Summary!$B$23/100) * K1151,
    AND(N1151/K1151 &gt; 25, N1151/K1151 &lt;= 999), 15000/(Summary!$B$23/100) * K1151
),0))</f>
        <v>53.059968376258844</v>
      </c>
      <c r="X1151" s="99" cm="1">
        <f t="array" ref="X1151">_xlfn.IFNA(_xlfn.IFS(AND(P1151&gt;=2000, P1151&lt;3000), 10000, AND(P1151&gt;=3000, P1151&lt;4000), 15000, AND(P1151&gt;=4000, P1151&lt;5000), 20000, AND(P1151&gt;=5000), 25000),0)</f>
        <v>0</v>
      </c>
      <c r="Y1151" s="64" t="str">
        <f>_xlfn.IFNA(VLOOKUP(D1151,OTC!$A:$H,8,0),"")</f>
        <v/>
      </c>
      <c r="Z1151" s="102">
        <f t="shared" si="395"/>
        <v>53</v>
      </c>
      <c r="AA1151" s="113">
        <f t="shared" si="396"/>
        <v>1302</v>
      </c>
      <c r="AB1151" s="124">
        <f>IF(OR(ISNUMBER(SEARCH("적하삭제",J1151)),ISNUMBER(SEARCH("적하 삭제",J1151))),0,AA1151*Summary!$B$23/100)</f>
        <v>12269.136600000002</v>
      </c>
      <c r="AC1151" s="65"/>
      <c r="AD1151" s="145">
        <v>45926</v>
      </c>
      <c r="AE1151" s="139" t="s">
        <v>10</v>
      </c>
      <c r="AF1151" s="139">
        <v>82020038196</v>
      </c>
      <c r="AG1151" s="139" t="s">
        <v>3470</v>
      </c>
      <c r="AH1151" s="139" t="s">
        <v>3471</v>
      </c>
      <c r="AI1151" s="139">
        <v>1047450743</v>
      </c>
      <c r="AJ1151" s="139">
        <v>25470</v>
      </c>
      <c r="AK1151" s="139"/>
      <c r="AL1151" s="140">
        <v>1</v>
      </c>
      <c r="AM1151" s="141">
        <v>1.45</v>
      </c>
      <c r="AN1151" s="141">
        <v>4.0999999999999996</v>
      </c>
      <c r="AO1151" s="141">
        <v>4.0999999999999996</v>
      </c>
      <c r="AP1151" s="139" t="s">
        <v>8</v>
      </c>
      <c r="AQ1151" s="141">
        <v>7.66</v>
      </c>
      <c r="AR1151" s="139" t="s">
        <v>81</v>
      </c>
      <c r="AS1151" s="139" t="s">
        <v>81</v>
      </c>
      <c r="AT1151" s="139" t="s">
        <v>81</v>
      </c>
      <c r="AU1151" s="139" t="s">
        <v>81</v>
      </c>
      <c r="AV1151" s="139" t="s">
        <v>81</v>
      </c>
      <c r="AW1151" s="139">
        <v>2256355</v>
      </c>
      <c r="AX1151" s="139" t="s">
        <v>121</v>
      </c>
      <c r="AY1151" s="139" t="s">
        <v>82</v>
      </c>
      <c r="AZ1151" s="139"/>
      <c r="BA1151" s="139" t="s">
        <v>83</v>
      </c>
      <c r="BB1151" s="157">
        <v>596421512414</v>
      </c>
      <c r="BC1151" s="139"/>
      <c r="BD1151" s="139" t="s">
        <v>3472</v>
      </c>
      <c r="BE1151" s="139" t="s">
        <v>119</v>
      </c>
      <c r="BF1151" s="139" t="s">
        <v>87</v>
      </c>
      <c r="BG1151" s="139" t="s">
        <v>84</v>
      </c>
      <c r="BH1151" s="139" t="s">
        <v>85</v>
      </c>
      <c r="BI1151" s="139" t="s">
        <v>86</v>
      </c>
      <c r="BJ1151" s="139"/>
      <c r="BK1151" s="139" t="s">
        <v>116</v>
      </c>
    </row>
    <row r="1152" spans="1:63" ht="13.2" customHeight="1" x14ac:dyDescent="0.2">
      <c r="A1152" s="54">
        <f t="shared" si="375"/>
        <v>45926</v>
      </c>
      <c r="B1152" s="54" t="str">
        <f t="shared" si="376"/>
        <v>NRT</v>
      </c>
      <c r="C1152" s="53">
        <f t="shared" si="377"/>
        <v>82020038196</v>
      </c>
      <c r="D1152" s="55" t="str">
        <f t="shared" si="378"/>
        <v>PJP250150477</v>
      </c>
      <c r="E1152" s="53">
        <f t="shared" si="379"/>
        <v>596421512370</v>
      </c>
      <c r="F1152" s="53">
        <f t="shared" si="380"/>
        <v>2256355</v>
      </c>
      <c r="G1152" s="53" t="str">
        <f t="shared" si="381"/>
        <v>SWCORP (TEAMHT)</v>
      </c>
      <c r="H1152" s="55" t="str">
        <f t="shared" si="382"/>
        <v>민지애</v>
      </c>
      <c r="I1152" s="53">
        <f t="shared" si="383"/>
        <v>61210</v>
      </c>
      <c r="J1152" s="72">
        <f t="shared" si="384"/>
        <v>0</v>
      </c>
      <c r="K1152" s="114">
        <f t="shared" si="385"/>
        <v>1</v>
      </c>
      <c r="L1152" s="115">
        <f t="shared" si="386"/>
        <v>1.6</v>
      </c>
      <c r="M1152" s="115">
        <f t="shared" si="387"/>
        <v>2.1</v>
      </c>
      <c r="N1152" s="56">
        <f t="shared" si="388"/>
        <v>2.1</v>
      </c>
      <c r="O1152" s="53" t="str">
        <f t="shared" si="389"/>
        <v>일반(목록배제,Normal-Manifest Exception)</v>
      </c>
      <c r="P1152" s="100">
        <f t="shared" si="390"/>
        <v>5.8</v>
      </c>
      <c r="Q1152" s="63" t="str">
        <f t="shared" si="391"/>
        <v>RS702</v>
      </c>
      <c r="R1152" s="63" t="str">
        <f t="shared" si="392"/>
        <v>AIR SEOUL</v>
      </c>
      <c r="S1152" s="54">
        <f t="shared" si="393"/>
        <v>45926</v>
      </c>
      <c r="T1152" s="94">
        <f t="shared" si="394"/>
        <v>869</v>
      </c>
      <c r="U1152" s="98" cm="1">
        <f t="array" ref="U1152">IF(OR(ISNUMBER(SEARCH("대신대납",J1152)),ISNUMBER(SEARCH("대신 대납",J1152))),_xlfn.LET(
  _xlpm.s,J1152,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2" s="98">
        <f>((K1152-1)*2500)/(Summary!$B$23/100)</f>
        <v>0</v>
      </c>
      <c r="W1152" s="107">
        <f>IF(OR(ISNUMBER(SEARCH("대신대납",J1152)),ISNUMBER(SEARCH("대신 대납",J1152)),ISNUMBER(SEARCH("대신착불",J1152)),ISNUMBER(SEARCH("대신 착불",J1152))), 0,_xlfn.IFNA(_xlfn.IFS(
    AND(N1152/K1152 &gt; 2, N1152/K1152 &lt;= 5), 500/(Summary!$B$23/100) * K1152,
    AND(N1152/K1152 &gt; 5, N1152/K1152 &lt;= 10), 1000/(Summary!$B$23/100) * K1152,
    AND(N1152/K1152 &gt; 10, N1152/K1152 &lt;= 20), 3000/(Summary!$B$23/100) * K1152,
    AND(N1152/K1152 &gt; 20, N1152/K1152 &lt;= 25), 11000/(Summary!$B$23/100) * K1152,
    AND(N1152/K1152 &gt; 25, N1152/K1152 &lt;= 999), 15000/(Summary!$B$23/100) * K1152
),0))</f>
        <v>53.059968376258844</v>
      </c>
      <c r="X1152" s="99" cm="1">
        <f t="array" ref="X1152">_xlfn.IFNA(_xlfn.IFS(AND(P1152&gt;=2000, P1152&lt;3000), 10000, AND(P1152&gt;=3000, P1152&lt;4000), 15000, AND(P1152&gt;=4000, P1152&lt;5000), 20000, AND(P1152&gt;=5000), 25000),0)</f>
        <v>0</v>
      </c>
      <c r="Y1152" s="64" t="str">
        <f>_xlfn.IFNA(VLOOKUP(D1152,OTC!$A:$H,8,0),"")</f>
        <v/>
      </c>
      <c r="Z1152" s="102">
        <f t="shared" si="395"/>
        <v>53</v>
      </c>
      <c r="AA1152" s="113">
        <f t="shared" si="396"/>
        <v>922</v>
      </c>
      <c r="AB1152" s="124">
        <f>IF(OR(ISNUMBER(SEARCH("적하삭제",J1152)),ISNUMBER(SEARCH("적하 삭제",J1152))),0,AA1152*Summary!$B$23/100)</f>
        <v>8688.2826000000005</v>
      </c>
      <c r="AC1152" s="65"/>
      <c r="AD1152" s="145">
        <v>45926</v>
      </c>
      <c r="AE1152" s="139" t="s">
        <v>10</v>
      </c>
      <c r="AF1152" s="139">
        <v>82020038196</v>
      </c>
      <c r="AG1152" s="139" t="s">
        <v>3473</v>
      </c>
      <c r="AH1152" s="139" t="s">
        <v>3474</v>
      </c>
      <c r="AI1152" s="139">
        <v>1079071684</v>
      </c>
      <c r="AJ1152" s="139">
        <v>61210</v>
      </c>
      <c r="AK1152" s="139"/>
      <c r="AL1152" s="140">
        <v>1</v>
      </c>
      <c r="AM1152" s="141">
        <v>1.6</v>
      </c>
      <c r="AN1152" s="141">
        <v>2.1</v>
      </c>
      <c r="AO1152" s="141">
        <v>2.1</v>
      </c>
      <c r="AP1152" s="139" t="s">
        <v>8</v>
      </c>
      <c r="AQ1152" s="141">
        <v>5.8</v>
      </c>
      <c r="AR1152" s="139" t="s">
        <v>81</v>
      </c>
      <c r="AS1152" s="139" t="s">
        <v>81</v>
      </c>
      <c r="AT1152" s="139" t="s">
        <v>81</v>
      </c>
      <c r="AU1152" s="139" t="s">
        <v>81</v>
      </c>
      <c r="AV1152" s="139" t="s">
        <v>81</v>
      </c>
      <c r="AW1152" s="139">
        <v>2256355</v>
      </c>
      <c r="AX1152" s="139" t="s">
        <v>121</v>
      </c>
      <c r="AY1152" s="139" t="s">
        <v>82</v>
      </c>
      <c r="AZ1152" s="139"/>
      <c r="BA1152" s="139" t="s">
        <v>83</v>
      </c>
      <c r="BB1152" s="157">
        <v>596421512370</v>
      </c>
      <c r="BC1152" s="139"/>
      <c r="BD1152" s="139" t="s">
        <v>3475</v>
      </c>
      <c r="BE1152" s="139" t="s">
        <v>119</v>
      </c>
      <c r="BF1152" s="139" t="s">
        <v>87</v>
      </c>
      <c r="BG1152" s="139" t="s">
        <v>84</v>
      </c>
      <c r="BH1152" s="139" t="s">
        <v>85</v>
      </c>
      <c r="BI1152" s="139" t="s">
        <v>86</v>
      </c>
      <c r="BJ1152" s="139"/>
      <c r="BK1152" s="139" t="s">
        <v>116</v>
      </c>
    </row>
    <row r="1153" spans="1:63" ht="13.2" customHeight="1" x14ac:dyDescent="0.2">
      <c r="A1153" s="54">
        <f t="shared" si="375"/>
        <v>45926</v>
      </c>
      <c r="B1153" s="54" t="str">
        <f t="shared" si="376"/>
        <v>NRT</v>
      </c>
      <c r="C1153" s="53">
        <f t="shared" si="377"/>
        <v>82020038196</v>
      </c>
      <c r="D1153" s="55" t="str">
        <f t="shared" si="378"/>
        <v>PJP250150512</v>
      </c>
      <c r="E1153" s="53">
        <f t="shared" si="379"/>
        <v>596421512720</v>
      </c>
      <c r="F1153" s="53">
        <f t="shared" si="380"/>
        <v>2256355</v>
      </c>
      <c r="G1153" s="53" t="str">
        <f t="shared" si="381"/>
        <v>SWCORP (TEAMHT)</v>
      </c>
      <c r="H1153" s="55" t="str">
        <f t="shared" si="382"/>
        <v>이시현</v>
      </c>
      <c r="I1153" s="53">
        <f t="shared" si="383"/>
        <v>6710</v>
      </c>
      <c r="J1153" s="72">
        <f t="shared" si="384"/>
        <v>0</v>
      </c>
      <c r="K1153" s="114">
        <f t="shared" si="385"/>
        <v>1</v>
      </c>
      <c r="L1153" s="115">
        <f t="shared" si="386"/>
        <v>1.35</v>
      </c>
      <c r="M1153" s="115">
        <f t="shared" si="387"/>
        <v>1.9</v>
      </c>
      <c r="N1153" s="56">
        <f t="shared" si="388"/>
        <v>1.9000000000000001</v>
      </c>
      <c r="O1153" s="53" t="str">
        <f t="shared" si="389"/>
        <v>일반(목록배제,Normal-Manifest Exception)</v>
      </c>
      <c r="P1153" s="100">
        <f t="shared" si="390"/>
        <v>10.62</v>
      </c>
      <c r="Q1153" s="63" t="str">
        <f t="shared" si="391"/>
        <v>RS702</v>
      </c>
      <c r="R1153" s="63" t="str">
        <f t="shared" si="392"/>
        <v>AIR SEOUL</v>
      </c>
      <c r="S1153" s="54">
        <f t="shared" si="393"/>
        <v>45926</v>
      </c>
      <c r="T1153" s="94">
        <f t="shared" si="394"/>
        <v>831</v>
      </c>
      <c r="U1153" s="98" cm="1">
        <f t="array" ref="U1153">IF(OR(ISNUMBER(SEARCH("대신대납",J1153)),ISNUMBER(SEARCH("대신 대납",J1153))),_xlfn.LET(
  _xlpm.s,J1153,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3" s="98">
        <f>((K1153-1)*2500)/(Summary!$B$23/100)</f>
        <v>0</v>
      </c>
      <c r="W1153" s="107">
        <f>IF(OR(ISNUMBER(SEARCH("대신대납",J1153)),ISNUMBER(SEARCH("대신 대납",J1153)),ISNUMBER(SEARCH("대신착불",J1153)),ISNUMBER(SEARCH("대신 착불",J1153))), 0,_xlfn.IFNA(_xlfn.IFS(
    AND(N1153/K1153 &gt; 2, N1153/K1153 &lt;= 5), 500/(Summary!$B$23/100) * K1153,
    AND(N1153/K1153 &gt; 5, N1153/K1153 &lt;= 10), 1000/(Summary!$B$23/100) * K1153,
    AND(N1153/K1153 &gt; 10, N1153/K1153 &lt;= 20), 3000/(Summary!$B$23/100) * K1153,
    AND(N1153/K1153 &gt; 20, N1153/K1153 &lt;= 25), 11000/(Summary!$B$23/100) * K1153,
    AND(N1153/K1153 &gt; 25, N1153/K1153 &lt;= 999), 15000/(Summary!$B$23/100) * K1153
),0))</f>
        <v>0</v>
      </c>
      <c r="X1153" s="99" cm="1">
        <f t="array" ref="X1153">_xlfn.IFNA(_xlfn.IFS(AND(P1153&gt;=2000, P1153&lt;3000), 10000, AND(P1153&gt;=3000, P1153&lt;4000), 15000, AND(P1153&gt;=4000, P1153&lt;5000), 20000, AND(P1153&gt;=5000), 25000),0)</f>
        <v>0</v>
      </c>
      <c r="Y1153" s="64" t="str">
        <f>_xlfn.IFNA(VLOOKUP(D1153,OTC!$A:$H,8,0),"")</f>
        <v/>
      </c>
      <c r="Z1153" s="102">
        <f t="shared" si="395"/>
        <v>0</v>
      </c>
      <c r="AA1153" s="113">
        <f t="shared" si="396"/>
        <v>831</v>
      </c>
      <c r="AB1153" s="124">
        <f>IF(OR(ISNUMBER(SEARCH("적하삭제",J1153)),ISNUMBER(SEARCH("적하 삭제",J1153))),0,AA1153*Summary!$B$23/100)</f>
        <v>7830.7622999999994</v>
      </c>
      <c r="AC1153" s="65"/>
      <c r="AD1153" s="145">
        <v>45926</v>
      </c>
      <c r="AE1153" s="139" t="s">
        <v>10</v>
      </c>
      <c r="AF1153" s="139">
        <v>82020038196</v>
      </c>
      <c r="AG1153" s="139" t="s">
        <v>3476</v>
      </c>
      <c r="AH1153" s="139" t="s">
        <v>3477</v>
      </c>
      <c r="AI1153" s="139">
        <v>1076483720</v>
      </c>
      <c r="AJ1153" s="139">
        <v>6710</v>
      </c>
      <c r="AK1153" s="139"/>
      <c r="AL1153" s="140">
        <v>1</v>
      </c>
      <c r="AM1153" s="141">
        <v>1.35</v>
      </c>
      <c r="AN1153" s="141">
        <v>1.9</v>
      </c>
      <c r="AO1153" s="141">
        <v>1.9</v>
      </c>
      <c r="AP1153" s="139" t="s">
        <v>8</v>
      </c>
      <c r="AQ1153" s="141">
        <v>10.62</v>
      </c>
      <c r="AR1153" s="139" t="s">
        <v>81</v>
      </c>
      <c r="AS1153" s="139" t="s">
        <v>81</v>
      </c>
      <c r="AT1153" s="139" t="s">
        <v>81</v>
      </c>
      <c r="AU1153" s="139" t="s">
        <v>81</v>
      </c>
      <c r="AV1153" s="139" t="s">
        <v>81</v>
      </c>
      <c r="AW1153" s="139">
        <v>2256355</v>
      </c>
      <c r="AX1153" s="139" t="s">
        <v>121</v>
      </c>
      <c r="AY1153" s="139" t="s">
        <v>82</v>
      </c>
      <c r="AZ1153" s="139"/>
      <c r="BA1153" s="139" t="s">
        <v>83</v>
      </c>
      <c r="BB1153" s="157">
        <v>596421512720</v>
      </c>
      <c r="BC1153" s="139"/>
      <c r="BD1153" s="139" t="s">
        <v>3478</v>
      </c>
      <c r="BE1153" s="139" t="s">
        <v>119</v>
      </c>
      <c r="BF1153" s="139" t="s">
        <v>87</v>
      </c>
      <c r="BG1153" s="139" t="s">
        <v>84</v>
      </c>
      <c r="BH1153" s="139" t="s">
        <v>85</v>
      </c>
      <c r="BI1153" s="139" t="s">
        <v>86</v>
      </c>
      <c r="BJ1153" s="139"/>
      <c r="BK1153" s="139" t="s">
        <v>116</v>
      </c>
    </row>
    <row r="1154" spans="1:63" ht="13.2" customHeight="1" x14ac:dyDescent="0.2">
      <c r="A1154" s="54">
        <f t="shared" si="375"/>
        <v>45926</v>
      </c>
      <c r="B1154" s="54" t="str">
        <f t="shared" si="376"/>
        <v>NRT</v>
      </c>
      <c r="C1154" s="53">
        <f t="shared" si="377"/>
        <v>82020038196</v>
      </c>
      <c r="D1154" s="55" t="str">
        <f t="shared" si="378"/>
        <v>PJP250151009</v>
      </c>
      <c r="E1154" s="53">
        <f t="shared" si="379"/>
        <v>596421514492</v>
      </c>
      <c r="F1154" s="53">
        <f t="shared" si="380"/>
        <v>2256355</v>
      </c>
      <c r="G1154" s="53" t="str">
        <f t="shared" si="381"/>
        <v>SWCORP (TEAMHT)</v>
      </c>
      <c r="H1154" s="55" t="str">
        <f t="shared" si="382"/>
        <v>함선주</v>
      </c>
      <c r="I1154" s="53">
        <f t="shared" si="383"/>
        <v>1188</v>
      </c>
      <c r="J1154" s="72">
        <f t="shared" si="384"/>
        <v>0</v>
      </c>
      <c r="K1154" s="114">
        <f t="shared" si="385"/>
        <v>1</v>
      </c>
      <c r="L1154" s="115">
        <f t="shared" si="386"/>
        <v>1.85</v>
      </c>
      <c r="M1154" s="115">
        <f t="shared" si="387"/>
        <v>2.1</v>
      </c>
      <c r="N1154" s="56">
        <f t="shared" si="388"/>
        <v>2.1</v>
      </c>
      <c r="O1154" s="53" t="str">
        <f t="shared" si="389"/>
        <v>일반(목록배제,Normal-Manifest Exception)</v>
      </c>
      <c r="P1154" s="100">
        <f t="shared" si="390"/>
        <v>5.31</v>
      </c>
      <c r="Q1154" s="63" t="str">
        <f t="shared" si="391"/>
        <v>RS702</v>
      </c>
      <c r="R1154" s="63" t="str">
        <f t="shared" si="392"/>
        <v>AIR SEOUL</v>
      </c>
      <c r="S1154" s="54">
        <f t="shared" si="393"/>
        <v>45926</v>
      </c>
      <c r="T1154" s="94">
        <f t="shared" si="394"/>
        <v>869</v>
      </c>
      <c r="U1154" s="98" cm="1">
        <f t="array" ref="U1154">IF(OR(ISNUMBER(SEARCH("대신대납",J1154)),ISNUMBER(SEARCH("대신 대납",J1154))),_xlfn.LET(
  _xlpm.s,J1154,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4" s="98">
        <f>((K1154-1)*2500)/(Summary!$B$23/100)</f>
        <v>0</v>
      </c>
      <c r="W1154" s="107">
        <f>IF(OR(ISNUMBER(SEARCH("대신대납",J1154)),ISNUMBER(SEARCH("대신 대납",J1154)),ISNUMBER(SEARCH("대신착불",J1154)),ISNUMBER(SEARCH("대신 착불",J1154))), 0,_xlfn.IFNA(_xlfn.IFS(
    AND(N1154/K1154 &gt; 2, N1154/K1154 &lt;= 5), 500/(Summary!$B$23/100) * K1154,
    AND(N1154/K1154 &gt; 5, N1154/K1154 &lt;= 10), 1000/(Summary!$B$23/100) * K1154,
    AND(N1154/K1154 &gt; 10, N1154/K1154 &lt;= 20), 3000/(Summary!$B$23/100) * K1154,
    AND(N1154/K1154 &gt; 20, N1154/K1154 &lt;= 25), 11000/(Summary!$B$23/100) * K1154,
    AND(N1154/K1154 &gt; 25, N1154/K1154 &lt;= 999), 15000/(Summary!$B$23/100) * K1154
),0))</f>
        <v>53.059968376258844</v>
      </c>
      <c r="X1154" s="99" cm="1">
        <f t="array" ref="X1154">_xlfn.IFNA(_xlfn.IFS(AND(P1154&gt;=2000, P1154&lt;3000), 10000, AND(P1154&gt;=3000, P1154&lt;4000), 15000, AND(P1154&gt;=4000, P1154&lt;5000), 20000, AND(P1154&gt;=5000), 25000),0)</f>
        <v>0</v>
      </c>
      <c r="Y1154" s="64" t="str">
        <f>_xlfn.IFNA(VLOOKUP(D1154,OTC!$A:$H,8,0),"")</f>
        <v/>
      </c>
      <c r="Z1154" s="102">
        <f t="shared" si="395"/>
        <v>53</v>
      </c>
      <c r="AA1154" s="113">
        <f t="shared" si="396"/>
        <v>922</v>
      </c>
      <c r="AB1154" s="124">
        <f>IF(OR(ISNUMBER(SEARCH("적하삭제",J1154)),ISNUMBER(SEARCH("적하 삭제",J1154))),0,AA1154*Summary!$B$23/100)</f>
        <v>8688.2826000000005</v>
      </c>
      <c r="AC1154" s="65"/>
      <c r="AD1154" s="145">
        <v>45926</v>
      </c>
      <c r="AE1154" s="139" t="s">
        <v>10</v>
      </c>
      <c r="AF1154" s="139">
        <v>82020038196</v>
      </c>
      <c r="AG1154" s="139" t="s">
        <v>3479</v>
      </c>
      <c r="AH1154" s="139" t="s">
        <v>3480</v>
      </c>
      <c r="AI1154" s="139">
        <v>1035541440</v>
      </c>
      <c r="AJ1154" s="139">
        <v>1188</v>
      </c>
      <c r="AK1154" s="139"/>
      <c r="AL1154" s="140">
        <v>1</v>
      </c>
      <c r="AM1154" s="141">
        <v>1.85</v>
      </c>
      <c r="AN1154" s="141">
        <v>2.1</v>
      </c>
      <c r="AO1154" s="141">
        <v>2.1</v>
      </c>
      <c r="AP1154" s="139" t="s">
        <v>8</v>
      </c>
      <c r="AQ1154" s="141">
        <v>5.31</v>
      </c>
      <c r="AR1154" s="139" t="s">
        <v>81</v>
      </c>
      <c r="AS1154" s="139" t="s">
        <v>81</v>
      </c>
      <c r="AT1154" s="139" t="s">
        <v>81</v>
      </c>
      <c r="AU1154" s="139" t="s">
        <v>81</v>
      </c>
      <c r="AV1154" s="139" t="s">
        <v>81</v>
      </c>
      <c r="AW1154" s="139">
        <v>2256355</v>
      </c>
      <c r="AX1154" s="139" t="s">
        <v>121</v>
      </c>
      <c r="AY1154" s="139" t="s">
        <v>82</v>
      </c>
      <c r="AZ1154" s="139"/>
      <c r="BA1154" s="139" t="s">
        <v>83</v>
      </c>
      <c r="BB1154" s="157">
        <v>596421514492</v>
      </c>
      <c r="BC1154" s="139"/>
      <c r="BD1154" s="139" t="s">
        <v>3481</v>
      </c>
      <c r="BE1154" s="139" t="s">
        <v>119</v>
      </c>
      <c r="BF1154" s="139" t="s">
        <v>87</v>
      </c>
      <c r="BG1154" s="139" t="s">
        <v>84</v>
      </c>
      <c r="BH1154" s="139" t="s">
        <v>85</v>
      </c>
      <c r="BI1154" s="139" t="s">
        <v>86</v>
      </c>
      <c r="BJ1154" s="139"/>
      <c r="BK1154" s="139" t="s">
        <v>116</v>
      </c>
    </row>
    <row r="1155" spans="1:63" ht="13.2" customHeight="1" x14ac:dyDescent="0.2">
      <c r="A1155" s="54">
        <f t="shared" si="375"/>
        <v>45926</v>
      </c>
      <c r="B1155" s="54" t="str">
        <f t="shared" si="376"/>
        <v>NRT</v>
      </c>
      <c r="C1155" s="53">
        <f t="shared" si="377"/>
        <v>82020038196</v>
      </c>
      <c r="D1155" s="55" t="str">
        <f t="shared" si="378"/>
        <v>PJP250150507</v>
      </c>
      <c r="E1155" s="53">
        <f t="shared" si="379"/>
        <v>596421512672</v>
      </c>
      <c r="F1155" s="53">
        <f t="shared" si="380"/>
        <v>2256355</v>
      </c>
      <c r="G1155" s="53" t="str">
        <f t="shared" si="381"/>
        <v>SWCORP (TEAMHT)</v>
      </c>
      <c r="H1155" s="55" t="str">
        <f t="shared" si="382"/>
        <v>이소라</v>
      </c>
      <c r="I1155" s="53">
        <f t="shared" si="383"/>
        <v>34127</v>
      </c>
      <c r="J1155" s="72">
        <f t="shared" si="384"/>
        <v>0</v>
      </c>
      <c r="K1155" s="114">
        <f t="shared" si="385"/>
        <v>1</v>
      </c>
      <c r="L1155" s="115">
        <f t="shared" si="386"/>
        <v>1.1000000000000001</v>
      </c>
      <c r="M1155" s="115">
        <f t="shared" si="387"/>
        <v>3.4</v>
      </c>
      <c r="N1155" s="56">
        <f t="shared" si="388"/>
        <v>3.4000000000000004</v>
      </c>
      <c r="O1155" s="53" t="str">
        <f t="shared" si="389"/>
        <v>일반(목록배제,Normal-Manifest Exception)</v>
      </c>
      <c r="P1155" s="100">
        <f t="shared" si="390"/>
        <v>5.16</v>
      </c>
      <c r="Q1155" s="63" t="str">
        <f t="shared" si="391"/>
        <v>RS702</v>
      </c>
      <c r="R1155" s="63" t="str">
        <f t="shared" si="392"/>
        <v>AIR SEOUL</v>
      </c>
      <c r="S1155" s="54">
        <f t="shared" si="393"/>
        <v>45926</v>
      </c>
      <c r="T1155" s="94">
        <f t="shared" si="394"/>
        <v>1116</v>
      </c>
      <c r="U1155" s="98" cm="1">
        <f t="array" ref="U1155">IF(OR(ISNUMBER(SEARCH("대신대납",J1155)),ISNUMBER(SEARCH("대신 대납",J1155))),_xlfn.LET(
  _xlpm.s,J1155,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5" s="98">
        <f>((K1155-1)*2500)/(Summary!$B$23/100)</f>
        <v>0</v>
      </c>
      <c r="W1155" s="107">
        <f>IF(OR(ISNUMBER(SEARCH("대신대납",J1155)),ISNUMBER(SEARCH("대신 대납",J1155)),ISNUMBER(SEARCH("대신착불",J1155)),ISNUMBER(SEARCH("대신 착불",J1155))), 0,_xlfn.IFNA(_xlfn.IFS(
    AND(N1155/K1155 &gt; 2, N1155/K1155 &lt;= 5), 500/(Summary!$B$23/100) * K1155,
    AND(N1155/K1155 &gt; 5, N1155/K1155 &lt;= 10), 1000/(Summary!$B$23/100) * K1155,
    AND(N1155/K1155 &gt; 10, N1155/K1155 &lt;= 20), 3000/(Summary!$B$23/100) * K1155,
    AND(N1155/K1155 &gt; 20, N1155/K1155 &lt;= 25), 11000/(Summary!$B$23/100) * K1155,
    AND(N1155/K1155 &gt; 25, N1155/K1155 &lt;= 999), 15000/(Summary!$B$23/100) * K1155
),0))</f>
        <v>53.059968376258844</v>
      </c>
      <c r="X1155" s="99" cm="1">
        <f t="array" ref="X1155">_xlfn.IFNA(_xlfn.IFS(AND(P1155&gt;=2000, P1155&lt;3000), 10000, AND(P1155&gt;=3000, P1155&lt;4000), 15000, AND(P1155&gt;=4000, P1155&lt;5000), 20000, AND(P1155&gt;=5000), 25000),0)</f>
        <v>0</v>
      </c>
      <c r="Y1155" s="64" t="str">
        <f>_xlfn.IFNA(VLOOKUP(D1155,OTC!$A:$H,8,0),"")</f>
        <v/>
      </c>
      <c r="Z1155" s="102">
        <f t="shared" si="395"/>
        <v>53</v>
      </c>
      <c r="AA1155" s="113">
        <f t="shared" si="396"/>
        <v>1169</v>
      </c>
      <c r="AB1155" s="124">
        <f>IF(OR(ISNUMBER(SEARCH("적하삭제",J1155)),ISNUMBER(SEARCH("적하 삭제",J1155))),0,AA1155*Summary!$B$23/100)</f>
        <v>11015.8377</v>
      </c>
      <c r="AC1155" s="65"/>
      <c r="AD1155" s="145">
        <v>45926</v>
      </c>
      <c r="AE1155" s="139" t="s">
        <v>10</v>
      </c>
      <c r="AF1155" s="139">
        <v>82020038196</v>
      </c>
      <c r="AG1155" s="139" t="s">
        <v>3482</v>
      </c>
      <c r="AH1155" s="139" t="s">
        <v>3483</v>
      </c>
      <c r="AI1155" s="139">
        <v>1028124987</v>
      </c>
      <c r="AJ1155" s="139">
        <v>34127</v>
      </c>
      <c r="AK1155" s="139"/>
      <c r="AL1155" s="140">
        <v>1</v>
      </c>
      <c r="AM1155" s="141">
        <v>1.1000000000000001</v>
      </c>
      <c r="AN1155" s="141">
        <v>3.4</v>
      </c>
      <c r="AO1155" s="141">
        <v>3.4</v>
      </c>
      <c r="AP1155" s="139" t="s">
        <v>8</v>
      </c>
      <c r="AQ1155" s="141">
        <v>5.16</v>
      </c>
      <c r="AR1155" s="139" t="s">
        <v>81</v>
      </c>
      <c r="AS1155" s="139" t="s">
        <v>81</v>
      </c>
      <c r="AT1155" s="139" t="s">
        <v>81</v>
      </c>
      <c r="AU1155" s="139" t="s">
        <v>81</v>
      </c>
      <c r="AV1155" s="139" t="s">
        <v>81</v>
      </c>
      <c r="AW1155" s="139">
        <v>2256355</v>
      </c>
      <c r="AX1155" s="139" t="s">
        <v>121</v>
      </c>
      <c r="AY1155" s="139" t="s">
        <v>82</v>
      </c>
      <c r="AZ1155" s="139"/>
      <c r="BA1155" s="139" t="s">
        <v>83</v>
      </c>
      <c r="BB1155" s="157">
        <v>596421512672</v>
      </c>
      <c r="BC1155" s="139"/>
      <c r="BD1155" s="139" t="s">
        <v>3484</v>
      </c>
      <c r="BE1155" s="139" t="s">
        <v>119</v>
      </c>
      <c r="BF1155" s="139" t="s">
        <v>87</v>
      </c>
      <c r="BG1155" s="139" t="s">
        <v>84</v>
      </c>
      <c r="BH1155" s="139" t="s">
        <v>85</v>
      </c>
      <c r="BI1155" s="139" t="s">
        <v>86</v>
      </c>
      <c r="BJ1155" s="139"/>
      <c r="BK1155" s="139" t="s">
        <v>116</v>
      </c>
    </row>
    <row r="1156" spans="1:63" ht="13.2" customHeight="1" x14ac:dyDescent="0.2">
      <c r="A1156" s="54">
        <f t="shared" si="375"/>
        <v>45926</v>
      </c>
      <c r="B1156" s="54" t="str">
        <f t="shared" si="376"/>
        <v>NRT</v>
      </c>
      <c r="C1156" s="53">
        <f t="shared" si="377"/>
        <v>82020038196</v>
      </c>
      <c r="D1156" s="55" t="str">
        <f t="shared" si="378"/>
        <v>PJP250150515</v>
      </c>
      <c r="E1156" s="53">
        <f t="shared" si="379"/>
        <v>596421512753</v>
      </c>
      <c r="F1156" s="53">
        <f t="shared" si="380"/>
        <v>2256355</v>
      </c>
      <c r="G1156" s="53" t="str">
        <f t="shared" si="381"/>
        <v>SWCORP (TEAMHT)</v>
      </c>
      <c r="H1156" s="55" t="str">
        <f t="shared" si="382"/>
        <v>명혜윤</v>
      </c>
      <c r="I1156" s="53">
        <f t="shared" si="383"/>
        <v>47278</v>
      </c>
      <c r="J1156" s="72">
        <f t="shared" si="384"/>
        <v>0</v>
      </c>
      <c r="K1156" s="114">
        <f t="shared" si="385"/>
        <v>1</v>
      </c>
      <c r="L1156" s="115">
        <f t="shared" si="386"/>
        <v>0.75</v>
      </c>
      <c r="M1156" s="115">
        <f t="shared" si="387"/>
        <v>1.9</v>
      </c>
      <c r="N1156" s="56">
        <f t="shared" si="388"/>
        <v>1.9000000000000001</v>
      </c>
      <c r="O1156" s="53" t="str">
        <f t="shared" si="389"/>
        <v>일반(목록배제,Normal-Manifest Exception)</v>
      </c>
      <c r="P1156" s="100">
        <f t="shared" si="390"/>
        <v>6.4</v>
      </c>
      <c r="Q1156" s="63" t="str">
        <f t="shared" si="391"/>
        <v>RS702</v>
      </c>
      <c r="R1156" s="63" t="str">
        <f t="shared" si="392"/>
        <v>AIR SEOUL</v>
      </c>
      <c r="S1156" s="54">
        <f t="shared" si="393"/>
        <v>45926</v>
      </c>
      <c r="T1156" s="94">
        <f t="shared" si="394"/>
        <v>831</v>
      </c>
      <c r="U1156" s="98" cm="1">
        <f t="array" ref="U1156">IF(OR(ISNUMBER(SEARCH("대신대납",J1156)),ISNUMBER(SEARCH("대신 대납",J1156))),_xlfn.LET(
  _xlpm.s,J1156,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6" s="98">
        <f>((K1156-1)*2500)/(Summary!$B$23/100)</f>
        <v>0</v>
      </c>
      <c r="W1156" s="107">
        <f>IF(OR(ISNUMBER(SEARCH("대신대납",J1156)),ISNUMBER(SEARCH("대신 대납",J1156)),ISNUMBER(SEARCH("대신착불",J1156)),ISNUMBER(SEARCH("대신 착불",J1156))), 0,_xlfn.IFNA(_xlfn.IFS(
    AND(N1156/K1156 &gt; 2, N1156/K1156 &lt;= 5), 500/(Summary!$B$23/100) * K1156,
    AND(N1156/K1156 &gt; 5, N1156/K1156 &lt;= 10), 1000/(Summary!$B$23/100) * K1156,
    AND(N1156/K1156 &gt; 10, N1156/K1156 &lt;= 20), 3000/(Summary!$B$23/100) * K1156,
    AND(N1156/K1156 &gt; 20, N1156/K1156 &lt;= 25), 11000/(Summary!$B$23/100) * K1156,
    AND(N1156/K1156 &gt; 25, N1156/K1156 &lt;= 999), 15000/(Summary!$B$23/100) * K1156
),0))</f>
        <v>0</v>
      </c>
      <c r="X1156" s="99" cm="1">
        <f t="array" ref="X1156">_xlfn.IFNA(_xlfn.IFS(AND(P1156&gt;=2000, P1156&lt;3000), 10000, AND(P1156&gt;=3000, P1156&lt;4000), 15000, AND(P1156&gt;=4000, P1156&lt;5000), 20000, AND(P1156&gt;=5000), 25000),0)</f>
        <v>0</v>
      </c>
      <c r="Y1156" s="64" t="str">
        <f>_xlfn.IFNA(VLOOKUP(D1156,OTC!$A:$H,8,0),"")</f>
        <v/>
      </c>
      <c r="Z1156" s="102">
        <f t="shared" si="395"/>
        <v>0</v>
      </c>
      <c r="AA1156" s="113">
        <f t="shared" si="396"/>
        <v>831</v>
      </c>
      <c r="AB1156" s="124">
        <f>IF(OR(ISNUMBER(SEARCH("적하삭제",J1156)),ISNUMBER(SEARCH("적하 삭제",J1156))),0,AA1156*Summary!$B$23/100)</f>
        <v>7830.7622999999994</v>
      </c>
      <c r="AC1156" s="65"/>
      <c r="AD1156" s="145">
        <v>45926</v>
      </c>
      <c r="AE1156" s="139" t="s">
        <v>10</v>
      </c>
      <c r="AF1156" s="139">
        <v>82020038196</v>
      </c>
      <c r="AG1156" s="139" t="s">
        <v>3485</v>
      </c>
      <c r="AH1156" s="139" t="s">
        <v>3486</v>
      </c>
      <c r="AI1156" s="139">
        <v>1094035815</v>
      </c>
      <c r="AJ1156" s="139">
        <v>47278</v>
      </c>
      <c r="AK1156" s="139"/>
      <c r="AL1156" s="140">
        <v>1</v>
      </c>
      <c r="AM1156" s="141">
        <v>0.75</v>
      </c>
      <c r="AN1156" s="141">
        <v>1.9</v>
      </c>
      <c r="AO1156" s="141">
        <v>1.9</v>
      </c>
      <c r="AP1156" s="139" t="s">
        <v>8</v>
      </c>
      <c r="AQ1156" s="141">
        <v>6.4</v>
      </c>
      <c r="AR1156" s="139" t="s">
        <v>81</v>
      </c>
      <c r="AS1156" s="139" t="s">
        <v>81</v>
      </c>
      <c r="AT1156" s="139" t="s">
        <v>81</v>
      </c>
      <c r="AU1156" s="139" t="s">
        <v>81</v>
      </c>
      <c r="AV1156" s="139" t="s">
        <v>81</v>
      </c>
      <c r="AW1156" s="139">
        <v>2256355</v>
      </c>
      <c r="AX1156" s="139" t="s">
        <v>121</v>
      </c>
      <c r="AY1156" s="139" t="s">
        <v>82</v>
      </c>
      <c r="AZ1156" s="139"/>
      <c r="BA1156" s="139" t="s">
        <v>83</v>
      </c>
      <c r="BB1156" s="157">
        <v>596421512753</v>
      </c>
      <c r="BC1156" s="139"/>
      <c r="BD1156" s="139" t="s">
        <v>3487</v>
      </c>
      <c r="BE1156" s="139" t="s">
        <v>119</v>
      </c>
      <c r="BF1156" s="139" t="s">
        <v>87</v>
      </c>
      <c r="BG1156" s="139" t="s">
        <v>84</v>
      </c>
      <c r="BH1156" s="139" t="s">
        <v>85</v>
      </c>
      <c r="BI1156" s="139" t="s">
        <v>86</v>
      </c>
      <c r="BJ1156" s="139"/>
      <c r="BK1156" s="139" t="s">
        <v>116</v>
      </c>
    </row>
    <row r="1157" spans="1:63" ht="13.2" customHeight="1" x14ac:dyDescent="0.2">
      <c r="A1157" s="54">
        <f t="shared" si="375"/>
        <v>45926</v>
      </c>
      <c r="B1157" s="54" t="str">
        <f t="shared" si="376"/>
        <v>NRT</v>
      </c>
      <c r="C1157" s="53">
        <f t="shared" si="377"/>
        <v>82020038196</v>
      </c>
      <c r="D1157" s="55" t="str">
        <f t="shared" si="378"/>
        <v>PJP250150524</v>
      </c>
      <c r="E1157" s="53">
        <f t="shared" si="379"/>
        <v>596421512845</v>
      </c>
      <c r="F1157" s="53">
        <f t="shared" si="380"/>
        <v>2256355</v>
      </c>
      <c r="G1157" s="53" t="str">
        <f t="shared" si="381"/>
        <v>SWCORP (TEAMHT)</v>
      </c>
      <c r="H1157" s="55" t="str">
        <f t="shared" si="382"/>
        <v>김수림</v>
      </c>
      <c r="I1157" s="53">
        <f t="shared" si="383"/>
        <v>4716</v>
      </c>
      <c r="J1157" s="72">
        <f t="shared" si="384"/>
        <v>0</v>
      </c>
      <c r="K1157" s="114">
        <f t="shared" si="385"/>
        <v>1</v>
      </c>
      <c r="L1157" s="115">
        <f t="shared" si="386"/>
        <v>0.35</v>
      </c>
      <c r="M1157" s="115">
        <f t="shared" si="387"/>
        <v>2</v>
      </c>
      <c r="N1157" s="56">
        <f t="shared" si="388"/>
        <v>2</v>
      </c>
      <c r="O1157" s="53" t="str">
        <f t="shared" si="389"/>
        <v>일반(목록배제,Normal-Manifest Exception)</v>
      </c>
      <c r="P1157" s="100">
        <f t="shared" si="390"/>
        <v>12.15</v>
      </c>
      <c r="Q1157" s="63" t="str">
        <f t="shared" si="391"/>
        <v>RS702</v>
      </c>
      <c r="R1157" s="63" t="str">
        <f t="shared" si="392"/>
        <v>AIR SEOUL</v>
      </c>
      <c r="S1157" s="54">
        <f t="shared" si="393"/>
        <v>45926</v>
      </c>
      <c r="T1157" s="94">
        <f t="shared" si="394"/>
        <v>850</v>
      </c>
      <c r="U1157" s="98" cm="1">
        <f t="array" ref="U1157">IF(OR(ISNUMBER(SEARCH("대신대납",J1157)),ISNUMBER(SEARCH("대신 대납",J1157))),_xlfn.LET(
  _xlpm.s,J1157,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7" s="98">
        <f>((K1157-1)*2500)/(Summary!$B$23/100)</f>
        <v>0</v>
      </c>
      <c r="W1157" s="107">
        <f>IF(OR(ISNUMBER(SEARCH("대신대납",J1157)),ISNUMBER(SEARCH("대신 대납",J1157)),ISNUMBER(SEARCH("대신착불",J1157)),ISNUMBER(SEARCH("대신 착불",J1157))), 0,_xlfn.IFNA(_xlfn.IFS(
    AND(N1157/K1157 &gt; 2, N1157/K1157 &lt;= 5), 500/(Summary!$B$23/100) * K1157,
    AND(N1157/K1157 &gt; 5, N1157/K1157 &lt;= 10), 1000/(Summary!$B$23/100) * K1157,
    AND(N1157/K1157 &gt; 10, N1157/K1157 &lt;= 20), 3000/(Summary!$B$23/100) * K1157,
    AND(N1157/K1157 &gt; 20, N1157/K1157 &lt;= 25), 11000/(Summary!$B$23/100) * K1157,
    AND(N1157/K1157 &gt; 25, N1157/K1157 &lt;= 999), 15000/(Summary!$B$23/100) * K1157
),0))</f>
        <v>0</v>
      </c>
      <c r="X1157" s="99" cm="1">
        <f t="array" ref="X1157">_xlfn.IFNA(_xlfn.IFS(AND(P1157&gt;=2000, P1157&lt;3000), 10000, AND(P1157&gt;=3000, P1157&lt;4000), 15000, AND(P1157&gt;=4000, P1157&lt;5000), 20000, AND(P1157&gt;=5000), 25000),0)</f>
        <v>0</v>
      </c>
      <c r="Y1157" s="64" t="str">
        <f>_xlfn.IFNA(VLOOKUP(D1157,OTC!$A:$H,8,0),"")</f>
        <v/>
      </c>
      <c r="Z1157" s="102">
        <f t="shared" si="395"/>
        <v>0</v>
      </c>
      <c r="AA1157" s="113">
        <f t="shared" si="396"/>
        <v>850</v>
      </c>
      <c r="AB1157" s="124">
        <f>IF(OR(ISNUMBER(SEARCH("적하삭제",J1157)),ISNUMBER(SEARCH("적하 삭제",J1157))),0,AA1157*Summary!$B$23/100)</f>
        <v>8009.8050000000003</v>
      </c>
      <c r="AC1157" s="65"/>
      <c r="AD1157" s="145">
        <v>45926</v>
      </c>
      <c r="AE1157" s="139" t="s">
        <v>10</v>
      </c>
      <c r="AF1157" s="139">
        <v>82020038196</v>
      </c>
      <c r="AG1157" s="139" t="s">
        <v>3488</v>
      </c>
      <c r="AH1157" s="139" t="s">
        <v>3489</v>
      </c>
      <c r="AI1157" s="139">
        <v>1041600919</v>
      </c>
      <c r="AJ1157" s="139">
        <v>4716</v>
      </c>
      <c r="AK1157" s="139"/>
      <c r="AL1157" s="140">
        <v>1</v>
      </c>
      <c r="AM1157" s="141">
        <v>0.35</v>
      </c>
      <c r="AN1157" s="141">
        <v>2</v>
      </c>
      <c r="AO1157" s="141">
        <v>2</v>
      </c>
      <c r="AP1157" s="139" t="s">
        <v>8</v>
      </c>
      <c r="AQ1157" s="141">
        <v>12.15</v>
      </c>
      <c r="AR1157" s="139" t="s">
        <v>81</v>
      </c>
      <c r="AS1157" s="139" t="s">
        <v>81</v>
      </c>
      <c r="AT1157" s="139" t="s">
        <v>81</v>
      </c>
      <c r="AU1157" s="139" t="s">
        <v>81</v>
      </c>
      <c r="AV1157" s="139" t="s">
        <v>81</v>
      </c>
      <c r="AW1157" s="139">
        <v>2256355</v>
      </c>
      <c r="AX1157" s="139" t="s">
        <v>121</v>
      </c>
      <c r="AY1157" s="139" t="s">
        <v>89</v>
      </c>
      <c r="AZ1157" s="139"/>
      <c r="BA1157" s="139" t="s">
        <v>83</v>
      </c>
      <c r="BB1157" s="157">
        <v>596421512845</v>
      </c>
      <c r="BC1157" s="139"/>
      <c r="BD1157" s="139" t="s">
        <v>3490</v>
      </c>
      <c r="BE1157" s="139" t="s">
        <v>119</v>
      </c>
      <c r="BF1157" s="139" t="s">
        <v>87</v>
      </c>
      <c r="BG1157" s="139" t="s">
        <v>84</v>
      </c>
      <c r="BH1157" s="139" t="s">
        <v>85</v>
      </c>
      <c r="BI1157" s="139" t="s">
        <v>86</v>
      </c>
      <c r="BJ1157" s="139"/>
      <c r="BK1157" s="139" t="s">
        <v>116</v>
      </c>
    </row>
    <row r="1158" spans="1:63" ht="13.2" customHeight="1" x14ac:dyDescent="0.2">
      <c r="A1158" s="54">
        <f t="shared" si="375"/>
        <v>45926</v>
      </c>
      <c r="B1158" s="54" t="str">
        <f t="shared" si="376"/>
        <v>NRT</v>
      </c>
      <c r="C1158" s="53">
        <f t="shared" si="377"/>
        <v>82020038196</v>
      </c>
      <c r="D1158" s="55" t="str">
        <f t="shared" si="378"/>
        <v>PJP250151291</v>
      </c>
      <c r="E1158" s="53">
        <f t="shared" si="379"/>
        <v>596421515881</v>
      </c>
      <c r="F1158" s="53">
        <f t="shared" si="380"/>
        <v>2256355</v>
      </c>
      <c r="G1158" s="53" t="str">
        <f t="shared" si="381"/>
        <v>SWCORP (TEAMHT)</v>
      </c>
      <c r="H1158" s="55" t="str">
        <f t="shared" si="382"/>
        <v>손예진</v>
      </c>
      <c r="I1158" s="53">
        <f t="shared" si="383"/>
        <v>16923</v>
      </c>
      <c r="J1158" s="72">
        <f t="shared" si="384"/>
        <v>0</v>
      </c>
      <c r="K1158" s="114">
        <f t="shared" si="385"/>
        <v>1</v>
      </c>
      <c r="L1158" s="115">
        <f t="shared" si="386"/>
        <v>0.3</v>
      </c>
      <c r="M1158" s="115">
        <f t="shared" si="387"/>
        <v>2</v>
      </c>
      <c r="N1158" s="56">
        <f t="shared" si="388"/>
        <v>2</v>
      </c>
      <c r="O1158" s="53" t="str">
        <f t="shared" si="389"/>
        <v>목록(Manifest)</v>
      </c>
      <c r="P1158" s="100">
        <f t="shared" si="390"/>
        <v>2.25</v>
      </c>
      <c r="Q1158" s="63" t="str">
        <f t="shared" si="391"/>
        <v>RS702</v>
      </c>
      <c r="R1158" s="63" t="str">
        <f t="shared" si="392"/>
        <v>AIR SEOUL</v>
      </c>
      <c r="S1158" s="54">
        <f t="shared" si="393"/>
        <v>45926</v>
      </c>
      <c r="T1158" s="94">
        <f t="shared" si="394"/>
        <v>850</v>
      </c>
      <c r="U1158" s="98" cm="1">
        <f t="array" ref="U1158">IF(OR(ISNUMBER(SEARCH("대신대납",J1158)),ISNUMBER(SEARCH("대신 대납",J1158))),_xlfn.LET(
  _xlpm.s,J1158,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8" s="98">
        <f>((K1158-1)*2500)/(Summary!$B$23/100)</f>
        <v>0</v>
      </c>
      <c r="W1158" s="107">
        <f>IF(OR(ISNUMBER(SEARCH("대신대납",J1158)),ISNUMBER(SEARCH("대신 대납",J1158)),ISNUMBER(SEARCH("대신착불",J1158)),ISNUMBER(SEARCH("대신 착불",J1158))), 0,_xlfn.IFNA(_xlfn.IFS(
    AND(N1158/K1158 &gt; 2, N1158/K1158 &lt;= 5), 500/(Summary!$B$23/100) * K1158,
    AND(N1158/K1158 &gt; 5, N1158/K1158 &lt;= 10), 1000/(Summary!$B$23/100) * K1158,
    AND(N1158/K1158 &gt; 10, N1158/K1158 &lt;= 20), 3000/(Summary!$B$23/100) * K1158,
    AND(N1158/K1158 &gt; 20, N1158/K1158 &lt;= 25), 11000/(Summary!$B$23/100) * K1158,
    AND(N1158/K1158 &gt; 25, N1158/K1158 &lt;= 999), 15000/(Summary!$B$23/100) * K1158
),0))</f>
        <v>0</v>
      </c>
      <c r="X1158" s="99" cm="1">
        <f t="array" ref="X1158">_xlfn.IFNA(_xlfn.IFS(AND(P1158&gt;=2000, P1158&lt;3000), 10000, AND(P1158&gt;=3000, P1158&lt;4000), 15000, AND(P1158&gt;=4000, P1158&lt;5000), 20000, AND(P1158&gt;=5000), 25000),0)</f>
        <v>0</v>
      </c>
      <c r="Y1158" s="64" t="str">
        <f>_xlfn.IFNA(VLOOKUP(D1158,OTC!$A:$H,8,0),"")</f>
        <v/>
      </c>
      <c r="Z1158" s="102">
        <f t="shared" si="395"/>
        <v>0</v>
      </c>
      <c r="AA1158" s="113">
        <f t="shared" si="396"/>
        <v>850</v>
      </c>
      <c r="AB1158" s="124">
        <f>IF(OR(ISNUMBER(SEARCH("적하삭제",J1158)),ISNUMBER(SEARCH("적하 삭제",J1158))),0,AA1158*Summary!$B$23/100)</f>
        <v>8009.8050000000003</v>
      </c>
      <c r="AC1158" s="65"/>
      <c r="AD1158" s="145">
        <v>45926</v>
      </c>
      <c r="AE1158" s="139" t="s">
        <v>10</v>
      </c>
      <c r="AF1158" s="139">
        <v>82020038196</v>
      </c>
      <c r="AG1158" s="139" t="s">
        <v>3491</v>
      </c>
      <c r="AH1158" s="139" t="s">
        <v>3492</v>
      </c>
      <c r="AI1158" s="139">
        <v>1058110334</v>
      </c>
      <c r="AJ1158" s="139">
        <v>16923</v>
      </c>
      <c r="AK1158" s="139"/>
      <c r="AL1158" s="140">
        <v>1</v>
      </c>
      <c r="AM1158" s="141">
        <v>0.3</v>
      </c>
      <c r="AN1158" s="141">
        <v>2</v>
      </c>
      <c r="AO1158" s="141">
        <v>2</v>
      </c>
      <c r="AP1158" s="139" t="s">
        <v>7</v>
      </c>
      <c r="AQ1158" s="141">
        <v>2.25</v>
      </c>
      <c r="AR1158" s="139" t="s">
        <v>81</v>
      </c>
      <c r="AS1158" s="139" t="s">
        <v>81</v>
      </c>
      <c r="AT1158" s="139" t="s">
        <v>81</v>
      </c>
      <c r="AU1158" s="139" t="s">
        <v>81</v>
      </c>
      <c r="AV1158" s="139" t="s">
        <v>81</v>
      </c>
      <c r="AW1158" s="139">
        <v>2256355</v>
      </c>
      <c r="AX1158" s="139" t="s">
        <v>121</v>
      </c>
      <c r="AY1158" s="139" t="s">
        <v>82</v>
      </c>
      <c r="AZ1158" s="139"/>
      <c r="BA1158" s="139" t="s">
        <v>83</v>
      </c>
      <c r="BB1158" s="157">
        <v>596421515881</v>
      </c>
      <c r="BC1158" s="139"/>
      <c r="BD1158" s="139" t="s">
        <v>3493</v>
      </c>
      <c r="BE1158" s="139" t="s">
        <v>119</v>
      </c>
      <c r="BF1158" s="139" t="s">
        <v>87</v>
      </c>
      <c r="BG1158" s="139" t="s">
        <v>84</v>
      </c>
      <c r="BH1158" s="139" t="s">
        <v>85</v>
      </c>
      <c r="BI1158" s="139" t="s">
        <v>86</v>
      </c>
      <c r="BJ1158" s="139"/>
      <c r="BK1158" s="139" t="s">
        <v>116</v>
      </c>
    </row>
    <row r="1159" spans="1:63" ht="13.2" customHeight="1" x14ac:dyDescent="0.2">
      <c r="A1159" s="54">
        <f t="shared" ref="A1159:A1222" si="397">AD1159</f>
        <v>45926</v>
      </c>
      <c r="B1159" s="54" t="str">
        <f t="shared" ref="B1159:B1222" si="398">AE1159</f>
        <v>NRT</v>
      </c>
      <c r="C1159" s="53">
        <f t="shared" ref="C1159:C1222" si="399">AF1159</f>
        <v>82020038196</v>
      </c>
      <c r="D1159" s="55" t="str">
        <f t="shared" ref="D1159:D1222" si="400">AG1159</f>
        <v>PJP250150493</v>
      </c>
      <c r="E1159" s="53">
        <f t="shared" ref="E1159:E1222" si="401">BB1159</f>
        <v>596421512532</v>
      </c>
      <c r="F1159" s="53">
        <f t="shared" ref="F1159:F1222" si="402">AW1159</f>
        <v>2256355</v>
      </c>
      <c r="G1159" s="53" t="str">
        <f t="shared" ref="G1159:G1222" si="403">AX1159</f>
        <v>SWCORP (TEAMHT)</v>
      </c>
      <c r="H1159" s="55" t="str">
        <f t="shared" ref="H1159:H1222" si="404">AH1159</f>
        <v>박소정</v>
      </c>
      <c r="I1159" s="53">
        <f t="shared" ref="I1159:I1222" si="405">AJ1159</f>
        <v>31236</v>
      </c>
      <c r="J1159" s="72">
        <f t="shared" ref="J1159:J1222" si="406">AK1159</f>
        <v>0</v>
      </c>
      <c r="K1159" s="114">
        <f t="shared" ref="K1159:K1222" si="407">AL1159</f>
        <v>1</v>
      </c>
      <c r="L1159" s="115">
        <f t="shared" ref="L1159:L1222" si="408">AM1159</f>
        <v>0.7</v>
      </c>
      <c r="M1159" s="115">
        <f t="shared" ref="M1159:M1222" si="409">AN1159</f>
        <v>2.1</v>
      </c>
      <c r="N1159" s="56">
        <f t="shared" ref="N1159:N1222" si="410">CEILING(IF(L1159&gt;M1159,L1159,M1159),$D$2)</f>
        <v>2.1</v>
      </c>
      <c r="O1159" s="53" t="str">
        <f t="shared" ref="O1159:O1222" si="411">AP1159</f>
        <v>일반(목록배제,Normal-Manifest Exception)</v>
      </c>
      <c r="P1159" s="100">
        <f t="shared" ref="P1159:P1222" si="412">AQ1159</f>
        <v>4.9400000000000004</v>
      </c>
      <c r="Q1159" s="63" t="str">
        <f t="shared" ref="Q1159:Q1222" si="413">BE1159</f>
        <v>RS702</v>
      </c>
      <c r="R1159" s="63" t="str">
        <f t="shared" ref="R1159:R1222" si="414">BF1159</f>
        <v>AIR SEOUL</v>
      </c>
      <c r="S1159" s="54">
        <f t="shared" ref="S1159:S1222" si="415">DATE(YEAR(A1159),MONTH(A1159),DAY(A1159))</f>
        <v>45926</v>
      </c>
      <c r="T1159" s="94">
        <f t="shared" ref="T1159:T1222" si="416">IF(N1159&gt;0.5,CEILING($B$2+(N1159-0.5)*$C$2,1),$B$2)-30</f>
        <v>869</v>
      </c>
      <c r="U1159" s="98" cm="1">
        <f t="array" ref="U1159">IF(OR(ISNUMBER(SEARCH("대신대납",J1159)),ISNUMBER(SEARCH("대신 대납",J1159))),_xlfn.LET(
  _xlpm.s,J1159,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59" s="98">
        <f>((K1159-1)*2500)/(Summary!$B$23/100)</f>
        <v>0</v>
      </c>
      <c r="W1159" s="107">
        <f>IF(OR(ISNUMBER(SEARCH("대신대납",J1159)),ISNUMBER(SEARCH("대신 대납",J1159)),ISNUMBER(SEARCH("대신착불",J1159)),ISNUMBER(SEARCH("대신 착불",J1159))), 0,_xlfn.IFNA(_xlfn.IFS(
    AND(N1159/K1159 &gt; 2, N1159/K1159 &lt;= 5), 500/(Summary!$B$23/100) * K1159,
    AND(N1159/K1159 &gt; 5, N1159/K1159 &lt;= 10), 1000/(Summary!$B$23/100) * K1159,
    AND(N1159/K1159 &gt; 10, N1159/K1159 &lt;= 20), 3000/(Summary!$B$23/100) * K1159,
    AND(N1159/K1159 &gt; 20, N1159/K1159 &lt;= 25), 11000/(Summary!$B$23/100) * K1159,
    AND(N1159/K1159 &gt; 25, N1159/K1159 &lt;= 999), 15000/(Summary!$B$23/100) * K1159
),0))</f>
        <v>53.059968376258844</v>
      </c>
      <c r="X1159" s="99" cm="1">
        <f t="array" ref="X1159">_xlfn.IFNA(_xlfn.IFS(AND(P1159&gt;=2000, P1159&lt;3000), 10000, AND(P1159&gt;=3000, P1159&lt;4000), 15000, AND(P1159&gt;=4000, P1159&lt;5000), 20000, AND(P1159&gt;=5000), 25000),0)</f>
        <v>0</v>
      </c>
      <c r="Y1159" s="64" t="str">
        <f>_xlfn.IFNA(VLOOKUP(D1159,OTC!$A:$H,8,0),"")</f>
        <v/>
      </c>
      <c r="Z1159" s="102">
        <f t="shared" ref="Z1159:Z1222" si="417">ROUND(SUM(U1159:Y1159),0)</f>
        <v>53</v>
      </c>
      <c r="AA1159" s="113">
        <f t="shared" ref="AA1159:AA1222" si="418">SUM(Z1159,T1159)</f>
        <v>922</v>
      </c>
      <c r="AB1159" s="124">
        <f>IF(OR(ISNUMBER(SEARCH("적하삭제",J1159)),ISNUMBER(SEARCH("적하 삭제",J1159))),0,AA1159*Summary!$B$23/100)</f>
        <v>8688.2826000000005</v>
      </c>
      <c r="AC1159" s="65"/>
      <c r="AD1159" s="145">
        <v>45926</v>
      </c>
      <c r="AE1159" s="139" t="s">
        <v>10</v>
      </c>
      <c r="AF1159" s="139">
        <v>82020038196</v>
      </c>
      <c r="AG1159" s="139" t="s">
        <v>3494</v>
      </c>
      <c r="AH1159" s="139" t="s">
        <v>273</v>
      </c>
      <c r="AI1159" s="139">
        <v>1095852817</v>
      </c>
      <c r="AJ1159" s="139">
        <v>31236</v>
      </c>
      <c r="AK1159" s="139"/>
      <c r="AL1159" s="140">
        <v>1</v>
      </c>
      <c r="AM1159" s="141">
        <v>0.7</v>
      </c>
      <c r="AN1159" s="141">
        <v>2.1</v>
      </c>
      <c r="AO1159" s="141">
        <v>2.1</v>
      </c>
      <c r="AP1159" s="139" t="s">
        <v>8</v>
      </c>
      <c r="AQ1159" s="141">
        <v>4.9400000000000004</v>
      </c>
      <c r="AR1159" s="139" t="s">
        <v>81</v>
      </c>
      <c r="AS1159" s="139" t="s">
        <v>81</v>
      </c>
      <c r="AT1159" s="139" t="s">
        <v>81</v>
      </c>
      <c r="AU1159" s="139" t="s">
        <v>81</v>
      </c>
      <c r="AV1159" s="139" t="s">
        <v>81</v>
      </c>
      <c r="AW1159" s="139">
        <v>2256355</v>
      </c>
      <c r="AX1159" s="139" t="s">
        <v>121</v>
      </c>
      <c r="AY1159" s="139" t="s">
        <v>82</v>
      </c>
      <c r="AZ1159" s="139"/>
      <c r="BA1159" s="139" t="s">
        <v>83</v>
      </c>
      <c r="BB1159" s="157">
        <v>596421512532</v>
      </c>
      <c r="BC1159" s="139"/>
      <c r="BD1159" s="139" t="s">
        <v>3495</v>
      </c>
      <c r="BE1159" s="139" t="s">
        <v>119</v>
      </c>
      <c r="BF1159" s="139" t="s">
        <v>87</v>
      </c>
      <c r="BG1159" s="139" t="s">
        <v>84</v>
      </c>
      <c r="BH1159" s="139" t="s">
        <v>85</v>
      </c>
      <c r="BI1159" s="139" t="s">
        <v>86</v>
      </c>
      <c r="BJ1159" s="139"/>
      <c r="BK1159" s="139" t="s">
        <v>116</v>
      </c>
    </row>
    <row r="1160" spans="1:63" ht="13.2" customHeight="1" x14ac:dyDescent="0.2">
      <c r="A1160" s="54">
        <f t="shared" si="397"/>
        <v>45926</v>
      </c>
      <c r="B1160" s="54" t="str">
        <f t="shared" si="398"/>
        <v>NRT</v>
      </c>
      <c r="C1160" s="53">
        <f t="shared" si="399"/>
        <v>82020038196</v>
      </c>
      <c r="D1160" s="55" t="str">
        <f t="shared" si="400"/>
        <v>PJP250150479</v>
      </c>
      <c r="E1160" s="53">
        <f t="shared" si="401"/>
        <v>596421512392</v>
      </c>
      <c r="F1160" s="53">
        <f t="shared" si="402"/>
        <v>2256355</v>
      </c>
      <c r="G1160" s="53" t="str">
        <f t="shared" si="403"/>
        <v>SWCORP (TEAMHT)</v>
      </c>
      <c r="H1160" s="55" t="str">
        <f t="shared" si="404"/>
        <v>황상윤</v>
      </c>
      <c r="I1160" s="53">
        <f t="shared" si="405"/>
        <v>6919</v>
      </c>
      <c r="J1160" s="72">
        <f t="shared" si="406"/>
        <v>0</v>
      </c>
      <c r="K1160" s="114">
        <f t="shared" si="407"/>
        <v>1</v>
      </c>
      <c r="L1160" s="115">
        <f t="shared" si="408"/>
        <v>1.65</v>
      </c>
      <c r="M1160" s="115">
        <f t="shared" si="409"/>
        <v>4.4000000000000004</v>
      </c>
      <c r="N1160" s="56">
        <f t="shared" si="410"/>
        <v>4.4000000000000004</v>
      </c>
      <c r="O1160" s="53" t="str">
        <f t="shared" si="411"/>
        <v>일반(목록배제,Normal-Manifest Exception)</v>
      </c>
      <c r="P1160" s="100">
        <f t="shared" si="412"/>
        <v>11.94</v>
      </c>
      <c r="Q1160" s="63" t="str">
        <f t="shared" si="413"/>
        <v>RS702</v>
      </c>
      <c r="R1160" s="63" t="str">
        <f t="shared" si="414"/>
        <v>AIR SEOUL</v>
      </c>
      <c r="S1160" s="54">
        <f t="shared" si="415"/>
        <v>45926</v>
      </c>
      <c r="T1160" s="94">
        <f t="shared" si="416"/>
        <v>1306</v>
      </c>
      <c r="U1160" s="98" cm="1">
        <f t="array" ref="U1160">IF(OR(ISNUMBER(SEARCH("대신대납",J1160)),ISNUMBER(SEARCH("대신 대납",J1160))),_xlfn.LET(
  _xlpm.s,J1160,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0" s="98">
        <f>((K1160-1)*2500)/(Summary!$B$23/100)</f>
        <v>0</v>
      </c>
      <c r="W1160" s="107">
        <f>IF(OR(ISNUMBER(SEARCH("대신대납",J1160)),ISNUMBER(SEARCH("대신 대납",J1160)),ISNUMBER(SEARCH("대신착불",J1160)),ISNUMBER(SEARCH("대신 착불",J1160))), 0,_xlfn.IFNA(_xlfn.IFS(
    AND(N1160/K1160 &gt; 2, N1160/K1160 &lt;= 5), 500/(Summary!$B$23/100) * K1160,
    AND(N1160/K1160 &gt; 5, N1160/K1160 &lt;= 10), 1000/(Summary!$B$23/100) * K1160,
    AND(N1160/K1160 &gt; 10, N1160/K1160 &lt;= 20), 3000/(Summary!$B$23/100) * K1160,
    AND(N1160/K1160 &gt; 20, N1160/K1160 &lt;= 25), 11000/(Summary!$B$23/100) * K1160,
    AND(N1160/K1160 &gt; 25, N1160/K1160 &lt;= 999), 15000/(Summary!$B$23/100) * K1160
),0))</f>
        <v>53.059968376258844</v>
      </c>
      <c r="X1160" s="99" cm="1">
        <f t="array" ref="X1160">_xlfn.IFNA(_xlfn.IFS(AND(P1160&gt;=2000, P1160&lt;3000), 10000, AND(P1160&gt;=3000, P1160&lt;4000), 15000, AND(P1160&gt;=4000, P1160&lt;5000), 20000, AND(P1160&gt;=5000), 25000),0)</f>
        <v>0</v>
      </c>
      <c r="Y1160" s="64" t="str">
        <f>_xlfn.IFNA(VLOOKUP(D1160,OTC!$A:$H,8,0),"")</f>
        <v/>
      </c>
      <c r="Z1160" s="102">
        <f t="shared" si="417"/>
        <v>53</v>
      </c>
      <c r="AA1160" s="113">
        <f t="shared" si="418"/>
        <v>1359</v>
      </c>
      <c r="AB1160" s="124">
        <f>IF(OR(ISNUMBER(SEARCH("적하삭제",J1160)),ISNUMBER(SEARCH("적하 삭제",J1160))),0,AA1160*Summary!$B$23/100)</f>
        <v>12806.2647</v>
      </c>
      <c r="AC1160" s="65"/>
      <c r="AD1160" s="145">
        <v>45926</v>
      </c>
      <c r="AE1160" s="139" t="s">
        <v>10</v>
      </c>
      <c r="AF1160" s="139">
        <v>82020038196</v>
      </c>
      <c r="AG1160" s="139" t="s">
        <v>3496</v>
      </c>
      <c r="AH1160" s="139" t="s">
        <v>3497</v>
      </c>
      <c r="AI1160" s="139">
        <v>1028181211</v>
      </c>
      <c r="AJ1160" s="139">
        <v>6919</v>
      </c>
      <c r="AK1160" s="139"/>
      <c r="AL1160" s="140">
        <v>1</v>
      </c>
      <c r="AM1160" s="141">
        <v>1.65</v>
      </c>
      <c r="AN1160" s="141">
        <v>4.4000000000000004</v>
      </c>
      <c r="AO1160" s="141">
        <v>4.4000000000000004</v>
      </c>
      <c r="AP1160" s="139" t="s">
        <v>8</v>
      </c>
      <c r="AQ1160" s="141">
        <v>11.94</v>
      </c>
      <c r="AR1160" s="139" t="s">
        <v>81</v>
      </c>
      <c r="AS1160" s="139" t="s">
        <v>81</v>
      </c>
      <c r="AT1160" s="139" t="s">
        <v>81</v>
      </c>
      <c r="AU1160" s="139" t="s">
        <v>81</v>
      </c>
      <c r="AV1160" s="139" t="s">
        <v>81</v>
      </c>
      <c r="AW1160" s="139">
        <v>2256355</v>
      </c>
      <c r="AX1160" s="139" t="s">
        <v>121</v>
      </c>
      <c r="AY1160" s="139" t="s">
        <v>82</v>
      </c>
      <c r="AZ1160" s="139"/>
      <c r="BA1160" s="139" t="s">
        <v>83</v>
      </c>
      <c r="BB1160" s="157">
        <v>596421512392</v>
      </c>
      <c r="BC1160" s="139"/>
      <c r="BD1160" s="139" t="s">
        <v>3498</v>
      </c>
      <c r="BE1160" s="139" t="s">
        <v>119</v>
      </c>
      <c r="BF1160" s="139" t="s">
        <v>87</v>
      </c>
      <c r="BG1160" s="139" t="s">
        <v>84</v>
      </c>
      <c r="BH1160" s="139" t="s">
        <v>85</v>
      </c>
      <c r="BI1160" s="139" t="s">
        <v>86</v>
      </c>
      <c r="BJ1160" s="139"/>
      <c r="BK1160" s="139" t="s">
        <v>116</v>
      </c>
    </row>
    <row r="1161" spans="1:63" ht="13.2" customHeight="1" x14ac:dyDescent="0.2">
      <c r="A1161" s="54">
        <f t="shared" si="397"/>
        <v>45926</v>
      </c>
      <c r="B1161" s="54" t="str">
        <f t="shared" si="398"/>
        <v>NRT</v>
      </c>
      <c r="C1161" s="53">
        <f t="shared" si="399"/>
        <v>82020038196</v>
      </c>
      <c r="D1161" s="55" t="str">
        <f t="shared" si="400"/>
        <v>PJP250150501</v>
      </c>
      <c r="E1161" s="53">
        <f t="shared" si="401"/>
        <v>596421512613</v>
      </c>
      <c r="F1161" s="53">
        <f t="shared" si="402"/>
        <v>2256355</v>
      </c>
      <c r="G1161" s="53" t="str">
        <f t="shared" si="403"/>
        <v>SWCORP (TEAMHT)</v>
      </c>
      <c r="H1161" s="55" t="str">
        <f t="shared" si="404"/>
        <v>유초희</v>
      </c>
      <c r="I1161" s="53">
        <f t="shared" si="405"/>
        <v>26460</v>
      </c>
      <c r="J1161" s="72">
        <f t="shared" si="406"/>
        <v>0</v>
      </c>
      <c r="K1161" s="114">
        <f t="shared" si="407"/>
        <v>1</v>
      </c>
      <c r="L1161" s="115">
        <f t="shared" si="408"/>
        <v>3.15</v>
      </c>
      <c r="M1161" s="115">
        <f t="shared" si="409"/>
        <v>2.2000000000000002</v>
      </c>
      <c r="N1161" s="56">
        <f t="shared" si="410"/>
        <v>3.2</v>
      </c>
      <c r="O1161" s="53" t="str">
        <f t="shared" si="411"/>
        <v>일반(목록배제,Normal-Manifest Exception)</v>
      </c>
      <c r="P1161" s="100">
        <f t="shared" si="412"/>
        <v>6.74</v>
      </c>
      <c r="Q1161" s="63" t="str">
        <f t="shared" si="413"/>
        <v>RS702</v>
      </c>
      <c r="R1161" s="63" t="str">
        <f t="shared" si="414"/>
        <v>AIR SEOUL</v>
      </c>
      <c r="S1161" s="54">
        <f t="shared" si="415"/>
        <v>45926</v>
      </c>
      <c r="T1161" s="94">
        <f t="shared" si="416"/>
        <v>1078</v>
      </c>
      <c r="U1161" s="98" cm="1">
        <f t="array" ref="U1161">IF(OR(ISNUMBER(SEARCH("대신대납",J1161)),ISNUMBER(SEARCH("대신 대납",J1161))),_xlfn.LET(
  _xlpm.s,J1161,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1" s="98">
        <f>((K1161-1)*2500)/(Summary!$B$23/100)</f>
        <v>0</v>
      </c>
      <c r="W1161" s="107">
        <f>IF(OR(ISNUMBER(SEARCH("대신대납",J1161)),ISNUMBER(SEARCH("대신 대납",J1161)),ISNUMBER(SEARCH("대신착불",J1161)),ISNUMBER(SEARCH("대신 착불",J1161))), 0,_xlfn.IFNA(_xlfn.IFS(
    AND(N1161/K1161 &gt; 2, N1161/K1161 &lt;= 5), 500/(Summary!$B$23/100) * K1161,
    AND(N1161/K1161 &gt; 5, N1161/K1161 &lt;= 10), 1000/(Summary!$B$23/100) * K1161,
    AND(N1161/K1161 &gt; 10, N1161/K1161 &lt;= 20), 3000/(Summary!$B$23/100) * K1161,
    AND(N1161/K1161 &gt; 20, N1161/K1161 &lt;= 25), 11000/(Summary!$B$23/100) * K1161,
    AND(N1161/K1161 &gt; 25, N1161/K1161 &lt;= 999), 15000/(Summary!$B$23/100) * K1161
),0))</f>
        <v>53.059968376258844</v>
      </c>
      <c r="X1161" s="99" cm="1">
        <f t="array" ref="X1161">_xlfn.IFNA(_xlfn.IFS(AND(P1161&gt;=2000, P1161&lt;3000), 10000, AND(P1161&gt;=3000, P1161&lt;4000), 15000, AND(P1161&gt;=4000, P1161&lt;5000), 20000, AND(P1161&gt;=5000), 25000),0)</f>
        <v>0</v>
      </c>
      <c r="Y1161" s="64" t="str">
        <f>_xlfn.IFNA(VLOOKUP(D1161,OTC!$A:$H,8,0),"")</f>
        <v/>
      </c>
      <c r="Z1161" s="102">
        <f t="shared" si="417"/>
        <v>53</v>
      </c>
      <c r="AA1161" s="113">
        <f t="shared" si="418"/>
        <v>1131</v>
      </c>
      <c r="AB1161" s="124">
        <f>IF(OR(ISNUMBER(SEARCH("적하삭제",J1161)),ISNUMBER(SEARCH("적하 삭제",J1161))),0,AA1161*Summary!$B$23/100)</f>
        <v>10657.7523</v>
      </c>
      <c r="AC1161" s="65"/>
      <c r="AD1161" s="145">
        <v>45926</v>
      </c>
      <c r="AE1161" s="139" t="s">
        <v>10</v>
      </c>
      <c r="AF1161" s="139">
        <v>82020038196</v>
      </c>
      <c r="AG1161" s="139" t="s">
        <v>3499</v>
      </c>
      <c r="AH1161" s="139" t="s">
        <v>3500</v>
      </c>
      <c r="AI1161" s="139">
        <v>1073561935</v>
      </c>
      <c r="AJ1161" s="139">
        <v>26460</v>
      </c>
      <c r="AK1161" s="139"/>
      <c r="AL1161" s="140">
        <v>1</v>
      </c>
      <c r="AM1161" s="141">
        <v>3.15</v>
      </c>
      <c r="AN1161" s="141">
        <v>2.2000000000000002</v>
      </c>
      <c r="AO1161" s="141">
        <v>3.2</v>
      </c>
      <c r="AP1161" s="139" t="s">
        <v>8</v>
      </c>
      <c r="AQ1161" s="141">
        <v>6.74</v>
      </c>
      <c r="AR1161" s="139" t="s">
        <v>81</v>
      </c>
      <c r="AS1161" s="139" t="s">
        <v>81</v>
      </c>
      <c r="AT1161" s="139" t="s">
        <v>81</v>
      </c>
      <c r="AU1161" s="139" t="s">
        <v>81</v>
      </c>
      <c r="AV1161" s="139" t="s">
        <v>81</v>
      </c>
      <c r="AW1161" s="139">
        <v>2256355</v>
      </c>
      <c r="AX1161" s="139" t="s">
        <v>121</v>
      </c>
      <c r="AY1161" s="139" t="s">
        <v>82</v>
      </c>
      <c r="AZ1161" s="139"/>
      <c r="BA1161" s="139" t="s">
        <v>83</v>
      </c>
      <c r="BB1161" s="157">
        <v>596421512613</v>
      </c>
      <c r="BC1161" s="139"/>
      <c r="BD1161" s="139" t="s">
        <v>3501</v>
      </c>
      <c r="BE1161" s="139" t="s">
        <v>119</v>
      </c>
      <c r="BF1161" s="139" t="s">
        <v>87</v>
      </c>
      <c r="BG1161" s="139" t="s">
        <v>84</v>
      </c>
      <c r="BH1161" s="139" t="s">
        <v>85</v>
      </c>
      <c r="BI1161" s="139" t="s">
        <v>86</v>
      </c>
      <c r="BJ1161" s="139"/>
      <c r="BK1161" s="139" t="s">
        <v>116</v>
      </c>
    </row>
    <row r="1162" spans="1:63" ht="13.2" customHeight="1" x14ac:dyDescent="0.2">
      <c r="A1162" s="54">
        <f t="shared" si="397"/>
        <v>45926</v>
      </c>
      <c r="B1162" s="54" t="str">
        <f t="shared" si="398"/>
        <v>NRT</v>
      </c>
      <c r="C1162" s="53">
        <f t="shared" si="399"/>
        <v>82020038196</v>
      </c>
      <c r="D1162" s="55" t="str">
        <f t="shared" si="400"/>
        <v>PJP250150486</v>
      </c>
      <c r="E1162" s="53">
        <f t="shared" si="401"/>
        <v>596421512462</v>
      </c>
      <c r="F1162" s="53">
        <f t="shared" si="402"/>
        <v>2256355</v>
      </c>
      <c r="G1162" s="53" t="str">
        <f t="shared" si="403"/>
        <v>SWCORP (TEAMHT)</v>
      </c>
      <c r="H1162" s="55" t="str">
        <f t="shared" si="404"/>
        <v>이주영</v>
      </c>
      <c r="I1162" s="53">
        <f t="shared" si="405"/>
        <v>48516</v>
      </c>
      <c r="J1162" s="72">
        <f t="shared" si="406"/>
        <v>0</v>
      </c>
      <c r="K1162" s="114">
        <f t="shared" si="407"/>
        <v>1</v>
      </c>
      <c r="L1162" s="115">
        <f t="shared" si="408"/>
        <v>5.8</v>
      </c>
      <c r="M1162" s="115">
        <f t="shared" si="409"/>
        <v>3.6</v>
      </c>
      <c r="N1162" s="56">
        <f t="shared" si="410"/>
        <v>5.8000000000000007</v>
      </c>
      <c r="O1162" s="53" t="str">
        <f t="shared" si="411"/>
        <v>일반(목록배제,Normal-Manifest Exception)</v>
      </c>
      <c r="P1162" s="100">
        <f t="shared" si="412"/>
        <v>11.95</v>
      </c>
      <c r="Q1162" s="63" t="str">
        <f t="shared" si="413"/>
        <v>RS702</v>
      </c>
      <c r="R1162" s="63" t="str">
        <f t="shared" si="414"/>
        <v>AIR SEOUL</v>
      </c>
      <c r="S1162" s="54">
        <f t="shared" si="415"/>
        <v>45926</v>
      </c>
      <c r="T1162" s="94">
        <f t="shared" si="416"/>
        <v>1572</v>
      </c>
      <c r="U1162" s="98" cm="1">
        <f t="array" ref="U1162">IF(OR(ISNUMBER(SEARCH("대신대납",J1162)),ISNUMBER(SEARCH("대신 대납",J1162))),_xlfn.LET(
  _xlpm.s,J1162,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2" s="98">
        <f>((K1162-1)*2500)/(Summary!$B$23/100)</f>
        <v>0</v>
      </c>
      <c r="W1162" s="107">
        <f>IF(OR(ISNUMBER(SEARCH("대신대납",J1162)),ISNUMBER(SEARCH("대신 대납",J1162)),ISNUMBER(SEARCH("대신착불",J1162)),ISNUMBER(SEARCH("대신 착불",J1162))), 0,_xlfn.IFNA(_xlfn.IFS(
    AND(N1162/K1162 &gt; 2, N1162/K1162 &lt;= 5), 500/(Summary!$B$23/100) * K1162,
    AND(N1162/K1162 &gt; 5, N1162/K1162 &lt;= 10), 1000/(Summary!$B$23/100) * K1162,
    AND(N1162/K1162 &gt; 10, N1162/K1162 &lt;= 20), 3000/(Summary!$B$23/100) * K1162,
    AND(N1162/K1162 &gt; 20, N1162/K1162 &lt;= 25), 11000/(Summary!$B$23/100) * K1162,
    AND(N1162/K1162 &gt; 25, N1162/K1162 &lt;= 999), 15000/(Summary!$B$23/100) * K1162
),0))</f>
        <v>106.11993675251769</v>
      </c>
      <c r="X1162" s="99" cm="1">
        <f t="array" ref="X1162">_xlfn.IFNA(_xlfn.IFS(AND(P1162&gt;=2000, P1162&lt;3000), 10000, AND(P1162&gt;=3000, P1162&lt;4000), 15000, AND(P1162&gt;=4000, P1162&lt;5000), 20000, AND(P1162&gt;=5000), 25000),0)</f>
        <v>0</v>
      </c>
      <c r="Y1162" s="64" t="str">
        <f>_xlfn.IFNA(VLOOKUP(D1162,OTC!$A:$H,8,0),"")</f>
        <v/>
      </c>
      <c r="Z1162" s="102">
        <f t="shared" si="417"/>
        <v>106</v>
      </c>
      <c r="AA1162" s="113">
        <f t="shared" si="418"/>
        <v>1678</v>
      </c>
      <c r="AB1162" s="124">
        <f>IF(OR(ISNUMBER(SEARCH("적하삭제",J1162)),ISNUMBER(SEARCH("적하 삭제",J1162))),0,AA1162*Summary!$B$23/100)</f>
        <v>15812.297399999999</v>
      </c>
      <c r="AC1162" s="65"/>
      <c r="AD1162" s="145">
        <v>45926</v>
      </c>
      <c r="AE1162" s="139" t="s">
        <v>10</v>
      </c>
      <c r="AF1162" s="139">
        <v>82020038196</v>
      </c>
      <c r="AG1162" s="139" t="s">
        <v>3502</v>
      </c>
      <c r="AH1162" s="139" t="s">
        <v>104</v>
      </c>
      <c r="AI1162" s="139">
        <v>1023920714</v>
      </c>
      <c r="AJ1162" s="139">
        <v>48516</v>
      </c>
      <c r="AK1162" s="139"/>
      <c r="AL1162" s="140">
        <v>1</v>
      </c>
      <c r="AM1162" s="141">
        <v>5.8</v>
      </c>
      <c r="AN1162" s="141">
        <v>3.6</v>
      </c>
      <c r="AO1162" s="141">
        <v>6</v>
      </c>
      <c r="AP1162" s="139" t="s">
        <v>8</v>
      </c>
      <c r="AQ1162" s="141">
        <v>11.95</v>
      </c>
      <c r="AR1162" s="139" t="s">
        <v>81</v>
      </c>
      <c r="AS1162" s="139" t="s">
        <v>81</v>
      </c>
      <c r="AT1162" s="139" t="s">
        <v>81</v>
      </c>
      <c r="AU1162" s="139" t="s">
        <v>81</v>
      </c>
      <c r="AV1162" s="139"/>
      <c r="AW1162" s="139">
        <v>2256355</v>
      </c>
      <c r="AX1162" s="139" t="s">
        <v>121</v>
      </c>
      <c r="AY1162" s="139" t="s">
        <v>82</v>
      </c>
      <c r="AZ1162" s="139"/>
      <c r="BA1162" s="139" t="s">
        <v>83</v>
      </c>
      <c r="BB1162" s="157">
        <v>596421512462</v>
      </c>
      <c r="BC1162" s="139"/>
      <c r="BD1162" s="139" t="s">
        <v>3503</v>
      </c>
      <c r="BE1162" s="139" t="s">
        <v>119</v>
      </c>
      <c r="BF1162" s="139" t="s">
        <v>87</v>
      </c>
      <c r="BG1162" s="139" t="s">
        <v>84</v>
      </c>
      <c r="BH1162" s="139" t="s">
        <v>85</v>
      </c>
      <c r="BI1162" s="139" t="s">
        <v>86</v>
      </c>
      <c r="BJ1162" s="139"/>
      <c r="BK1162" s="139" t="s">
        <v>116</v>
      </c>
    </row>
    <row r="1163" spans="1:63" ht="13.2" customHeight="1" x14ac:dyDescent="0.2">
      <c r="A1163" s="54">
        <f t="shared" si="397"/>
        <v>45926</v>
      </c>
      <c r="B1163" s="54" t="str">
        <f t="shared" si="398"/>
        <v>NRT</v>
      </c>
      <c r="C1163" s="53">
        <f t="shared" si="399"/>
        <v>82020038196</v>
      </c>
      <c r="D1163" s="55" t="str">
        <f t="shared" si="400"/>
        <v>PJP250150488</v>
      </c>
      <c r="E1163" s="53">
        <f t="shared" si="401"/>
        <v>596421512484</v>
      </c>
      <c r="F1163" s="53">
        <f t="shared" si="402"/>
        <v>2256355</v>
      </c>
      <c r="G1163" s="53" t="str">
        <f t="shared" si="403"/>
        <v>SWCORP (TEAMHT)</v>
      </c>
      <c r="H1163" s="55" t="str">
        <f t="shared" si="404"/>
        <v>마서희</v>
      </c>
      <c r="I1163" s="53">
        <f t="shared" si="405"/>
        <v>10263</v>
      </c>
      <c r="J1163" s="72">
        <f t="shared" si="406"/>
        <v>0</v>
      </c>
      <c r="K1163" s="114">
        <f t="shared" si="407"/>
        <v>1</v>
      </c>
      <c r="L1163" s="115">
        <f t="shared" si="408"/>
        <v>3.7</v>
      </c>
      <c r="M1163" s="115">
        <f t="shared" si="409"/>
        <v>3.4</v>
      </c>
      <c r="N1163" s="56">
        <f t="shared" si="410"/>
        <v>3.7</v>
      </c>
      <c r="O1163" s="53" t="str">
        <f t="shared" si="411"/>
        <v>일반(목록배제,Normal-Manifest Exception)</v>
      </c>
      <c r="P1163" s="100">
        <f t="shared" si="412"/>
        <v>22.53</v>
      </c>
      <c r="Q1163" s="63" t="str">
        <f t="shared" si="413"/>
        <v>RS702</v>
      </c>
      <c r="R1163" s="63" t="str">
        <f t="shared" si="414"/>
        <v>AIR SEOUL</v>
      </c>
      <c r="S1163" s="54">
        <f t="shared" si="415"/>
        <v>45926</v>
      </c>
      <c r="T1163" s="94">
        <f t="shared" si="416"/>
        <v>1173</v>
      </c>
      <c r="U1163" s="98" cm="1">
        <f t="array" ref="U1163">IF(OR(ISNUMBER(SEARCH("대신대납",J1163)),ISNUMBER(SEARCH("대신 대납",J1163))),_xlfn.LET(
  _xlpm.s,J1163,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3" s="98">
        <f>((K1163-1)*2500)/(Summary!$B$23/100)</f>
        <v>0</v>
      </c>
      <c r="W1163" s="107">
        <f>IF(OR(ISNUMBER(SEARCH("대신대납",J1163)),ISNUMBER(SEARCH("대신 대납",J1163)),ISNUMBER(SEARCH("대신착불",J1163)),ISNUMBER(SEARCH("대신 착불",J1163))), 0,_xlfn.IFNA(_xlfn.IFS(
    AND(N1163/K1163 &gt; 2, N1163/K1163 &lt;= 5), 500/(Summary!$B$23/100) * K1163,
    AND(N1163/K1163 &gt; 5, N1163/K1163 &lt;= 10), 1000/(Summary!$B$23/100) * K1163,
    AND(N1163/K1163 &gt; 10, N1163/K1163 &lt;= 20), 3000/(Summary!$B$23/100) * K1163,
    AND(N1163/K1163 &gt; 20, N1163/K1163 &lt;= 25), 11000/(Summary!$B$23/100) * K1163,
    AND(N1163/K1163 &gt; 25, N1163/K1163 &lt;= 999), 15000/(Summary!$B$23/100) * K1163
),0))</f>
        <v>53.059968376258844</v>
      </c>
      <c r="X1163" s="99" cm="1">
        <f t="array" ref="X1163">_xlfn.IFNA(_xlfn.IFS(AND(P1163&gt;=2000, P1163&lt;3000), 10000, AND(P1163&gt;=3000, P1163&lt;4000), 15000, AND(P1163&gt;=4000, P1163&lt;5000), 20000, AND(P1163&gt;=5000), 25000),0)</f>
        <v>0</v>
      </c>
      <c r="Y1163" s="64" t="str">
        <f>_xlfn.IFNA(VLOOKUP(D1163,OTC!$A:$H,8,0),"")</f>
        <v/>
      </c>
      <c r="Z1163" s="102">
        <f t="shared" si="417"/>
        <v>53</v>
      </c>
      <c r="AA1163" s="113">
        <f t="shared" si="418"/>
        <v>1226</v>
      </c>
      <c r="AB1163" s="124">
        <f>IF(OR(ISNUMBER(SEARCH("적하삭제",J1163)),ISNUMBER(SEARCH("적하 삭제",J1163))),0,AA1163*Summary!$B$23/100)</f>
        <v>11552.9658</v>
      </c>
      <c r="AC1163" s="65"/>
      <c r="AD1163" s="145">
        <v>45926</v>
      </c>
      <c r="AE1163" s="139" t="s">
        <v>10</v>
      </c>
      <c r="AF1163" s="139">
        <v>82020038196</v>
      </c>
      <c r="AG1163" s="139" t="s">
        <v>3504</v>
      </c>
      <c r="AH1163" s="139" t="s">
        <v>3505</v>
      </c>
      <c r="AI1163" s="139">
        <v>1089781362</v>
      </c>
      <c r="AJ1163" s="139">
        <v>10263</v>
      </c>
      <c r="AK1163" s="139"/>
      <c r="AL1163" s="140">
        <v>1</v>
      </c>
      <c r="AM1163" s="141">
        <v>3.7</v>
      </c>
      <c r="AN1163" s="141">
        <v>3.4</v>
      </c>
      <c r="AO1163" s="141">
        <v>3.7</v>
      </c>
      <c r="AP1163" s="139" t="s">
        <v>8</v>
      </c>
      <c r="AQ1163" s="141">
        <v>22.53</v>
      </c>
      <c r="AR1163" s="139" t="s">
        <v>81</v>
      </c>
      <c r="AS1163" s="139" t="s">
        <v>81</v>
      </c>
      <c r="AT1163" s="139" t="s">
        <v>81</v>
      </c>
      <c r="AU1163" s="139" t="s">
        <v>81</v>
      </c>
      <c r="AV1163" s="139" t="s">
        <v>81</v>
      </c>
      <c r="AW1163" s="139">
        <v>2256355</v>
      </c>
      <c r="AX1163" s="139" t="s">
        <v>121</v>
      </c>
      <c r="AY1163" s="139" t="s">
        <v>82</v>
      </c>
      <c r="AZ1163" s="139"/>
      <c r="BA1163" s="139" t="s">
        <v>83</v>
      </c>
      <c r="BB1163" s="157">
        <v>596421512484</v>
      </c>
      <c r="BC1163" s="139"/>
      <c r="BD1163" s="139" t="s">
        <v>3506</v>
      </c>
      <c r="BE1163" s="139" t="s">
        <v>119</v>
      </c>
      <c r="BF1163" s="139" t="s">
        <v>87</v>
      </c>
      <c r="BG1163" s="139" t="s">
        <v>84</v>
      </c>
      <c r="BH1163" s="139" t="s">
        <v>85</v>
      </c>
      <c r="BI1163" s="139" t="s">
        <v>86</v>
      </c>
      <c r="BJ1163" s="139"/>
      <c r="BK1163" s="139" t="s">
        <v>116</v>
      </c>
    </row>
    <row r="1164" spans="1:63" ht="13.2" customHeight="1" x14ac:dyDescent="0.2">
      <c r="A1164" s="54">
        <f t="shared" si="397"/>
        <v>45926</v>
      </c>
      <c r="B1164" s="54" t="str">
        <f t="shared" si="398"/>
        <v>NRT</v>
      </c>
      <c r="C1164" s="53">
        <f t="shared" si="399"/>
        <v>82020038196</v>
      </c>
      <c r="D1164" s="55" t="str">
        <f t="shared" si="400"/>
        <v>PJP250150482</v>
      </c>
      <c r="E1164" s="53">
        <f t="shared" si="401"/>
        <v>596421512425</v>
      </c>
      <c r="F1164" s="53">
        <f t="shared" si="402"/>
        <v>2256355</v>
      </c>
      <c r="G1164" s="53" t="str">
        <f t="shared" si="403"/>
        <v>SWCORP (TEAMHT)</v>
      </c>
      <c r="H1164" s="55" t="str">
        <f t="shared" si="404"/>
        <v>윤병호</v>
      </c>
      <c r="I1164" s="53">
        <f t="shared" si="405"/>
        <v>5224</v>
      </c>
      <c r="J1164" s="72">
        <f t="shared" si="406"/>
        <v>0</v>
      </c>
      <c r="K1164" s="114">
        <f t="shared" si="407"/>
        <v>1</v>
      </c>
      <c r="L1164" s="115">
        <f t="shared" si="408"/>
        <v>1.1000000000000001</v>
      </c>
      <c r="M1164" s="115">
        <f t="shared" si="409"/>
        <v>3.6</v>
      </c>
      <c r="N1164" s="56">
        <f t="shared" si="410"/>
        <v>3.6</v>
      </c>
      <c r="O1164" s="53" t="str">
        <f t="shared" si="411"/>
        <v>일반(목록배제,Normal-Manifest Exception)</v>
      </c>
      <c r="P1164" s="100">
        <f t="shared" si="412"/>
        <v>9.93</v>
      </c>
      <c r="Q1164" s="63" t="str">
        <f t="shared" si="413"/>
        <v>RS702</v>
      </c>
      <c r="R1164" s="63" t="str">
        <f t="shared" si="414"/>
        <v>AIR SEOUL</v>
      </c>
      <c r="S1164" s="54">
        <f t="shared" si="415"/>
        <v>45926</v>
      </c>
      <c r="T1164" s="94">
        <f t="shared" si="416"/>
        <v>1154</v>
      </c>
      <c r="U1164" s="98" cm="1">
        <f t="array" ref="U1164">IF(OR(ISNUMBER(SEARCH("대신대납",J1164)),ISNUMBER(SEARCH("대신 대납",J1164))),_xlfn.LET(
  _xlpm.s,J1164,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4" s="98">
        <f>((K1164-1)*2500)/(Summary!$B$23/100)</f>
        <v>0</v>
      </c>
      <c r="W1164" s="107">
        <f>IF(OR(ISNUMBER(SEARCH("대신대납",J1164)),ISNUMBER(SEARCH("대신 대납",J1164)),ISNUMBER(SEARCH("대신착불",J1164)),ISNUMBER(SEARCH("대신 착불",J1164))), 0,_xlfn.IFNA(_xlfn.IFS(
    AND(N1164/K1164 &gt; 2, N1164/K1164 &lt;= 5), 500/(Summary!$B$23/100) * K1164,
    AND(N1164/K1164 &gt; 5, N1164/K1164 &lt;= 10), 1000/(Summary!$B$23/100) * K1164,
    AND(N1164/K1164 &gt; 10, N1164/K1164 &lt;= 20), 3000/(Summary!$B$23/100) * K1164,
    AND(N1164/K1164 &gt; 20, N1164/K1164 &lt;= 25), 11000/(Summary!$B$23/100) * K1164,
    AND(N1164/K1164 &gt; 25, N1164/K1164 &lt;= 999), 15000/(Summary!$B$23/100) * K1164
),0))</f>
        <v>53.059968376258844</v>
      </c>
      <c r="X1164" s="99" cm="1">
        <f t="array" ref="X1164">_xlfn.IFNA(_xlfn.IFS(AND(P1164&gt;=2000, P1164&lt;3000), 10000, AND(P1164&gt;=3000, P1164&lt;4000), 15000, AND(P1164&gt;=4000, P1164&lt;5000), 20000, AND(P1164&gt;=5000), 25000),0)</f>
        <v>0</v>
      </c>
      <c r="Y1164" s="64" t="str">
        <f>_xlfn.IFNA(VLOOKUP(D1164,OTC!$A:$H,8,0),"")</f>
        <v/>
      </c>
      <c r="Z1164" s="102">
        <f t="shared" si="417"/>
        <v>53</v>
      </c>
      <c r="AA1164" s="113">
        <f t="shared" si="418"/>
        <v>1207</v>
      </c>
      <c r="AB1164" s="124">
        <f>IF(OR(ISNUMBER(SEARCH("적하삭제",J1164)),ISNUMBER(SEARCH("적하 삭제",J1164))),0,AA1164*Summary!$B$23/100)</f>
        <v>11373.9231</v>
      </c>
      <c r="AC1164" s="65"/>
      <c r="AD1164" s="145">
        <v>45926</v>
      </c>
      <c r="AE1164" s="139" t="s">
        <v>10</v>
      </c>
      <c r="AF1164" s="139">
        <v>82020038196</v>
      </c>
      <c r="AG1164" s="139" t="s">
        <v>3507</v>
      </c>
      <c r="AH1164" s="139" t="s">
        <v>3508</v>
      </c>
      <c r="AI1164" s="139">
        <v>1037475442</v>
      </c>
      <c r="AJ1164" s="139">
        <v>5224</v>
      </c>
      <c r="AK1164" s="139"/>
      <c r="AL1164" s="140">
        <v>1</v>
      </c>
      <c r="AM1164" s="141">
        <v>1.1000000000000001</v>
      </c>
      <c r="AN1164" s="141">
        <v>3.6</v>
      </c>
      <c r="AO1164" s="141">
        <v>3.6</v>
      </c>
      <c r="AP1164" s="139" t="s">
        <v>8</v>
      </c>
      <c r="AQ1164" s="141">
        <v>9.93</v>
      </c>
      <c r="AR1164" s="139" t="s">
        <v>81</v>
      </c>
      <c r="AS1164" s="139" t="s">
        <v>81</v>
      </c>
      <c r="AT1164" s="139" t="s">
        <v>81</v>
      </c>
      <c r="AU1164" s="139" t="s">
        <v>81</v>
      </c>
      <c r="AV1164" s="139" t="s">
        <v>81</v>
      </c>
      <c r="AW1164" s="139">
        <v>2256355</v>
      </c>
      <c r="AX1164" s="139" t="s">
        <v>121</v>
      </c>
      <c r="AY1164" s="139" t="s">
        <v>82</v>
      </c>
      <c r="AZ1164" s="139"/>
      <c r="BA1164" s="139" t="s">
        <v>83</v>
      </c>
      <c r="BB1164" s="157">
        <v>596421512425</v>
      </c>
      <c r="BC1164" s="139"/>
      <c r="BD1164" s="139" t="s">
        <v>3509</v>
      </c>
      <c r="BE1164" s="139" t="s">
        <v>119</v>
      </c>
      <c r="BF1164" s="139" t="s">
        <v>87</v>
      </c>
      <c r="BG1164" s="139" t="s">
        <v>84</v>
      </c>
      <c r="BH1164" s="139" t="s">
        <v>85</v>
      </c>
      <c r="BI1164" s="139" t="s">
        <v>86</v>
      </c>
      <c r="BJ1164" s="139"/>
      <c r="BK1164" s="139" t="s">
        <v>116</v>
      </c>
    </row>
    <row r="1165" spans="1:63" ht="13.2" customHeight="1" x14ac:dyDescent="0.2">
      <c r="A1165" s="54">
        <f t="shared" si="397"/>
        <v>45926</v>
      </c>
      <c r="B1165" s="54" t="str">
        <f t="shared" si="398"/>
        <v>NRT</v>
      </c>
      <c r="C1165" s="53">
        <f t="shared" si="399"/>
        <v>82020038196</v>
      </c>
      <c r="D1165" s="55" t="str">
        <f t="shared" si="400"/>
        <v>PJP250150674</v>
      </c>
      <c r="E1165" s="53">
        <f t="shared" si="401"/>
        <v>596421513490</v>
      </c>
      <c r="F1165" s="53">
        <f t="shared" si="402"/>
        <v>2256355</v>
      </c>
      <c r="G1165" s="53" t="str">
        <f t="shared" si="403"/>
        <v>SWCORP (TEAMHT)</v>
      </c>
      <c r="H1165" s="55" t="str">
        <f t="shared" si="404"/>
        <v>최서영</v>
      </c>
      <c r="I1165" s="53">
        <f t="shared" si="405"/>
        <v>41421</v>
      </c>
      <c r="J1165" s="72">
        <f t="shared" si="406"/>
        <v>0</v>
      </c>
      <c r="K1165" s="114">
        <f t="shared" si="407"/>
        <v>1</v>
      </c>
      <c r="L1165" s="115">
        <f t="shared" si="408"/>
        <v>1.1000000000000001</v>
      </c>
      <c r="M1165" s="115">
        <f t="shared" si="409"/>
        <v>2.1</v>
      </c>
      <c r="N1165" s="56">
        <f t="shared" si="410"/>
        <v>2.1</v>
      </c>
      <c r="O1165" s="53" t="str">
        <f t="shared" si="411"/>
        <v>일반(목록배제,Normal-Manifest Exception)</v>
      </c>
      <c r="P1165" s="100">
        <f t="shared" si="412"/>
        <v>9.5500000000000007</v>
      </c>
      <c r="Q1165" s="63" t="str">
        <f t="shared" si="413"/>
        <v>RS702</v>
      </c>
      <c r="R1165" s="63" t="str">
        <f t="shared" si="414"/>
        <v>AIR SEOUL</v>
      </c>
      <c r="S1165" s="54">
        <f t="shared" si="415"/>
        <v>45926</v>
      </c>
      <c r="T1165" s="94">
        <f t="shared" si="416"/>
        <v>869</v>
      </c>
      <c r="U1165" s="98" cm="1">
        <f t="array" ref="U1165">IF(OR(ISNUMBER(SEARCH("대신대납",J1165)),ISNUMBER(SEARCH("대신 대납",J1165))),_xlfn.LET(
  _xlpm.s,J1165,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5" s="98">
        <f>((K1165-1)*2500)/(Summary!$B$23/100)</f>
        <v>0</v>
      </c>
      <c r="W1165" s="107">
        <f>IF(OR(ISNUMBER(SEARCH("대신대납",J1165)),ISNUMBER(SEARCH("대신 대납",J1165)),ISNUMBER(SEARCH("대신착불",J1165)),ISNUMBER(SEARCH("대신 착불",J1165))), 0,_xlfn.IFNA(_xlfn.IFS(
    AND(N1165/K1165 &gt; 2, N1165/K1165 &lt;= 5), 500/(Summary!$B$23/100) * K1165,
    AND(N1165/K1165 &gt; 5, N1165/K1165 &lt;= 10), 1000/(Summary!$B$23/100) * K1165,
    AND(N1165/K1165 &gt; 10, N1165/K1165 &lt;= 20), 3000/(Summary!$B$23/100) * K1165,
    AND(N1165/K1165 &gt; 20, N1165/K1165 &lt;= 25), 11000/(Summary!$B$23/100) * K1165,
    AND(N1165/K1165 &gt; 25, N1165/K1165 &lt;= 999), 15000/(Summary!$B$23/100) * K1165
),0))</f>
        <v>53.059968376258844</v>
      </c>
      <c r="X1165" s="99" cm="1">
        <f t="array" ref="X1165">_xlfn.IFNA(_xlfn.IFS(AND(P1165&gt;=2000, P1165&lt;3000), 10000, AND(P1165&gt;=3000, P1165&lt;4000), 15000, AND(P1165&gt;=4000, P1165&lt;5000), 20000, AND(P1165&gt;=5000), 25000),0)</f>
        <v>0</v>
      </c>
      <c r="Y1165" s="64" t="str">
        <f>_xlfn.IFNA(VLOOKUP(D1165,OTC!$A:$H,8,0),"")</f>
        <v/>
      </c>
      <c r="Z1165" s="102">
        <f t="shared" si="417"/>
        <v>53</v>
      </c>
      <c r="AA1165" s="113">
        <f t="shared" si="418"/>
        <v>922</v>
      </c>
      <c r="AB1165" s="124">
        <f>IF(OR(ISNUMBER(SEARCH("적하삭제",J1165)),ISNUMBER(SEARCH("적하 삭제",J1165))),0,AA1165*Summary!$B$23/100)</f>
        <v>8688.2826000000005</v>
      </c>
      <c r="AC1165" s="65"/>
      <c r="AD1165" s="145">
        <v>45926</v>
      </c>
      <c r="AE1165" s="139" t="s">
        <v>10</v>
      </c>
      <c r="AF1165" s="139">
        <v>82020038196</v>
      </c>
      <c r="AG1165" s="139" t="s">
        <v>3510</v>
      </c>
      <c r="AH1165" s="139" t="s">
        <v>3511</v>
      </c>
      <c r="AI1165" s="139">
        <v>1047236644</v>
      </c>
      <c r="AJ1165" s="139">
        <v>41421</v>
      </c>
      <c r="AK1165" s="139"/>
      <c r="AL1165" s="140">
        <v>1</v>
      </c>
      <c r="AM1165" s="141">
        <v>1.1000000000000001</v>
      </c>
      <c r="AN1165" s="141">
        <v>2.1</v>
      </c>
      <c r="AO1165" s="141">
        <v>2.1</v>
      </c>
      <c r="AP1165" s="139" t="s">
        <v>8</v>
      </c>
      <c r="AQ1165" s="141">
        <v>9.5500000000000007</v>
      </c>
      <c r="AR1165" s="139" t="s">
        <v>81</v>
      </c>
      <c r="AS1165" s="139" t="s">
        <v>81</v>
      </c>
      <c r="AT1165" s="139" t="s">
        <v>81</v>
      </c>
      <c r="AU1165" s="139" t="s">
        <v>81</v>
      </c>
      <c r="AV1165" s="139" t="s">
        <v>81</v>
      </c>
      <c r="AW1165" s="139">
        <v>2256355</v>
      </c>
      <c r="AX1165" s="139" t="s">
        <v>121</v>
      </c>
      <c r="AY1165" s="139" t="s">
        <v>82</v>
      </c>
      <c r="AZ1165" s="139"/>
      <c r="BA1165" s="139" t="s">
        <v>83</v>
      </c>
      <c r="BB1165" s="157">
        <v>596421513490</v>
      </c>
      <c r="BC1165" s="139"/>
      <c r="BD1165" s="139" t="s">
        <v>3512</v>
      </c>
      <c r="BE1165" s="139" t="s">
        <v>119</v>
      </c>
      <c r="BF1165" s="139" t="s">
        <v>87</v>
      </c>
      <c r="BG1165" s="139" t="s">
        <v>84</v>
      </c>
      <c r="BH1165" s="139" t="s">
        <v>85</v>
      </c>
      <c r="BI1165" s="139" t="s">
        <v>86</v>
      </c>
      <c r="BJ1165" s="139"/>
      <c r="BK1165" s="139" t="s">
        <v>116</v>
      </c>
    </row>
    <row r="1166" spans="1:63" ht="13.2" customHeight="1" x14ac:dyDescent="0.2">
      <c r="A1166" s="54">
        <f t="shared" si="397"/>
        <v>45926</v>
      </c>
      <c r="B1166" s="54" t="str">
        <f t="shared" si="398"/>
        <v>NRT</v>
      </c>
      <c r="C1166" s="53">
        <f t="shared" si="399"/>
        <v>82020038196</v>
      </c>
      <c r="D1166" s="55" t="str">
        <f t="shared" si="400"/>
        <v>PJP250151298</v>
      </c>
      <c r="E1166" s="53">
        <f t="shared" si="401"/>
        <v>596421515951</v>
      </c>
      <c r="F1166" s="53">
        <f t="shared" si="402"/>
        <v>2256355</v>
      </c>
      <c r="G1166" s="53" t="str">
        <f t="shared" si="403"/>
        <v>SWCORP (TEAMHT)</v>
      </c>
      <c r="H1166" s="55" t="str">
        <f t="shared" si="404"/>
        <v>박보라</v>
      </c>
      <c r="I1166" s="53">
        <f t="shared" si="405"/>
        <v>8329</v>
      </c>
      <c r="J1166" s="72">
        <f t="shared" si="406"/>
        <v>0</v>
      </c>
      <c r="K1166" s="114">
        <f t="shared" si="407"/>
        <v>1</v>
      </c>
      <c r="L1166" s="115">
        <f t="shared" si="408"/>
        <v>2.2999999999999998</v>
      </c>
      <c r="M1166" s="115">
        <f t="shared" si="409"/>
        <v>3.5</v>
      </c>
      <c r="N1166" s="56">
        <f t="shared" si="410"/>
        <v>3.5</v>
      </c>
      <c r="O1166" s="53" t="str">
        <f t="shared" si="411"/>
        <v>일반(목록배제,Normal-Manifest Exception)</v>
      </c>
      <c r="P1166" s="100">
        <f t="shared" si="412"/>
        <v>26.23</v>
      </c>
      <c r="Q1166" s="63" t="str">
        <f t="shared" si="413"/>
        <v>RS702</v>
      </c>
      <c r="R1166" s="63" t="str">
        <f t="shared" si="414"/>
        <v>AIR SEOUL</v>
      </c>
      <c r="S1166" s="54">
        <f t="shared" si="415"/>
        <v>45926</v>
      </c>
      <c r="T1166" s="94">
        <f t="shared" si="416"/>
        <v>1135</v>
      </c>
      <c r="U1166" s="98" cm="1">
        <f t="array" ref="U1166">IF(OR(ISNUMBER(SEARCH("대신대납",J1166)),ISNUMBER(SEARCH("대신 대납",J1166))),_xlfn.LET(
  _xlpm.s,J1166,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6" s="98">
        <f>((K1166-1)*2500)/(Summary!$B$23/100)</f>
        <v>0</v>
      </c>
      <c r="W1166" s="107">
        <f>IF(OR(ISNUMBER(SEARCH("대신대납",J1166)),ISNUMBER(SEARCH("대신 대납",J1166)),ISNUMBER(SEARCH("대신착불",J1166)),ISNUMBER(SEARCH("대신 착불",J1166))), 0,_xlfn.IFNA(_xlfn.IFS(
    AND(N1166/K1166 &gt; 2, N1166/K1166 &lt;= 5), 500/(Summary!$B$23/100) * K1166,
    AND(N1166/K1166 &gt; 5, N1166/K1166 &lt;= 10), 1000/(Summary!$B$23/100) * K1166,
    AND(N1166/K1166 &gt; 10, N1166/K1166 &lt;= 20), 3000/(Summary!$B$23/100) * K1166,
    AND(N1166/K1166 &gt; 20, N1166/K1166 &lt;= 25), 11000/(Summary!$B$23/100) * K1166,
    AND(N1166/K1166 &gt; 25, N1166/K1166 &lt;= 999), 15000/(Summary!$B$23/100) * K1166
),0))</f>
        <v>53.059968376258844</v>
      </c>
      <c r="X1166" s="99" cm="1">
        <f t="array" ref="X1166">_xlfn.IFNA(_xlfn.IFS(AND(P1166&gt;=2000, P1166&lt;3000), 10000, AND(P1166&gt;=3000, P1166&lt;4000), 15000, AND(P1166&gt;=4000, P1166&lt;5000), 20000, AND(P1166&gt;=5000), 25000),0)</f>
        <v>0</v>
      </c>
      <c r="Y1166" s="64" t="str">
        <f>_xlfn.IFNA(VLOOKUP(D1166,OTC!$A:$H,8,0),"")</f>
        <v/>
      </c>
      <c r="Z1166" s="102">
        <f t="shared" si="417"/>
        <v>53</v>
      </c>
      <c r="AA1166" s="113">
        <f t="shared" si="418"/>
        <v>1188</v>
      </c>
      <c r="AB1166" s="124">
        <f>IF(OR(ISNUMBER(SEARCH("적하삭제",J1166)),ISNUMBER(SEARCH("적하 삭제",J1166))),0,AA1166*Summary!$B$23/100)</f>
        <v>11194.8804</v>
      </c>
      <c r="AC1166" s="65"/>
      <c r="AD1166" s="145">
        <v>45926</v>
      </c>
      <c r="AE1166" s="139" t="s">
        <v>10</v>
      </c>
      <c r="AF1166" s="139">
        <v>82020038196</v>
      </c>
      <c r="AG1166" s="139" t="s">
        <v>3513</v>
      </c>
      <c r="AH1166" s="139" t="s">
        <v>255</v>
      </c>
      <c r="AI1166" s="139">
        <v>1036242148</v>
      </c>
      <c r="AJ1166" s="139">
        <v>8329</v>
      </c>
      <c r="AK1166" s="139"/>
      <c r="AL1166" s="140">
        <v>1</v>
      </c>
      <c r="AM1166" s="141">
        <v>2.2999999999999998</v>
      </c>
      <c r="AN1166" s="141">
        <v>3.5</v>
      </c>
      <c r="AO1166" s="141">
        <v>3.5</v>
      </c>
      <c r="AP1166" s="139" t="s">
        <v>8</v>
      </c>
      <c r="AQ1166" s="141">
        <v>26.23</v>
      </c>
      <c r="AR1166" s="139" t="s">
        <v>81</v>
      </c>
      <c r="AS1166" s="139" t="s">
        <v>81</v>
      </c>
      <c r="AT1166" s="139" t="s">
        <v>81</v>
      </c>
      <c r="AU1166" s="139" t="s">
        <v>81</v>
      </c>
      <c r="AV1166" s="139" t="s">
        <v>81</v>
      </c>
      <c r="AW1166" s="139">
        <v>2256355</v>
      </c>
      <c r="AX1166" s="139" t="s">
        <v>121</v>
      </c>
      <c r="AY1166" s="139" t="s">
        <v>82</v>
      </c>
      <c r="AZ1166" s="139"/>
      <c r="BA1166" s="139" t="s">
        <v>83</v>
      </c>
      <c r="BB1166" s="157">
        <v>596421515951</v>
      </c>
      <c r="BC1166" s="139"/>
      <c r="BD1166" s="139" t="s">
        <v>3514</v>
      </c>
      <c r="BE1166" s="139" t="s">
        <v>119</v>
      </c>
      <c r="BF1166" s="139" t="s">
        <v>87</v>
      </c>
      <c r="BG1166" s="139" t="s">
        <v>84</v>
      </c>
      <c r="BH1166" s="139" t="s">
        <v>85</v>
      </c>
      <c r="BI1166" s="139" t="s">
        <v>86</v>
      </c>
      <c r="BJ1166" s="139"/>
      <c r="BK1166" s="139" t="s">
        <v>116</v>
      </c>
    </row>
    <row r="1167" spans="1:63" ht="13.2" customHeight="1" x14ac:dyDescent="0.2">
      <c r="A1167" s="54">
        <f t="shared" si="397"/>
        <v>45926</v>
      </c>
      <c r="B1167" s="54" t="str">
        <f t="shared" si="398"/>
        <v>NRT</v>
      </c>
      <c r="C1167" s="53">
        <f t="shared" si="399"/>
        <v>82020038196</v>
      </c>
      <c r="D1167" s="55" t="str">
        <f t="shared" si="400"/>
        <v>PJP250150673</v>
      </c>
      <c r="E1167" s="53">
        <f t="shared" si="401"/>
        <v>596421513486</v>
      </c>
      <c r="F1167" s="53">
        <f t="shared" si="402"/>
        <v>2256355</v>
      </c>
      <c r="G1167" s="53" t="str">
        <f t="shared" si="403"/>
        <v>SWCORP (TEAMHT)</v>
      </c>
      <c r="H1167" s="55" t="str">
        <f t="shared" si="404"/>
        <v>김수미</v>
      </c>
      <c r="I1167" s="53">
        <f t="shared" si="405"/>
        <v>13647</v>
      </c>
      <c r="J1167" s="72" t="str">
        <f t="shared" si="406"/>
        <v>[동물검역]</v>
      </c>
      <c r="K1167" s="114">
        <f t="shared" si="407"/>
        <v>1</v>
      </c>
      <c r="L1167" s="115">
        <f t="shared" si="408"/>
        <v>1.1000000000000001</v>
      </c>
      <c r="M1167" s="115">
        <f t="shared" si="409"/>
        <v>2</v>
      </c>
      <c r="N1167" s="56">
        <f t="shared" si="410"/>
        <v>2</v>
      </c>
      <c r="O1167" s="53" t="str">
        <f t="shared" si="411"/>
        <v>동물검역(Animal Inspection)</v>
      </c>
      <c r="P1167" s="100">
        <f t="shared" si="412"/>
        <v>8.11</v>
      </c>
      <c r="Q1167" s="63" t="str">
        <f t="shared" si="413"/>
        <v>RS702</v>
      </c>
      <c r="R1167" s="63" t="str">
        <f t="shared" si="414"/>
        <v>AIR SEOUL</v>
      </c>
      <c r="S1167" s="54">
        <f t="shared" si="415"/>
        <v>45926</v>
      </c>
      <c r="T1167" s="94">
        <f t="shared" si="416"/>
        <v>850</v>
      </c>
      <c r="U1167" s="98" cm="1">
        <f t="array" ref="U1167">IF(OR(ISNUMBER(SEARCH("대신대납",J1167)),ISNUMBER(SEARCH("대신 대납",J1167))),_xlfn.LET(
  _xlpm.s,J1167,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7" s="98">
        <f>((K1167-1)*2500)/(Summary!$B$23/100)</f>
        <v>0</v>
      </c>
      <c r="W1167" s="107">
        <f>IF(OR(ISNUMBER(SEARCH("대신대납",J1167)),ISNUMBER(SEARCH("대신 대납",J1167)),ISNUMBER(SEARCH("대신착불",J1167)),ISNUMBER(SEARCH("대신 착불",J1167))), 0,_xlfn.IFNA(_xlfn.IFS(
    AND(N1167/K1167 &gt; 2, N1167/K1167 &lt;= 5), 500/(Summary!$B$23/100) * K1167,
    AND(N1167/K1167 &gt; 5, N1167/K1167 &lt;= 10), 1000/(Summary!$B$23/100) * K1167,
    AND(N1167/K1167 &gt; 10, N1167/K1167 &lt;= 20), 3000/(Summary!$B$23/100) * K1167,
    AND(N1167/K1167 &gt; 20, N1167/K1167 &lt;= 25), 11000/(Summary!$B$23/100) * K1167,
    AND(N1167/K1167 &gt; 25, N1167/K1167 &lt;= 999), 15000/(Summary!$B$23/100) * K1167
),0))</f>
        <v>0</v>
      </c>
      <c r="X1167" s="99" cm="1">
        <f t="array" ref="X1167">_xlfn.IFNA(_xlfn.IFS(AND(P1167&gt;=2000, P1167&lt;3000), 10000, AND(P1167&gt;=3000, P1167&lt;4000), 15000, AND(P1167&gt;=4000, P1167&lt;5000), 20000, AND(P1167&gt;=5000), 25000),0)</f>
        <v>0</v>
      </c>
      <c r="Y1167" s="64" t="str">
        <f>_xlfn.IFNA(VLOOKUP(D1167,OTC!$A:$H,8,0),"")</f>
        <v/>
      </c>
      <c r="Z1167" s="102">
        <f t="shared" si="417"/>
        <v>0</v>
      </c>
      <c r="AA1167" s="113">
        <f t="shared" si="418"/>
        <v>850</v>
      </c>
      <c r="AB1167" s="124">
        <f>IF(OR(ISNUMBER(SEARCH("적하삭제",J1167)),ISNUMBER(SEARCH("적하 삭제",J1167))),0,AA1167*Summary!$B$23/100)</f>
        <v>8009.8050000000003</v>
      </c>
      <c r="AC1167" s="65"/>
      <c r="AD1167" s="145">
        <v>45926</v>
      </c>
      <c r="AE1167" s="139" t="s">
        <v>10</v>
      </c>
      <c r="AF1167" s="139">
        <v>82020038196</v>
      </c>
      <c r="AG1167" s="139" t="s">
        <v>3515</v>
      </c>
      <c r="AH1167" s="139" t="s">
        <v>2562</v>
      </c>
      <c r="AI1167" s="139">
        <v>1037710397</v>
      </c>
      <c r="AJ1167" s="139">
        <v>13647</v>
      </c>
      <c r="AK1167" s="139" t="s">
        <v>108</v>
      </c>
      <c r="AL1167" s="140">
        <v>1</v>
      </c>
      <c r="AM1167" s="141">
        <v>1.1000000000000001</v>
      </c>
      <c r="AN1167" s="141">
        <v>2</v>
      </c>
      <c r="AO1167" s="141">
        <v>2</v>
      </c>
      <c r="AP1167" s="139" t="s">
        <v>100</v>
      </c>
      <c r="AQ1167" s="141">
        <v>8.11</v>
      </c>
      <c r="AR1167" s="139" t="s">
        <v>81</v>
      </c>
      <c r="AS1167" s="139" t="s">
        <v>81</v>
      </c>
      <c r="AT1167" s="139" t="s">
        <v>81</v>
      </c>
      <c r="AU1167" s="139"/>
      <c r="AV1167" s="139"/>
      <c r="AW1167" s="139">
        <v>2256355</v>
      </c>
      <c r="AX1167" s="139" t="s">
        <v>121</v>
      </c>
      <c r="AY1167" s="139" t="s">
        <v>82</v>
      </c>
      <c r="AZ1167" s="139"/>
      <c r="BA1167" s="139" t="s">
        <v>83</v>
      </c>
      <c r="BB1167" s="157">
        <v>596421513486</v>
      </c>
      <c r="BC1167" s="139"/>
      <c r="BD1167" s="139" t="s">
        <v>3516</v>
      </c>
      <c r="BE1167" s="139" t="s">
        <v>119</v>
      </c>
      <c r="BF1167" s="139" t="s">
        <v>87</v>
      </c>
      <c r="BG1167" s="139" t="s">
        <v>84</v>
      </c>
      <c r="BH1167" s="139" t="s">
        <v>85</v>
      </c>
      <c r="BI1167" s="139" t="s">
        <v>86</v>
      </c>
      <c r="BJ1167" s="139"/>
      <c r="BK1167" s="139" t="s">
        <v>116</v>
      </c>
    </row>
    <row r="1168" spans="1:63" ht="13.2" customHeight="1" x14ac:dyDescent="0.2">
      <c r="A1168" s="54">
        <f t="shared" si="397"/>
        <v>45926</v>
      </c>
      <c r="B1168" s="54" t="str">
        <f t="shared" si="398"/>
        <v>NRT</v>
      </c>
      <c r="C1168" s="53">
        <f t="shared" si="399"/>
        <v>82020038196</v>
      </c>
      <c r="D1168" s="55" t="str">
        <f t="shared" si="400"/>
        <v>PJP250150672</v>
      </c>
      <c r="E1168" s="53">
        <f t="shared" si="401"/>
        <v>596421513475</v>
      </c>
      <c r="F1168" s="53">
        <f t="shared" si="402"/>
        <v>2256355</v>
      </c>
      <c r="G1168" s="53" t="str">
        <f t="shared" si="403"/>
        <v>SWCORP (TEAMHT)</v>
      </c>
      <c r="H1168" s="55" t="str">
        <f t="shared" si="404"/>
        <v>윤정준</v>
      </c>
      <c r="I1168" s="53">
        <f t="shared" si="405"/>
        <v>39874</v>
      </c>
      <c r="J1168" s="72">
        <f t="shared" si="406"/>
        <v>0</v>
      </c>
      <c r="K1168" s="114">
        <f t="shared" si="407"/>
        <v>1</v>
      </c>
      <c r="L1168" s="115">
        <f t="shared" si="408"/>
        <v>2.1</v>
      </c>
      <c r="M1168" s="115">
        <f t="shared" si="409"/>
        <v>4.5999999999999996</v>
      </c>
      <c r="N1168" s="56">
        <f t="shared" si="410"/>
        <v>4.6000000000000005</v>
      </c>
      <c r="O1168" s="53" t="str">
        <f t="shared" si="411"/>
        <v>일반(목록배제,Normal-Manifest Exception)</v>
      </c>
      <c r="P1168" s="100">
        <f t="shared" si="412"/>
        <v>10.64</v>
      </c>
      <c r="Q1168" s="63" t="str">
        <f t="shared" si="413"/>
        <v>RS702</v>
      </c>
      <c r="R1168" s="63" t="str">
        <f t="shared" si="414"/>
        <v>AIR SEOUL</v>
      </c>
      <c r="S1168" s="54">
        <f t="shared" si="415"/>
        <v>45926</v>
      </c>
      <c r="T1168" s="94">
        <f t="shared" si="416"/>
        <v>1344</v>
      </c>
      <c r="U1168" s="98" cm="1">
        <f t="array" ref="U1168">IF(OR(ISNUMBER(SEARCH("대신대납",J1168)),ISNUMBER(SEARCH("대신 대납",J1168))),_xlfn.LET(
  _xlpm.s,J1168,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8" s="98">
        <f>((K1168-1)*2500)/(Summary!$B$23/100)</f>
        <v>0</v>
      </c>
      <c r="W1168" s="107">
        <f>IF(OR(ISNUMBER(SEARCH("대신대납",J1168)),ISNUMBER(SEARCH("대신 대납",J1168)),ISNUMBER(SEARCH("대신착불",J1168)),ISNUMBER(SEARCH("대신 착불",J1168))), 0,_xlfn.IFNA(_xlfn.IFS(
    AND(N1168/K1168 &gt; 2, N1168/K1168 &lt;= 5), 500/(Summary!$B$23/100) * K1168,
    AND(N1168/K1168 &gt; 5, N1168/K1168 &lt;= 10), 1000/(Summary!$B$23/100) * K1168,
    AND(N1168/K1168 &gt; 10, N1168/K1168 &lt;= 20), 3000/(Summary!$B$23/100) * K1168,
    AND(N1168/K1168 &gt; 20, N1168/K1168 &lt;= 25), 11000/(Summary!$B$23/100) * K1168,
    AND(N1168/K1168 &gt; 25, N1168/K1168 &lt;= 999), 15000/(Summary!$B$23/100) * K1168
),0))</f>
        <v>53.059968376258844</v>
      </c>
      <c r="X1168" s="99" cm="1">
        <f t="array" ref="X1168">_xlfn.IFNA(_xlfn.IFS(AND(P1168&gt;=2000, P1168&lt;3000), 10000, AND(P1168&gt;=3000, P1168&lt;4000), 15000, AND(P1168&gt;=4000, P1168&lt;5000), 20000, AND(P1168&gt;=5000), 25000),0)</f>
        <v>0</v>
      </c>
      <c r="Y1168" s="64" t="str">
        <f>_xlfn.IFNA(VLOOKUP(D1168,OTC!$A:$H,8,0),"")</f>
        <v/>
      </c>
      <c r="Z1168" s="102">
        <f t="shared" si="417"/>
        <v>53</v>
      </c>
      <c r="AA1168" s="113">
        <f t="shared" si="418"/>
        <v>1397</v>
      </c>
      <c r="AB1168" s="124">
        <f>IF(OR(ISNUMBER(SEARCH("적하삭제",J1168)),ISNUMBER(SEARCH("적하 삭제",J1168))),0,AA1168*Summary!$B$23/100)</f>
        <v>13164.3501</v>
      </c>
      <c r="AC1168" s="65"/>
      <c r="AD1168" s="145">
        <v>45926</v>
      </c>
      <c r="AE1168" s="139" t="s">
        <v>10</v>
      </c>
      <c r="AF1168" s="139">
        <v>82020038196</v>
      </c>
      <c r="AG1168" s="139" t="s">
        <v>3517</v>
      </c>
      <c r="AH1168" s="139" t="s">
        <v>3518</v>
      </c>
      <c r="AI1168" s="139">
        <v>1062568046</v>
      </c>
      <c r="AJ1168" s="139">
        <v>39874</v>
      </c>
      <c r="AK1168" s="139"/>
      <c r="AL1168" s="140">
        <v>1</v>
      </c>
      <c r="AM1168" s="141">
        <v>2.1</v>
      </c>
      <c r="AN1168" s="141">
        <v>4.5999999999999996</v>
      </c>
      <c r="AO1168" s="141">
        <v>4.5999999999999996</v>
      </c>
      <c r="AP1168" s="139" t="s">
        <v>8</v>
      </c>
      <c r="AQ1168" s="141">
        <v>10.64</v>
      </c>
      <c r="AR1168" s="139" t="s">
        <v>81</v>
      </c>
      <c r="AS1168" s="139" t="s">
        <v>81</v>
      </c>
      <c r="AT1168" s="139" t="s">
        <v>81</v>
      </c>
      <c r="AU1168" s="139" t="s">
        <v>81</v>
      </c>
      <c r="AV1168" s="139" t="s">
        <v>81</v>
      </c>
      <c r="AW1168" s="139">
        <v>2256355</v>
      </c>
      <c r="AX1168" s="139" t="s">
        <v>121</v>
      </c>
      <c r="AY1168" s="139" t="s">
        <v>82</v>
      </c>
      <c r="AZ1168" s="139"/>
      <c r="BA1168" s="139" t="s">
        <v>83</v>
      </c>
      <c r="BB1168" s="157">
        <v>596421513475</v>
      </c>
      <c r="BC1168" s="139"/>
      <c r="BD1168" s="139" t="s">
        <v>3519</v>
      </c>
      <c r="BE1168" s="139" t="s">
        <v>119</v>
      </c>
      <c r="BF1168" s="139" t="s">
        <v>87</v>
      </c>
      <c r="BG1168" s="139" t="s">
        <v>84</v>
      </c>
      <c r="BH1168" s="139" t="s">
        <v>85</v>
      </c>
      <c r="BI1168" s="139" t="s">
        <v>86</v>
      </c>
      <c r="BJ1168" s="139"/>
      <c r="BK1168" s="139" t="s">
        <v>116</v>
      </c>
    </row>
    <row r="1169" spans="1:63" ht="13.2" customHeight="1" x14ac:dyDescent="0.2">
      <c r="A1169" s="54">
        <f t="shared" si="397"/>
        <v>45926</v>
      </c>
      <c r="B1169" s="54" t="str">
        <f t="shared" si="398"/>
        <v>NRT</v>
      </c>
      <c r="C1169" s="53">
        <f t="shared" si="399"/>
        <v>82020038196</v>
      </c>
      <c r="D1169" s="55" t="str">
        <f t="shared" si="400"/>
        <v>PJP250150505</v>
      </c>
      <c r="E1169" s="53">
        <f t="shared" si="401"/>
        <v>596421512650</v>
      </c>
      <c r="F1169" s="53">
        <f t="shared" si="402"/>
        <v>2256355</v>
      </c>
      <c r="G1169" s="53" t="str">
        <f t="shared" si="403"/>
        <v>SWCORP (TEAMHT)</v>
      </c>
      <c r="H1169" s="55" t="str">
        <f t="shared" si="404"/>
        <v>정경균</v>
      </c>
      <c r="I1169" s="53">
        <f t="shared" si="405"/>
        <v>26239</v>
      </c>
      <c r="J1169" s="72">
        <f t="shared" si="406"/>
        <v>0</v>
      </c>
      <c r="K1169" s="114">
        <f t="shared" si="407"/>
        <v>1</v>
      </c>
      <c r="L1169" s="115">
        <f t="shared" si="408"/>
        <v>1.05</v>
      </c>
      <c r="M1169" s="115">
        <f t="shared" si="409"/>
        <v>2.1</v>
      </c>
      <c r="N1169" s="56">
        <f t="shared" si="410"/>
        <v>2.1</v>
      </c>
      <c r="O1169" s="53" t="str">
        <f t="shared" si="411"/>
        <v>일반(목록배제,Normal-Manifest Exception)</v>
      </c>
      <c r="P1169" s="100">
        <f t="shared" si="412"/>
        <v>4.8600000000000003</v>
      </c>
      <c r="Q1169" s="63" t="str">
        <f t="shared" si="413"/>
        <v>RS702</v>
      </c>
      <c r="R1169" s="63" t="str">
        <f t="shared" si="414"/>
        <v>AIR SEOUL</v>
      </c>
      <c r="S1169" s="54">
        <f t="shared" si="415"/>
        <v>45926</v>
      </c>
      <c r="T1169" s="94">
        <f t="shared" si="416"/>
        <v>869</v>
      </c>
      <c r="U1169" s="98" cm="1">
        <f t="array" ref="U1169">IF(OR(ISNUMBER(SEARCH("대신대납",J1169)),ISNUMBER(SEARCH("대신 대납",J1169))),_xlfn.LET(
  _xlpm.s,J1169,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69" s="98">
        <f>((K1169-1)*2500)/(Summary!$B$23/100)</f>
        <v>0</v>
      </c>
      <c r="W1169" s="107">
        <f>IF(OR(ISNUMBER(SEARCH("대신대납",J1169)),ISNUMBER(SEARCH("대신 대납",J1169)),ISNUMBER(SEARCH("대신착불",J1169)),ISNUMBER(SEARCH("대신 착불",J1169))), 0,_xlfn.IFNA(_xlfn.IFS(
    AND(N1169/K1169 &gt; 2, N1169/K1169 &lt;= 5), 500/(Summary!$B$23/100) * K1169,
    AND(N1169/K1169 &gt; 5, N1169/K1169 &lt;= 10), 1000/(Summary!$B$23/100) * K1169,
    AND(N1169/K1169 &gt; 10, N1169/K1169 &lt;= 20), 3000/(Summary!$B$23/100) * K1169,
    AND(N1169/K1169 &gt; 20, N1169/K1169 &lt;= 25), 11000/(Summary!$B$23/100) * K1169,
    AND(N1169/K1169 &gt; 25, N1169/K1169 &lt;= 999), 15000/(Summary!$B$23/100) * K1169
),0))</f>
        <v>53.059968376258844</v>
      </c>
      <c r="X1169" s="99" cm="1">
        <f t="array" ref="X1169">_xlfn.IFNA(_xlfn.IFS(AND(P1169&gt;=2000, P1169&lt;3000), 10000, AND(P1169&gt;=3000, P1169&lt;4000), 15000, AND(P1169&gt;=4000, P1169&lt;5000), 20000, AND(P1169&gt;=5000), 25000),0)</f>
        <v>0</v>
      </c>
      <c r="Y1169" s="64" t="str">
        <f>_xlfn.IFNA(VLOOKUP(D1169,OTC!$A:$H,8,0),"")</f>
        <v/>
      </c>
      <c r="Z1169" s="102">
        <f t="shared" si="417"/>
        <v>53</v>
      </c>
      <c r="AA1169" s="113">
        <f t="shared" si="418"/>
        <v>922</v>
      </c>
      <c r="AB1169" s="124">
        <f>IF(OR(ISNUMBER(SEARCH("적하삭제",J1169)),ISNUMBER(SEARCH("적하 삭제",J1169))),0,AA1169*Summary!$B$23/100)</f>
        <v>8688.2826000000005</v>
      </c>
      <c r="AC1169" s="65"/>
      <c r="AD1169" s="145">
        <v>45926</v>
      </c>
      <c r="AE1169" s="139" t="s">
        <v>10</v>
      </c>
      <c r="AF1169" s="139">
        <v>82020038196</v>
      </c>
      <c r="AG1169" s="139" t="s">
        <v>3520</v>
      </c>
      <c r="AH1169" s="139" t="s">
        <v>3521</v>
      </c>
      <c r="AI1169" s="139">
        <v>1097478115</v>
      </c>
      <c r="AJ1169" s="139">
        <v>26239</v>
      </c>
      <c r="AK1169" s="139"/>
      <c r="AL1169" s="140">
        <v>1</v>
      </c>
      <c r="AM1169" s="141">
        <v>1.05</v>
      </c>
      <c r="AN1169" s="141">
        <v>2.1</v>
      </c>
      <c r="AO1169" s="141">
        <v>2.1</v>
      </c>
      <c r="AP1169" s="139" t="s">
        <v>8</v>
      </c>
      <c r="AQ1169" s="141">
        <v>4.8600000000000003</v>
      </c>
      <c r="AR1169" s="139" t="s">
        <v>81</v>
      </c>
      <c r="AS1169" s="139" t="s">
        <v>81</v>
      </c>
      <c r="AT1169" s="139" t="s">
        <v>81</v>
      </c>
      <c r="AU1169" s="139" t="s">
        <v>81</v>
      </c>
      <c r="AV1169" s="139" t="s">
        <v>81</v>
      </c>
      <c r="AW1169" s="139">
        <v>2256355</v>
      </c>
      <c r="AX1169" s="139" t="s">
        <v>121</v>
      </c>
      <c r="AY1169" s="139" t="s">
        <v>82</v>
      </c>
      <c r="AZ1169" s="139"/>
      <c r="BA1169" s="139" t="s">
        <v>83</v>
      </c>
      <c r="BB1169" s="157">
        <v>596421512650</v>
      </c>
      <c r="BC1169" s="139"/>
      <c r="BD1169" s="139" t="s">
        <v>3522</v>
      </c>
      <c r="BE1169" s="139" t="s">
        <v>119</v>
      </c>
      <c r="BF1169" s="139" t="s">
        <v>87</v>
      </c>
      <c r="BG1169" s="139" t="s">
        <v>84</v>
      </c>
      <c r="BH1169" s="139" t="s">
        <v>85</v>
      </c>
      <c r="BI1169" s="139" t="s">
        <v>86</v>
      </c>
      <c r="BJ1169" s="139"/>
      <c r="BK1169" s="139" t="s">
        <v>116</v>
      </c>
    </row>
    <row r="1170" spans="1:63" ht="13.2" customHeight="1" x14ac:dyDescent="0.2">
      <c r="A1170" s="54">
        <f t="shared" si="397"/>
        <v>45926</v>
      </c>
      <c r="B1170" s="54" t="str">
        <f t="shared" si="398"/>
        <v>NRT</v>
      </c>
      <c r="C1170" s="53">
        <f t="shared" si="399"/>
        <v>82020038196</v>
      </c>
      <c r="D1170" s="55" t="str">
        <f t="shared" si="400"/>
        <v>PJP250150503</v>
      </c>
      <c r="E1170" s="53">
        <f t="shared" si="401"/>
        <v>596421512635</v>
      </c>
      <c r="F1170" s="53">
        <f t="shared" si="402"/>
        <v>2256355</v>
      </c>
      <c r="G1170" s="53" t="str">
        <f t="shared" si="403"/>
        <v>SWCORP (TEAMHT)</v>
      </c>
      <c r="H1170" s="55" t="str">
        <f t="shared" si="404"/>
        <v>정용현</v>
      </c>
      <c r="I1170" s="53">
        <f t="shared" si="405"/>
        <v>15019</v>
      </c>
      <c r="J1170" s="72">
        <f t="shared" si="406"/>
        <v>0</v>
      </c>
      <c r="K1170" s="114">
        <f t="shared" si="407"/>
        <v>1</v>
      </c>
      <c r="L1170" s="115">
        <f t="shared" si="408"/>
        <v>2.0499999999999998</v>
      </c>
      <c r="M1170" s="115">
        <f t="shared" si="409"/>
        <v>3.4</v>
      </c>
      <c r="N1170" s="56">
        <f t="shared" si="410"/>
        <v>3.4000000000000004</v>
      </c>
      <c r="O1170" s="53" t="str">
        <f t="shared" si="411"/>
        <v>일반(목록배제,Normal-Manifest Exception)</v>
      </c>
      <c r="P1170" s="100">
        <f t="shared" si="412"/>
        <v>9.2799999999999994</v>
      </c>
      <c r="Q1170" s="63" t="str">
        <f t="shared" si="413"/>
        <v>RS702</v>
      </c>
      <c r="R1170" s="63" t="str">
        <f t="shared" si="414"/>
        <v>AIR SEOUL</v>
      </c>
      <c r="S1170" s="54">
        <f t="shared" si="415"/>
        <v>45926</v>
      </c>
      <c r="T1170" s="94">
        <f t="shared" si="416"/>
        <v>1116</v>
      </c>
      <c r="U1170" s="98" cm="1">
        <f t="array" ref="U1170">IF(OR(ISNUMBER(SEARCH("대신대납",J1170)),ISNUMBER(SEARCH("대신 대납",J1170))),_xlfn.LET(
  _xlpm.s,J1170,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0" s="98">
        <f>((K1170-1)*2500)/(Summary!$B$23/100)</f>
        <v>0</v>
      </c>
      <c r="W1170" s="107">
        <f>IF(OR(ISNUMBER(SEARCH("대신대납",J1170)),ISNUMBER(SEARCH("대신 대납",J1170)),ISNUMBER(SEARCH("대신착불",J1170)),ISNUMBER(SEARCH("대신 착불",J1170))), 0,_xlfn.IFNA(_xlfn.IFS(
    AND(N1170/K1170 &gt; 2, N1170/K1170 &lt;= 5), 500/(Summary!$B$23/100) * K1170,
    AND(N1170/K1170 &gt; 5, N1170/K1170 &lt;= 10), 1000/(Summary!$B$23/100) * K1170,
    AND(N1170/K1170 &gt; 10, N1170/K1170 &lt;= 20), 3000/(Summary!$B$23/100) * K1170,
    AND(N1170/K1170 &gt; 20, N1170/K1170 &lt;= 25), 11000/(Summary!$B$23/100) * K1170,
    AND(N1170/K1170 &gt; 25, N1170/K1170 &lt;= 999), 15000/(Summary!$B$23/100) * K1170
),0))</f>
        <v>53.059968376258844</v>
      </c>
      <c r="X1170" s="99" cm="1">
        <f t="array" ref="X1170">_xlfn.IFNA(_xlfn.IFS(AND(P1170&gt;=2000, P1170&lt;3000), 10000, AND(P1170&gt;=3000, P1170&lt;4000), 15000, AND(P1170&gt;=4000, P1170&lt;5000), 20000, AND(P1170&gt;=5000), 25000),0)</f>
        <v>0</v>
      </c>
      <c r="Y1170" s="64" t="str">
        <f>_xlfn.IFNA(VLOOKUP(D1170,OTC!$A:$H,8,0),"")</f>
        <v/>
      </c>
      <c r="Z1170" s="102">
        <f t="shared" si="417"/>
        <v>53</v>
      </c>
      <c r="AA1170" s="113">
        <f t="shared" si="418"/>
        <v>1169</v>
      </c>
      <c r="AB1170" s="124">
        <f>IF(OR(ISNUMBER(SEARCH("적하삭제",J1170)),ISNUMBER(SEARCH("적하 삭제",J1170))),0,AA1170*Summary!$B$23/100)</f>
        <v>11015.8377</v>
      </c>
      <c r="AC1170" s="65"/>
      <c r="AD1170" s="145">
        <v>45926</v>
      </c>
      <c r="AE1170" s="139" t="s">
        <v>10</v>
      </c>
      <c r="AF1170" s="139">
        <v>82020038196</v>
      </c>
      <c r="AG1170" s="139" t="s">
        <v>3523</v>
      </c>
      <c r="AH1170" s="139" t="s">
        <v>3524</v>
      </c>
      <c r="AI1170" s="139">
        <v>1085965534</v>
      </c>
      <c r="AJ1170" s="139">
        <v>15019</v>
      </c>
      <c r="AK1170" s="139"/>
      <c r="AL1170" s="140">
        <v>1</v>
      </c>
      <c r="AM1170" s="141">
        <v>2.0499999999999998</v>
      </c>
      <c r="AN1170" s="141">
        <v>3.4</v>
      </c>
      <c r="AO1170" s="141">
        <v>3.4</v>
      </c>
      <c r="AP1170" s="139" t="s">
        <v>8</v>
      </c>
      <c r="AQ1170" s="141">
        <v>9.2799999999999994</v>
      </c>
      <c r="AR1170" s="139" t="s">
        <v>81</v>
      </c>
      <c r="AS1170" s="139" t="s">
        <v>81</v>
      </c>
      <c r="AT1170" s="139" t="s">
        <v>81</v>
      </c>
      <c r="AU1170" s="139" t="s">
        <v>81</v>
      </c>
      <c r="AV1170" s="139" t="s">
        <v>81</v>
      </c>
      <c r="AW1170" s="139">
        <v>2256355</v>
      </c>
      <c r="AX1170" s="139" t="s">
        <v>121</v>
      </c>
      <c r="AY1170" s="139" t="s">
        <v>82</v>
      </c>
      <c r="AZ1170" s="139"/>
      <c r="BA1170" s="139" t="s">
        <v>83</v>
      </c>
      <c r="BB1170" s="157">
        <v>596421512635</v>
      </c>
      <c r="BC1170" s="139"/>
      <c r="BD1170" s="139" t="s">
        <v>3525</v>
      </c>
      <c r="BE1170" s="139" t="s">
        <v>119</v>
      </c>
      <c r="BF1170" s="139" t="s">
        <v>87</v>
      </c>
      <c r="BG1170" s="139" t="s">
        <v>84</v>
      </c>
      <c r="BH1170" s="139" t="s">
        <v>85</v>
      </c>
      <c r="BI1170" s="139" t="s">
        <v>86</v>
      </c>
      <c r="BJ1170" s="139"/>
      <c r="BK1170" s="139" t="s">
        <v>116</v>
      </c>
    </row>
    <row r="1171" spans="1:63" ht="13.2" customHeight="1" x14ac:dyDescent="0.2">
      <c r="A1171" s="54">
        <f t="shared" si="397"/>
        <v>45926</v>
      </c>
      <c r="B1171" s="54" t="str">
        <f t="shared" si="398"/>
        <v>NRT</v>
      </c>
      <c r="C1171" s="53">
        <f t="shared" si="399"/>
        <v>82020038196</v>
      </c>
      <c r="D1171" s="55" t="str">
        <f t="shared" si="400"/>
        <v>PJP250150498</v>
      </c>
      <c r="E1171" s="53">
        <f t="shared" si="401"/>
        <v>596421512580</v>
      </c>
      <c r="F1171" s="53">
        <f t="shared" si="402"/>
        <v>2256355</v>
      </c>
      <c r="G1171" s="53" t="str">
        <f t="shared" si="403"/>
        <v>SWCORP (TEAMHT)</v>
      </c>
      <c r="H1171" s="55" t="str">
        <f t="shared" si="404"/>
        <v>노슬기</v>
      </c>
      <c r="I1171" s="53">
        <f t="shared" si="405"/>
        <v>1410</v>
      </c>
      <c r="J1171" s="72">
        <f t="shared" si="406"/>
        <v>0</v>
      </c>
      <c r="K1171" s="114">
        <f t="shared" si="407"/>
        <v>1</v>
      </c>
      <c r="L1171" s="115">
        <f t="shared" si="408"/>
        <v>3.25</v>
      </c>
      <c r="M1171" s="115">
        <f t="shared" si="409"/>
        <v>10.9</v>
      </c>
      <c r="N1171" s="56">
        <f t="shared" si="410"/>
        <v>10.9</v>
      </c>
      <c r="O1171" s="53" t="str">
        <f t="shared" si="411"/>
        <v>일반(목록배제,Normal-Manifest Exception)</v>
      </c>
      <c r="P1171" s="100">
        <f t="shared" si="412"/>
        <v>25.6</v>
      </c>
      <c r="Q1171" s="63" t="str">
        <f t="shared" si="413"/>
        <v>RS702</v>
      </c>
      <c r="R1171" s="63" t="str">
        <f t="shared" si="414"/>
        <v>AIR SEOUL</v>
      </c>
      <c r="S1171" s="54">
        <f t="shared" si="415"/>
        <v>45926</v>
      </c>
      <c r="T1171" s="94">
        <f t="shared" si="416"/>
        <v>2541</v>
      </c>
      <c r="U1171" s="98" cm="1">
        <f t="array" ref="U1171">IF(OR(ISNUMBER(SEARCH("대신대납",J1171)),ISNUMBER(SEARCH("대신 대납",J1171))),_xlfn.LET(
  _xlpm.s,J1171,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1" s="98">
        <f>((K1171-1)*2500)/(Summary!$B$23/100)</f>
        <v>0</v>
      </c>
      <c r="W1171" s="107">
        <f>IF(OR(ISNUMBER(SEARCH("대신대납",J1171)),ISNUMBER(SEARCH("대신 대납",J1171)),ISNUMBER(SEARCH("대신착불",J1171)),ISNUMBER(SEARCH("대신 착불",J1171))), 0,_xlfn.IFNA(_xlfn.IFS(
    AND(N1171/K1171 &gt; 2, N1171/K1171 &lt;= 5), 500/(Summary!$B$23/100) * K1171,
    AND(N1171/K1171 &gt; 5, N1171/K1171 &lt;= 10), 1000/(Summary!$B$23/100) * K1171,
    AND(N1171/K1171 &gt; 10, N1171/K1171 &lt;= 20), 3000/(Summary!$B$23/100) * K1171,
    AND(N1171/K1171 &gt; 20, N1171/K1171 &lt;= 25), 11000/(Summary!$B$23/100) * K1171,
    AND(N1171/K1171 &gt; 25, N1171/K1171 &lt;= 999), 15000/(Summary!$B$23/100) * K1171
),0))</f>
        <v>318.35981025755302</v>
      </c>
      <c r="X1171" s="99" cm="1">
        <f t="array" ref="X1171">_xlfn.IFNA(_xlfn.IFS(AND(P1171&gt;=2000, P1171&lt;3000), 10000, AND(P1171&gt;=3000, P1171&lt;4000), 15000, AND(P1171&gt;=4000, P1171&lt;5000), 20000, AND(P1171&gt;=5000), 25000),0)</f>
        <v>0</v>
      </c>
      <c r="Y1171" s="64" t="str">
        <f>_xlfn.IFNA(VLOOKUP(D1171,OTC!$A:$H,8,0),"")</f>
        <v/>
      </c>
      <c r="Z1171" s="102">
        <f t="shared" si="417"/>
        <v>318</v>
      </c>
      <c r="AA1171" s="113">
        <f t="shared" si="418"/>
        <v>2859</v>
      </c>
      <c r="AB1171" s="124">
        <f>IF(OR(ISNUMBER(SEARCH("적하삭제",J1171)),ISNUMBER(SEARCH("적하 삭제",J1171))),0,AA1171*Summary!$B$23/100)</f>
        <v>26941.2147</v>
      </c>
      <c r="AC1171" s="65"/>
      <c r="AD1171" s="145">
        <v>45926</v>
      </c>
      <c r="AE1171" s="139" t="s">
        <v>10</v>
      </c>
      <c r="AF1171" s="139">
        <v>82020038196</v>
      </c>
      <c r="AG1171" s="139" t="s">
        <v>3526</v>
      </c>
      <c r="AH1171" s="139" t="s">
        <v>3527</v>
      </c>
      <c r="AI1171" s="139">
        <v>1085589638</v>
      </c>
      <c r="AJ1171" s="139">
        <v>1410</v>
      </c>
      <c r="AK1171" s="139"/>
      <c r="AL1171" s="140">
        <v>1</v>
      </c>
      <c r="AM1171" s="141">
        <v>3.25</v>
      </c>
      <c r="AN1171" s="141">
        <v>10.9</v>
      </c>
      <c r="AO1171" s="141">
        <v>11</v>
      </c>
      <c r="AP1171" s="139" t="s">
        <v>8</v>
      </c>
      <c r="AQ1171" s="141">
        <v>25.6</v>
      </c>
      <c r="AR1171" s="139" t="s">
        <v>81</v>
      </c>
      <c r="AS1171" s="139" t="s">
        <v>81</v>
      </c>
      <c r="AT1171" s="139" t="s">
        <v>81</v>
      </c>
      <c r="AU1171" s="139" t="s">
        <v>81</v>
      </c>
      <c r="AV1171" s="139" t="s">
        <v>81</v>
      </c>
      <c r="AW1171" s="139">
        <v>2256355</v>
      </c>
      <c r="AX1171" s="139" t="s">
        <v>121</v>
      </c>
      <c r="AY1171" s="139" t="s">
        <v>82</v>
      </c>
      <c r="AZ1171" s="139"/>
      <c r="BA1171" s="139" t="s">
        <v>83</v>
      </c>
      <c r="BB1171" s="157">
        <v>596421512580</v>
      </c>
      <c r="BC1171" s="139"/>
      <c r="BD1171" s="139" t="s">
        <v>3528</v>
      </c>
      <c r="BE1171" s="139" t="s">
        <v>119</v>
      </c>
      <c r="BF1171" s="139" t="s">
        <v>87</v>
      </c>
      <c r="BG1171" s="139" t="s">
        <v>84</v>
      </c>
      <c r="BH1171" s="139" t="s">
        <v>85</v>
      </c>
      <c r="BI1171" s="139" t="s">
        <v>86</v>
      </c>
      <c r="BJ1171" s="139"/>
      <c r="BK1171" s="139" t="s">
        <v>116</v>
      </c>
    </row>
    <row r="1172" spans="1:63" ht="13.2" customHeight="1" x14ac:dyDescent="0.2">
      <c r="A1172" s="54">
        <f t="shared" si="397"/>
        <v>45926</v>
      </c>
      <c r="B1172" s="54" t="str">
        <f t="shared" si="398"/>
        <v>NRT</v>
      </c>
      <c r="C1172" s="53">
        <f t="shared" si="399"/>
        <v>82020038196</v>
      </c>
      <c r="D1172" s="55" t="str">
        <f t="shared" si="400"/>
        <v>PJP250148240</v>
      </c>
      <c r="E1172" s="53">
        <f t="shared" si="401"/>
        <v>596421499383</v>
      </c>
      <c r="F1172" s="53">
        <f t="shared" si="402"/>
        <v>2256355</v>
      </c>
      <c r="G1172" s="53" t="str">
        <f t="shared" si="403"/>
        <v>SWCORP (TEAMHT)</v>
      </c>
      <c r="H1172" s="55" t="str">
        <f t="shared" si="404"/>
        <v>박성아</v>
      </c>
      <c r="I1172" s="53">
        <f t="shared" si="405"/>
        <v>22189</v>
      </c>
      <c r="J1172" s="72" t="str">
        <f t="shared" si="406"/>
        <v>[동물검역]</v>
      </c>
      <c r="K1172" s="114">
        <f t="shared" si="407"/>
        <v>1</v>
      </c>
      <c r="L1172" s="115">
        <f t="shared" si="408"/>
        <v>2.6</v>
      </c>
      <c r="M1172" s="115">
        <f t="shared" si="409"/>
        <v>2.1</v>
      </c>
      <c r="N1172" s="56">
        <f t="shared" si="410"/>
        <v>2.6</v>
      </c>
      <c r="O1172" s="53" t="str">
        <f t="shared" si="411"/>
        <v>동물검역(Animal Inspection)</v>
      </c>
      <c r="P1172" s="100">
        <f t="shared" si="412"/>
        <v>32.950000000000003</v>
      </c>
      <c r="Q1172" s="63" t="str">
        <f t="shared" si="413"/>
        <v>RS702</v>
      </c>
      <c r="R1172" s="63" t="str">
        <f t="shared" si="414"/>
        <v>AIR SEOUL</v>
      </c>
      <c r="S1172" s="54">
        <f t="shared" si="415"/>
        <v>45926</v>
      </c>
      <c r="T1172" s="94">
        <f t="shared" si="416"/>
        <v>964</v>
      </c>
      <c r="U1172" s="98" cm="1">
        <f t="array" ref="U1172">IF(OR(ISNUMBER(SEARCH("대신대납",J1172)),ISNUMBER(SEARCH("대신 대납",J1172))),_xlfn.LET(
  _xlpm.s,J1172,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2" s="98">
        <f>((K1172-1)*2500)/(Summary!$B$23/100)</f>
        <v>0</v>
      </c>
      <c r="W1172" s="107">
        <f>IF(OR(ISNUMBER(SEARCH("대신대납",J1172)),ISNUMBER(SEARCH("대신 대납",J1172)),ISNUMBER(SEARCH("대신착불",J1172)),ISNUMBER(SEARCH("대신 착불",J1172))), 0,_xlfn.IFNA(_xlfn.IFS(
    AND(N1172/K1172 &gt; 2, N1172/K1172 &lt;= 5), 500/(Summary!$B$23/100) * K1172,
    AND(N1172/K1172 &gt; 5, N1172/K1172 &lt;= 10), 1000/(Summary!$B$23/100) * K1172,
    AND(N1172/K1172 &gt; 10, N1172/K1172 &lt;= 20), 3000/(Summary!$B$23/100) * K1172,
    AND(N1172/K1172 &gt; 20, N1172/K1172 &lt;= 25), 11000/(Summary!$B$23/100) * K1172,
    AND(N1172/K1172 &gt; 25, N1172/K1172 &lt;= 999), 15000/(Summary!$B$23/100) * K1172
),0))</f>
        <v>53.059968376258844</v>
      </c>
      <c r="X1172" s="99" cm="1">
        <f t="array" ref="X1172">_xlfn.IFNA(_xlfn.IFS(AND(P1172&gt;=2000, P1172&lt;3000), 10000, AND(P1172&gt;=3000, P1172&lt;4000), 15000, AND(P1172&gt;=4000, P1172&lt;5000), 20000, AND(P1172&gt;=5000), 25000),0)</f>
        <v>0</v>
      </c>
      <c r="Y1172" s="64" t="str">
        <f>_xlfn.IFNA(VLOOKUP(D1172,OTC!$A:$H,8,0),"")</f>
        <v/>
      </c>
      <c r="Z1172" s="102">
        <f t="shared" si="417"/>
        <v>53</v>
      </c>
      <c r="AA1172" s="113">
        <f t="shared" si="418"/>
        <v>1017</v>
      </c>
      <c r="AB1172" s="124">
        <f>IF(OR(ISNUMBER(SEARCH("적하삭제",J1172)),ISNUMBER(SEARCH("적하 삭제",J1172))),0,AA1172*Summary!$B$23/100)</f>
        <v>9583.4961000000003</v>
      </c>
      <c r="AC1172" s="65"/>
      <c r="AD1172" s="145">
        <v>45926</v>
      </c>
      <c r="AE1172" s="139" t="s">
        <v>10</v>
      </c>
      <c r="AF1172" s="139">
        <v>82020038196</v>
      </c>
      <c r="AG1172" s="139" t="s">
        <v>3529</v>
      </c>
      <c r="AH1172" s="139" t="s">
        <v>178</v>
      </c>
      <c r="AI1172" s="139">
        <v>1079421517</v>
      </c>
      <c r="AJ1172" s="139">
        <v>22189</v>
      </c>
      <c r="AK1172" s="139" t="s">
        <v>108</v>
      </c>
      <c r="AL1172" s="140">
        <v>1</v>
      </c>
      <c r="AM1172" s="141">
        <v>2.6</v>
      </c>
      <c r="AN1172" s="141">
        <v>2.1</v>
      </c>
      <c r="AO1172" s="141">
        <v>2.6</v>
      </c>
      <c r="AP1172" s="139" t="s">
        <v>100</v>
      </c>
      <c r="AQ1172" s="141">
        <v>32.950000000000003</v>
      </c>
      <c r="AR1172" s="139" t="s">
        <v>81</v>
      </c>
      <c r="AS1172" s="139" t="s">
        <v>81</v>
      </c>
      <c r="AT1172" s="139" t="s">
        <v>81</v>
      </c>
      <c r="AU1172" s="139"/>
      <c r="AV1172" s="139"/>
      <c r="AW1172" s="139">
        <v>2256355</v>
      </c>
      <c r="AX1172" s="139" t="s">
        <v>121</v>
      </c>
      <c r="AY1172" s="139" t="s">
        <v>89</v>
      </c>
      <c r="AZ1172" s="139"/>
      <c r="BA1172" s="139" t="s">
        <v>83</v>
      </c>
      <c r="BB1172" s="157">
        <v>596421499383</v>
      </c>
      <c r="BC1172" s="139"/>
      <c r="BD1172" s="139" t="s">
        <v>3530</v>
      </c>
      <c r="BE1172" s="139" t="s">
        <v>119</v>
      </c>
      <c r="BF1172" s="139" t="s">
        <v>87</v>
      </c>
      <c r="BG1172" s="139" t="s">
        <v>84</v>
      </c>
      <c r="BH1172" s="139" t="s">
        <v>85</v>
      </c>
      <c r="BI1172" s="139" t="s">
        <v>86</v>
      </c>
      <c r="BJ1172" s="139"/>
      <c r="BK1172" s="139" t="s">
        <v>116</v>
      </c>
    </row>
    <row r="1173" spans="1:63" ht="13.2" customHeight="1" x14ac:dyDescent="0.2">
      <c r="A1173" s="54">
        <f t="shared" si="397"/>
        <v>45926</v>
      </c>
      <c r="B1173" s="54" t="str">
        <f t="shared" si="398"/>
        <v>NRT</v>
      </c>
      <c r="C1173" s="53">
        <f t="shared" si="399"/>
        <v>82020038196</v>
      </c>
      <c r="D1173" s="55" t="str">
        <f t="shared" si="400"/>
        <v>PJP250149740</v>
      </c>
      <c r="E1173" s="53">
        <f t="shared" si="401"/>
        <v>596421507396</v>
      </c>
      <c r="F1173" s="53">
        <f t="shared" si="402"/>
        <v>2256355</v>
      </c>
      <c r="G1173" s="53" t="str">
        <f t="shared" si="403"/>
        <v>SWCORP (TEAMHT)</v>
      </c>
      <c r="H1173" s="55" t="str">
        <f t="shared" si="404"/>
        <v>문솔아</v>
      </c>
      <c r="I1173" s="53">
        <f t="shared" si="405"/>
        <v>16943</v>
      </c>
      <c r="J1173" s="72">
        <f t="shared" si="406"/>
        <v>0</v>
      </c>
      <c r="K1173" s="114">
        <f t="shared" si="407"/>
        <v>1</v>
      </c>
      <c r="L1173" s="115">
        <f t="shared" si="408"/>
        <v>5.5</v>
      </c>
      <c r="M1173" s="115">
        <f t="shared" si="409"/>
        <v>6</v>
      </c>
      <c r="N1173" s="56">
        <f t="shared" si="410"/>
        <v>6</v>
      </c>
      <c r="O1173" s="53" t="str">
        <f t="shared" si="411"/>
        <v>일반(목록배제,Normal-Manifest Exception)</v>
      </c>
      <c r="P1173" s="100">
        <f t="shared" si="412"/>
        <v>17.22</v>
      </c>
      <c r="Q1173" s="63" t="str">
        <f t="shared" si="413"/>
        <v>RS702</v>
      </c>
      <c r="R1173" s="63" t="str">
        <f t="shared" si="414"/>
        <v>AIR SEOUL</v>
      </c>
      <c r="S1173" s="54">
        <f t="shared" si="415"/>
        <v>45926</v>
      </c>
      <c r="T1173" s="94">
        <f t="shared" si="416"/>
        <v>1610</v>
      </c>
      <c r="U1173" s="98" cm="1">
        <f t="array" ref="U1173">IF(OR(ISNUMBER(SEARCH("대신대납",J1173)),ISNUMBER(SEARCH("대신 대납",J1173))),_xlfn.LET(
  _xlpm.s,J1173,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3" s="98">
        <f>((K1173-1)*2500)/(Summary!$B$23/100)</f>
        <v>0</v>
      </c>
      <c r="W1173" s="107">
        <f>IF(OR(ISNUMBER(SEARCH("대신대납",J1173)),ISNUMBER(SEARCH("대신 대납",J1173)),ISNUMBER(SEARCH("대신착불",J1173)),ISNUMBER(SEARCH("대신 착불",J1173))), 0,_xlfn.IFNA(_xlfn.IFS(
    AND(N1173/K1173 &gt; 2, N1173/K1173 &lt;= 5), 500/(Summary!$B$23/100) * K1173,
    AND(N1173/K1173 &gt; 5, N1173/K1173 &lt;= 10), 1000/(Summary!$B$23/100) * K1173,
    AND(N1173/K1173 &gt; 10, N1173/K1173 &lt;= 20), 3000/(Summary!$B$23/100) * K1173,
    AND(N1173/K1173 &gt; 20, N1173/K1173 &lt;= 25), 11000/(Summary!$B$23/100) * K1173,
    AND(N1173/K1173 &gt; 25, N1173/K1173 &lt;= 999), 15000/(Summary!$B$23/100) * K1173
),0))</f>
        <v>106.11993675251769</v>
      </c>
      <c r="X1173" s="99" cm="1">
        <f t="array" ref="X1173">_xlfn.IFNA(_xlfn.IFS(AND(P1173&gt;=2000, P1173&lt;3000), 10000, AND(P1173&gt;=3000, P1173&lt;4000), 15000, AND(P1173&gt;=4000, P1173&lt;5000), 20000, AND(P1173&gt;=5000), 25000),0)</f>
        <v>0</v>
      </c>
      <c r="Y1173" s="64" t="str">
        <f>_xlfn.IFNA(VLOOKUP(D1173,OTC!$A:$H,8,0),"")</f>
        <v/>
      </c>
      <c r="Z1173" s="102">
        <f t="shared" si="417"/>
        <v>106</v>
      </c>
      <c r="AA1173" s="113">
        <f t="shared" si="418"/>
        <v>1716</v>
      </c>
      <c r="AB1173" s="124">
        <f>IF(OR(ISNUMBER(SEARCH("적하삭제",J1173)),ISNUMBER(SEARCH("적하 삭제",J1173))),0,AA1173*Summary!$B$23/100)</f>
        <v>16170.382799999999</v>
      </c>
      <c r="AC1173" s="65"/>
      <c r="AD1173" s="145">
        <v>45926</v>
      </c>
      <c r="AE1173" s="139" t="s">
        <v>10</v>
      </c>
      <c r="AF1173" s="139">
        <v>82020038196</v>
      </c>
      <c r="AG1173" s="139" t="s">
        <v>3531</v>
      </c>
      <c r="AH1173" s="139" t="s">
        <v>3532</v>
      </c>
      <c r="AI1173" s="139">
        <v>1077424968</v>
      </c>
      <c r="AJ1173" s="139">
        <v>16943</v>
      </c>
      <c r="AK1173" s="139"/>
      <c r="AL1173" s="140">
        <v>1</v>
      </c>
      <c r="AM1173" s="141">
        <v>5.5</v>
      </c>
      <c r="AN1173" s="141">
        <v>6</v>
      </c>
      <c r="AO1173" s="141">
        <v>6</v>
      </c>
      <c r="AP1173" s="139" t="s">
        <v>8</v>
      </c>
      <c r="AQ1173" s="141">
        <v>17.22</v>
      </c>
      <c r="AR1173" s="139" t="s">
        <v>81</v>
      </c>
      <c r="AS1173" s="139" t="s">
        <v>81</v>
      </c>
      <c r="AT1173" s="139" t="s">
        <v>81</v>
      </c>
      <c r="AU1173" s="139" t="s">
        <v>81</v>
      </c>
      <c r="AV1173" s="139" t="s">
        <v>81</v>
      </c>
      <c r="AW1173" s="139">
        <v>2256355</v>
      </c>
      <c r="AX1173" s="139" t="s">
        <v>121</v>
      </c>
      <c r="AY1173" s="139" t="s">
        <v>82</v>
      </c>
      <c r="AZ1173" s="139"/>
      <c r="BA1173" s="139" t="s">
        <v>83</v>
      </c>
      <c r="BB1173" s="157">
        <v>596421507396</v>
      </c>
      <c r="BC1173" s="139"/>
      <c r="BD1173" s="139" t="s">
        <v>3533</v>
      </c>
      <c r="BE1173" s="139" t="s">
        <v>119</v>
      </c>
      <c r="BF1173" s="139" t="s">
        <v>87</v>
      </c>
      <c r="BG1173" s="139" t="s">
        <v>84</v>
      </c>
      <c r="BH1173" s="139" t="s">
        <v>85</v>
      </c>
      <c r="BI1173" s="139" t="s">
        <v>86</v>
      </c>
      <c r="BJ1173" s="139"/>
      <c r="BK1173" s="139" t="s">
        <v>116</v>
      </c>
    </row>
    <row r="1174" spans="1:63" ht="13.2" customHeight="1" x14ac:dyDescent="0.2">
      <c r="A1174" s="54">
        <f t="shared" si="397"/>
        <v>45926</v>
      </c>
      <c r="B1174" s="54" t="str">
        <f t="shared" si="398"/>
        <v>NRT</v>
      </c>
      <c r="C1174" s="53">
        <f t="shared" si="399"/>
        <v>82020038196</v>
      </c>
      <c r="D1174" s="55" t="str">
        <f t="shared" si="400"/>
        <v>PJP250149272</v>
      </c>
      <c r="E1174" s="53">
        <f t="shared" si="401"/>
        <v>596421505112</v>
      </c>
      <c r="F1174" s="53">
        <f t="shared" si="402"/>
        <v>2256355</v>
      </c>
      <c r="G1174" s="53" t="str">
        <f t="shared" si="403"/>
        <v>SWCORP (TEAMHT)</v>
      </c>
      <c r="H1174" s="55" t="str">
        <f t="shared" si="404"/>
        <v>여인녕</v>
      </c>
      <c r="I1174" s="53">
        <f t="shared" si="405"/>
        <v>34137</v>
      </c>
      <c r="J1174" s="72">
        <f t="shared" si="406"/>
        <v>0</v>
      </c>
      <c r="K1174" s="114">
        <f t="shared" si="407"/>
        <v>1</v>
      </c>
      <c r="L1174" s="115">
        <f t="shared" si="408"/>
        <v>1.3</v>
      </c>
      <c r="M1174" s="115">
        <f t="shared" si="409"/>
        <v>2</v>
      </c>
      <c r="N1174" s="56">
        <f t="shared" si="410"/>
        <v>2</v>
      </c>
      <c r="O1174" s="53" t="str">
        <f t="shared" si="411"/>
        <v>일반(목록배제,Normal-Manifest Exception)</v>
      </c>
      <c r="P1174" s="100">
        <f t="shared" si="412"/>
        <v>4.1100000000000003</v>
      </c>
      <c r="Q1174" s="63" t="str">
        <f t="shared" si="413"/>
        <v>RS702</v>
      </c>
      <c r="R1174" s="63" t="str">
        <f t="shared" si="414"/>
        <v>AIR SEOUL</v>
      </c>
      <c r="S1174" s="54">
        <f t="shared" si="415"/>
        <v>45926</v>
      </c>
      <c r="T1174" s="94">
        <f t="shared" si="416"/>
        <v>850</v>
      </c>
      <c r="U1174" s="98" cm="1">
        <f t="array" ref="U1174">IF(OR(ISNUMBER(SEARCH("대신대납",J1174)),ISNUMBER(SEARCH("대신 대납",J1174))),_xlfn.LET(
  _xlpm.s,J1174,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4" s="98">
        <f>((K1174-1)*2500)/(Summary!$B$23/100)</f>
        <v>0</v>
      </c>
      <c r="W1174" s="107">
        <f>IF(OR(ISNUMBER(SEARCH("대신대납",J1174)),ISNUMBER(SEARCH("대신 대납",J1174)),ISNUMBER(SEARCH("대신착불",J1174)),ISNUMBER(SEARCH("대신 착불",J1174))), 0,_xlfn.IFNA(_xlfn.IFS(
    AND(N1174/K1174 &gt; 2, N1174/K1174 &lt;= 5), 500/(Summary!$B$23/100) * K1174,
    AND(N1174/K1174 &gt; 5, N1174/K1174 &lt;= 10), 1000/(Summary!$B$23/100) * K1174,
    AND(N1174/K1174 &gt; 10, N1174/K1174 &lt;= 20), 3000/(Summary!$B$23/100) * K1174,
    AND(N1174/K1174 &gt; 20, N1174/K1174 &lt;= 25), 11000/(Summary!$B$23/100) * K1174,
    AND(N1174/K1174 &gt; 25, N1174/K1174 &lt;= 999), 15000/(Summary!$B$23/100) * K1174
),0))</f>
        <v>0</v>
      </c>
      <c r="X1174" s="99" cm="1">
        <f t="array" ref="X1174">_xlfn.IFNA(_xlfn.IFS(AND(P1174&gt;=2000, P1174&lt;3000), 10000, AND(P1174&gt;=3000, P1174&lt;4000), 15000, AND(P1174&gt;=4000, P1174&lt;5000), 20000, AND(P1174&gt;=5000), 25000),0)</f>
        <v>0</v>
      </c>
      <c r="Y1174" s="64" t="str">
        <f>_xlfn.IFNA(VLOOKUP(D1174,OTC!$A:$H,8,0),"")</f>
        <v/>
      </c>
      <c r="Z1174" s="102">
        <f t="shared" si="417"/>
        <v>0</v>
      </c>
      <c r="AA1174" s="113">
        <f t="shared" si="418"/>
        <v>850</v>
      </c>
      <c r="AB1174" s="124">
        <f>IF(OR(ISNUMBER(SEARCH("적하삭제",J1174)),ISNUMBER(SEARCH("적하 삭제",J1174))),0,AA1174*Summary!$B$23/100)</f>
        <v>8009.8050000000003</v>
      </c>
      <c r="AC1174" s="65"/>
      <c r="AD1174" s="145">
        <v>45926</v>
      </c>
      <c r="AE1174" s="139" t="s">
        <v>10</v>
      </c>
      <c r="AF1174" s="139">
        <v>82020038196</v>
      </c>
      <c r="AG1174" s="139" t="s">
        <v>3534</v>
      </c>
      <c r="AH1174" s="139" t="s">
        <v>3535</v>
      </c>
      <c r="AI1174" s="139">
        <v>1084093354</v>
      </c>
      <c r="AJ1174" s="139">
        <v>34137</v>
      </c>
      <c r="AK1174" s="139"/>
      <c r="AL1174" s="140">
        <v>1</v>
      </c>
      <c r="AM1174" s="141">
        <v>1.3</v>
      </c>
      <c r="AN1174" s="141">
        <v>2</v>
      </c>
      <c r="AO1174" s="141">
        <v>2</v>
      </c>
      <c r="AP1174" s="139" t="s">
        <v>8</v>
      </c>
      <c r="AQ1174" s="141">
        <v>4.1100000000000003</v>
      </c>
      <c r="AR1174" s="139" t="s">
        <v>81</v>
      </c>
      <c r="AS1174" s="139" t="s">
        <v>81</v>
      </c>
      <c r="AT1174" s="139" t="s">
        <v>81</v>
      </c>
      <c r="AU1174" s="139" t="s">
        <v>81</v>
      </c>
      <c r="AV1174" s="139" t="s">
        <v>81</v>
      </c>
      <c r="AW1174" s="139">
        <v>2256355</v>
      </c>
      <c r="AX1174" s="139" t="s">
        <v>121</v>
      </c>
      <c r="AY1174" s="139" t="s">
        <v>82</v>
      </c>
      <c r="AZ1174" s="139"/>
      <c r="BA1174" s="139" t="s">
        <v>83</v>
      </c>
      <c r="BB1174" s="157">
        <v>596421505112</v>
      </c>
      <c r="BC1174" s="139"/>
      <c r="BD1174" s="139" t="s">
        <v>3536</v>
      </c>
      <c r="BE1174" s="139" t="s">
        <v>119</v>
      </c>
      <c r="BF1174" s="139" t="s">
        <v>87</v>
      </c>
      <c r="BG1174" s="139" t="s">
        <v>84</v>
      </c>
      <c r="BH1174" s="139" t="s">
        <v>85</v>
      </c>
      <c r="BI1174" s="139" t="s">
        <v>86</v>
      </c>
      <c r="BJ1174" s="139"/>
      <c r="BK1174" s="139" t="s">
        <v>116</v>
      </c>
    </row>
    <row r="1175" spans="1:63" ht="13.2" customHeight="1" x14ac:dyDescent="0.2">
      <c r="A1175" s="54">
        <f t="shared" si="397"/>
        <v>45926</v>
      </c>
      <c r="B1175" s="54" t="str">
        <f t="shared" si="398"/>
        <v>NRT</v>
      </c>
      <c r="C1175" s="53">
        <f t="shared" si="399"/>
        <v>82020038196</v>
      </c>
      <c r="D1175" s="55" t="str">
        <f t="shared" si="400"/>
        <v>PJP250149277</v>
      </c>
      <c r="E1175" s="53">
        <f t="shared" si="401"/>
        <v>596421505160</v>
      </c>
      <c r="F1175" s="53">
        <f t="shared" si="402"/>
        <v>2256355</v>
      </c>
      <c r="G1175" s="53" t="str">
        <f t="shared" si="403"/>
        <v>SWCORP (TEAMHT)</v>
      </c>
      <c r="H1175" s="55" t="str">
        <f t="shared" si="404"/>
        <v>이지원</v>
      </c>
      <c r="I1175" s="53">
        <f t="shared" si="405"/>
        <v>39434</v>
      </c>
      <c r="J1175" s="72">
        <f t="shared" si="406"/>
        <v>0</v>
      </c>
      <c r="K1175" s="114">
        <f t="shared" si="407"/>
        <v>1</v>
      </c>
      <c r="L1175" s="115">
        <f t="shared" si="408"/>
        <v>11.6</v>
      </c>
      <c r="M1175" s="115">
        <f t="shared" si="409"/>
        <v>6.2</v>
      </c>
      <c r="N1175" s="56">
        <f t="shared" si="410"/>
        <v>11.600000000000001</v>
      </c>
      <c r="O1175" s="53" t="str">
        <f t="shared" si="411"/>
        <v>일반(목록배제,Normal-Manifest Exception)</v>
      </c>
      <c r="P1175" s="100">
        <f t="shared" si="412"/>
        <v>11.35</v>
      </c>
      <c r="Q1175" s="63" t="str">
        <f t="shared" si="413"/>
        <v>RS702</v>
      </c>
      <c r="R1175" s="63" t="str">
        <f t="shared" si="414"/>
        <v>AIR SEOUL</v>
      </c>
      <c r="S1175" s="54">
        <f t="shared" si="415"/>
        <v>45926</v>
      </c>
      <c r="T1175" s="94">
        <f t="shared" si="416"/>
        <v>2674</v>
      </c>
      <c r="U1175" s="98" cm="1">
        <f t="array" ref="U1175">IF(OR(ISNUMBER(SEARCH("대신대납",J1175)),ISNUMBER(SEARCH("대신 대납",J1175))),_xlfn.LET(
  _xlpm.s,J1175,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5" s="98">
        <f>((K1175-1)*2500)/(Summary!$B$23/100)</f>
        <v>0</v>
      </c>
      <c r="W1175" s="107">
        <f>IF(OR(ISNUMBER(SEARCH("대신대납",J1175)),ISNUMBER(SEARCH("대신 대납",J1175)),ISNUMBER(SEARCH("대신착불",J1175)),ISNUMBER(SEARCH("대신 착불",J1175))), 0,_xlfn.IFNA(_xlfn.IFS(
    AND(N1175/K1175 &gt; 2, N1175/K1175 &lt;= 5), 500/(Summary!$B$23/100) * K1175,
    AND(N1175/K1175 &gt; 5, N1175/K1175 &lt;= 10), 1000/(Summary!$B$23/100) * K1175,
    AND(N1175/K1175 &gt; 10, N1175/K1175 &lt;= 20), 3000/(Summary!$B$23/100) * K1175,
    AND(N1175/K1175 &gt; 20, N1175/K1175 &lt;= 25), 11000/(Summary!$B$23/100) * K1175,
    AND(N1175/K1175 &gt; 25, N1175/K1175 &lt;= 999), 15000/(Summary!$B$23/100) * K1175
),0))</f>
        <v>318.35981025755302</v>
      </c>
      <c r="X1175" s="99" cm="1">
        <f t="array" ref="X1175">_xlfn.IFNA(_xlfn.IFS(AND(P1175&gt;=2000, P1175&lt;3000), 10000, AND(P1175&gt;=3000, P1175&lt;4000), 15000, AND(P1175&gt;=4000, P1175&lt;5000), 20000, AND(P1175&gt;=5000), 25000),0)</f>
        <v>0</v>
      </c>
      <c r="Y1175" s="64" t="str">
        <f>_xlfn.IFNA(VLOOKUP(D1175,OTC!$A:$H,8,0),"")</f>
        <v/>
      </c>
      <c r="Z1175" s="102">
        <f t="shared" si="417"/>
        <v>318</v>
      </c>
      <c r="AA1175" s="113">
        <f t="shared" si="418"/>
        <v>2992</v>
      </c>
      <c r="AB1175" s="124">
        <f>IF(OR(ISNUMBER(SEARCH("적하삭제",J1175)),ISNUMBER(SEARCH("적하 삭제",J1175))),0,AA1175*Summary!$B$23/100)</f>
        <v>28194.513600000002</v>
      </c>
      <c r="AC1175" s="65"/>
      <c r="AD1175" s="145">
        <v>45926</v>
      </c>
      <c r="AE1175" s="139" t="s">
        <v>10</v>
      </c>
      <c r="AF1175" s="139">
        <v>82020038196</v>
      </c>
      <c r="AG1175" s="139" t="s">
        <v>3537</v>
      </c>
      <c r="AH1175" s="139" t="s">
        <v>533</v>
      </c>
      <c r="AI1175" s="139">
        <v>1080608719</v>
      </c>
      <c r="AJ1175" s="139">
        <v>39434</v>
      </c>
      <c r="AK1175" s="139"/>
      <c r="AL1175" s="140">
        <v>1</v>
      </c>
      <c r="AM1175" s="141">
        <v>11.6</v>
      </c>
      <c r="AN1175" s="141">
        <v>6.2</v>
      </c>
      <c r="AO1175" s="141">
        <v>12</v>
      </c>
      <c r="AP1175" s="139" t="s">
        <v>8</v>
      </c>
      <c r="AQ1175" s="141">
        <v>11.35</v>
      </c>
      <c r="AR1175" s="139" t="s">
        <v>81</v>
      </c>
      <c r="AS1175" s="139" t="s">
        <v>81</v>
      </c>
      <c r="AT1175" s="139" t="s">
        <v>81</v>
      </c>
      <c r="AU1175" s="139" t="s">
        <v>81</v>
      </c>
      <c r="AV1175" s="139" t="s">
        <v>81</v>
      </c>
      <c r="AW1175" s="139">
        <v>2256355</v>
      </c>
      <c r="AX1175" s="139" t="s">
        <v>121</v>
      </c>
      <c r="AY1175" s="139" t="s">
        <v>82</v>
      </c>
      <c r="AZ1175" s="139"/>
      <c r="BA1175" s="139" t="s">
        <v>83</v>
      </c>
      <c r="BB1175" s="157">
        <v>596421505160</v>
      </c>
      <c r="BC1175" s="139"/>
      <c r="BD1175" s="139" t="s">
        <v>3538</v>
      </c>
      <c r="BE1175" s="139" t="s">
        <v>119</v>
      </c>
      <c r="BF1175" s="139" t="s">
        <v>87</v>
      </c>
      <c r="BG1175" s="139" t="s">
        <v>84</v>
      </c>
      <c r="BH1175" s="139" t="s">
        <v>85</v>
      </c>
      <c r="BI1175" s="139" t="s">
        <v>86</v>
      </c>
      <c r="BJ1175" s="139"/>
      <c r="BK1175" s="139" t="s">
        <v>116</v>
      </c>
    </row>
    <row r="1176" spans="1:63" ht="13.2" customHeight="1" x14ac:dyDescent="0.2">
      <c r="A1176" s="54">
        <f t="shared" si="397"/>
        <v>45926</v>
      </c>
      <c r="B1176" s="54" t="str">
        <f t="shared" si="398"/>
        <v>NRT</v>
      </c>
      <c r="C1176" s="53">
        <f t="shared" si="399"/>
        <v>82020038196</v>
      </c>
      <c r="D1176" s="55" t="str">
        <f t="shared" si="400"/>
        <v>PJP250149284</v>
      </c>
      <c r="E1176" s="53">
        <f t="shared" si="401"/>
        <v>596421505230</v>
      </c>
      <c r="F1176" s="53">
        <f t="shared" si="402"/>
        <v>2256355</v>
      </c>
      <c r="G1176" s="53" t="str">
        <f t="shared" si="403"/>
        <v>SWCORP (TEAMHT)</v>
      </c>
      <c r="H1176" s="55" t="str">
        <f t="shared" si="404"/>
        <v>김채리</v>
      </c>
      <c r="I1176" s="53">
        <f t="shared" si="405"/>
        <v>31547</v>
      </c>
      <c r="J1176" s="72">
        <f t="shared" si="406"/>
        <v>0</v>
      </c>
      <c r="K1176" s="114">
        <f t="shared" si="407"/>
        <v>1</v>
      </c>
      <c r="L1176" s="115">
        <f t="shared" si="408"/>
        <v>3.85</v>
      </c>
      <c r="M1176" s="115">
        <f t="shared" si="409"/>
        <v>3.5</v>
      </c>
      <c r="N1176" s="56">
        <f t="shared" si="410"/>
        <v>3.9000000000000004</v>
      </c>
      <c r="O1176" s="53" t="str">
        <f t="shared" si="411"/>
        <v>일반(목록배제,Normal-Manifest Exception)</v>
      </c>
      <c r="P1176" s="100">
        <f t="shared" si="412"/>
        <v>21.93</v>
      </c>
      <c r="Q1176" s="63" t="str">
        <f t="shared" si="413"/>
        <v>RS702</v>
      </c>
      <c r="R1176" s="63" t="str">
        <f t="shared" si="414"/>
        <v>AIR SEOUL</v>
      </c>
      <c r="S1176" s="54">
        <f t="shared" si="415"/>
        <v>45926</v>
      </c>
      <c r="T1176" s="94">
        <f t="shared" si="416"/>
        <v>1211</v>
      </c>
      <c r="U1176" s="98" cm="1">
        <f t="array" ref="U1176">IF(OR(ISNUMBER(SEARCH("대신대납",J1176)),ISNUMBER(SEARCH("대신 대납",J1176))),_xlfn.LET(
  _xlpm.s,J1176,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6" s="98">
        <f>((K1176-1)*2500)/(Summary!$B$23/100)</f>
        <v>0</v>
      </c>
      <c r="W1176" s="107">
        <f>IF(OR(ISNUMBER(SEARCH("대신대납",J1176)),ISNUMBER(SEARCH("대신 대납",J1176)),ISNUMBER(SEARCH("대신착불",J1176)),ISNUMBER(SEARCH("대신 착불",J1176))), 0,_xlfn.IFNA(_xlfn.IFS(
    AND(N1176/K1176 &gt; 2, N1176/K1176 &lt;= 5), 500/(Summary!$B$23/100) * K1176,
    AND(N1176/K1176 &gt; 5, N1176/K1176 &lt;= 10), 1000/(Summary!$B$23/100) * K1176,
    AND(N1176/K1176 &gt; 10, N1176/K1176 &lt;= 20), 3000/(Summary!$B$23/100) * K1176,
    AND(N1176/K1176 &gt; 20, N1176/K1176 &lt;= 25), 11000/(Summary!$B$23/100) * K1176,
    AND(N1176/K1176 &gt; 25, N1176/K1176 &lt;= 999), 15000/(Summary!$B$23/100) * K1176
),0))</f>
        <v>53.059968376258844</v>
      </c>
      <c r="X1176" s="99" cm="1">
        <f t="array" ref="X1176">_xlfn.IFNA(_xlfn.IFS(AND(P1176&gt;=2000, P1176&lt;3000), 10000, AND(P1176&gt;=3000, P1176&lt;4000), 15000, AND(P1176&gt;=4000, P1176&lt;5000), 20000, AND(P1176&gt;=5000), 25000),0)</f>
        <v>0</v>
      </c>
      <c r="Y1176" s="64" t="str">
        <f>_xlfn.IFNA(VLOOKUP(D1176,OTC!$A:$H,8,0),"")</f>
        <v/>
      </c>
      <c r="Z1176" s="102">
        <f t="shared" si="417"/>
        <v>53</v>
      </c>
      <c r="AA1176" s="113">
        <f t="shared" si="418"/>
        <v>1264</v>
      </c>
      <c r="AB1176" s="124">
        <f>IF(OR(ISNUMBER(SEARCH("적하삭제",J1176)),ISNUMBER(SEARCH("적하 삭제",J1176))),0,AA1176*Summary!$B$23/100)</f>
        <v>11911.051200000002</v>
      </c>
      <c r="AC1176" s="65"/>
      <c r="AD1176" s="145">
        <v>45926</v>
      </c>
      <c r="AE1176" s="139" t="s">
        <v>10</v>
      </c>
      <c r="AF1176" s="139">
        <v>82020038196</v>
      </c>
      <c r="AG1176" s="139" t="s">
        <v>3539</v>
      </c>
      <c r="AH1176" s="139" t="s">
        <v>3540</v>
      </c>
      <c r="AI1176" s="139">
        <v>1039342975</v>
      </c>
      <c r="AJ1176" s="139">
        <v>31547</v>
      </c>
      <c r="AK1176" s="139"/>
      <c r="AL1176" s="140">
        <v>1</v>
      </c>
      <c r="AM1176" s="141">
        <v>3.85</v>
      </c>
      <c r="AN1176" s="141">
        <v>3.5</v>
      </c>
      <c r="AO1176" s="141">
        <v>3.9</v>
      </c>
      <c r="AP1176" s="139" t="s">
        <v>8</v>
      </c>
      <c r="AQ1176" s="141">
        <v>21.93</v>
      </c>
      <c r="AR1176" s="139" t="s">
        <v>81</v>
      </c>
      <c r="AS1176" s="139" t="s">
        <v>81</v>
      </c>
      <c r="AT1176" s="139" t="s">
        <v>81</v>
      </c>
      <c r="AU1176" s="139" t="s">
        <v>81</v>
      </c>
      <c r="AV1176" s="139" t="s">
        <v>81</v>
      </c>
      <c r="AW1176" s="139">
        <v>2256355</v>
      </c>
      <c r="AX1176" s="139" t="s">
        <v>121</v>
      </c>
      <c r="AY1176" s="139" t="s">
        <v>82</v>
      </c>
      <c r="AZ1176" s="139"/>
      <c r="BA1176" s="139" t="s">
        <v>83</v>
      </c>
      <c r="BB1176" s="157">
        <v>596421505230</v>
      </c>
      <c r="BC1176" s="139"/>
      <c r="BD1176" s="139" t="s">
        <v>3541</v>
      </c>
      <c r="BE1176" s="139" t="s">
        <v>119</v>
      </c>
      <c r="BF1176" s="139" t="s">
        <v>87</v>
      </c>
      <c r="BG1176" s="139" t="s">
        <v>84</v>
      </c>
      <c r="BH1176" s="139" t="s">
        <v>85</v>
      </c>
      <c r="BI1176" s="139" t="s">
        <v>86</v>
      </c>
      <c r="BJ1176" s="139"/>
      <c r="BK1176" s="139" t="s">
        <v>116</v>
      </c>
    </row>
    <row r="1177" spans="1:63" ht="13.2" customHeight="1" x14ac:dyDescent="0.2">
      <c r="A1177" s="54">
        <f t="shared" si="397"/>
        <v>45926</v>
      </c>
      <c r="B1177" s="54" t="str">
        <f t="shared" si="398"/>
        <v>NRT</v>
      </c>
      <c r="C1177" s="53">
        <f t="shared" si="399"/>
        <v>82020038196</v>
      </c>
      <c r="D1177" s="55" t="str">
        <f t="shared" si="400"/>
        <v>PJP250149785</v>
      </c>
      <c r="E1177" s="53">
        <f t="shared" si="401"/>
        <v>596421507816</v>
      </c>
      <c r="F1177" s="53">
        <f t="shared" si="402"/>
        <v>2256355</v>
      </c>
      <c r="G1177" s="53" t="str">
        <f t="shared" si="403"/>
        <v>SWCORP (TEAMHT)</v>
      </c>
      <c r="H1177" s="55" t="str">
        <f t="shared" si="404"/>
        <v>서라영</v>
      </c>
      <c r="I1177" s="53">
        <f t="shared" si="405"/>
        <v>17156</v>
      </c>
      <c r="J1177" s="72">
        <f t="shared" si="406"/>
        <v>0</v>
      </c>
      <c r="K1177" s="114">
        <f t="shared" si="407"/>
        <v>1</v>
      </c>
      <c r="L1177" s="115">
        <f t="shared" si="408"/>
        <v>1.05</v>
      </c>
      <c r="M1177" s="115">
        <f t="shared" si="409"/>
        <v>3.5</v>
      </c>
      <c r="N1177" s="56">
        <f t="shared" si="410"/>
        <v>3.5</v>
      </c>
      <c r="O1177" s="53" t="str">
        <f t="shared" si="411"/>
        <v>일반(목록배제,Normal-Manifest Exception)</v>
      </c>
      <c r="P1177" s="100">
        <f t="shared" si="412"/>
        <v>9.2899999999999991</v>
      </c>
      <c r="Q1177" s="63" t="str">
        <f t="shared" si="413"/>
        <v>RS702</v>
      </c>
      <c r="R1177" s="63" t="str">
        <f t="shared" si="414"/>
        <v>AIR SEOUL</v>
      </c>
      <c r="S1177" s="54">
        <f t="shared" si="415"/>
        <v>45926</v>
      </c>
      <c r="T1177" s="94">
        <f t="shared" si="416"/>
        <v>1135</v>
      </c>
      <c r="U1177" s="98" cm="1">
        <f t="array" ref="U1177">IF(OR(ISNUMBER(SEARCH("대신대납",J1177)),ISNUMBER(SEARCH("대신 대납",J1177))),_xlfn.LET(
  _xlpm.s,J1177,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7" s="98">
        <f>((K1177-1)*2500)/(Summary!$B$23/100)</f>
        <v>0</v>
      </c>
      <c r="W1177" s="107">
        <f>IF(OR(ISNUMBER(SEARCH("대신대납",J1177)),ISNUMBER(SEARCH("대신 대납",J1177)),ISNUMBER(SEARCH("대신착불",J1177)),ISNUMBER(SEARCH("대신 착불",J1177))), 0,_xlfn.IFNA(_xlfn.IFS(
    AND(N1177/K1177 &gt; 2, N1177/K1177 &lt;= 5), 500/(Summary!$B$23/100) * K1177,
    AND(N1177/K1177 &gt; 5, N1177/K1177 &lt;= 10), 1000/(Summary!$B$23/100) * K1177,
    AND(N1177/K1177 &gt; 10, N1177/K1177 &lt;= 20), 3000/(Summary!$B$23/100) * K1177,
    AND(N1177/K1177 &gt; 20, N1177/K1177 &lt;= 25), 11000/(Summary!$B$23/100) * K1177,
    AND(N1177/K1177 &gt; 25, N1177/K1177 &lt;= 999), 15000/(Summary!$B$23/100) * K1177
),0))</f>
        <v>53.059968376258844</v>
      </c>
      <c r="X1177" s="99" cm="1">
        <f t="array" ref="X1177">_xlfn.IFNA(_xlfn.IFS(AND(P1177&gt;=2000, P1177&lt;3000), 10000, AND(P1177&gt;=3000, P1177&lt;4000), 15000, AND(P1177&gt;=4000, P1177&lt;5000), 20000, AND(P1177&gt;=5000), 25000),0)</f>
        <v>0</v>
      </c>
      <c r="Y1177" s="64" t="str">
        <f>_xlfn.IFNA(VLOOKUP(D1177,OTC!$A:$H,8,0),"")</f>
        <v/>
      </c>
      <c r="Z1177" s="102">
        <f t="shared" si="417"/>
        <v>53</v>
      </c>
      <c r="AA1177" s="113">
        <f t="shared" si="418"/>
        <v>1188</v>
      </c>
      <c r="AB1177" s="124">
        <f>IF(OR(ISNUMBER(SEARCH("적하삭제",J1177)),ISNUMBER(SEARCH("적하 삭제",J1177))),0,AA1177*Summary!$B$23/100)</f>
        <v>11194.8804</v>
      </c>
      <c r="AC1177" s="65"/>
      <c r="AD1177" s="145">
        <v>45926</v>
      </c>
      <c r="AE1177" s="139" t="s">
        <v>10</v>
      </c>
      <c r="AF1177" s="139">
        <v>82020038196</v>
      </c>
      <c r="AG1177" s="139" t="s">
        <v>3542</v>
      </c>
      <c r="AH1177" s="139" t="s">
        <v>3543</v>
      </c>
      <c r="AI1177" s="139">
        <v>1056755880</v>
      </c>
      <c r="AJ1177" s="139">
        <v>17156</v>
      </c>
      <c r="AK1177" s="139"/>
      <c r="AL1177" s="140">
        <v>1</v>
      </c>
      <c r="AM1177" s="141">
        <v>1.05</v>
      </c>
      <c r="AN1177" s="141">
        <v>3.5</v>
      </c>
      <c r="AO1177" s="141">
        <v>3.5</v>
      </c>
      <c r="AP1177" s="139" t="s">
        <v>8</v>
      </c>
      <c r="AQ1177" s="141">
        <v>9.2899999999999991</v>
      </c>
      <c r="AR1177" s="139" t="s">
        <v>81</v>
      </c>
      <c r="AS1177" s="139" t="s">
        <v>81</v>
      </c>
      <c r="AT1177" s="139" t="s">
        <v>81</v>
      </c>
      <c r="AU1177" s="139" t="s">
        <v>81</v>
      </c>
      <c r="AV1177" s="139" t="s">
        <v>81</v>
      </c>
      <c r="AW1177" s="139">
        <v>2256355</v>
      </c>
      <c r="AX1177" s="139" t="s">
        <v>121</v>
      </c>
      <c r="AY1177" s="139" t="s">
        <v>82</v>
      </c>
      <c r="AZ1177" s="139"/>
      <c r="BA1177" s="139" t="s">
        <v>83</v>
      </c>
      <c r="BB1177" s="157">
        <v>596421507816</v>
      </c>
      <c r="BC1177" s="139"/>
      <c r="BD1177" s="139" t="s">
        <v>3544</v>
      </c>
      <c r="BE1177" s="139" t="s">
        <v>119</v>
      </c>
      <c r="BF1177" s="139" t="s">
        <v>87</v>
      </c>
      <c r="BG1177" s="139" t="s">
        <v>84</v>
      </c>
      <c r="BH1177" s="139" t="s">
        <v>85</v>
      </c>
      <c r="BI1177" s="139" t="s">
        <v>86</v>
      </c>
      <c r="BJ1177" s="139"/>
      <c r="BK1177" s="139" t="s">
        <v>116</v>
      </c>
    </row>
    <row r="1178" spans="1:63" ht="13.2" customHeight="1" x14ac:dyDescent="0.2">
      <c r="A1178" s="54">
        <f t="shared" si="397"/>
        <v>45926</v>
      </c>
      <c r="B1178" s="54" t="str">
        <f t="shared" si="398"/>
        <v>NRT</v>
      </c>
      <c r="C1178" s="53">
        <f t="shared" si="399"/>
        <v>82020038196</v>
      </c>
      <c r="D1178" s="55" t="str">
        <f t="shared" si="400"/>
        <v>PJP250149787</v>
      </c>
      <c r="E1178" s="53">
        <f t="shared" si="401"/>
        <v>596421507831</v>
      </c>
      <c r="F1178" s="53">
        <f t="shared" si="402"/>
        <v>2256355</v>
      </c>
      <c r="G1178" s="53" t="str">
        <f t="shared" si="403"/>
        <v>SWCORP (TEAMHT)</v>
      </c>
      <c r="H1178" s="55" t="str">
        <f t="shared" si="404"/>
        <v>양지은</v>
      </c>
      <c r="I1178" s="53">
        <f t="shared" si="405"/>
        <v>4777</v>
      </c>
      <c r="J1178" s="72">
        <f t="shared" si="406"/>
        <v>0</v>
      </c>
      <c r="K1178" s="114">
        <f t="shared" si="407"/>
        <v>1</v>
      </c>
      <c r="L1178" s="115">
        <f t="shared" si="408"/>
        <v>3.1</v>
      </c>
      <c r="M1178" s="115">
        <f t="shared" si="409"/>
        <v>6</v>
      </c>
      <c r="N1178" s="56">
        <f t="shared" si="410"/>
        <v>6</v>
      </c>
      <c r="O1178" s="53" t="str">
        <f t="shared" si="411"/>
        <v>일반(목록배제,Normal-Manifest Exception)</v>
      </c>
      <c r="P1178" s="100">
        <f t="shared" si="412"/>
        <v>15.35</v>
      </c>
      <c r="Q1178" s="63" t="str">
        <f t="shared" si="413"/>
        <v>RS702</v>
      </c>
      <c r="R1178" s="63" t="str">
        <f t="shared" si="414"/>
        <v>AIR SEOUL</v>
      </c>
      <c r="S1178" s="54">
        <f t="shared" si="415"/>
        <v>45926</v>
      </c>
      <c r="T1178" s="94">
        <f t="shared" si="416"/>
        <v>1610</v>
      </c>
      <c r="U1178" s="98" cm="1">
        <f t="array" ref="U1178">IF(OR(ISNUMBER(SEARCH("대신대납",J1178)),ISNUMBER(SEARCH("대신 대납",J1178))),_xlfn.LET(
  _xlpm.s,J1178,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8" s="98">
        <f>((K1178-1)*2500)/(Summary!$B$23/100)</f>
        <v>0</v>
      </c>
      <c r="W1178" s="107">
        <f>IF(OR(ISNUMBER(SEARCH("대신대납",J1178)),ISNUMBER(SEARCH("대신 대납",J1178)),ISNUMBER(SEARCH("대신착불",J1178)),ISNUMBER(SEARCH("대신 착불",J1178))), 0,_xlfn.IFNA(_xlfn.IFS(
    AND(N1178/K1178 &gt; 2, N1178/K1178 &lt;= 5), 500/(Summary!$B$23/100) * K1178,
    AND(N1178/K1178 &gt; 5, N1178/K1178 &lt;= 10), 1000/(Summary!$B$23/100) * K1178,
    AND(N1178/K1178 &gt; 10, N1178/K1178 &lt;= 20), 3000/(Summary!$B$23/100) * K1178,
    AND(N1178/K1178 &gt; 20, N1178/K1178 &lt;= 25), 11000/(Summary!$B$23/100) * K1178,
    AND(N1178/K1178 &gt; 25, N1178/K1178 &lt;= 999), 15000/(Summary!$B$23/100) * K1178
),0))</f>
        <v>106.11993675251769</v>
      </c>
      <c r="X1178" s="99" cm="1">
        <f t="array" ref="X1178">_xlfn.IFNA(_xlfn.IFS(AND(P1178&gt;=2000, P1178&lt;3000), 10000, AND(P1178&gt;=3000, P1178&lt;4000), 15000, AND(P1178&gt;=4000, P1178&lt;5000), 20000, AND(P1178&gt;=5000), 25000),0)</f>
        <v>0</v>
      </c>
      <c r="Y1178" s="64" t="str">
        <f>_xlfn.IFNA(VLOOKUP(D1178,OTC!$A:$H,8,0),"")</f>
        <v/>
      </c>
      <c r="Z1178" s="102">
        <f t="shared" si="417"/>
        <v>106</v>
      </c>
      <c r="AA1178" s="113">
        <f t="shared" si="418"/>
        <v>1716</v>
      </c>
      <c r="AB1178" s="124">
        <f>IF(OR(ISNUMBER(SEARCH("적하삭제",J1178)),ISNUMBER(SEARCH("적하 삭제",J1178))),0,AA1178*Summary!$B$23/100)</f>
        <v>16170.382799999999</v>
      </c>
      <c r="AC1178" s="65"/>
      <c r="AD1178" s="145">
        <v>45926</v>
      </c>
      <c r="AE1178" s="139" t="s">
        <v>10</v>
      </c>
      <c r="AF1178" s="139">
        <v>82020038196</v>
      </c>
      <c r="AG1178" s="139" t="s">
        <v>3545</v>
      </c>
      <c r="AH1178" s="139" t="s">
        <v>156</v>
      </c>
      <c r="AI1178" s="139">
        <v>1047241179</v>
      </c>
      <c r="AJ1178" s="139">
        <v>4777</v>
      </c>
      <c r="AK1178" s="139"/>
      <c r="AL1178" s="140">
        <v>1</v>
      </c>
      <c r="AM1178" s="141">
        <v>3.1</v>
      </c>
      <c r="AN1178" s="141">
        <v>6</v>
      </c>
      <c r="AO1178" s="141">
        <v>6</v>
      </c>
      <c r="AP1178" s="139" t="s">
        <v>8</v>
      </c>
      <c r="AQ1178" s="141">
        <v>15.35</v>
      </c>
      <c r="AR1178" s="139" t="s">
        <v>81</v>
      </c>
      <c r="AS1178" s="139" t="s">
        <v>81</v>
      </c>
      <c r="AT1178" s="139" t="s">
        <v>81</v>
      </c>
      <c r="AU1178" s="139" t="s">
        <v>81</v>
      </c>
      <c r="AV1178" s="139" t="s">
        <v>81</v>
      </c>
      <c r="AW1178" s="139">
        <v>2256355</v>
      </c>
      <c r="AX1178" s="139" t="s">
        <v>121</v>
      </c>
      <c r="AY1178" s="139" t="s">
        <v>82</v>
      </c>
      <c r="AZ1178" s="139"/>
      <c r="BA1178" s="139" t="s">
        <v>83</v>
      </c>
      <c r="BB1178" s="157">
        <v>596421507831</v>
      </c>
      <c r="BC1178" s="139"/>
      <c r="BD1178" s="139" t="s">
        <v>3546</v>
      </c>
      <c r="BE1178" s="139" t="s">
        <v>119</v>
      </c>
      <c r="BF1178" s="139" t="s">
        <v>87</v>
      </c>
      <c r="BG1178" s="139" t="s">
        <v>84</v>
      </c>
      <c r="BH1178" s="139" t="s">
        <v>85</v>
      </c>
      <c r="BI1178" s="139" t="s">
        <v>86</v>
      </c>
      <c r="BJ1178" s="139"/>
      <c r="BK1178" s="139" t="s">
        <v>116</v>
      </c>
    </row>
    <row r="1179" spans="1:63" ht="13.2" customHeight="1" x14ac:dyDescent="0.2">
      <c r="A1179" s="54">
        <f t="shared" si="397"/>
        <v>45926</v>
      </c>
      <c r="B1179" s="54" t="str">
        <f t="shared" si="398"/>
        <v>NRT</v>
      </c>
      <c r="C1179" s="53">
        <f t="shared" si="399"/>
        <v>82020038196</v>
      </c>
      <c r="D1179" s="55" t="str">
        <f t="shared" si="400"/>
        <v>PJP250149792</v>
      </c>
      <c r="E1179" s="53">
        <f t="shared" si="401"/>
        <v>596421507901</v>
      </c>
      <c r="F1179" s="53">
        <f t="shared" si="402"/>
        <v>2256355</v>
      </c>
      <c r="G1179" s="53" t="str">
        <f t="shared" si="403"/>
        <v>SWCORP (TEAMHT)</v>
      </c>
      <c r="H1179" s="55" t="str">
        <f t="shared" si="404"/>
        <v>류정임</v>
      </c>
      <c r="I1179" s="53">
        <f t="shared" si="405"/>
        <v>41586</v>
      </c>
      <c r="J1179" s="72">
        <f t="shared" si="406"/>
        <v>0</v>
      </c>
      <c r="K1179" s="114">
        <f t="shared" si="407"/>
        <v>1</v>
      </c>
      <c r="L1179" s="115">
        <f t="shared" si="408"/>
        <v>0.95</v>
      </c>
      <c r="M1179" s="115">
        <f t="shared" si="409"/>
        <v>2.1</v>
      </c>
      <c r="N1179" s="56">
        <f t="shared" si="410"/>
        <v>2.1</v>
      </c>
      <c r="O1179" s="53" t="str">
        <f t="shared" si="411"/>
        <v>일반(목록배제,Normal-Manifest Exception)</v>
      </c>
      <c r="P1179" s="100">
        <f t="shared" si="412"/>
        <v>8.85</v>
      </c>
      <c r="Q1179" s="63" t="str">
        <f t="shared" si="413"/>
        <v>RS702</v>
      </c>
      <c r="R1179" s="63" t="str">
        <f t="shared" si="414"/>
        <v>AIR SEOUL</v>
      </c>
      <c r="S1179" s="54">
        <f t="shared" si="415"/>
        <v>45926</v>
      </c>
      <c r="T1179" s="94">
        <f t="shared" si="416"/>
        <v>869</v>
      </c>
      <c r="U1179" s="98" cm="1">
        <f t="array" ref="U1179">IF(OR(ISNUMBER(SEARCH("대신대납",J1179)),ISNUMBER(SEARCH("대신 대납",J1179))),_xlfn.LET(
  _xlpm.s,J1179,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79" s="98">
        <f>((K1179-1)*2500)/(Summary!$B$23/100)</f>
        <v>0</v>
      </c>
      <c r="W1179" s="107">
        <f>IF(OR(ISNUMBER(SEARCH("대신대납",J1179)),ISNUMBER(SEARCH("대신 대납",J1179)),ISNUMBER(SEARCH("대신착불",J1179)),ISNUMBER(SEARCH("대신 착불",J1179))), 0,_xlfn.IFNA(_xlfn.IFS(
    AND(N1179/K1179 &gt; 2, N1179/K1179 &lt;= 5), 500/(Summary!$B$23/100) * K1179,
    AND(N1179/K1179 &gt; 5, N1179/K1179 &lt;= 10), 1000/(Summary!$B$23/100) * K1179,
    AND(N1179/K1179 &gt; 10, N1179/K1179 &lt;= 20), 3000/(Summary!$B$23/100) * K1179,
    AND(N1179/K1179 &gt; 20, N1179/K1179 &lt;= 25), 11000/(Summary!$B$23/100) * K1179,
    AND(N1179/K1179 &gt; 25, N1179/K1179 &lt;= 999), 15000/(Summary!$B$23/100) * K1179
),0))</f>
        <v>53.059968376258844</v>
      </c>
      <c r="X1179" s="99" cm="1">
        <f t="array" ref="X1179">_xlfn.IFNA(_xlfn.IFS(AND(P1179&gt;=2000, P1179&lt;3000), 10000, AND(P1179&gt;=3000, P1179&lt;4000), 15000, AND(P1179&gt;=4000, P1179&lt;5000), 20000, AND(P1179&gt;=5000), 25000),0)</f>
        <v>0</v>
      </c>
      <c r="Y1179" s="64" t="str">
        <f>_xlfn.IFNA(VLOOKUP(D1179,OTC!$A:$H,8,0),"")</f>
        <v/>
      </c>
      <c r="Z1179" s="102">
        <f t="shared" si="417"/>
        <v>53</v>
      </c>
      <c r="AA1179" s="113">
        <f t="shared" si="418"/>
        <v>922</v>
      </c>
      <c r="AB1179" s="124">
        <f>IF(OR(ISNUMBER(SEARCH("적하삭제",J1179)),ISNUMBER(SEARCH("적하 삭제",J1179))),0,AA1179*Summary!$B$23/100)</f>
        <v>8688.2826000000005</v>
      </c>
      <c r="AC1179" s="65"/>
      <c r="AD1179" s="145">
        <v>45926</v>
      </c>
      <c r="AE1179" s="139" t="s">
        <v>10</v>
      </c>
      <c r="AF1179" s="139">
        <v>82020038196</v>
      </c>
      <c r="AG1179" s="139" t="s">
        <v>3547</v>
      </c>
      <c r="AH1179" s="139" t="s">
        <v>3548</v>
      </c>
      <c r="AI1179" s="139">
        <v>1028070218</v>
      </c>
      <c r="AJ1179" s="139">
        <v>41586</v>
      </c>
      <c r="AK1179" s="139"/>
      <c r="AL1179" s="140">
        <v>1</v>
      </c>
      <c r="AM1179" s="141">
        <v>0.95</v>
      </c>
      <c r="AN1179" s="141">
        <v>2.1</v>
      </c>
      <c r="AO1179" s="141">
        <v>2.1</v>
      </c>
      <c r="AP1179" s="139" t="s">
        <v>8</v>
      </c>
      <c r="AQ1179" s="141">
        <v>8.85</v>
      </c>
      <c r="AR1179" s="139" t="s">
        <v>81</v>
      </c>
      <c r="AS1179" s="139" t="s">
        <v>81</v>
      </c>
      <c r="AT1179" s="139" t="s">
        <v>81</v>
      </c>
      <c r="AU1179" s="139" t="s">
        <v>81</v>
      </c>
      <c r="AV1179" s="139" t="s">
        <v>81</v>
      </c>
      <c r="AW1179" s="139">
        <v>2256355</v>
      </c>
      <c r="AX1179" s="139" t="s">
        <v>121</v>
      </c>
      <c r="AY1179" s="139" t="s">
        <v>82</v>
      </c>
      <c r="AZ1179" s="139"/>
      <c r="BA1179" s="139" t="s">
        <v>83</v>
      </c>
      <c r="BB1179" s="157">
        <v>596421507901</v>
      </c>
      <c r="BC1179" s="139"/>
      <c r="BD1179" s="139" t="s">
        <v>3549</v>
      </c>
      <c r="BE1179" s="139" t="s">
        <v>119</v>
      </c>
      <c r="BF1179" s="139" t="s">
        <v>87</v>
      </c>
      <c r="BG1179" s="139" t="s">
        <v>84</v>
      </c>
      <c r="BH1179" s="139" t="s">
        <v>85</v>
      </c>
      <c r="BI1179" s="139" t="s">
        <v>86</v>
      </c>
      <c r="BJ1179" s="139"/>
      <c r="BK1179" s="139" t="s">
        <v>116</v>
      </c>
    </row>
    <row r="1180" spans="1:63" ht="13.2" customHeight="1" x14ac:dyDescent="0.2">
      <c r="A1180" s="54">
        <f t="shared" si="397"/>
        <v>45926</v>
      </c>
      <c r="B1180" s="54" t="str">
        <f t="shared" si="398"/>
        <v>NRT</v>
      </c>
      <c r="C1180" s="53">
        <f t="shared" si="399"/>
        <v>82020038196</v>
      </c>
      <c r="D1180" s="55" t="str">
        <f t="shared" si="400"/>
        <v>PJP250149247</v>
      </c>
      <c r="E1180" s="53">
        <f t="shared" si="401"/>
        <v>596421504865</v>
      </c>
      <c r="F1180" s="53">
        <f t="shared" si="402"/>
        <v>2256355</v>
      </c>
      <c r="G1180" s="53" t="str">
        <f t="shared" si="403"/>
        <v>SWCORP (TEAMHT)</v>
      </c>
      <c r="H1180" s="55" t="str">
        <f t="shared" si="404"/>
        <v>김용기</v>
      </c>
      <c r="I1180" s="53">
        <f t="shared" si="405"/>
        <v>42842</v>
      </c>
      <c r="J1180" s="72" t="str">
        <f t="shared" si="406"/>
        <v>[동물검역]</v>
      </c>
      <c r="K1180" s="114">
        <f t="shared" si="407"/>
        <v>1</v>
      </c>
      <c r="L1180" s="115">
        <f t="shared" si="408"/>
        <v>2.1</v>
      </c>
      <c r="M1180" s="115">
        <f t="shared" si="409"/>
        <v>5.9</v>
      </c>
      <c r="N1180" s="56">
        <f t="shared" si="410"/>
        <v>5.9</v>
      </c>
      <c r="O1180" s="53" t="str">
        <f t="shared" si="411"/>
        <v>동물검역(Animal Inspection)</v>
      </c>
      <c r="P1180" s="100">
        <f t="shared" si="412"/>
        <v>17.61</v>
      </c>
      <c r="Q1180" s="63" t="str">
        <f t="shared" si="413"/>
        <v>RS702</v>
      </c>
      <c r="R1180" s="63" t="str">
        <f t="shared" si="414"/>
        <v>AIR SEOUL</v>
      </c>
      <c r="S1180" s="54">
        <f t="shared" si="415"/>
        <v>45926</v>
      </c>
      <c r="T1180" s="94">
        <f t="shared" si="416"/>
        <v>1591</v>
      </c>
      <c r="U1180" s="98" cm="1">
        <f t="array" ref="U1180">IF(OR(ISNUMBER(SEARCH("대신대납",J1180)),ISNUMBER(SEARCH("대신 대납",J1180))),_xlfn.LET(
  _xlpm.s,J1180,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0" s="98">
        <f>((K1180-1)*2500)/(Summary!$B$23/100)</f>
        <v>0</v>
      </c>
      <c r="W1180" s="107">
        <f>IF(OR(ISNUMBER(SEARCH("대신대납",J1180)),ISNUMBER(SEARCH("대신 대납",J1180)),ISNUMBER(SEARCH("대신착불",J1180)),ISNUMBER(SEARCH("대신 착불",J1180))), 0,_xlfn.IFNA(_xlfn.IFS(
    AND(N1180/K1180 &gt; 2, N1180/K1180 &lt;= 5), 500/(Summary!$B$23/100) * K1180,
    AND(N1180/K1180 &gt; 5, N1180/K1180 &lt;= 10), 1000/(Summary!$B$23/100) * K1180,
    AND(N1180/K1180 &gt; 10, N1180/K1180 &lt;= 20), 3000/(Summary!$B$23/100) * K1180,
    AND(N1180/K1180 &gt; 20, N1180/K1180 &lt;= 25), 11000/(Summary!$B$23/100) * K1180,
    AND(N1180/K1180 &gt; 25, N1180/K1180 &lt;= 999), 15000/(Summary!$B$23/100) * K1180
),0))</f>
        <v>106.11993675251769</v>
      </c>
      <c r="X1180" s="99" cm="1">
        <f t="array" ref="X1180">_xlfn.IFNA(_xlfn.IFS(AND(P1180&gt;=2000, P1180&lt;3000), 10000, AND(P1180&gt;=3000, P1180&lt;4000), 15000, AND(P1180&gt;=4000, P1180&lt;5000), 20000, AND(P1180&gt;=5000), 25000),0)</f>
        <v>0</v>
      </c>
      <c r="Y1180" s="64" t="str">
        <f>_xlfn.IFNA(VLOOKUP(D1180,OTC!$A:$H,8,0),"")</f>
        <v/>
      </c>
      <c r="Z1180" s="102">
        <f t="shared" si="417"/>
        <v>106</v>
      </c>
      <c r="AA1180" s="113">
        <f t="shared" si="418"/>
        <v>1697</v>
      </c>
      <c r="AB1180" s="124">
        <f>IF(OR(ISNUMBER(SEARCH("적하삭제",J1180)),ISNUMBER(SEARCH("적하 삭제",J1180))),0,AA1180*Summary!$B$23/100)</f>
        <v>15991.340099999999</v>
      </c>
      <c r="AC1180" s="65"/>
      <c r="AD1180" s="145">
        <v>45926</v>
      </c>
      <c r="AE1180" s="139" t="s">
        <v>10</v>
      </c>
      <c r="AF1180" s="139">
        <v>82020038196</v>
      </c>
      <c r="AG1180" s="139" t="s">
        <v>3550</v>
      </c>
      <c r="AH1180" s="139" t="s">
        <v>3551</v>
      </c>
      <c r="AI1180" s="139">
        <v>1035428736</v>
      </c>
      <c r="AJ1180" s="139">
        <v>42842</v>
      </c>
      <c r="AK1180" s="139" t="s">
        <v>108</v>
      </c>
      <c r="AL1180" s="140">
        <v>1</v>
      </c>
      <c r="AM1180" s="141">
        <v>2.1</v>
      </c>
      <c r="AN1180" s="141">
        <v>5.9</v>
      </c>
      <c r="AO1180" s="141">
        <v>6</v>
      </c>
      <c r="AP1180" s="139" t="s">
        <v>100</v>
      </c>
      <c r="AQ1180" s="141">
        <v>17.61</v>
      </c>
      <c r="AR1180" s="139" t="s">
        <v>81</v>
      </c>
      <c r="AS1180" s="139" t="s">
        <v>81</v>
      </c>
      <c r="AT1180" s="139" t="s">
        <v>81</v>
      </c>
      <c r="AU1180" s="139" t="s">
        <v>81</v>
      </c>
      <c r="AV1180" s="139"/>
      <c r="AW1180" s="139">
        <v>2256355</v>
      </c>
      <c r="AX1180" s="139" t="s">
        <v>121</v>
      </c>
      <c r="AY1180" s="139" t="s">
        <v>82</v>
      </c>
      <c r="AZ1180" s="139"/>
      <c r="BA1180" s="139" t="s">
        <v>83</v>
      </c>
      <c r="BB1180" s="157">
        <v>596421504865</v>
      </c>
      <c r="BC1180" s="139"/>
      <c r="BD1180" s="139" t="s">
        <v>3552</v>
      </c>
      <c r="BE1180" s="139" t="s">
        <v>119</v>
      </c>
      <c r="BF1180" s="139" t="s">
        <v>87</v>
      </c>
      <c r="BG1180" s="139" t="s">
        <v>84</v>
      </c>
      <c r="BH1180" s="139" t="s">
        <v>85</v>
      </c>
      <c r="BI1180" s="139" t="s">
        <v>86</v>
      </c>
      <c r="BJ1180" s="139"/>
      <c r="BK1180" s="139" t="s">
        <v>116</v>
      </c>
    </row>
    <row r="1181" spans="1:63" ht="13.2" customHeight="1" x14ac:dyDescent="0.2">
      <c r="A1181" s="54">
        <f t="shared" si="397"/>
        <v>45926</v>
      </c>
      <c r="B1181" s="54" t="str">
        <f t="shared" si="398"/>
        <v>NRT</v>
      </c>
      <c r="C1181" s="53">
        <f t="shared" si="399"/>
        <v>82020038196</v>
      </c>
      <c r="D1181" s="55" t="str">
        <f t="shared" si="400"/>
        <v>PJP250149252</v>
      </c>
      <c r="E1181" s="53">
        <f t="shared" si="401"/>
        <v>596421504913</v>
      </c>
      <c r="F1181" s="53">
        <f t="shared" si="402"/>
        <v>2256355</v>
      </c>
      <c r="G1181" s="53" t="str">
        <f t="shared" si="403"/>
        <v>SWCORP (TEAMHT)</v>
      </c>
      <c r="H1181" s="55" t="str">
        <f t="shared" si="404"/>
        <v>김진경</v>
      </c>
      <c r="I1181" s="53">
        <f t="shared" si="405"/>
        <v>13601</v>
      </c>
      <c r="J1181" s="72">
        <f t="shared" si="406"/>
        <v>0</v>
      </c>
      <c r="K1181" s="114">
        <f t="shared" si="407"/>
        <v>1</v>
      </c>
      <c r="L1181" s="115">
        <f t="shared" si="408"/>
        <v>2.8</v>
      </c>
      <c r="M1181" s="115">
        <f t="shared" si="409"/>
        <v>8.1</v>
      </c>
      <c r="N1181" s="56">
        <f t="shared" si="410"/>
        <v>8.1</v>
      </c>
      <c r="O1181" s="53" t="str">
        <f t="shared" si="411"/>
        <v>일반(목록배제,Normal-Manifest Exception)</v>
      </c>
      <c r="P1181" s="100">
        <f t="shared" si="412"/>
        <v>34.380000000000003</v>
      </c>
      <c r="Q1181" s="63" t="str">
        <f t="shared" si="413"/>
        <v>RS702</v>
      </c>
      <c r="R1181" s="63" t="str">
        <f t="shared" si="414"/>
        <v>AIR SEOUL</v>
      </c>
      <c r="S1181" s="54">
        <f t="shared" si="415"/>
        <v>45926</v>
      </c>
      <c r="T1181" s="94">
        <f t="shared" si="416"/>
        <v>2009</v>
      </c>
      <c r="U1181" s="98" cm="1">
        <f t="array" ref="U1181">IF(OR(ISNUMBER(SEARCH("대신대납",J1181)),ISNUMBER(SEARCH("대신 대납",J1181))),_xlfn.LET(
  _xlpm.s,J1181,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1" s="98">
        <f>((K1181-1)*2500)/(Summary!$B$23/100)</f>
        <v>0</v>
      </c>
      <c r="W1181" s="107">
        <f>IF(OR(ISNUMBER(SEARCH("대신대납",J1181)),ISNUMBER(SEARCH("대신 대납",J1181)),ISNUMBER(SEARCH("대신착불",J1181)),ISNUMBER(SEARCH("대신 착불",J1181))), 0,_xlfn.IFNA(_xlfn.IFS(
    AND(N1181/K1181 &gt; 2, N1181/K1181 &lt;= 5), 500/(Summary!$B$23/100) * K1181,
    AND(N1181/K1181 &gt; 5, N1181/K1181 &lt;= 10), 1000/(Summary!$B$23/100) * K1181,
    AND(N1181/K1181 &gt; 10, N1181/K1181 &lt;= 20), 3000/(Summary!$B$23/100) * K1181,
    AND(N1181/K1181 &gt; 20, N1181/K1181 &lt;= 25), 11000/(Summary!$B$23/100) * K1181,
    AND(N1181/K1181 &gt; 25, N1181/K1181 &lt;= 999), 15000/(Summary!$B$23/100) * K1181
),0))</f>
        <v>106.11993675251769</v>
      </c>
      <c r="X1181" s="99" cm="1">
        <f t="array" ref="X1181">_xlfn.IFNA(_xlfn.IFS(AND(P1181&gt;=2000, P1181&lt;3000), 10000, AND(P1181&gt;=3000, P1181&lt;4000), 15000, AND(P1181&gt;=4000, P1181&lt;5000), 20000, AND(P1181&gt;=5000), 25000),0)</f>
        <v>0</v>
      </c>
      <c r="Y1181" s="64" t="str">
        <f>_xlfn.IFNA(VLOOKUP(D1181,OTC!$A:$H,8,0),"")</f>
        <v/>
      </c>
      <c r="Z1181" s="102">
        <f t="shared" si="417"/>
        <v>106</v>
      </c>
      <c r="AA1181" s="113">
        <f t="shared" si="418"/>
        <v>2115</v>
      </c>
      <c r="AB1181" s="124">
        <f>IF(OR(ISNUMBER(SEARCH("적하삭제",J1181)),ISNUMBER(SEARCH("적하 삭제",J1181))),0,AA1181*Summary!$B$23/100)</f>
        <v>19930.279500000001</v>
      </c>
      <c r="AC1181" s="65"/>
      <c r="AD1181" s="145">
        <v>45926</v>
      </c>
      <c r="AE1181" s="139" t="s">
        <v>10</v>
      </c>
      <c r="AF1181" s="139">
        <v>82020038196</v>
      </c>
      <c r="AG1181" s="139" t="s">
        <v>3553</v>
      </c>
      <c r="AH1181" s="139" t="s">
        <v>269</v>
      </c>
      <c r="AI1181" s="139">
        <v>1087780387</v>
      </c>
      <c r="AJ1181" s="139">
        <v>13601</v>
      </c>
      <c r="AK1181" s="139"/>
      <c r="AL1181" s="140">
        <v>1</v>
      </c>
      <c r="AM1181" s="141">
        <v>2.8</v>
      </c>
      <c r="AN1181" s="141">
        <v>8.1</v>
      </c>
      <c r="AO1181" s="141">
        <v>8.5</v>
      </c>
      <c r="AP1181" s="139" t="s">
        <v>8</v>
      </c>
      <c r="AQ1181" s="141">
        <v>34.380000000000003</v>
      </c>
      <c r="AR1181" s="139" t="s">
        <v>81</v>
      </c>
      <c r="AS1181" s="139" t="s">
        <v>81</v>
      </c>
      <c r="AT1181" s="139" t="s">
        <v>81</v>
      </c>
      <c r="AU1181" s="139" t="s">
        <v>81</v>
      </c>
      <c r="AV1181" s="139" t="s">
        <v>81</v>
      </c>
      <c r="AW1181" s="139">
        <v>2256355</v>
      </c>
      <c r="AX1181" s="139" t="s">
        <v>121</v>
      </c>
      <c r="AY1181" s="139" t="s">
        <v>82</v>
      </c>
      <c r="AZ1181" s="139"/>
      <c r="BA1181" s="139" t="s">
        <v>83</v>
      </c>
      <c r="BB1181" s="157">
        <v>596421504913</v>
      </c>
      <c r="BC1181" s="139"/>
      <c r="BD1181" s="139" t="s">
        <v>3554</v>
      </c>
      <c r="BE1181" s="139" t="s">
        <v>119</v>
      </c>
      <c r="BF1181" s="139" t="s">
        <v>87</v>
      </c>
      <c r="BG1181" s="139" t="s">
        <v>84</v>
      </c>
      <c r="BH1181" s="139" t="s">
        <v>85</v>
      </c>
      <c r="BI1181" s="139" t="s">
        <v>86</v>
      </c>
      <c r="BJ1181" s="139"/>
      <c r="BK1181" s="139" t="s">
        <v>116</v>
      </c>
    </row>
    <row r="1182" spans="1:63" ht="13.2" customHeight="1" x14ac:dyDescent="0.2">
      <c r="A1182" s="54">
        <f t="shared" si="397"/>
        <v>45926</v>
      </c>
      <c r="B1182" s="54" t="str">
        <f t="shared" si="398"/>
        <v>NRT</v>
      </c>
      <c r="C1182" s="53">
        <f t="shared" si="399"/>
        <v>82020038196</v>
      </c>
      <c r="D1182" s="55" t="str">
        <f t="shared" si="400"/>
        <v>PJP250149254</v>
      </c>
      <c r="E1182" s="53">
        <f t="shared" si="401"/>
        <v>596421504935</v>
      </c>
      <c r="F1182" s="53">
        <f t="shared" si="402"/>
        <v>2256355</v>
      </c>
      <c r="G1182" s="53" t="str">
        <f t="shared" si="403"/>
        <v>SWCORP (TEAMHT)</v>
      </c>
      <c r="H1182" s="55" t="str">
        <f t="shared" si="404"/>
        <v>장한나</v>
      </c>
      <c r="I1182" s="53">
        <f t="shared" si="405"/>
        <v>13832</v>
      </c>
      <c r="J1182" s="72">
        <f t="shared" si="406"/>
        <v>0</v>
      </c>
      <c r="K1182" s="114">
        <f t="shared" si="407"/>
        <v>1</v>
      </c>
      <c r="L1182" s="115">
        <f t="shared" si="408"/>
        <v>5.8</v>
      </c>
      <c r="M1182" s="115">
        <f t="shared" si="409"/>
        <v>3.6</v>
      </c>
      <c r="N1182" s="56">
        <f t="shared" si="410"/>
        <v>5.8000000000000007</v>
      </c>
      <c r="O1182" s="53" t="str">
        <f t="shared" si="411"/>
        <v>일반(목록배제,Normal-Manifest Exception)</v>
      </c>
      <c r="P1182" s="100">
        <f t="shared" si="412"/>
        <v>12.01</v>
      </c>
      <c r="Q1182" s="63" t="str">
        <f t="shared" si="413"/>
        <v>RS702</v>
      </c>
      <c r="R1182" s="63" t="str">
        <f t="shared" si="414"/>
        <v>AIR SEOUL</v>
      </c>
      <c r="S1182" s="54">
        <f t="shared" si="415"/>
        <v>45926</v>
      </c>
      <c r="T1182" s="94">
        <f t="shared" si="416"/>
        <v>1572</v>
      </c>
      <c r="U1182" s="98" cm="1">
        <f t="array" ref="U1182">IF(OR(ISNUMBER(SEARCH("대신대납",J1182)),ISNUMBER(SEARCH("대신 대납",J1182))),_xlfn.LET(
  _xlpm.s,J1182,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2" s="98">
        <f>((K1182-1)*2500)/(Summary!$B$23/100)</f>
        <v>0</v>
      </c>
      <c r="W1182" s="107">
        <f>IF(OR(ISNUMBER(SEARCH("대신대납",J1182)),ISNUMBER(SEARCH("대신 대납",J1182)),ISNUMBER(SEARCH("대신착불",J1182)),ISNUMBER(SEARCH("대신 착불",J1182))), 0,_xlfn.IFNA(_xlfn.IFS(
    AND(N1182/K1182 &gt; 2, N1182/K1182 &lt;= 5), 500/(Summary!$B$23/100) * K1182,
    AND(N1182/K1182 &gt; 5, N1182/K1182 &lt;= 10), 1000/(Summary!$B$23/100) * K1182,
    AND(N1182/K1182 &gt; 10, N1182/K1182 &lt;= 20), 3000/(Summary!$B$23/100) * K1182,
    AND(N1182/K1182 &gt; 20, N1182/K1182 &lt;= 25), 11000/(Summary!$B$23/100) * K1182,
    AND(N1182/K1182 &gt; 25, N1182/K1182 &lt;= 999), 15000/(Summary!$B$23/100) * K1182
),0))</f>
        <v>106.11993675251769</v>
      </c>
      <c r="X1182" s="99" cm="1">
        <f t="array" ref="X1182">_xlfn.IFNA(_xlfn.IFS(AND(P1182&gt;=2000, P1182&lt;3000), 10000, AND(P1182&gt;=3000, P1182&lt;4000), 15000, AND(P1182&gt;=4000, P1182&lt;5000), 20000, AND(P1182&gt;=5000), 25000),0)</f>
        <v>0</v>
      </c>
      <c r="Y1182" s="64" t="str">
        <f>_xlfn.IFNA(VLOOKUP(D1182,OTC!$A:$H,8,0),"")</f>
        <v/>
      </c>
      <c r="Z1182" s="102">
        <f t="shared" si="417"/>
        <v>106</v>
      </c>
      <c r="AA1182" s="113">
        <f t="shared" si="418"/>
        <v>1678</v>
      </c>
      <c r="AB1182" s="124">
        <f>IF(OR(ISNUMBER(SEARCH("적하삭제",J1182)),ISNUMBER(SEARCH("적하 삭제",J1182))),0,AA1182*Summary!$B$23/100)</f>
        <v>15812.297399999999</v>
      </c>
      <c r="AC1182" s="65"/>
      <c r="AD1182" s="145">
        <v>45926</v>
      </c>
      <c r="AE1182" s="139" t="s">
        <v>10</v>
      </c>
      <c r="AF1182" s="139">
        <v>82020038196</v>
      </c>
      <c r="AG1182" s="139" t="s">
        <v>3555</v>
      </c>
      <c r="AH1182" s="139" t="s">
        <v>3556</v>
      </c>
      <c r="AI1182" s="139">
        <v>1095851834</v>
      </c>
      <c r="AJ1182" s="139">
        <v>13832</v>
      </c>
      <c r="AK1182" s="139"/>
      <c r="AL1182" s="140">
        <v>1</v>
      </c>
      <c r="AM1182" s="141">
        <v>5.8</v>
      </c>
      <c r="AN1182" s="141">
        <v>3.6</v>
      </c>
      <c r="AO1182" s="141">
        <v>6</v>
      </c>
      <c r="AP1182" s="139" t="s">
        <v>8</v>
      </c>
      <c r="AQ1182" s="141">
        <v>12.01</v>
      </c>
      <c r="AR1182" s="139" t="s">
        <v>81</v>
      </c>
      <c r="AS1182" s="139" t="s">
        <v>81</v>
      </c>
      <c r="AT1182" s="139" t="s">
        <v>81</v>
      </c>
      <c r="AU1182" s="139" t="s">
        <v>81</v>
      </c>
      <c r="AV1182" s="139" t="s">
        <v>81</v>
      </c>
      <c r="AW1182" s="139">
        <v>2256355</v>
      </c>
      <c r="AX1182" s="139" t="s">
        <v>121</v>
      </c>
      <c r="AY1182" s="139" t="s">
        <v>82</v>
      </c>
      <c r="AZ1182" s="139"/>
      <c r="BA1182" s="139" t="s">
        <v>83</v>
      </c>
      <c r="BB1182" s="157">
        <v>596421504935</v>
      </c>
      <c r="BC1182" s="139"/>
      <c r="BD1182" s="139" t="s">
        <v>3557</v>
      </c>
      <c r="BE1182" s="139" t="s">
        <v>119</v>
      </c>
      <c r="BF1182" s="139" t="s">
        <v>87</v>
      </c>
      <c r="BG1182" s="139" t="s">
        <v>84</v>
      </c>
      <c r="BH1182" s="139" t="s">
        <v>85</v>
      </c>
      <c r="BI1182" s="139" t="s">
        <v>86</v>
      </c>
      <c r="BJ1182" s="139"/>
      <c r="BK1182" s="139" t="s">
        <v>116</v>
      </c>
    </row>
    <row r="1183" spans="1:63" ht="13.2" customHeight="1" x14ac:dyDescent="0.2">
      <c r="A1183" s="54">
        <f t="shared" si="397"/>
        <v>45926</v>
      </c>
      <c r="B1183" s="54" t="str">
        <f t="shared" si="398"/>
        <v>NRT</v>
      </c>
      <c r="C1183" s="53">
        <f t="shared" si="399"/>
        <v>82020038196</v>
      </c>
      <c r="D1183" s="55" t="str">
        <f t="shared" si="400"/>
        <v>PJP250149262</v>
      </c>
      <c r="E1183" s="53">
        <f t="shared" si="401"/>
        <v>596421505016</v>
      </c>
      <c r="F1183" s="53">
        <f t="shared" si="402"/>
        <v>2256355</v>
      </c>
      <c r="G1183" s="53" t="str">
        <f t="shared" si="403"/>
        <v>SWCORP (TEAMHT)</v>
      </c>
      <c r="H1183" s="55" t="str">
        <f t="shared" si="404"/>
        <v>MAJINGZI</v>
      </c>
      <c r="I1183" s="53">
        <f t="shared" si="405"/>
        <v>21391</v>
      </c>
      <c r="J1183" s="72">
        <f t="shared" si="406"/>
        <v>0</v>
      </c>
      <c r="K1183" s="114">
        <f t="shared" si="407"/>
        <v>1</v>
      </c>
      <c r="L1183" s="115">
        <f t="shared" si="408"/>
        <v>4.7</v>
      </c>
      <c r="M1183" s="115">
        <f t="shared" si="409"/>
        <v>3.4</v>
      </c>
      <c r="N1183" s="56">
        <f t="shared" si="410"/>
        <v>4.7</v>
      </c>
      <c r="O1183" s="53" t="str">
        <f t="shared" si="411"/>
        <v>일반(목록배제,Normal-Manifest Exception)</v>
      </c>
      <c r="P1183" s="100">
        <f t="shared" si="412"/>
        <v>9.27</v>
      </c>
      <c r="Q1183" s="63" t="str">
        <f t="shared" si="413"/>
        <v>RS702</v>
      </c>
      <c r="R1183" s="63" t="str">
        <f t="shared" si="414"/>
        <v>AIR SEOUL</v>
      </c>
      <c r="S1183" s="54">
        <f t="shared" si="415"/>
        <v>45926</v>
      </c>
      <c r="T1183" s="94">
        <f t="shared" si="416"/>
        <v>1363</v>
      </c>
      <c r="U1183" s="98" cm="1">
        <f t="array" ref="U1183">IF(OR(ISNUMBER(SEARCH("대신대납",J1183)),ISNUMBER(SEARCH("대신 대납",J1183))),_xlfn.LET(
  _xlpm.s,J1183,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3" s="98">
        <f>((K1183-1)*2500)/(Summary!$B$23/100)</f>
        <v>0</v>
      </c>
      <c r="W1183" s="107">
        <f>IF(OR(ISNUMBER(SEARCH("대신대납",J1183)),ISNUMBER(SEARCH("대신 대납",J1183)),ISNUMBER(SEARCH("대신착불",J1183)),ISNUMBER(SEARCH("대신 착불",J1183))), 0,_xlfn.IFNA(_xlfn.IFS(
    AND(N1183/K1183 &gt; 2, N1183/K1183 &lt;= 5), 500/(Summary!$B$23/100) * K1183,
    AND(N1183/K1183 &gt; 5, N1183/K1183 &lt;= 10), 1000/(Summary!$B$23/100) * K1183,
    AND(N1183/K1183 &gt; 10, N1183/K1183 &lt;= 20), 3000/(Summary!$B$23/100) * K1183,
    AND(N1183/K1183 &gt; 20, N1183/K1183 &lt;= 25), 11000/(Summary!$B$23/100) * K1183,
    AND(N1183/K1183 &gt; 25, N1183/K1183 &lt;= 999), 15000/(Summary!$B$23/100) * K1183
),0))</f>
        <v>53.059968376258844</v>
      </c>
      <c r="X1183" s="99" cm="1">
        <f t="array" ref="X1183">_xlfn.IFNA(_xlfn.IFS(AND(P1183&gt;=2000, P1183&lt;3000), 10000, AND(P1183&gt;=3000, P1183&lt;4000), 15000, AND(P1183&gt;=4000, P1183&lt;5000), 20000, AND(P1183&gt;=5000), 25000),0)</f>
        <v>0</v>
      </c>
      <c r="Y1183" s="64" t="str">
        <f>_xlfn.IFNA(VLOOKUP(D1183,OTC!$A:$H,8,0),"")</f>
        <v/>
      </c>
      <c r="Z1183" s="102">
        <f t="shared" si="417"/>
        <v>53</v>
      </c>
      <c r="AA1183" s="113">
        <f t="shared" si="418"/>
        <v>1416</v>
      </c>
      <c r="AB1183" s="124">
        <f>IF(OR(ISNUMBER(SEARCH("적하삭제",J1183)),ISNUMBER(SEARCH("적하 삭제",J1183))),0,AA1183*Summary!$B$23/100)</f>
        <v>13343.3928</v>
      </c>
      <c r="AC1183" s="65"/>
      <c r="AD1183" s="145">
        <v>45926</v>
      </c>
      <c r="AE1183" s="139" t="s">
        <v>10</v>
      </c>
      <c r="AF1183" s="139">
        <v>82020038196</v>
      </c>
      <c r="AG1183" s="139" t="s">
        <v>3558</v>
      </c>
      <c r="AH1183" s="139" t="s">
        <v>3559</v>
      </c>
      <c r="AI1183" s="139">
        <v>1058270388</v>
      </c>
      <c r="AJ1183" s="139">
        <v>21391</v>
      </c>
      <c r="AK1183" s="139"/>
      <c r="AL1183" s="140">
        <v>1</v>
      </c>
      <c r="AM1183" s="141">
        <v>4.7</v>
      </c>
      <c r="AN1183" s="141">
        <v>3.4</v>
      </c>
      <c r="AO1183" s="141">
        <v>4.7</v>
      </c>
      <c r="AP1183" s="139" t="s">
        <v>8</v>
      </c>
      <c r="AQ1183" s="141">
        <v>9.27</v>
      </c>
      <c r="AR1183" s="139" t="s">
        <v>81</v>
      </c>
      <c r="AS1183" s="139" t="s">
        <v>81</v>
      </c>
      <c r="AT1183" s="139" t="s">
        <v>81</v>
      </c>
      <c r="AU1183" s="139" t="s">
        <v>81</v>
      </c>
      <c r="AV1183" s="139" t="s">
        <v>81</v>
      </c>
      <c r="AW1183" s="139">
        <v>2256355</v>
      </c>
      <c r="AX1183" s="139" t="s">
        <v>121</v>
      </c>
      <c r="AY1183" s="139" t="s">
        <v>82</v>
      </c>
      <c r="AZ1183" s="139"/>
      <c r="BA1183" s="139" t="s">
        <v>83</v>
      </c>
      <c r="BB1183" s="157">
        <v>596421505016</v>
      </c>
      <c r="BC1183" s="139"/>
      <c r="BD1183" s="139" t="s">
        <v>3560</v>
      </c>
      <c r="BE1183" s="139" t="s">
        <v>119</v>
      </c>
      <c r="BF1183" s="139" t="s">
        <v>87</v>
      </c>
      <c r="BG1183" s="139" t="s">
        <v>84</v>
      </c>
      <c r="BH1183" s="139" t="s">
        <v>85</v>
      </c>
      <c r="BI1183" s="139" t="s">
        <v>86</v>
      </c>
      <c r="BJ1183" s="139"/>
      <c r="BK1183" s="139" t="s">
        <v>116</v>
      </c>
    </row>
    <row r="1184" spans="1:63" ht="13.2" customHeight="1" x14ac:dyDescent="0.2">
      <c r="A1184" s="54">
        <f t="shared" si="397"/>
        <v>45926</v>
      </c>
      <c r="B1184" s="54" t="str">
        <f t="shared" si="398"/>
        <v>NRT</v>
      </c>
      <c r="C1184" s="53">
        <f t="shared" si="399"/>
        <v>82020038196</v>
      </c>
      <c r="D1184" s="55" t="str">
        <f t="shared" si="400"/>
        <v>PJP250149264</v>
      </c>
      <c r="E1184" s="53">
        <f t="shared" si="401"/>
        <v>596421505031</v>
      </c>
      <c r="F1184" s="53">
        <f t="shared" si="402"/>
        <v>2256355</v>
      </c>
      <c r="G1184" s="53" t="str">
        <f t="shared" si="403"/>
        <v>SWCORP (TEAMHT)</v>
      </c>
      <c r="H1184" s="55" t="str">
        <f t="shared" si="404"/>
        <v>박동규</v>
      </c>
      <c r="I1184" s="53">
        <f t="shared" si="405"/>
        <v>16512</v>
      </c>
      <c r="J1184" s="72">
        <f t="shared" si="406"/>
        <v>0</v>
      </c>
      <c r="K1184" s="114">
        <f t="shared" si="407"/>
        <v>1</v>
      </c>
      <c r="L1184" s="115">
        <f t="shared" si="408"/>
        <v>5.5</v>
      </c>
      <c r="M1184" s="115">
        <f t="shared" si="409"/>
        <v>6</v>
      </c>
      <c r="N1184" s="56">
        <f t="shared" si="410"/>
        <v>6</v>
      </c>
      <c r="O1184" s="53" t="str">
        <f t="shared" si="411"/>
        <v>일반(목록배제,Normal-Manifest Exception)</v>
      </c>
      <c r="P1184" s="100">
        <f t="shared" si="412"/>
        <v>39.74</v>
      </c>
      <c r="Q1184" s="63" t="str">
        <f t="shared" si="413"/>
        <v>RS702</v>
      </c>
      <c r="R1184" s="63" t="str">
        <f t="shared" si="414"/>
        <v>AIR SEOUL</v>
      </c>
      <c r="S1184" s="54">
        <f t="shared" si="415"/>
        <v>45926</v>
      </c>
      <c r="T1184" s="94">
        <f t="shared" si="416"/>
        <v>1610</v>
      </c>
      <c r="U1184" s="98" cm="1">
        <f t="array" ref="U1184">IF(OR(ISNUMBER(SEARCH("대신대납",J1184)),ISNUMBER(SEARCH("대신 대납",J1184))),_xlfn.LET(
  _xlpm.s,J1184,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4" s="98">
        <f>((K1184-1)*2500)/(Summary!$B$23/100)</f>
        <v>0</v>
      </c>
      <c r="W1184" s="107">
        <f>IF(OR(ISNUMBER(SEARCH("대신대납",J1184)),ISNUMBER(SEARCH("대신 대납",J1184)),ISNUMBER(SEARCH("대신착불",J1184)),ISNUMBER(SEARCH("대신 착불",J1184))), 0,_xlfn.IFNA(_xlfn.IFS(
    AND(N1184/K1184 &gt; 2, N1184/K1184 &lt;= 5), 500/(Summary!$B$23/100) * K1184,
    AND(N1184/K1184 &gt; 5, N1184/K1184 &lt;= 10), 1000/(Summary!$B$23/100) * K1184,
    AND(N1184/K1184 &gt; 10, N1184/K1184 &lt;= 20), 3000/(Summary!$B$23/100) * K1184,
    AND(N1184/K1184 &gt; 20, N1184/K1184 &lt;= 25), 11000/(Summary!$B$23/100) * K1184,
    AND(N1184/K1184 &gt; 25, N1184/K1184 &lt;= 999), 15000/(Summary!$B$23/100) * K1184
),0))</f>
        <v>106.11993675251769</v>
      </c>
      <c r="X1184" s="99" cm="1">
        <f t="array" ref="X1184">_xlfn.IFNA(_xlfn.IFS(AND(P1184&gt;=2000, P1184&lt;3000), 10000, AND(P1184&gt;=3000, P1184&lt;4000), 15000, AND(P1184&gt;=4000, P1184&lt;5000), 20000, AND(P1184&gt;=5000), 25000),0)</f>
        <v>0</v>
      </c>
      <c r="Y1184" s="64" t="str">
        <f>_xlfn.IFNA(VLOOKUP(D1184,OTC!$A:$H,8,0),"")</f>
        <v/>
      </c>
      <c r="Z1184" s="102">
        <f t="shared" si="417"/>
        <v>106</v>
      </c>
      <c r="AA1184" s="113">
        <f t="shared" si="418"/>
        <v>1716</v>
      </c>
      <c r="AB1184" s="124">
        <f>IF(OR(ISNUMBER(SEARCH("적하삭제",J1184)),ISNUMBER(SEARCH("적하 삭제",J1184))),0,AA1184*Summary!$B$23/100)</f>
        <v>16170.382799999999</v>
      </c>
      <c r="AC1184" s="65"/>
      <c r="AD1184" s="145">
        <v>45926</v>
      </c>
      <c r="AE1184" s="139" t="s">
        <v>10</v>
      </c>
      <c r="AF1184" s="139">
        <v>82020038196</v>
      </c>
      <c r="AG1184" s="139" t="s">
        <v>3561</v>
      </c>
      <c r="AH1184" s="139" t="s">
        <v>2733</v>
      </c>
      <c r="AI1184" s="139">
        <v>1093501570</v>
      </c>
      <c r="AJ1184" s="139">
        <v>16512</v>
      </c>
      <c r="AK1184" s="139"/>
      <c r="AL1184" s="140">
        <v>1</v>
      </c>
      <c r="AM1184" s="141">
        <v>5.5</v>
      </c>
      <c r="AN1184" s="141">
        <v>6</v>
      </c>
      <c r="AO1184" s="141">
        <v>6</v>
      </c>
      <c r="AP1184" s="139" t="s">
        <v>8</v>
      </c>
      <c r="AQ1184" s="141">
        <v>39.74</v>
      </c>
      <c r="AR1184" s="139" t="s">
        <v>81</v>
      </c>
      <c r="AS1184" s="139" t="s">
        <v>81</v>
      </c>
      <c r="AT1184" s="139" t="s">
        <v>81</v>
      </c>
      <c r="AU1184" s="139" t="s">
        <v>81</v>
      </c>
      <c r="AV1184" s="139" t="s">
        <v>81</v>
      </c>
      <c r="AW1184" s="139">
        <v>2256355</v>
      </c>
      <c r="AX1184" s="139" t="s">
        <v>121</v>
      </c>
      <c r="AY1184" s="139" t="s">
        <v>82</v>
      </c>
      <c r="AZ1184" s="139"/>
      <c r="BA1184" s="139" t="s">
        <v>83</v>
      </c>
      <c r="BB1184" s="157">
        <v>596421505031</v>
      </c>
      <c r="BC1184" s="139"/>
      <c r="BD1184" s="139" t="s">
        <v>3562</v>
      </c>
      <c r="BE1184" s="139" t="s">
        <v>119</v>
      </c>
      <c r="BF1184" s="139" t="s">
        <v>87</v>
      </c>
      <c r="BG1184" s="139" t="s">
        <v>84</v>
      </c>
      <c r="BH1184" s="139" t="s">
        <v>85</v>
      </c>
      <c r="BI1184" s="139" t="s">
        <v>86</v>
      </c>
      <c r="BJ1184" s="139"/>
      <c r="BK1184" s="139" t="s">
        <v>116</v>
      </c>
    </row>
    <row r="1185" spans="1:63" ht="13.2" customHeight="1" x14ac:dyDescent="0.2">
      <c r="A1185" s="54">
        <f t="shared" si="397"/>
        <v>45926</v>
      </c>
      <c r="B1185" s="54" t="str">
        <f t="shared" si="398"/>
        <v>NRT</v>
      </c>
      <c r="C1185" s="53">
        <f t="shared" si="399"/>
        <v>82020038196</v>
      </c>
      <c r="D1185" s="55" t="str">
        <f t="shared" si="400"/>
        <v>PJP250149269</v>
      </c>
      <c r="E1185" s="53">
        <f t="shared" si="401"/>
        <v>596421505086</v>
      </c>
      <c r="F1185" s="53">
        <f t="shared" si="402"/>
        <v>2256355</v>
      </c>
      <c r="G1185" s="53" t="str">
        <f t="shared" si="403"/>
        <v>SWCORP (TEAMHT)</v>
      </c>
      <c r="H1185" s="55" t="str">
        <f t="shared" si="404"/>
        <v>이윤서</v>
      </c>
      <c r="I1185" s="53">
        <f t="shared" si="405"/>
        <v>37204</v>
      </c>
      <c r="J1185" s="72">
        <f t="shared" si="406"/>
        <v>0</v>
      </c>
      <c r="K1185" s="114">
        <f t="shared" si="407"/>
        <v>1</v>
      </c>
      <c r="L1185" s="115">
        <f t="shared" si="408"/>
        <v>3.15</v>
      </c>
      <c r="M1185" s="115">
        <f t="shared" si="409"/>
        <v>6.3</v>
      </c>
      <c r="N1185" s="56">
        <f t="shared" si="410"/>
        <v>6.3000000000000007</v>
      </c>
      <c r="O1185" s="53" t="str">
        <f t="shared" si="411"/>
        <v>일반(목록배제,Normal-Manifest Exception)</v>
      </c>
      <c r="P1185" s="100">
        <f t="shared" si="412"/>
        <v>31.56</v>
      </c>
      <c r="Q1185" s="63" t="str">
        <f t="shared" si="413"/>
        <v>RS702</v>
      </c>
      <c r="R1185" s="63" t="str">
        <f t="shared" si="414"/>
        <v>AIR SEOUL</v>
      </c>
      <c r="S1185" s="54">
        <f t="shared" si="415"/>
        <v>45926</v>
      </c>
      <c r="T1185" s="94">
        <f t="shared" si="416"/>
        <v>1667</v>
      </c>
      <c r="U1185" s="98" cm="1">
        <f t="array" ref="U1185">IF(OR(ISNUMBER(SEARCH("대신대납",J1185)),ISNUMBER(SEARCH("대신 대납",J1185))),_xlfn.LET(
  _xlpm.s,J1185,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5" s="98">
        <f>((K1185-1)*2500)/(Summary!$B$23/100)</f>
        <v>0</v>
      </c>
      <c r="W1185" s="107">
        <f>IF(OR(ISNUMBER(SEARCH("대신대납",J1185)),ISNUMBER(SEARCH("대신 대납",J1185)),ISNUMBER(SEARCH("대신착불",J1185)),ISNUMBER(SEARCH("대신 착불",J1185))), 0,_xlfn.IFNA(_xlfn.IFS(
    AND(N1185/K1185 &gt; 2, N1185/K1185 &lt;= 5), 500/(Summary!$B$23/100) * K1185,
    AND(N1185/K1185 &gt; 5, N1185/K1185 &lt;= 10), 1000/(Summary!$B$23/100) * K1185,
    AND(N1185/K1185 &gt; 10, N1185/K1185 &lt;= 20), 3000/(Summary!$B$23/100) * K1185,
    AND(N1185/K1185 &gt; 20, N1185/K1185 &lt;= 25), 11000/(Summary!$B$23/100) * K1185,
    AND(N1185/K1185 &gt; 25, N1185/K1185 &lt;= 999), 15000/(Summary!$B$23/100) * K1185
),0))</f>
        <v>106.11993675251769</v>
      </c>
      <c r="X1185" s="99" cm="1">
        <f t="array" ref="X1185">_xlfn.IFNA(_xlfn.IFS(AND(P1185&gt;=2000, P1185&lt;3000), 10000, AND(P1185&gt;=3000, P1185&lt;4000), 15000, AND(P1185&gt;=4000, P1185&lt;5000), 20000, AND(P1185&gt;=5000), 25000),0)</f>
        <v>0</v>
      </c>
      <c r="Y1185" s="64" t="str">
        <f>_xlfn.IFNA(VLOOKUP(D1185,OTC!$A:$H,8,0),"")</f>
        <v/>
      </c>
      <c r="Z1185" s="102">
        <f t="shared" si="417"/>
        <v>106</v>
      </c>
      <c r="AA1185" s="113">
        <f t="shared" si="418"/>
        <v>1773</v>
      </c>
      <c r="AB1185" s="124">
        <f>IF(OR(ISNUMBER(SEARCH("적하삭제",J1185)),ISNUMBER(SEARCH("적하 삭제",J1185))),0,AA1185*Summary!$B$23/100)</f>
        <v>16707.510900000001</v>
      </c>
      <c r="AC1185" s="65"/>
      <c r="AD1185" s="145">
        <v>45926</v>
      </c>
      <c r="AE1185" s="139" t="s">
        <v>10</v>
      </c>
      <c r="AF1185" s="139">
        <v>82020038196</v>
      </c>
      <c r="AG1185" s="139" t="s">
        <v>3563</v>
      </c>
      <c r="AH1185" s="139" t="s">
        <v>1688</v>
      </c>
      <c r="AI1185" s="139">
        <v>1035263276</v>
      </c>
      <c r="AJ1185" s="139">
        <v>37204</v>
      </c>
      <c r="AK1185" s="139"/>
      <c r="AL1185" s="140">
        <v>1</v>
      </c>
      <c r="AM1185" s="141">
        <v>3.15</v>
      </c>
      <c r="AN1185" s="141">
        <v>6.3</v>
      </c>
      <c r="AO1185" s="141">
        <v>6.5</v>
      </c>
      <c r="AP1185" s="139" t="s">
        <v>8</v>
      </c>
      <c r="AQ1185" s="141">
        <v>31.56</v>
      </c>
      <c r="AR1185" s="139" t="s">
        <v>81</v>
      </c>
      <c r="AS1185" s="139" t="s">
        <v>81</v>
      </c>
      <c r="AT1185" s="139" t="s">
        <v>81</v>
      </c>
      <c r="AU1185" s="139" t="s">
        <v>81</v>
      </c>
      <c r="AV1185" s="139" t="s">
        <v>81</v>
      </c>
      <c r="AW1185" s="139">
        <v>2256355</v>
      </c>
      <c r="AX1185" s="139" t="s">
        <v>121</v>
      </c>
      <c r="AY1185" s="139" t="s">
        <v>82</v>
      </c>
      <c r="AZ1185" s="139"/>
      <c r="BA1185" s="139" t="s">
        <v>83</v>
      </c>
      <c r="BB1185" s="157">
        <v>596421505086</v>
      </c>
      <c r="BC1185" s="139"/>
      <c r="BD1185" s="139" t="s">
        <v>3564</v>
      </c>
      <c r="BE1185" s="139" t="s">
        <v>119</v>
      </c>
      <c r="BF1185" s="139" t="s">
        <v>87</v>
      </c>
      <c r="BG1185" s="139" t="s">
        <v>84</v>
      </c>
      <c r="BH1185" s="139" t="s">
        <v>85</v>
      </c>
      <c r="BI1185" s="139" t="s">
        <v>86</v>
      </c>
      <c r="BJ1185" s="139"/>
      <c r="BK1185" s="139" t="s">
        <v>116</v>
      </c>
    </row>
    <row r="1186" spans="1:63" ht="13.2" customHeight="1" x14ac:dyDescent="0.2">
      <c r="A1186" s="54">
        <f t="shared" si="397"/>
        <v>45926</v>
      </c>
      <c r="B1186" s="54" t="str">
        <f t="shared" si="398"/>
        <v>NRT</v>
      </c>
      <c r="C1186" s="53">
        <f t="shared" si="399"/>
        <v>82020038196</v>
      </c>
      <c r="D1186" s="55" t="str">
        <f t="shared" si="400"/>
        <v>PJP250149902</v>
      </c>
      <c r="E1186" s="53">
        <f t="shared" si="401"/>
        <v>596421509054</v>
      </c>
      <c r="F1186" s="53">
        <f t="shared" si="402"/>
        <v>2256355</v>
      </c>
      <c r="G1186" s="53" t="str">
        <f t="shared" si="403"/>
        <v>SWCORP (TEAMHT)</v>
      </c>
      <c r="H1186" s="55" t="str">
        <f t="shared" si="404"/>
        <v>김예지</v>
      </c>
      <c r="I1186" s="53">
        <f t="shared" si="405"/>
        <v>10551</v>
      </c>
      <c r="J1186" s="72">
        <f t="shared" si="406"/>
        <v>0</v>
      </c>
      <c r="K1186" s="114">
        <f t="shared" si="407"/>
        <v>1</v>
      </c>
      <c r="L1186" s="115">
        <f t="shared" si="408"/>
        <v>8</v>
      </c>
      <c r="M1186" s="115">
        <f t="shared" si="409"/>
        <v>6.1</v>
      </c>
      <c r="N1186" s="56">
        <f t="shared" si="410"/>
        <v>8</v>
      </c>
      <c r="O1186" s="53" t="str">
        <f t="shared" si="411"/>
        <v>일반(목록배제,Normal-Manifest Exception)</v>
      </c>
      <c r="P1186" s="100">
        <f t="shared" si="412"/>
        <v>16.12</v>
      </c>
      <c r="Q1186" s="63" t="str">
        <f t="shared" si="413"/>
        <v>RS702</v>
      </c>
      <c r="R1186" s="63" t="str">
        <f t="shared" si="414"/>
        <v>AIR SEOUL</v>
      </c>
      <c r="S1186" s="54">
        <f t="shared" si="415"/>
        <v>45926</v>
      </c>
      <c r="T1186" s="94">
        <f t="shared" si="416"/>
        <v>1990</v>
      </c>
      <c r="U1186" s="98" cm="1">
        <f t="array" ref="U1186">IF(OR(ISNUMBER(SEARCH("대신대납",J1186)),ISNUMBER(SEARCH("대신 대납",J1186))),_xlfn.LET(
  _xlpm.s,J1186,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6" s="98">
        <f>((K1186-1)*2500)/(Summary!$B$23/100)</f>
        <v>0</v>
      </c>
      <c r="W1186" s="107">
        <f>IF(OR(ISNUMBER(SEARCH("대신대납",J1186)),ISNUMBER(SEARCH("대신 대납",J1186)),ISNUMBER(SEARCH("대신착불",J1186)),ISNUMBER(SEARCH("대신 착불",J1186))), 0,_xlfn.IFNA(_xlfn.IFS(
    AND(N1186/K1186 &gt; 2, N1186/K1186 &lt;= 5), 500/(Summary!$B$23/100) * K1186,
    AND(N1186/K1186 &gt; 5, N1186/K1186 &lt;= 10), 1000/(Summary!$B$23/100) * K1186,
    AND(N1186/K1186 &gt; 10, N1186/K1186 &lt;= 20), 3000/(Summary!$B$23/100) * K1186,
    AND(N1186/K1186 &gt; 20, N1186/K1186 &lt;= 25), 11000/(Summary!$B$23/100) * K1186,
    AND(N1186/K1186 &gt; 25, N1186/K1186 &lt;= 999), 15000/(Summary!$B$23/100) * K1186
),0))</f>
        <v>106.11993675251769</v>
      </c>
      <c r="X1186" s="99" cm="1">
        <f t="array" ref="X1186">_xlfn.IFNA(_xlfn.IFS(AND(P1186&gt;=2000, P1186&lt;3000), 10000, AND(P1186&gt;=3000, P1186&lt;4000), 15000, AND(P1186&gt;=4000, P1186&lt;5000), 20000, AND(P1186&gt;=5000), 25000),0)</f>
        <v>0</v>
      </c>
      <c r="Y1186" s="64" t="str">
        <f>_xlfn.IFNA(VLOOKUP(D1186,OTC!$A:$H,8,0),"")</f>
        <v/>
      </c>
      <c r="Z1186" s="102">
        <f t="shared" si="417"/>
        <v>106</v>
      </c>
      <c r="AA1186" s="113">
        <f t="shared" si="418"/>
        <v>2096</v>
      </c>
      <c r="AB1186" s="124">
        <f>IF(OR(ISNUMBER(SEARCH("적하삭제",J1186)),ISNUMBER(SEARCH("적하 삭제",J1186))),0,AA1186*Summary!$B$23/100)</f>
        <v>19751.236800000002</v>
      </c>
      <c r="AC1186" s="65"/>
      <c r="AD1186" s="145">
        <v>45926</v>
      </c>
      <c r="AE1186" s="139" t="s">
        <v>10</v>
      </c>
      <c r="AF1186" s="139">
        <v>82020038196</v>
      </c>
      <c r="AG1186" s="139" t="s">
        <v>3565</v>
      </c>
      <c r="AH1186" s="139" t="s">
        <v>3566</v>
      </c>
      <c r="AI1186" s="139">
        <v>1050562560</v>
      </c>
      <c r="AJ1186" s="139">
        <v>10551</v>
      </c>
      <c r="AK1186" s="139"/>
      <c r="AL1186" s="140">
        <v>1</v>
      </c>
      <c r="AM1186" s="141">
        <v>8</v>
      </c>
      <c r="AN1186" s="141">
        <v>6.1</v>
      </c>
      <c r="AO1186" s="141">
        <v>8</v>
      </c>
      <c r="AP1186" s="139" t="s">
        <v>8</v>
      </c>
      <c r="AQ1186" s="141">
        <v>16.12</v>
      </c>
      <c r="AR1186" s="139" t="s">
        <v>81</v>
      </c>
      <c r="AS1186" s="139" t="s">
        <v>81</v>
      </c>
      <c r="AT1186" s="139" t="s">
        <v>81</v>
      </c>
      <c r="AU1186" s="139" t="s">
        <v>81</v>
      </c>
      <c r="AV1186" s="139" t="s">
        <v>81</v>
      </c>
      <c r="AW1186" s="139">
        <v>2256355</v>
      </c>
      <c r="AX1186" s="139" t="s">
        <v>121</v>
      </c>
      <c r="AY1186" s="139" t="s">
        <v>82</v>
      </c>
      <c r="AZ1186" s="139"/>
      <c r="BA1186" s="139" t="s">
        <v>83</v>
      </c>
      <c r="BB1186" s="157">
        <v>596421509054</v>
      </c>
      <c r="BC1186" s="139"/>
      <c r="BD1186" s="139" t="s">
        <v>3567</v>
      </c>
      <c r="BE1186" s="139" t="s">
        <v>119</v>
      </c>
      <c r="BF1186" s="139" t="s">
        <v>87</v>
      </c>
      <c r="BG1186" s="139" t="s">
        <v>84</v>
      </c>
      <c r="BH1186" s="139" t="s">
        <v>85</v>
      </c>
      <c r="BI1186" s="139" t="s">
        <v>86</v>
      </c>
      <c r="BJ1186" s="139"/>
      <c r="BK1186" s="139" t="s">
        <v>116</v>
      </c>
    </row>
    <row r="1187" spans="1:63" ht="13.2" customHeight="1" x14ac:dyDescent="0.2">
      <c r="A1187" s="54">
        <f t="shared" si="397"/>
        <v>45926</v>
      </c>
      <c r="B1187" s="54" t="str">
        <f t="shared" si="398"/>
        <v>NRT</v>
      </c>
      <c r="C1187" s="53">
        <f t="shared" si="399"/>
        <v>82020038196</v>
      </c>
      <c r="D1187" s="55" t="str">
        <f t="shared" si="400"/>
        <v>PJP250149963</v>
      </c>
      <c r="E1187" s="53">
        <f t="shared" si="401"/>
        <v>596421510712</v>
      </c>
      <c r="F1187" s="53">
        <f t="shared" si="402"/>
        <v>2256355</v>
      </c>
      <c r="G1187" s="53" t="str">
        <f t="shared" si="403"/>
        <v>SWCORP (TEAMHT)</v>
      </c>
      <c r="H1187" s="55" t="str">
        <f t="shared" si="404"/>
        <v>최윤희</v>
      </c>
      <c r="I1187" s="53">
        <f t="shared" si="405"/>
        <v>6904</v>
      </c>
      <c r="J1187" s="72">
        <f t="shared" si="406"/>
        <v>0</v>
      </c>
      <c r="K1187" s="114">
        <f t="shared" si="407"/>
        <v>1</v>
      </c>
      <c r="L1187" s="115">
        <f t="shared" si="408"/>
        <v>2.4500000000000002</v>
      </c>
      <c r="M1187" s="115">
        <f t="shared" si="409"/>
        <v>8.1</v>
      </c>
      <c r="N1187" s="56">
        <f t="shared" si="410"/>
        <v>8.1</v>
      </c>
      <c r="O1187" s="53" t="str">
        <f t="shared" si="411"/>
        <v>일반(목록배제,Normal-Manifest Exception)</v>
      </c>
      <c r="P1187" s="100">
        <f t="shared" si="412"/>
        <v>10.93</v>
      </c>
      <c r="Q1187" s="63" t="str">
        <f t="shared" si="413"/>
        <v>RS702</v>
      </c>
      <c r="R1187" s="63" t="str">
        <f t="shared" si="414"/>
        <v>AIR SEOUL</v>
      </c>
      <c r="S1187" s="54">
        <f t="shared" si="415"/>
        <v>45926</v>
      </c>
      <c r="T1187" s="94">
        <f t="shared" si="416"/>
        <v>2009</v>
      </c>
      <c r="U1187" s="98" cm="1">
        <f t="array" ref="U1187">IF(OR(ISNUMBER(SEARCH("대신대납",J1187)),ISNUMBER(SEARCH("대신 대납",J1187))),_xlfn.LET(
  _xlpm.s,J1187,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7" s="98">
        <f>((K1187-1)*2500)/(Summary!$B$23/100)</f>
        <v>0</v>
      </c>
      <c r="W1187" s="107">
        <f>IF(OR(ISNUMBER(SEARCH("대신대납",J1187)),ISNUMBER(SEARCH("대신 대납",J1187)),ISNUMBER(SEARCH("대신착불",J1187)),ISNUMBER(SEARCH("대신 착불",J1187))), 0,_xlfn.IFNA(_xlfn.IFS(
    AND(N1187/K1187 &gt; 2, N1187/K1187 &lt;= 5), 500/(Summary!$B$23/100) * K1187,
    AND(N1187/K1187 &gt; 5, N1187/K1187 &lt;= 10), 1000/(Summary!$B$23/100) * K1187,
    AND(N1187/K1187 &gt; 10, N1187/K1187 &lt;= 20), 3000/(Summary!$B$23/100) * K1187,
    AND(N1187/K1187 &gt; 20, N1187/K1187 &lt;= 25), 11000/(Summary!$B$23/100) * K1187,
    AND(N1187/K1187 &gt; 25, N1187/K1187 &lt;= 999), 15000/(Summary!$B$23/100) * K1187
),0))</f>
        <v>106.11993675251769</v>
      </c>
      <c r="X1187" s="99" cm="1">
        <f t="array" ref="X1187">_xlfn.IFNA(_xlfn.IFS(AND(P1187&gt;=2000, P1187&lt;3000), 10000, AND(P1187&gt;=3000, P1187&lt;4000), 15000, AND(P1187&gt;=4000, P1187&lt;5000), 20000, AND(P1187&gt;=5000), 25000),0)</f>
        <v>0</v>
      </c>
      <c r="Y1187" s="64" t="str">
        <f>_xlfn.IFNA(VLOOKUP(D1187,OTC!$A:$H,8,0),"")</f>
        <v/>
      </c>
      <c r="Z1187" s="102">
        <f t="shared" si="417"/>
        <v>106</v>
      </c>
      <c r="AA1187" s="113">
        <f t="shared" si="418"/>
        <v>2115</v>
      </c>
      <c r="AB1187" s="124">
        <f>IF(OR(ISNUMBER(SEARCH("적하삭제",J1187)),ISNUMBER(SEARCH("적하 삭제",J1187))),0,AA1187*Summary!$B$23/100)</f>
        <v>19930.279500000001</v>
      </c>
      <c r="AC1187" s="65"/>
      <c r="AD1187" s="145">
        <v>45926</v>
      </c>
      <c r="AE1187" s="139" t="s">
        <v>10</v>
      </c>
      <c r="AF1187" s="139">
        <v>82020038196</v>
      </c>
      <c r="AG1187" s="139" t="s">
        <v>3568</v>
      </c>
      <c r="AH1187" s="139" t="s">
        <v>1715</v>
      </c>
      <c r="AI1187" s="139">
        <v>1074335674</v>
      </c>
      <c r="AJ1187" s="139">
        <v>6904</v>
      </c>
      <c r="AK1187" s="139"/>
      <c r="AL1187" s="140">
        <v>1</v>
      </c>
      <c r="AM1187" s="141">
        <v>2.4500000000000002</v>
      </c>
      <c r="AN1187" s="141">
        <v>8.1</v>
      </c>
      <c r="AO1187" s="141">
        <v>8.5</v>
      </c>
      <c r="AP1187" s="139" t="s">
        <v>8</v>
      </c>
      <c r="AQ1187" s="141">
        <v>10.93</v>
      </c>
      <c r="AR1187" s="139" t="s">
        <v>81</v>
      </c>
      <c r="AS1187" s="139" t="s">
        <v>81</v>
      </c>
      <c r="AT1187" s="139" t="s">
        <v>81</v>
      </c>
      <c r="AU1187" s="139" t="s">
        <v>81</v>
      </c>
      <c r="AV1187" s="139" t="s">
        <v>81</v>
      </c>
      <c r="AW1187" s="139">
        <v>2256355</v>
      </c>
      <c r="AX1187" s="139" t="s">
        <v>121</v>
      </c>
      <c r="AY1187" s="139" t="s">
        <v>82</v>
      </c>
      <c r="AZ1187" s="139"/>
      <c r="BA1187" s="139" t="s">
        <v>83</v>
      </c>
      <c r="BB1187" s="157">
        <v>596421510712</v>
      </c>
      <c r="BC1187" s="139"/>
      <c r="BD1187" s="139" t="s">
        <v>3569</v>
      </c>
      <c r="BE1187" s="139" t="s">
        <v>119</v>
      </c>
      <c r="BF1187" s="139" t="s">
        <v>87</v>
      </c>
      <c r="BG1187" s="139" t="s">
        <v>84</v>
      </c>
      <c r="BH1187" s="139" t="s">
        <v>85</v>
      </c>
      <c r="BI1187" s="139" t="s">
        <v>86</v>
      </c>
      <c r="BJ1187" s="139"/>
      <c r="BK1187" s="139" t="s">
        <v>116</v>
      </c>
    </row>
    <row r="1188" spans="1:63" ht="13.2" customHeight="1" x14ac:dyDescent="0.2">
      <c r="A1188" s="54">
        <f t="shared" si="397"/>
        <v>45926</v>
      </c>
      <c r="B1188" s="54" t="str">
        <f t="shared" si="398"/>
        <v>NRT</v>
      </c>
      <c r="C1188" s="53">
        <f t="shared" si="399"/>
        <v>82020038196</v>
      </c>
      <c r="D1188" s="55" t="str">
        <f t="shared" si="400"/>
        <v>PJP250149891</v>
      </c>
      <c r="E1188" s="53">
        <f t="shared" si="401"/>
        <v>596421508940</v>
      </c>
      <c r="F1188" s="53">
        <f t="shared" si="402"/>
        <v>2256355</v>
      </c>
      <c r="G1188" s="53" t="str">
        <f t="shared" si="403"/>
        <v>SWCORP (TEAMHT)</v>
      </c>
      <c r="H1188" s="55" t="str">
        <f t="shared" si="404"/>
        <v>홍준서</v>
      </c>
      <c r="I1188" s="53">
        <f t="shared" si="405"/>
        <v>4425</v>
      </c>
      <c r="J1188" s="72">
        <f t="shared" si="406"/>
        <v>0</v>
      </c>
      <c r="K1188" s="114">
        <f t="shared" si="407"/>
        <v>1</v>
      </c>
      <c r="L1188" s="115">
        <f t="shared" si="408"/>
        <v>0.4</v>
      </c>
      <c r="M1188" s="115">
        <f t="shared" si="409"/>
        <v>2</v>
      </c>
      <c r="N1188" s="56">
        <f t="shared" si="410"/>
        <v>2</v>
      </c>
      <c r="O1188" s="53" t="str">
        <f t="shared" si="411"/>
        <v>목록(Manifest)</v>
      </c>
      <c r="P1188" s="100">
        <f t="shared" si="412"/>
        <v>6.48</v>
      </c>
      <c r="Q1188" s="63" t="str">
        <f t="shared" si="413"/>
        <v>RS702</v>
      </c>
      <c r="R1188" s="63" t="str">
        <f t="shared" si="414"/>
        <v>AIR SEOUL</v>
      </c>
      <c r="S1188" s="54">
        <f t="shared" si="415"/>
        <v>45926</v>
      </c>
      <c r="T1188" s="94">
        <f t="shared" si="416"/>
        <v>850</v>
      </c>
      <c r="U1188" s="98" cm="1">
        <f t="array" ref="U1188">IF(OR(ISNUMBER(SEARCH("대신대납",J1188)),ISNUMBER(SEARCH("대신 대납",J1188))),_xlfn.LET(
  _xlpm.s,J1188,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8" s="98">
        <f>((K1188-1)*2500)/(Summary!$B$23/100)</f>
        <v>0</v>
      </c>
      <c r="W1188" s="107">
        <f>IF(OR(ISNUMBER(SEARCH("대신대납",J1188)),ISNUMBER(SEARCH("대신 대납",J1188)),ISNUMBER(SEARCH("대신착불",J1188)),ISNUMBER(SEARCH("대신 착불",J1188))), 0,_xlfn.IFNA(_xlfn.IFS(
    AND(N1188/K1188 &gt; 2, N1188/K1188 &lt;= 5), 500/(Summary!$B$23/100) * K1188,
    AND(N1188/K1188 &gt; 5, N1188/K1188 &lt;= 10), 1000/(Summary!$B$23/100) * K1188,
    AND(N1188/K1188 &gt; 10, N1188/K1188 &lt;= 20), 3000/(Summary!$B$23/100) * K1188,
    AND(N1188/K1188 &gt; 20, N1188/K1188 &lt;= 25), 11000/(Summary!$B$23/100) * K1188,
    AND(N1188/K1188 &gt; 25, N1188/K1188 &lt;= 999), 15000/(Summary!$B$23/100) * K1188
),0))</f>
        <v>0</v>
      </c>
      <c r="X1188" s="99" cm="1">
        <f t="array" ref="X1188">_xlfn.IFNA(_xlfn.IFS(AND(P1188&gt;=2000, P1188&lt;3000), 10000, AND(P1188&gt;=3000, P1188&lt;4000), 15000, AND(P1188&gt;=4000, P1188&lt;5000), 20000, AND(P1188&gt;=5000), 25000),0)</f>
        <v>0</v>
      </c>
      <c r="Y1188" s="64" t="str">
        <f>_xlfn.IFNA(VLOOKUP(D1188,OTC!$A:$H,8,0),"")</f>
        <v/>
      </c>
      <c r="Z1188" s="102">
        <f t="shared" si="417"/>
        <v>0</v>
      </c>
      <c r="AA1188" s="113">
        <f t="shared" si="418"/>
        <v>850</v>
      </c>
      <c r="AB1188" s="124">
        <f>IF(OR(ISNUMBER(SEARCH("적하삭제",J1188)),ISNUMBER(SEARCH("적하 삭제",J1188))),0,AA1188*Summary!$B$23/100)</f>
        <v>8009.8050000000003</v>
      </c>
      <c r="AC1188" s="65"/>
      <c r="AD1188" s="145">
        <v>45926</v>
      </c>
      <c r="AE1188" s="139" t="s">
        <v>10</v>
      </c>
      <c r="AF1188" s="139">
        <v>82020038196</v>
      </c>
      <c r="AG1188" s="139" t="s">
        <v>3570</v>
      </c>
      <c r="AH1188" s="139" t="s">
        <v>3571</v>
      </c>
      <c r="AI1188" s="139">
        <v>1038095001</v>
      </c>
      <c r="AJ1188" s="139">
        <v>4425</v>
      </c>
      <c r="AK1188" s="139"/>
      <c r="AL1188" s="140">
        <v>1</v>
      </c>
      <c r="AM1188" s="141">
        <v>0.4</v>
      </c>
      <c r="AN1188" s="141">
        <v>2</v>
      </c>
      <c r="AO1188" s="141">
        <v>2</v>
      </c>
      <c r="AP1188" s="139" t="s">
        <v>7</v>
      </c>
      <c r="AQ1188" s="141">
        <v>6.48</v>
      </c>
      <c r="AR1188" s="139" t="s">
        <v>81</v>
      </c>
      <c r="AS1188" s="139" t="s">
        <v>81</v>
      </c>
      <c r="AT1188" s="139" t="s">
        <v>81</v>
      </c>
      <c r="AU1188" s="139" t="s">
        <v>81</v>
      </c>
      <c r="AV1188" s="139" t="s">
        <v>81</v>
      </c>
      <c r="AW1188" s="139">
        <v>2256355</v>
      </c>
      <c r="AX1188" s="139" t="s">
        <v>121</v>
      </c>
      <c r="AY1188" s="139" t="s">
        <v>82</v>
      </c>
      <c r="AZ1188" s="139"/>
      <c r="BA1188" s="139" t="s">
        <v>83</v>
      </c>
      <c r="BB1188" s="157">
        <v>596421508940</v>
      </c>
      <c r="BC1188" s="139"/>
      <c r="BD1188" s="139" t="s">
        <v>3572</v>
      </c>
      <c r="BE1188" s="139" t="s">
        <v>119</v>
      </c>
      <c r="BF1188" s="139" t="s">
        <v>87</v>
      </c>
      <c r="BG1188" s="139" t="s">
        <v>84</v>
      </c>
      <c r="BH1188" s="139" t="s">
        <v>85</v>
      </c>
      <c r="BI1188" s="139" t="s">
        <v>86</v>
      </c>
      <c r="BJ1188" s="139"/>
      <c r="BK1188" s="139" t="s">
        <v>116</v>
      </c>
    </row>
    <row r="1189" spans="1:63" ht="13.2" customHeight="1" x14ac:dyDescent="0.2">
      <c r="A1189" s="54">
        <f t="shared" si="397"/>
        <v>45926</v>
      </c>
      <c r="B1189" s="54" t="str">
        <f t="shared" si="398"/>
        <v>NRT</v>
      </c>
      <c r="C1189" s="53">
        <f t="shared" si="399"/>
        <v>82020038196</v>
      </c>
      <c r="D1189" s="55" t="str">
        <f t="shared" si="400"/>
        <v>PJP250149893</v>
      </c>
      <c r="E1189" s="53">
        <f t="shared" si="401"/>
        <v>596421508962</v>
      </c>
      <c r="F1189" s="53">
        <f t="shared" si="402"/>
        <v>2256355</v>
      </c>
      <c r="G1189" s="53" t="str">
        <f t="shared" si="403"/>
        <v>SWCORP (TEAMHT)</v>
      </c>
      <c r="H1189" s="55" t="str">
        <f t="shared" si="404"/>
        <v>김현배</v>
      </c>
      <c r="I1189" s="53">
        <f t="shared" si="405"/>
        <v>13589</v>
      </c>
      <c r="J1189" s="72">
        <f t="shared" si="406"/>
        <v>0</v>
      </c>
      <c r="K1189" s="114">
        <f t="shared" si="407"/>
        <v>1</v>
      </c>
      <c r="L1189" s="115">
        <f t="shared" si="408"/>
        <v>0.65</v>
      </c>
      <c r="M1189" s="115">
        <f t="shared" si="409"/>
        <v>2.2000000000000002</v>
      </c>
      <c r="N1189" s="56">
        <f t="shared" si="410"/>
        <v>2.2000000000000002</v>
      </c>
      <c r="O1189" s="53" t="str">
        <f t="shared" si="411"/>
        <v>일반(목록배제,Normal-Manifest Exception)</v>
      </c>
      <c r="P1189" s="100">
        <f t="shared" si="412"/>
        <v>5.25</v>
      </c>
      <c r="Q1189" s="63" t="str">
        <f t="shared" si="413"/>
        <v>RS702</v>
      </c>
      <c r="R1189" s="63" t="str">
        <f t="shared" si="414"/>
        <v>AIR SEOUL</v>
      </c>
      <c r="S1189" s="54">
        <f t="shared" si="415"/>
        <v>45926</v>
      </c>
      <c r="T1189" s="94">
        <f t="shared" si="416"/>
        <v>888</v>
      </c>
      <c r="U1189" s="98" cm="1">
        <f t="array" ref="U1189">IF(OR(ISNUMBER(SEARCH("대신대납",J1189)),ISNUMBER(SEARCH("대신 대납",J1189))),_xlfn.LET(
  _xlpm.s,J1189,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89" s="98">
        <f>((K1189-1)*2500)/(Summary!$B$23/100)</f>
        <v>0</v>
      </c>
      <c r="W1189" s="107">
        <f>IF(OR(ISNUMBER(SEARCH("대신대납",J1189)),ISNUMBER(SEARCH("대신 대납",J1189)),ISNUMBER(SEARCH("대신착불",J1189)),ISNUMBER(SEARCH("대신 착불",J1189))), 0,_xlfn.IFNA(_xlfn.IFS(
    AND(N1189/K1189 &gt; 2, N1189/K1189 &lt;= 5), 500/(Summary!$B$23/100) * K1189,
    AND(N1189/K1189 &gt; 5, N1189/K1189 &lt;= 10), 1000/(Summary!$B$23/100) * K1189,
    AND(N1189/K1189 &gt; 10, N1189/K1189 &lt;= 20), 3000/(Summary!$B$23/100) * K1189,
    AND(N1189/K1189 &gt; 20, N1189/K1189 &lt;= 25), 11000/(Summary!$B$23/100) * K1189,
    AND(N1189/K1189 &gt; 25, N1189/K1189 &lt;= 999), 15000/(Summary!$B$23/100) * K1189
),0))</f>
        <v>53.059968376258844</v>
      </c>
      <c r="X1189" s="99" cm="1">
        <f t="array" ref="X1189">_xlfn.IFNA(_xlfn.IFS(AND(P1189&gt;=2000, P1189&lt;3000), 10000, AND(P1189&gt;=3000, P1189&lt;4000), 15000, AND(P1189&gt;=4000, P1189&lt;5000), 20000, AND(P1189&gt;=5000), 25000),0)</f>
        <v>0</v>
      </c>
      <c r="Y1189" s="64" t="str">
        <f>_xlfn.IFNA(VLOOKUP(D1189,OTC!$A:$H,8,0),"")</f>
        <v/>
      </c>
      <c r="Z1189" s="102">
        <f t="shared" si="417"/>
        <v>53</v>
      </c>
      <c r="AA1189" s="113">
        <f t="shared" si="418"/>
        <v>941</v>
      </c>
      <c r="AB1189" s="124">
        <f>IF(OR(ISNUMBER(SEARCH("적하삭제",J1189)),ISNUMBER(SEARCH("적하 삭제",J1189))),0,AA1189*Summary!$B$23/100)</f>
        <v>8867.3253000000004</v>
      </c>
      <c r="AC1189" s="65"/>
      <c r="AD1189" s="145">
        <v>45926</v>
      </c>
      <c r="AE1189" s="139" t="s">
        <v>10</v>
      </c>
      <c r="AF1189" s="139">
        <v>82020038196</v>
      </c>
      <c r="AG1189" s="139" t="s">
        <v>3573</v>
      </c>
      <c r="AH1189" s="139" t="s">
        <v>3574</v>
      </c>
      <c r="AI1189" s="139">
        <v>1030852664</v>
      </c>
      <c r="AJ1189" s="139">
        <v>13589</v>
      </c>
      <c r="AK1189" s="139"/>
      <c r="AL1189" s="140">
        <v>1</v>
      </c>
      <c r="AM1189" s="141">
        <v>0.65</v>
      </c>
      <c r="AN1189" s="141">
        <v>2.2000000000000002</v>
      </c>
      <c r="AO1189" s="141">
        <v>2.2000000000000002</v>
      </c>
      <c r="AP1189" s="139" t="s">
        <v>8</v>
      </c>
      <c r="AQ1189" s="141">
        <v>5.25</v>
      </c>
      <c r="AR1189" s="139" t="s">
        <v>81</v>
      </c>
      <c r="AS1189" s="139" t="s">
        <v>81</v>
      </c>
      <c r="AT1189" s="139" t="s">
        <v>81</v>
      </c>
      <c r="AU1189" s="139" t="s">
        <v>81</v>
      </c>
      <c r="AV1189" s="139" t="s">
        <v>81</v>
      </c>
      <c r="AW1189" s="139">
        <v>2256355</v>
      </c>
      <c r="AX1189" s="139" t="s">
        <v>121</v>
      </c>
      <c r="AY1189" s="139" t="s">
        <v>82</v>
      </c>
      <c r="AZ1189" s="139"/>
      <c r="BA1189" s="139" t="s">
        <v>83</v>
      </c>
      <c r="BB1189" s="157">
        <v>596421508962</v>
      </c>
      <c r="BC1189" s="139"/>
      <c r="BD1189" s="139" t="s">
        <v>3575</v>
      </c>
      <c r="BE1189" s="139" t="s">
        <v>119</v>
      </c>
      <c r="BF1189" s="139" t="s">
        <v>87</v>
      </c>
      <c r="BG1189" s="139" t="s">
        <v>84</v>
      </c>
      <c r="BH1189" s="139" t="s">
        <v>85</v>
      </c>
      <c r="BI1189" s="139" t="s">
        <v>86</v>
      </c>
      <c r="BJ1189" s="139"/>
      <c r="BK1189" s="139" t="s">
        <v>116</v>
      </c>
    </row>
    <row r="1190" spans="1:63" ht="13.2" customHeight="1" x14ac:dyDescent="0.2">
      <c r="A1190" s="54">
        <f t="shared" si="397"/>
        <v>45926</v>
      </c>
      <c r="B1190" s="54" t="str">
        <f t="shared" si="398"/>
        <v>NRT</v>
      </c>
      <c r="C1190" s="53">
        <f t="shared" si="399"/>
        <v>82020038196</v>
      </c>
      <c r="D1190" s="55" t="str">
        <f t="shared" si="400"/>
        <v>PJP250149896</v>
      </c>
      <c r="E1190" s="53">
        <f t="shared" si="401"/>
        <v>596421508995</v>
      </c>
      <c r="F1190" s="53">
        <f t="shared" si="402"/>
        <v>2256355</v>
      </c>
      <c r="G1190" s="53" t="str">
        <f t="shared" si="403"/>
        <v>SWCORP (TEAMHT)</v>
      </c>
      <c r="H1190" s="55" t="str">
        <f t="shared" si="404"/>
        <v>정기수</v>
      </c>
      <c r="I1190" s="53">
        <f t="shared" si="405"/>
        <v>7961</v>
      </c>
      <c r="J1190" s="72">
        <f t="shared" si="406"/>
        <v>0</v>
      </c>
      <c r="K1190" s="114">
        <f t="shared" si="407"/>
        <v>1</v>
      </c>
      <c r="L1190" s="115">
        <f t="shared" si="408"/>
        <v>1.95</v>
      </c>
      <c r="M1190" s="115">
        <f t="shared" si="409"/>
        <v>4.0999999999999996</v>
      </c>
      <c r="N1190" s="56">
        <f t="shared" si="410"/>
        <v>4.1000000000000005</v>
      </c>
      <c r="O1190" s="53" t="str">
        <f t="shared" si="411"/>
        <v>일반(목록배제,Normal-Manifest Exception)</v>
      </c>
      <c r="P1190" s="100">
        <f t="shared" si="412"/>
        <v>11.05</v>
      </c>
      <c r="Q1190" s="63" t="str">
        <f t="shared" si="413"/>
        <v>RS702</v>
      </c>
      <c r="R1190" s="63" t="str">
        <f t="shared" si="414"/>
        <v>AIR SEOUL</v>
      </c>
      <c r="S1190" s="54">
        <f t="shared" si="415"/>
        <v>45926</v>
      </c>
      <c r="T1190" s="94">
        <f t="shared" si="416"/>
        <v>1249</v>
      </c>
      <c r="U1190" s="98" cm="1">
        <f t="array" ref="U1190">IF(OR(ISNUMBER(SEARCH("대신대납",J1190)),ISNUMBER(SEARCH("대신 대납",J1190))),_xlfn.LET(
  _xlpm.s,J1190,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0" s="98">
        <f>((K1190-1)*2500)/(Summary!$B$23/100)</f>
        <v>0</v>
      </c>
      <c r="W1190" s="107">
        <f>IF(OR(ISNUMBER(SEARCH("대신대납",J1190)),ISNUMBER(SEARCH("대신 대납",J1190)),ISNUMBER(SEARCH("대신착불",J1190)),ISNUMBER(SEARCH("대신 착불",J1190))), 0,_xlfn.IFNA(_xlfn.IFS(
    AND(N1190/K1190 &gt; 2, N1190/K1190 &lt;= 5), 500/(Summary!$B$23/100) * K1190,
    AND(N1190/K1190 &gt; 5, N1190/K1190 &lt;= 10), 1000/(Summary!$B$23/100) * K1190,
    AND(N1190/K1190 &gt; 10, N1190/K1190 &lt;= 20), 3000/(Summary!$B$23/100) * K1190,
    AND(N1190/K1190 &gt; 20, N1190/K1190 &lt;= 25), 11000/(Summary!$B$23/100) * K1190,
    AND(N1190/K1190 &gt; 25, N1190/K1190 &lt;= 999), 15000/(Summary!$B$23/100) * K1190
),0))</f>
        <v>53.059968376258844</v>
      </c>
      <c r="X1190" s="99" cm="1">
        <f t="array" ref="X1190">_xlfn.IFNA(_xlfn.IFS(AND(P1190&gt;=2000, P1190&lt;3000), 10000, AND(P1190&gt;=3000, P1190&lt;4000), 15000, AND(P1190&gt;=4000, P1190&lt;5000), 20000, AND(P1190&gt;=5000), 25000),0)</f>
        <v>0</v>
      </c>
      <c r="Y1190" s="64" t="str">
        <f>_xlfn.IFNA(VLOOKUP(D1190,OTC!$A:$H,8,0),"")</f>
        <v/>
      </c>
      <c r="Z1190" s="102">
        <f t="shared" si="417"/>
        <v>53</v>
      </c>
      <c r="AA1190" s="113">
        <f t="shared" si="418"/>
        <v>1302</v>
      </c>
      <c r="AB1190" s="124">
        <f>IF(OR(ISNUMBER(SEARCH("적하삭제",J1190)),ISNUMBER(SEARCH("적하 삭제",J1190))),0,AA1190*Summary!$B$23/100)</f>
        <v>12269.136600000002</v>
      </c>
      <c r="AC1190" s="65"/>
      <c r="AD1190" s="145">
        <v>45926</v>
      </c>
      <c r="AE1190" s="139" t="s">
        <v>10</v>
      </c>
      <c r="AF1190" s="139">
        <v>82020038196</v>
      </c>
      <c r="AG1190" s="139" t="s">
        <v>3576</v>
      </c>
      <c r="AH1190" s="139" t="s">
        <v>3577</v>
      </c>
      <c r="AI1190" s="139">
        <v>1075205617</v>
      </c>
      <c r="AJ1190" s="139">
        <v>7961</v>
      </c>
      <c r="AK1190" s="139"/>
      <c r="AL1190" s="140">
        <v>1</v>
      </c>
      <c r="AM1190" s="141">
        <v>1.95</v>
      </c>
      <c r="AN1190" s="141">
        <v>4.0999999999999996</v>
      </c>
      <c r="AO1190" s="141">
        <v>4.0999999999999996</v>
      </c>
      <c r="AP1190" s="139" t="s">
        <v>8</v>
      </c>
      <c r="AQ1190" s="141">
        <v>11.05</v>
      </c>
      <c r="AR1190" s="139" t="s">
        <v>81</v>
      </c>
      <c r="AS1190" s="139" t="s">
        <v>81</v>
      </c>
      <c r="AT1190" s="139" t="s">
        <v>81</v>
      </c>
      <c r="AU1190" s="139" t="s">
        <v>81</v>
      </c>
      <c r="AV1190" s="139" t="s">
        <v>81</v>
      </c>
      <c r="AW1190" s="139">
        <v>2256355</v>
      </c>
      <c r="AX1190" s="139" t="s">
        <v>121</v>
      </c>
      <c r="AY1190" s="139" t="s">
        <v>82</v>
      </c>
      <c r="AZ1190" s="139"/>
      <c r="BA1190" s="139" t="s">
        <v>83</v>
      </c>
      <c r="BB1190" s="157">
        <v>596421508995</v>
      </c>
      <c r="BC1190" s="139"/>
      <c r="BD1190" s="139" t="s">
        <v>3578</v>
      </c>
      <c r="BE1190" s="139" t="s">
        <v>119</v>
      </c>
      <c r="BF1190" s="139" t="s">
        <v>87</v>
      </c>
      <c r="BG1190" s="139" t="s">
        <v>84</v>
      </c>
      <c r="BH1190" s="139" t="s">
        <v>85</v>
      </c>
      <c r="BI1190" s="139" t="s">
        <v>86</v>
      </c>
      <c r="BJ1190" s="139"/>
      <c r="BK1190" s="139" t="s">
        <v>116</v>
      </c>
    </row>
    <row r="1191" spans="1:63" ht="13.2" customHeight="1" x14ac:dyDescent="0.2">
      <c r="A1191" s="54">
        <f t="shared" si="397"/>
        <v>45926</v>
      </c>
      <c r="B1191" s="54" t="str">
        <f t="shared" si="398"/>
        <v>NRT</v>
      </c>
      <c r="C1191" s="53">
        <f t="shared" si="399"/>
        <v>82020038196</v>
      </c>
      <c r="D1191" s="55" t="str">
        <f t="shared" si="400"/>
        <v>PJP250149897</v>
      </c>
      <c r="E1191" s="53">
        <f t="shared" si="401"/>
        <v>596421509006</v>
      </c>
      <c r="F1191" s="53">
        <f t="shared" si="402"/>
        <v>2256355</v>
      </c>
      <c r="G1191" s="53" t="str">
        <f t="shared" si="403"/>
        <v>SWCORP (TEAMHT)</v>
      </c>
      <c r="H1191" s="55" t="str">
        <f t="shared" si="404"/>
        <v>호규진</v>
      </c>
      <c r="I1191" s="53">
        <f t="shared" si="405"/>
        <v>5256</v>
      </c>
      <c r="J1191" s="72">
        <f t="shared" si="406"/>
        <v>0</v>
      </c>
      <c r="K1191" s="114">
        <f t="shared" si="407"/>
        <v>1</v>
      </c>
      <c r="L1191" s="115">
        <f t="shared" si="408"/>
        <v>4</v>
      </c>
      <c r="M1191" s="115">
        <f t="shared" si="409"/>
        <v>8.1</v>
      </c>
      <c r="N1191" s="56">
        <f t="shared" si="410"/>
        <v>8.1</v>
      </c>
      <c r="O1191" s="53" t="str">
        <f t="shared" si="411"/>
        <v>일반(목록배제,Normal-Manifest Exception)</v>
      </c>
      <c r="P1191" s="100">
        <f t="shared" si="412"/>
        <v>40.200000000000003</v>
      </c>
      <c r="Q1191" s="63" t="str">
        <f t="shared" si="413"/>
        <v>RS702</v>
      </c>
      <c r="R1191" s="63" t="str">
        <f t="shared" si="414"/>
        <v>AIR SEOUL</v>
      </c>
      <c r="S1191" s="54">
        <f t="shared" si="415"/>
        <v>45926</v>
      </c>
      <c r="T1191" s="94">
        <f t="shared" si="416"/>
        <v>2009</v>
      </c>
      <c r="U1191" s="98" cm="1">
        <f t="array" ref="U1191">IF(OR(ISNUMBER(SEARCH("대신대납",J1191)),ISNUMBER(SEARCH("대신 대납",J1191))),_xlfn.LET(
  _xlpm.s,J1191,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1" s="98">
        <f>((K1191-1)*2500)/(Summary!$B$23/100)</f>
        <v>0</v>
      </c>
      <c r="W1191" s="107">
        <f>IF(OR(ISNUMBER(SEARCH("대신대납",J1191)),ISNUMBER(SEARCH("대신 대납",J1191)),ISNUMBER(SEARCH("대신착불",J1191)),ISNUMBER(SEARCH("대신 착불",J1191))), 0,_xlfn.IFNA(_xlfn.IFS(
    AND(N1191/K1191 &gt; 2, N1191/K1191 &lt;= 5), 500/(Summary!$B$23/100) * K1191,
    AND(N1191/K1191 &gt; 5, N1191/K1191 &lt;= 10), 1000/(Summary!$B$23/100) * K1191,
    AND(N1191/K1191 &gt; 10, N1191/K1191 &lt;= 20), 3000/(Summary!$B$23/100) * K1191,
    AND(N1191/K1191 &gt; 20, N1191/K1191 &lt;= 25), 11000/(Summary!$B$23/100) * K1191,
    AND(N1191/K1191 &gt; 25, N1191/K1191 &lt;= 999), 15000/(Summary!$B$23/100) * K1191
),0))</f>
        <v>106.11993675251769</v>
      </c>
      <c r="X1191" s="99" cm="1">
        <f t="array" ref="X1191">_xlfn.IFNA(_xlfn.IFS(AND(P1191&gt;=2000, P1191&lt;3000), 10000, AND(P1191&gt;=3000, P1191&lt;4000), 15000, AND(P1191&gt;=4000, P1191&lt;5000), 20000, AND(P1191&gt;=5000), 25000),0)</f>
        <v>0</v>
      </c>
      <c r="Y1191" s="64" t="str">
        <f>_xlfn.IFNA(VLOOKUP(D1191,OTC!$A:$H,8,0),"")</f>
        <v/>
      </c>
      <c r="Z1191" s="102">
        <f t="shared" si="417"/>
        <v>106</v>
      </c>
      <c r="AA1191" s="113">
        <f t="shared" si="418"/>
        <v>2115</v>
      </c>
      <c r="AB1191" s="124">
        <f>IF(OR(ISNUMBER(SEARCH("적하삭제",J1191)),ISNUMBER(SEARCH("적하 삭제",J1191))),0,AA1191*Summary!$B$23/100)</f>
        <v>19930.279500000001</v>
      </c>
      <c r="AC1191" s="65"/>
      <c r="AD1191" s="145">
        <v>45926</v>
      </c>
      <c r="AE1191" s="139" t="s">
        <v>10</v>
      </c>
      <c r="AF1191" s="139">
        <v>82020038196</v>
      </c>
      <c r="AG1191" s="139" t="s">
        <v>3579</v>
      </c>
      <c r="AH1191" s="139" t="s">
        <v>1508</v>
      </c>
      <c r="AI1191" s="139">
        <v>1034641660</v>
      </c>
      <c r="AJ1191" s="139">
        <v>5256</v>
      </c>
      <c r="AK1191" s="139"/>
      <c r="AL1191" s="140">
        <v>1</v>
      </c>
      <c r="AM1191" s="141">
        <v>4</v>
      </c>
      <c r="AN1191" s="141">
        <v>8.1</v>
      </c>
      <c r="AO1191" s="141">
        <v>8.5</v>
      </c>
      <c r="AP1191" s="139" t="s">
        <v>8</v>
      </c>
      <c r="AQ1191" s="141">
        <v>40.200000000000003</v>
      </c>
      <c r="AR1191" s="139" t="s">
        <v>81</v>
      </c>
      <c r="AS1191" s="139" t="s">
        <v>81</v>
      </c>
      <c r="AT1191" s="139" t="s">
        <v>81</v>
      </c>
      <c r="AU1191" s="139" t="s">
        <v>81</v>
      </c>
      <c r="AV1191" s="139" t="s">
        <v>81</v>
      </c>
      <c r="AW1191" s="139">
        <v>2256355</v>
      </c>
      <c r="AX1191" s="139" t="s">
        <v>121</v>
      </c>
      <c r="AY1191" s="139" t="s">
        <v>82</v>
      </c>
      <c r="AZ1191" s="139"/>
      <c r="BA1191" s="139" t="s">
        <v>83</v>
      </c>
      <c r="BB1191" s="157">
        <v>596421509006</v>
      </c>
      <c r="BC1191" s="139"/>
      <c r="BD1191" s="139" t="s">
        <v>3580</v>
      </c>
      <c r="BE1191" s="139" t="s">
        <v>119</v>
      </c>
      <c r="BF1191" s="139" t="s">
        <v>87</v>
      </c>
      <c r="BG1191" s="139" t="s">
        <v>84</v>
      </c>
      <c r="BH1191" s="139" t="s">
        <v>85</v>
      </c>
      <c r="BI1191" s="139" t="s">
        <v>86</v>
      </c>
      <c r="BJ1191" s="139"/>
      <c r="BK1191" s="139" t="s">
        <v>116</v>
      </c>
    </row>
    <row r="1192" spans="1:63" ht="13.2" customHeight="1" x14ac:dyDescent="0.2">
      <c r="A1192" s="54">
        <f t="shared" si="397"/>
        <v>45926</v>
      </c>
      <c r="B1192" s="54" t="str">
        <f t="shared" si="398"/>
        <v>NRT</v>
      </c>
      <c r="C1192" s="53">
        <f t="shared" si="399"/>
        <v>82020038196</v>
      </c>
      <c r="D1192" s="55" t="str">
        <f t="shared" si="400"/>
        <v>PJP250149899</v>
      </c>
      <c r="E1192" s="53">
        <f t="shared" si="401"/>
        <v>596421509021</v>
      </c>
      <c r="F1192" s="53">
        <f t="shared" si="402"/>
        <v>2256355</v>
      </c>
      <c r="G1192" s="53" t="str">
        <f t="shared" si="403"/>
        <v>SWCORP (TEAMHT)</v>
      </c>
      <c r="H1192" s="55" t="str">
        <f t="shared" si="404"/>
        <v>전희진</v>
      </c>
      <c r="I1192" s="53">
        <f t="shared" si="405"/>
        <v>6284</v>
      </c>
      <c r="J1192" s="72">
        <f t="shared" si="406"/>
        <v>0</v>
      </c>
      <c r="K1192" s="114">
        <f t="shared" si="407"/>
        <v>1</v>
      </c>
      <c r="L1192" s="115">
        <f t="shared" si="408"/>
        <v>4.4000000000000004</v>
      </c>
      <c r="M1192" s="115">
        <f t="shared" si="409"/>
        <v>8.1</v>
      </c>
      <c r="N1192" s="56">
        <f t="shared" si="410"/>
        <v>8.1</v>
      </c>
      <c r="O1192" s="53" t="str">
        <f t="shared" si="411"/>
        <v>일반(목록배제,Normal-Manifest Exception)</v>
      </c>
      <c r="P1192" s="100">
        <f t="shared" si="412"/>
        <v>21.31</v>
      </c>
      <c r="Q1192" s="63" t="str">
        <f t="shared" si="413"/>
        <v>RS702</v>
      </c>
      <c r="R1192" s="63" t="str">
        <f t="shared" si="414"/>
        <v>AIR SEOUL</v>
      </c>
      <c r="S1192" s="54">
        <f t="shared" si="415"/>
        <v>45926</v>
      </c>
      <c r="T1192" s="94">
        <f t="shared" si="416"/>
        <v>2009</v>
      </c>
      <c r="U1192" s="98" cm="1">
        <f t="array" ref="U1192">IF(OR(ISNUMBER(SEARCH("대신대납",J1192)),ISNUMBER(SEARCH("대신 대납",J1192))),_xlfn.LET(
  _xlpm.s,J1192,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2" s="98">
        <f>((K1192-1)*2500)/(Summary!$B$23/100)</f>
        <v>0</v>
      </c>
      <c r="W1192" s="107">
        <f>IF(OR(ISNUMBER(SEARCH("대신대납",J1192)),ISNUMBER(SEARCH("대신 대납",J1192)),ISNUMBER(SEARCH("대신착불",J1192)),ISNUMBER(SEARCH("대신 착불",J1192))), 0,_xlfn.IFNA(_xlfn.IFS(
    AND(N1192/K1192 &gt; 2, N1192/K1192 &lt;= 5), 500/(Summary!$B$23/100) * K1192,
    AND(N1192/K1192 &gt; 5, N1192/K1192 &lt;= 10), 1000/(Summary!$B$23/100) * K1192,
    AND(N1192/K1192 &gt; 10, N1192/K1192 &lt;= 20), 3000/(Summary!$B$23/100) * K1192,
    AND(N1192/K1192 &gt; 20, N1192/K1192 &lt;= 25), 11000/(Summary!$B$23/100) * K1192,
    AND(N1192/K1192 &gt; 25, N1192/K1192 &lt;= 999), 15000/(Summary!$B$23/100) * K1192
),0))</f>
        <v>106.11993675251769</v>
      </c>
      <c r="X1192" s="99" cm="1">
        <f t="array" ref="X1192">_xlfn.IFNA(_xlfn.IFS(AND(P1192&gt;=2000, P1192&lt;3000), 10000, AND(P1192&gt;=3000, P1192&lt;4000), 15000, AND(P1192&gt;=4000, P1192&lt;5000), 20000, AND(P1192&gt;=5000), 25000),0)</f>
        <v>0</v>
      </c>
      <c r="Y1192" s="64" t="str">
        <f>_xlfn.IFNA(VLOOKUP(D1192,OTC!$A:$H,8,0),"")</f>
        <v/>
      </c>
      <c r="Z1192" s="102">
        <f t="shared" si="417"/>
        <v>106</v>
      </c>
      <c r="AA1192" s="113">
        <f t="shared" si="418"/>
        <v>2115</v>
      </c>
      <c r="AB1192" s="124">
        <f>IF(OR(ISNUMBER(SEARCH("적하삭제",J1192)),ISNUMBER(SEARCH("적하 삭제",J1192))),0,AA1192*Summary!$B$23/100)</f>
        <v>19930.279500000001</v>
      </c>
      <c r="AC1192" s="65"/>
      <c r="AD1192" s="145">
        <v>45926</v>
      </c>
      <c r="AE1192" s="139" t="s">
        <v>10</v>
      </c>
      <c r="AF1192" s="139">
        <v>82020038196</v>
      </c>
      <c r="AG1192" s="139" t="s">
        <v>3581</v>
      </c>
      <c r="AH1192" s="139" t="s">
        <v>3582</v>
      </c>
      <c r="AI1192" s="139">
        <v>1075313861</v>
      </c>
      <c r="AJ1192" s="139">
        <v>6284</v>
      </c>
      <c r="AK1192" s="139"/>
      <c r="AL1192" s="140">
        <v>1</v>
      </c>
      <c r="AM1192" s="141">
        <v>4.4000000000000004</v>
      </c>
      <c r="AN1192" s="141">
        <v>8.1</v>
      </c>
      <c r="AO1192" s="141">
        <v>8.5</v>
      </c>
      <c r="AP1192" s="139" t="s">
        <v>8</v>
      </c>
      <c r="AQ1192" s="141">
        <v>21.31</v>
      </c>
      <c r="AR1192" s="139" t="s">
        <v>81</v>
      </c>
      <c r="AS1192" s="139" t="s">
        <v>81</v>
      </c>
      <c r="AT1192" s="139" t="s">
        <v>81</v>
      </c>
      <c r="AU1192" s="139" t="s">
        <v>81</v>
      </c>
      <c r="AV1192" s="139" t="s">
        <v>81</v>
      </c>
      <c r="AW1192" s="139">
        <v>2256355</v>
      </c>
      <c r="AX1192" s="139" t="s">
        <v>121</v>
      </c>
      <c r="AY1192" s="139" t="s">
        <v>82</v>
      </c>
      <c r="AZ1192" s="139"/>
      <c r="BA1192" s="139" t="s">
        <v>83</v>
      </c>
      <c r="BB1192" s="157">
        <v>596421509021</v>
      </c>
      <c r="BC1192" s="139"/>
      <c r="BD1192" s="139" t="s">
        <v>3583</v>
      </c>
      <c r="BE1192" s="139" t="s">
        <v>119</v>
      </c>
      <c r="BF1192" s="139" t="s">
        <v>87</v>
      </c>
      <c r="BG1192" s="139" t="s">
        <v>84</v>
      </c>
      <c r="BH1192" s="139" t="s">
        <v>85</v>
      </c>
      <c r="BI1192" s="139" t="s">
        <v>86</v>
      </c>
      <c r="BJ1192" s="139"/>
      <c r="BK1192" s="139" t="s">
        <v>116</v>
      </c>
    </row>
    <row r="1193" spans="1:63" ht="13.2" customHeight="1" x14ac:dyDescent="0.2">
      <c r="A1193" s="54">
        <f t="shared" si="397"/>
        <v>45926</v>
      </c>
      <c r="B1193" s="54" t="str">
        <f t="shared" si="398"/>
        <v>NRT</v>
      </c>
      <c r="C1193" s="53">
        <f t="shared" si="399"/>
        <v>82020038196</v>
      </c>
      <c r="D1193" s="55" t="str">
        <f t="shared" si="400"/>
        <v>PJP250149737</v>
      </c>
      <c r="E1193" s="53">
        <f t="shared" si="401"/>
        <v>596421507363</v>
      </c>
      <c r="F1193" s="53">
        <f t="shared" si="402"/>
        <v>2256355</v>
      </c>
      <c r="G1193" s="53" t="str">
        <f t="shared" si="403"/>
        <v>SWCORP (TEAMHT)</v>
      </c>
      <c r="H1193" s="55" t="str">
        <f t="shared" si="404"/>
        <v>정수연</v>
      </c>
      <c r="I1193" s="53">
        <f t="shared" si="405"/>
        <v>7968</v>
      </c>
      <c r="J1193" s="72">
        <f t="shared" si="406"/>
        <v>0</v>
      </c>
      <c r="K1193" s="114">
        <f t="shared" si="407"/>
        <v>1</v>
      </c>
      <c r="L1193" s="115">
        <f t="shared" si="408"/>
        <v>2.7</v>
      </c>
      <c r="M1193" s="115">
        <f t="shared" si="409"/>
        <v>3.4</v>
      </c>
      <c r="N1193" s="56">
        <f t="shared" si="410"/>
        <v>3.4000000000000004</v>
      </c>
      <c r="O1193" s="53" t="str">
        <f t="shared" si="411"/>
        <v>일반(목록배제,Normal-Manifest Exception)</v>
      </c>
      <c r="P1193" s="100">
        <f t="shared" si="412"/>
        <v>14.57</v>
      </c>
      <c r="Q1193" s="63" t="str">
        <f t="shared" si="413"/>
        <v>RS702</v>
      </c>
      <c r="R1193" s="63" t="str">
        <f t="shared" si="414"/>
        <v>AIR SEOUL</v>
      </c>
      <c r="S1193" s="54">
        <f t="shared" si="415"/>
        <v>45926</v>
      </c>
      <c r="T1193" s="94">
        <f t="shared" si="416"/>
        <v>1116</v>
      </c>
      <c r="U1193" s="98" cm="1">
        <f t="array" ref="U1193">IF(OR(ISNUMBER(SEARCH("대신대납",J1193)),ISNUMBER(SEARCH("대신 대납",J1193))),_xlfn.LET(
  _xlpm.s,J1193,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3" s="98">
        <f>((K1193-1)*2500)/(Summary!$B$23/100)</f>
        <v>0</v>
      </c>
      <c r="W1193" s="107">
        <f>IF(OR(ISNUMBER(SEARCH("대신대납",J1193)),ISNUMBER(SEARCH("대신 대납",J1193)),ISNUMBER(SEARCH("대신착불",J1193)),ISNUMBER(SEARCH("대신 착불",J1193))), 0,_xlfn.IFNA(_xlfn.IFS(
    AND(N1193/K1193 &gt; 2, N1193/K1193 &lt;= 5), 500/(Summary!$B$23/100) * K1193,
    AND(N1193/K1193 &gt; 5, N1193/K1193 &lt;= 10), 1000/(Summary!$B$23/100) * K1193,
    AND(N1193/K1193 &gt; 10, N1193/K1193 &lt;= 20), 3000/(Summary!$B$23/100) * K1193,
    AND(N1193/K1193 &gt; 20, N1193/K1193 &lt;= 25), 11000/(Summary!$B$23/100) * K1193,
    AND(N1193/K1193 &gt; 25, N1193/K1193 &lt;= 999), 15000/(Summary!$B$23/100) * K1193
),0))</f>
        <v>53.059968376258844</v>
      </c>
      <c r="X1193" s="99" cm="1">
        <f t="array" ref="X1193">_xlfn.IFNA(_xlfn.IFS(AND(P1193&gt;=2000, P1193&lt;3000), 10000, AND(P1193&gt;=3000, P1193&lt;4000), 15000, AND(P1193&gt;=4000, P1193&lt;5000), 20000, AND(P1193&gt;=5000), 25000),0)</f>
        <v>0</v>
      </c>
      <c r="Y1193" s="64" t="str">
        <f>_xlfn.IFNA(VLOOKUP(D1193,OTC!$A:$H,8,0),"")</f>
        <v/>
      </c>
      <c r="Z1193" s="102">
        <f t="shared" si="417"/>
        <v>53</v>
      </c>
      <c r="AA1193" s="113">
        <f t="shared" si="418"/>
        <v>1169</v>
      </c>
      <c r="AB1193" s="124">
        <f>IF(OR(ISNUMBER(SEARCH("적하삭제",J1193)),ISNUMBER(SEARCH("적하 삭제",J1193))),0,AA1193*Summary!$B$23/100)</f>
        <v>11015.8377</v>
      </c>
      <c r="AC1193" s="65"/>
      <c r="AD1193" s="145">
        <v>45926</v>
      </c>
      <c r="AE1193" s="139" t="s">
        <v>10</v>
      </c>
      <c r="AF1193" s="139">
        <v>82020038196</v>
      </c>
      <c r="AG1193" s="139" t="s">
        <v>3584</v>
      </c>
      <c r="AH1193" s="139" t="s">
        <v>229</v>
      </c>
      <c r="AI1193" s="139">
        <v>1032800564</v>
      </c>
      <c r="AJ1193" s="139">
        <v>7968</v>
      </c>
      <c r="AK1193" s="139"/>
      <c r="AL1193" s="140">
        <v>1</v>
      </c>
      <c r="AM1193" s="141">
        <v>2.7</v>
      </c>
      <c r="AN1193" s="141">
        <v>3.4</v>
      </c>
      <c r="AO1193" s="141">
        <v>3.4</v>
      </c>
      <c r="AP1193" s="139" t="s">
        <v>8</v>
      </c>
      <c r="AQ1193" s="141">
        <v>14.57</v>
      </c>
      <c r="AR1193" s="139" t="s">
        <v>81</v>
      </c>
      <c r="AS1193" s="139" t="s">
        <v>81</v>
      </c>
      <c r="AT1193" s="139"/>
      <c r="AU1193" s="139"/>
      <c r="AV1193" s="139"/>
      <c r="AW1193" s="139">
        <v>2256355</v>
      </c>
      <c r="AX1193" s="139" t="s">
        <v>121</v>
      </c>
      <c r="AY1193" s="139" t="s">
        <v>82</v>
      </c>
      <c r="AZ1193" s="139"/>
      <c r="BA1193" s="139" t="s">
        <v>83</v>
      </c>
      <c r="BB1193" s="157">
        <v>596421507363</v>
      </c>
      <c r="BC1193" s="139"/>
      <c r="BD1193" s="139" t="s">
        <v>3585</v>
      </c>
      <c r="BE1193" s="139" t="s">
        <v>119</v>
      </c>
      <c r="BF1193" s="139" t="s">
        <v>87</v>
      </c>
      <c r="BG1193" s="139" t="s">
        <v>84</v>
      </c>
      <c r="BH1193" s="139" t="s">
        <v>85</v>
      </c>
      <c r="BI1193" s="139" t="s">
        <v>86</v>
      </c>
      <c r="BJ1193" s="139"/>
      <c r="BK1193" s="139" t="s">
        <v>116</v>
      </c>
    </row>
    <row r="1194" spans="1:63" ht="13.2" customHeight="1" x14ac:dyDescent="0.2">
      <c r="A1194" s="54">
        <f t="shared" si="397"/>
        <v>45926</v>
      </c>
      <c r="B1194" s="54" t="str">
        <f t="shared" si="398"/>
        <v>NRT</v>
      </c>
      <c r="C1194" s="53">
        <f t="shared" si="399"/>
        <v>82020038196</v>
      </c>
      <c r="D1194" s="55" t="str">
        <f t="shared" si="400"/>
        <v>PJP250149683</v>
      </c>
      <c r="E1194" s="53">
        <f t="shared" si="401"/>
        <v>596421506976</v>
      </c>
      <c r="F1194" s="53">
        <f t="shared" si="402"/>
        <v>2256355</v>
      </c>
      <c r="G1194" s="53" t="str">
        <f t="shared" si="403"/>
        <v>SWCORP (TEAMHT)</v>
      </c>
      <c r="H1194" s="55" t="str">
        <f t="shared" si="404"/>
        <v>김다정</v>
      </c>
      <c r="I1194" s="53">
        <f t="shared" si="405"/>
        <v>44923</v>
      </c>
      <c r="J1194" s="72">
        <f t="shared" si="406"/>
        <v>0</v>
      </c>
      <c r="K1194" s="114">
        <f t="shared" si="407"/>
        <v>1</v>
      </c>
      <c r="L1194" s="115">
        <f t="shared" si="408"/>
        <v>2.2999999999999998</v>
      </c>
      <c r="M1194" s="115">
        <f t="shared" si="409"/>
        <v>3.6</v>
      </c>
      <c r="N1194" s="56">
        <f t="shared" si="410"/>
        <v>3.6</v>
      </c>
      <c r="O1194" s="53" t="str">
        <f t="shared" si="411"/>
        <v>일반(목록배제,Normal-Manifest Exception)</v>
      </c>
      <c r="P1194" s="100">
        <f t="shared" si="412"/>
        <v>13.01</v>
      </c>
      <c r="Q1194" s="63" t="str">
        <f t="shared" si="413"/>
        <v>RS702</v>
      </c>
      <c r="R1194" s="63" t="str">
        <f t="shared" si="414"/>
        <v>AIR SEOUL</v>
      </c>
      <c r="S1194" s="54">
        <f t="shared" si="415"/>
        <v>45926</v>
      </c>
      <c r="T1194" s="94">
        <f t="shared" si="416"/>
        <v>1154</v>
      </c>
      <c r="U1194" s="98" cm="1">
        <f t="array" ref="U1194">IF(OR(ISNUMBER(SEARCH("대신대납",J1194)),ISNUMBER(SEARCH("대신 대납",J1194))),_xlfn.LET(
  _xlpm.s,J1194,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4" s="98">
        <f>((K1194-1)*2500)/(Summary!$B$23/100)</f>
        <v>0</v>
      </c>
      <c r="W1194" s="107">
        <f>IF(OR(ISNUMBER(SEARCH("대신대납",J1194)),ISNUMBER(SEARCH("대신 대납",J1194)),ISNUMBER(SEARCH("대신착불",J1194)),ISNUMBER(SEARCH("대신 착불",J1194))), 0,_xlfn.IFNA(_xlfn.IFS(
    AND(N1194/K1194 &gt; 2, N1194/K1194 &lt;= 5), 500/(Summary!$B$23/100) * K1194,
    AND(N1194/K1194 &gt; 5, N1194/K1194 &lt;= 10), 1000/(Summary!$B$23/100) * K1194,
    AND(N1194/K1194 &gt; 10, N1194/K1194 &lt;= 20), 3000/(Summary!$B$23/100) * K1194,
    AND(N1194/K1194 &gt; 20, N1194/K1194 &lt;= 25), 11000/(Summary!$B$23/100) * K1194,
    AND(N1194/K1194 &gt; 25, N1194/K1194 &lt;= 999), 15000/(Summary!$B$23/100) * K1194
),0))</f>
        <v>53.059968376258844</v>
      </c>
      <c r="X1194" s="99" cm="1">
        <f t="array" ref="X1194">_xlfn.IFNA(_xlfn.IFS(AND(P1194&gt;=2000, P1194&lt;3000), 10000, AND(P1194&gt;=3000, P1194&lt;4000), 15000, AND(P1194&gt;=4000, P1194&lt;5000), 20000, AND(P1194&gt;=5000), 25000),0)</f>
        <v>0</v>
      </c>
      <c r="Y1194" s="64" t="str">
        <f>_xlfn.IFNA(VLOOKUP(D1194,OTC!$A:$H,8,0),"")</f>
        <v/>
      </c>
      <c r="Z1194" s="102">
        <f t="shared" si="417"/>
        <v>53</v>
      </c>
      <c r="AA1194" s="113">
        <f t="shared" si="418"/>
        <v>1207</v>
      </c>
      <c r="AB1194" s="124">
        <f>IF(OR(ISNUMBER(SEARCH("적하삭제",J1194)),ISNUMBER(SEARCH("적하 삭제",J1194))),0,AA1194*Summary!$B$23/100)</f>
        <v>11373.9231</v>
      </c>
      <c r="AC1194" s="65"/>
      <c r="AD1194" s="145">
        <v>45926</v>
      </c>
      <c r="AE1194" s="139" t="s">
        <v>10</v>
      </c>
      <c r="AF1194" s="139">
        <v>82020038196</v>
      </c>
      <c r="AG1194" s="139" t="s">
        <v>3586</v>
      </c>
      <c r="AH1194" s="139" t="s">
        <v>3587</v>
      </c>
      <c r="AI1194" s="139">
        <v>1098228691</v>
      </c>
      <c r="AJ1194" s="139">
        <v>44923</v>
      </c>
      <c r="AK1194" s="139"/>
      <c r="AL1194" s="140">
        <v>1</v>
      </c>
      <c r="AM1194" s="141">
        <v>2.2999999999999998</v>
      </c>
      <c r="AN1194" s="141">
        <v>3.6</v>
      </c>
      <c r="AO1194" s="141">
        <v>3.6</v>
      </c>
      <c r="AP1194" s="139" t="s">
        <v>8</v>
      </c>
      <c r="AQ1194" s="141">
        <v>13.01</v>
      </c>
      <c r="AR1194" s="139" t="s">
        <v>81</v>
      </c>
      <c r="AS1194" s="139" t="s">
        <v>81</v>
      </c>
      <c r="AT1194" s="139" t="s">
        <v>81</v>
      </c>
      <c r="AU1194" s="139" t="s">
        <v>81</v>
      </c>
      <c r="AV1194" s="139" t="s">
        <v>81</v>
      </c>
      <c r="AW1194" s="139">
        <v>2256355</v>
      </c>
      <c r="AX1194" s="139" t="s">
        <v>121</v>
      </c>
      <c r="AY1194" s="139" t="s">
        <v>82</v>
      </c>
      <c r="AZ1194" s="139"/>
      <c r="BA1194" s="139" t="s">
        <v>83</v>
      </c>
      <c r="BB1194" s="157">
        <v>596421506976</v>
      </c>
      <c r="BC1194" s="139"/>
      <c r="BD1194" s="139" t="s">
        <v>3588</v>
      </c>
      <c r="BE1194" s="139" t="s">
        <v>119</v>
      </c>
      <c r="BF1194" s="139" t="s">
        <v>87</v>
      </c>
      <c r="BG1194" s="139" t="s">
        <v>84</v>
      </c>
      <c r="BH1194" s="139" t="s">
        <v>85</v>
      </c>
      <c r="BI1194" s="139" t="s">
        <v>86</v>
      </c>
      <c r="BJ1194" s="139"/>
      <c r="BK1194" s="139" t="s">
        <v>116</v>
      </c>
    </row>
    <row r="1195" spans="1:63" ht="13.2" customHeight="1" x14ac:dyDescent="0.2">
      <c r="A1195" s="54">
        <f t="shared" si="397"/>
        <v>45926</v>
      </c>
      <c r="B1195" s="54" t="str">
        <f t="shared" si="398"/>
        <v>NRT</v>
      </c>
      <c r="C1195" s="53">
        <f t="shared" si="399"/>
        <v>82020038196</v>
      </c>
      <c r="D1195" s="55" t="str">
        <f t="shared" si="400"/>
        <v>PJP250149268</v>
      </c>
      <c r="E1195" s="53">
        <f t="shared" si="401"/>
        <v>596421505075</v>
      </c>
      <c r="F1195" s="53">
        <f t="shared" si="402"/>
        <v>2256355</v>
      </c>
      <c r="G1195" s="53" t="str">
        <f t="shared" si="403"/>
        <v>SWCORP (TEAMHT)</v>
      </c>
      <c r="H1195" s="55" t="str">
        <f t="shared" si="404"/>
        <v>김세영</v>
      </c>
      <c r="I1195" s="53">
        <f t="shared" si="405"/>
        <v>11170</v>
      </c>
      <c r="J1195" s="72">
        <f t="shared" si="406"/>
        <v>0</v>
      </c>
      <c r="K1195" s="114">
        <f t="shared" si="407"/>
        <v>1</v>
      </c>
      <c r="L1195" s="115">
        <f t="shared" si="408"/>
        <v>1.65</v>
      </c>
      <c r="M1195" s="115">
        <f t="shared" si="409"/>
        <v>6</v>
      </c>
      <c r="N1195" s="56">
        <f t="shared" si="410"/>
        <v>6</v>
      </c>
      <c r="O1195" s="53" t="str">
        <f t="shared" si="411"/>
        <v>일반(목록배제,Normal-Manifest Exception)</v>
      </c>
      <c r="P1195" s="100">
        <f t="shared" si="412"/>
        <v>12.98</v>
      </c>
      <c r="Q1195" s="63" t="str">
        <f t="shared" si="413"/>
        <v>RS702</v>
      </c>
      <c r="R1195" s="63" t="str">
        <f t="shared" si="414"/>
        <v>AIR SEOUL</v>
      </c>
      <c r="S1195" s="54">
        <f t="shared" si="415"/>
        <v>45926</v>
      </c>
      <c r="T1195" s="94">
        <f t="shared" si="416"/>
        <v>1610</v>
      </c>
      <c r="U1195" s="98" cm="1">
        <f t="array" ref="U1195">IF(OR(ISNUMBER(SEARCH("대신대납",J1195)),ISNUMBER(SEARCH("대신 대납",J1195))),_xlfn.LET(
  _xlpm.s,J1195,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5" s="98">
        <f>((K1195-1)*2500)/(Summary!$B$23/100)</f>
        <v>0</v>
      </c>
      <c r="W1195" s="107">
        <f>IF(OR(ISNUMBER(SEARCH("대신대납",J1195)),ISNUMBER(SEARCH("대신 대납",J1195)),ISNUMBER(SEARCH("대신착불",J1195)),ISNUMBER(SEARCH("대신 착불",J1195))), 0,_xlfn.IFNA(_xlfn.IFS(
    AND(N1195/K1195 &gt; 2, N1195/K1195 &lt;= 5), 500/(Summary!$B$23/100) * K1195,
    AND(N1195/K1195 &gt; 5, N1195/K1195 &lt;= 10), 1000/(Summary!$B$23/100) * K1195,
    AND(N1195/K1195 &gt; 10, N1195/K1195 &lt;= 20), 3000/(Summary!$B$23/100) * K1195,
    AND(N1195/K1195 &gt; 20, N1195/K1195 &lt;= 25), 11000/(Summary!$B$23/100) * K1195,
    AND(N1195/K1195 &gt; 25, N1195/K1195 &lt;= 999), 15000/(Summary!$B$23/100) * K1195
),0))</f>
        <v>106.11993675251769</v>
      </c>
      <c r="X1195" s="99" cm="1">
        <f t="array" ref="X1195">_xlfn.IFNA(_xlfn.IFS(AND(P1195&gt;=2000, P1195&lt;3000), 10000, AND(P1195&gt;=3000, P1195&lt;4000), 15000, AND(P1195&gt;=4000, P1195&lt;5000), 20000, AND(P1195&gt;=5000), 25000),0)</f>
        <v>0</v>
      </c>
      <c r="Y1195" s="64" t="str">
        <f>_xlfn.IFNA(VLOOKUP(D1195,OTC!$A:$H,8,0),"")</f>
        <v/>
      </c>
      <c r="Z1195" s="102">
        <f t="shared" si="417"/>
        <v>106</v>
      </c>
      <c r="AA1195" s="113">
        <f t="shared" si="418"/>
        <v>1716</v>
      </c>
      <c r="AB1195" s="124">
        <f>IF(OR(ISNUMBER(SEARCH("적하삭제",J1195)),ISNUMBER(SEARCH("적하 삭제",J1195))),0,AA1195*Summary!$B$23/100)</f>
        <v>16170.382799999999</v>
      </c>
      <c r="AC1195" s="65"/>
      <c r="AD1195" s="145">
        <v>45926</v>
      </c>
      <c r="AE1195" s="139" t="s">
        <v>10</v>
      </c>
      <c r="AF1195" s="139">
        <v>82020038196</v>
      </c>
      <c r="AG1195" s="139" t="s">
        <v>3589</v>
      </c>
      <c r="AH1195" s="139" t="s">
        <v>3590</v>
      </c>
      <c r="AI1195" s="139">
        <v>1024288732</v>
      </c>
      <c r="AJ1195" s="139">
        <v>11170</v>
      </c>
      <c r="AK1195" s="139"/>
      <c r="AL1195" s="140">
        <v>1</v>
      </c>
      <c r="AM1195" s="141">
        <v>1.65</v>
      </c>
      <c r="AN1195" s="141">
        <v>6</v>
      </c>
      <c r="AO1195" s="141">
        <v>6</v>
      </c>
      <c r="AP1195" s="139" t="s">
        <v>8</v>
      </c>
      <c r="AQ1195" s="141">
        <v>12.98</v>
      </c>
      <c r="AR1195" s="139" t="s">
        <v>81</v>
      </c>
      <c r="AS1195" s="139" t="s">
        <v>81</v>
      </c>
      <c r="AT1195" s="139" t="s">
        <v>81</v>
      </c>
      <c r="AU1195" s="139" t="s">
        <v>81</v>
      </c>
      <c r="AV1195" s="139" t="s">
        <v>81</v>
      </c>
      <c r="AW1195" s="139">
        <v>2256355</v>
      </c>
      <c r="AX1195" s="139" t="s">
        <v>121</v>
      </c>
      <c r="AY1195" s="139" t="s">
        <v>82</v>
      </c>
      <c r="AZ1195" s="139"/>
      <c r="BA1195" s="139" t="s">
        <v>83</v>
      </c>
      <c r="BB1195" s="157">
        <v>596421505075</v>
      </c>
      <c r="BC1195" s="139"/>
      <c r="BD1195" s="139" t="s">
        <v>3591</v>
      </c>
      <c r="BE1195" s="139" t="s">
        <v>119</v>
      </c>
      <c r="BF1195" s="139" t="s">
        <v>87</v>
      </c>
      <c r="BG1195" s="139" t="s">
        <v>84</v>
      </c>
      <c r="BH1195" s="139" t="s">
        <v>85</v>
      </c>
      <c r="BI1195" s="139" t="s">
        <v>86</v>
      </c>
      <c r="BJ1195" s="139"/>
      <c r="BK1195" s="139" t="s">
        <v>116</v>
      </c>
    </row>
    <row r="1196" spans="1:63" ht="13.2" customHeight="1" x14ac:dyDescent="0.2">
      <c r="A1196" s="54">
        <f t="shared" si="397"/>
        <v>45926</v>
      </c>
      <c r="B1196" s="54" t="str">
        <f t="shared" si="398"/>
        <v>NRT</v>
      </c>
      <c r="C1196" s="53">
        <f t="shared" si="399"/>
        <v>82020038196</v>
      </c>
      <c r="D1196" s="55" t="str">
        <f t="shared" si="400"/>
        <v>PJP250149270</v>
      </c>
      <c r="E1196" s="53">
        <f t="shared" si="401"/>
        <v>596421505090</v>
      </c>
      <c r="F1196" s="53">
        <f t="shared" si="402"/>
        <v>2256355</v>
      </c>
      <c r="G1196" s="53" t="str">
        <f t="shared" si="403"/>
        <v>SWCORP (TEAMHT)</v>
      </c>
      <c r="H1196" s="55" t="str">
        <f t="shared" si="404"/>
        <v>이성우</v>
      </c>
      <c r="I1196" s="53">
        <f t="shared" si="405"/>
        <v>5504</v>
      </c>
      <c r="J1196" s="72">
        <f t="shared" si="406"/>
        <v>0</v>
      </c>
      <c r="K1196" s="114">
        <f t="shared" si="407"/>
        <v>1</v>
      </c>
      <c r="L1196" s="115">
        <f t="shared" si="408"/>
        <v>0.9</v>
      </c>
      <c r="M1196" s="115">
        <f t="shared" si="409"/>
        <v>3.4</v>
      </c>
      <c r="N1196" s="56">
        <f t="shared" si="410"/>
        <v>3.4000000000000004</v>
      </c>
      <c r="O1196" s="53" t="str">
        <f t="shared" si="411"/>
        <v>일반(목록배제,Normal-Manifest Exception)</v>
      </c>
      <c r="P1196" s="100">
        <f t="shared" si="412"/>
        <v>6.28</v>
      </c>
      <c r="Q1196" s="63" t="str">
        <f t="shared" si="413"/>
        <v>RS702</v>
      </c>
      <c r="R1196" s="63" t="str">
        <f t="shared" si="414"/>
        <v>AIR SEOUL</v>
      </c>
      <c r="S1196" s="54">
        <f t="shared" si="415"/>
        <v>45926</v>
      </c>
      <c r="T1196" s="94">
        <f t="shared" si="416"/>
        <v>1116</v>
      </c>
      <c r="U1196" s="98" cm="1">
        <f t="array" ref="U1196">IF(OR(ISNUMBER(SEARCH("대신대납",J1196)),ISNUMBER(SEARCH("대신 대납",J1196))),_xlfn.LET(
  _xlpm.s,J1196,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6" s="98">
        <f>((K1196-1)*2500)/(Summary!$B$23/100)</f>
        <v>0</v>
      </c>
      <c r="W1196" s="107">
        <f>IF(OR(ISNUMBER(SEARCH("대신대납",J1196)),ISNUMBER(SEARCH("대신 대납",J1196)),ISNUMBER(SEARCH("대신착불",J1196)),ISNUMBER(SEARCH("대신 착불",J1196))), 0,_xlfn.IFNA(_xlfn.IFS(
    AND(N1196/K1196 &gt; 2, N1196/K1196 &lt;= 5), 500/(Summary!$B$23/100) * K1196,
    AND(N1196/K1196 &gt; 5, N1196/K1196 &lt;= 10), 1000/(Summary!$B$23/100) * K1196,
    AND(N1196/K1196 &gt; 10, N1196/K1196 &lt;= 20), 3000/(Summary!$B$23/100) * K1196,
    AND(N1196/K1196 &gt; 20, N1196/K1196 &lt;= 25), 11000/(Summary!$B$23/100) * K1196,
    AND(N1196/K1196 &gt; 25, N1196/K1196 &lt;= 999), 15000/(Summary!$B$23/100) * K1196
),0))</f>
        <v>53.059968376258844</v>
      </c>
      <c r="X1196" s="99" cm="1">
        <f t="array" ref="X1196">_xlfn.IFNA(_xlfn.IFS(AND(P1196&gt;=2000, P1196&lt;3000), 10000, AND(P1196&gt;=3000, P1196&lt;4000), 15000, AND(P1196&gt;=4000, P1196&lt;5000), 20000, AND(P1196&gt;=5000), 25000),0)</f>
        <v>0</v>
      </c>
      <c r="Y1196" s="64" t="str">
        <f>_xlfn.IFNA(VLOOKUP(D1196,OTC!$A:$H,8,0),"")</f>
        <v/>
      </c>
      <c r="Z1196" s="102">
        <f t="shared" si="417"/>
        <v>53</v>
      </c>
      <c r="AA1196" s="113">
        <f t="shared" si="418"/>
        <v>1169</v>
      </c>
      <c r="AB1196" s="124">
        <f>IF(OR(ISNUMBER(SEARCH("적하삭제",J1196)),ISNUMBER(SEARCH("적하 삭제",J1196))),0,AA1196*Summary!$B$23/100)</f>
        <v>11015.8377</v>
      </c>
      <c r="AC1196" s="65"/>
      <c r="AD1196" s="145">
        <v>45926</v>
      </c>
      <c r="AE1196" s="139" t="s">
        <v>10</v>
      </c>
      <c r="AF1196" s="139">
        <v>82020038196</v>
      </c>
      <c r="AG1196" s="139" t="s">
        <v>3592</v>
      </c>
      <c r="AH1196" s="139" t="s">
        <v>3593</v>
      </c>
      <c r="AI1196" s="139">
        <v>1042559680</v>
      </c>
      <c r="AJ1196" s="139">
        <v>5504</v>
      </c>
      <c r="AK1196" s="139"/>
      <c r="AL1196" s="140">
        <v>1</v>
      </c>
      <c r="AM1196" s="141">
        <v>0.9</v>
      </c>
      <c r="AN1196" s="141">
        <v>3.4</v>
      </c>
      <c r="AO1196" s="141">
        <v>3.4</v>
      </c>
      <c r="AP1196" s="139" t="s">
        <v>8</v>
      </c>
      <c r="AQ1196" s="141">
        <v>6.28</v>
      </c>
      <c r="AR1196" s="139" t="s">
        <v>81</v>
      </c>
      <c r="AS1196" s="139" t="s">
        <v>81</v>
      </c>
      <c r="AT1196" s="139" t="s">
        <v>81</v>
      </c>
      <c r="AU1196" s="139" t="s">
        <v>81</v>
      </c>
      <c r="AV1196" s="139" t="s">
        <v>81</v>
      </c>
      <c r="AW1196" s="139">
        <v>2256355</v>
      </c>
      <c r="AX1196" s="139" t="s">
        <v>121</v>
      </c>
      <c r="AY1196" s="139" t="s">
        <v>82</v>
      </c>
      <c r="AZ1196" s="139"/>
      <c r="BA1196" s="139" t="s">
        <v>83</v>
      </c>
      <c r="BB1196" s="157">
        <v>596421505090</v>
      </c>
      <c r="BC1196" s="139"/>
      <c r="BD1196" s="139" t="s">
        <v>3594</v>
      </c>
      <c r="BE1196" s="139" t="s">
        <v>119</v>
      </c>
      <c r="BF1196" s="139" t="s">
        <v>87</v>
      </c>
      <c r="BG1196" s="139" t="s">
        <v>84</v>
      </c>
      <c r="BH1196" s="139" t="s">
        <v>85</v>
      </c>
      <c r="BI1196" s="139" t="s">
        <v>86</v>
      </c>
      <c r="BJ1196" s="139"/>
      <c r="BK1196" s="139" t="s">
        <v>116</v>
      </c>
    </row>
    <row r="1197" spans="1:63" ht="13.2" customHeight="1" x14ac:dyDescent="0.2">
      <c r="A1197" s="54">
        <f t="shared" si="397"/>
        <v>45926</v>
      </c>
      <c r="B1197" s="54" t="str">
        <f t="shared" si="398"/>
        <v>NRT</v>
      </c>
      <c r="C1197" s="53">
        <f t="shared" si="399"/>
        <v>82020038196</v>
      </c>
      <c r="D1197" s="55" t="str">
        <f t="shared" si="400"/>
        <v>PJP250149271</v>
      </c>
      <c r="E1197" s="53">
        <f t="shared" si="401"/>
        <v>596421505101</v>
      </c>
      <c r="F1197" s="53">
        <f t="shared" si="402"/>
        <v>2256355</v>
      </c>
      <c r="G1197" s="53" t="str">
        <f t="shared" si="403"/>
        <v>SWCORP (TEAMHT)</v>
      </c>
      <c r="H1197" s="55" t="str">
        <f t="shared" si="404"/>
        <v>송주연</v>
      </c>
      <c r="I1197" s="53">
        <f t="shared" si="405"/>
        <v>16054</v>
      </c>
      <c r="J1197" s="72">
        <f t="shared" si="406"/>
        <v>0</v>
      </c>
      <c r="K1197" s="114">
        <f t="shared" si="407"/>
        <v>1</v>
      </c>
      <c r="L1197" s="115">
        <f t="shared" si="408"/>
        <v>2.0499999999999998</v>
      </c>
      <c r="M1197" s="115">
        <f t="shared" si="409"/>
        <v>3.5</v>
      </c>
      <c r="N1197" s="56">
        <f t="shared" si="410"/>
        <v>3.5</v>
      </c>
      <c r="O1197" s="53" t="str">
        <f t="shared" si="411"/>
        <v>일반(목록배제,Normal-Manifest Exception)</v>
      </c>
      <c r="P1197" s="100">
        <f t="shared" si="412"/>
        <v>12.1</v>
      </c>
      <c r="Q1197" s="63" t="str">
        <f t="shared" si="413"/>
        <v>RS702</v>
      </c>
      <c r="R1197" s="63" t="str">
        <f t="shared" si="414"/>
        <v>AIR SEOUL</v>
      </c>
      <c r="S1197" s="54">
        <f t="shared" si="415"/>
        <v>45926</v>
      </c>
      <c r="T1197" s="94">
        <f t="shared" si="416"/>
        <v>1135</v>
      </c>
      <c r="U1197" s="98" cm="1">
        <f t="array" ref="U1197">IF(OR(ISNUMBER(SEARCH("대신대납",J1197)),ISNUMBER(SEARCH("대신 대납",J1197))),_xlfn.LET(
  _xlpm.s,J1197,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7" s="98">
        <f>((K1197-1)*2500)/(Summary!$B$23/100)</f>
        <v>0</v>
      </c>
      <c r="W1197" s="107">
        <f>IF(OR(ISNUMBER(SEARCH("대신대납",J1197)),ISNUMBER(SEARCH("대신 대납",J1197)),ISNUMBER(SEARCH("대신착불",J1197)),ISNUMBER(SEARCH("대신 착불",J1197))), 0,_xlfn.IFNA(_xlfn.IFS(
    AND(N1197/K1197 &gt; 2, N1197/K1197 &lt;= 5), 500/(Summary!$B$23/100) * K1197,
    AND(N1197/K1197 &gt; 5, N1197/K1197 &lt;= 10), 1000/(Summary!$B$23/100) * K1197,
    AND(N1197/K1197 &gt; 10, N1197/K1197 &lt;= 20), 3000/(Summary!$B$23/100) * K1197,
    AND(N1197/K1197 &gt; 20, N1197/K1197 &lt;= 25), 11000/(Summary!$B$23/100) * K1197,
    AND(N1197/K1197 &gt; 25, N1197/K1197 &lt;= 999), 15000/(Summary!$B$23/100) * K1197
),0))</f>
        <v>53.059968376258844</v>
      </c>
      <c r="X1197" s="99" cm="1">
        <f t="array" ref="X1197">_xlfn.IFNA(_xlfn.IFS(AND(P1197&gt;=2000, P1197&lt;3000), 10000, AND(P1197&gt;=3000, P1197&lt;4000), 15000, AND(P1197&gt;=4000, P1197&lt;5000), 20000, AND(P1197&gt;=5000), 25000),0)</f>
        <v>0</v>
      </c>
      <c r="Y1197" s="64" t="str">
        <f>_xlfn.IFNA(VLOOKUP(D1197,OTC!$A:$H,8,0),"")</f>
        <v/>
      </c>
      <c r="Z1197" s="102">
        <f t="shared" si="417"/>
        <v>53</v>
      </c>
      <c r="AA1197" s="113">
        <f t="shared" si="418"/>
        <v>1188</v>
      </c>
      <c r="AB1197" s="124">
        <f>IF(OR(ISNUMBER(SEARCH("적하삭제",J1197)),ISNUMBER(SEARCH("적하 삭제",J1197))),0,AA1197*Summary!$B$23/100)</f>
        <v>11194.8804</v>
      </c>
      <c r="AC1197" s="65"/>
      <c r="AD1197" s="145">
        <v>45926</v>
      </c>
      <c r="AE1197" s="139" t="s">
        <v>10</v>
      </c>
      <c r="AF1197" s="139">
        <v>82020038196</v>
      </c>
      <c r="AG1197" s="139" t="s">
        <v>3595</v>
      </c>
      <c r="AH1197" s="139" t="s">
        <v>3596</v>
      </c>
      <c r="AI1197" s="139">
        <v>1020214391</v>
      </c>
      <c r="AJ1197" s="139">
        <v>16054</v>
      </c>
      <c r="AK1197" s="139"/>
      <c r="AL1197" s="140">
        <v>1</v>
      </c>
      <c r="AM1197" s="141">
        <v>2.0499999999999998</v>
      </c>
      <c r="AN1197" s="141">
        <v>3.5</v>
      </c>
      <c r="AO1197" s="141">
        <v>3.5</v>
      </c>
      <c r="AP1197" s="139" t="s">
        <v>8</v>
      </c>
      <c r="AQ1197" s="141">
        <v>12.1</v>
      </c>
      <c r="AR1197" s="139" t="s">
        <v>81</v>
      </c>
      <c r="AS1197" s="139" t="s">
        <v>81</v>
      </c>
      <c r="AT1197" s="139" t="s">
        <v>81</v>
      </c>
      <c r="AU1197" s="139" t="s">
        <v>81</v>
      </c>
      <c r="AV1197" s="139"/>
      <c r="AW1197" s="139">
        <v>2256355</v>
      </c>
      <c r="AX1197" s="139" t="s">
        <v>121</v>
      </c>
      <c r="AY1197" s="139" t="s">
        <v>82</v>
      </c>
      <c r="AZ1197" s="139"/>
      <c r="BA1197" s="139" t="s">
        <v>83</v>
      </c>
      <c r="BB1197" s="157">
        <v>596421505101</v>
      </c>
      <c r="BC1197" s="139"/>
      <c r="BD1197" s="139" t="s">
        <v>3597</v>
      </c>
      <c r="BE1197" s="139" t="s">
        <v>119</v>
      </c>
      <c r="BF1197" s="139" t="s">
        <v>87</v>
      </c>
      <c r="BG1197" s="139" t="s">
        <v>84</v>
      </c>
      <c r="BH1197" s="139" t="s">
        <v>85</v>
      </c>
      <c r="BI1197" s="139" t="s">
        <v>86</v>
      </c>
      <c r="BJ1197" s="139"/>
      <c r="BK1197" s="139" t="s">
        <v>116</v>
      </c>
    </row>
    <row r="1198" spans="1:63" ht="13.2" customHeight="1" x14ac:dyDescent="0.2">
      <c r="A1198" s="54">
        <f t="shared" si="397"/>
        <v>45926</v>
      </c>
      <c r="B1198" s="54" t="str">
        <f t="shared" si="398"/>
        <v>NRT</v>
      </c>
      <c r="C1198" s="53">
        <f t="shared" si="399"/>
        <v>82020038196</v>
      </c>
      <c r="D1198" s="55" t="str">
        <f t="shared" si="400"/>
        <v>PJP250149878</v>
      </c>
      <c r="E1198" s="53">
        <f t="shared" si="401"/>
        <v>596421508811</v>
      </c>
      <c r="F1198" s="53">
        <f t="shared" si="402"/>
        <v>2256355</v>
      </c>
      <c r="G1198" s="53" t="str">
        <f t="shared" si="403"/>
        <v>SWCORP (TEAMHT)</v>
      </c>
      <c r="H1198" s="55" t="str">
        <f t="shared" si="404"/>
        <v>서명근</v>
      </c>
      <c r="I1198" s="53">
        <f t="shared" si="405"/>
        <v>49497</v>
      </c>
      <c r="J1198" s="72">
        <f t="shared" si="406"/>
        <v>0</v>
      </c>
      <c r="K1198" s="114">
        <f t="shared" si="407"/>
        <v>1</v>
      </c>
      <c r="L1198" s="115">
        <f t="shared" si="408"/>
        <v>1.7</v>
      </c>
      <c r="M1198" s="115">
        <f t="shared" si="409"/>
        <v>2.2000000000000002</v>
      </c>
      <c r="N1198" s="56">
        <f t="shared" si="410"/>
        <v>2.2000000000000002</v>
      </c>
      <c r="O1198" s="53" t="str">
        <f t="shared" si="411"/>
        <v>일반(목록배제,Normal-Manifest Exception)</v>
      </c>
      <c r="P1198" s="100">
        <f t="shared" si="412"/>
        <v>8.1</v>
      </c>
      <c r="Q1198" s="63" t="str">
        <f t="shared" si="413"/>
        <v>RS702</v>
      </c>
      <c r="R1198" s="63" t="str">
        <f t="shared" si="414"/>
        <v>AIR SEOUL</v>
      </c>
      <c r="S1198" s="54">
        <f t="shared" si="415"/>
        <v>45926</v>
      </c>
      <c r="T1198" s="94">
        <f t="shared" si="416"/>
        <v>888</v>
      </c>
      <c r="U1198" s="98" cm="1">
        <f t="array" ref="U1198">IF(OR(ISNUMBER(SEARCH("대신대납",J1198)),ISNUMBER(SEARCH("대신 대납",J1198))),_xlfn.LET(
  _xlpm.s,J1198,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8" s="98">
        <f>((K1198-1)*2500)/(Summary!$B$23/100)</f>
        <v>0</v>
      </c>
      <c r="W1198" s="107">
        <f>IF(OR(ISNUMBER(SEARCH("대신대납",J1198)),ISNUMBER(SEARCH("대신 대납",J1198)),ISNUMBER(SEARCH("대신착불",J1198)),ISNUMBER(SEARCH("대신 착불",J1198))), 0,_xlfn.IFNA(_xlfn.IFS(
    AND(N1198/K1198 &gt; 2, N1198/K1198 &lt;= 5), 500/(Summary!$B$23/100) * K1198,
    AND(N1198/K1198 &gt; 5, N1198/K1198 &lt;= 10), 1000/(Summary!$B$23/100) * K1198,
    AND(N1198/K1198 &gt; 10, N1198/K1198 &lt;= 20), 3000/(Summary!$B$23/100) * K1198,
    AND(N1198/K1198 &gt; 20, N1198/K1198 &lt;= 25), 11000/(Summary!$B$23/100) * K1198,
    AND(N1198/K1198 &gt; 25, N1198/K1198 &lt;= 999), 15000/(Summary!$B$23/100) * K1198
),0))</f>
        <v>53.059968376258844</v>
      </c>
      <c r="X1198" s="99" cm="1">
        <f t="array" ref="X1198">_xlfn.IFNA(_xlfn.IFS(AND(P1198&gt;=2000, P1198&lt;3000), 10000, AND(P1198&gt;=3000, P1198&lt;4000), 15000, AND(P1198&gt;=4000, P1198&lt;5000), 20000, AND(P1198&gt;=5000), 25000),0)</f>
        <v>0</v>
      </c>
      <c r="Y1198" s="64" t="str">
        <f>_xlfn.IFNA(VLOOKUP(D1198,OTC!$A:$H,8,0),"")</f>
        <v/>
      </c>
      <c r="Z1198" s="102">
        <f t="shared" si="417"/>
        <v>53</v>
      </c>
      <c r="AA1198" s="113">
        <f t="shared" si="418"/>
        <v>941</v>
      </c>
      <c r="AB1198" s="124">
        <f>IF(OR(ISNUMBER(SEARCH("적하삭제",J1198)),ISNUMBER(SEARCH("적하 삭제",J1198))),0,AA1198*Summary!$B$23/100)</f>
        <v>8867.3253000000004</v>
      </c>
      <c r="AC1198" s="65"/>
      <c r="AD1198" s="145">
        <v>45926</v>
      </c>
      <c r="AE1198" s="139" t="s">
        <v>10</v>
      </c>
      <c r="AF1198" s="139">
        <v>82020038196</v>
      </c>
      <c r="AG1198" s="139" t="s">
        <v>3598</v>
      </c>
      <c r="AH1198" s="139" t="s">
        <v>3599</v>
      </c>
      <c r="AI1198" s="139">
        <v>1065137280</v>
      </c>
      <c r="AJ1198" s="139">
        <v>49497</v>
      </c>
      <c r="AK1198" s="139"/>
      <c r="AL1198" s="140">
        <v>1</v>
      </c>
      <c r="AM1198" s="141">
        <v>1.7</v>
      </c>
      <c r="AN1198" s="141">
        <v>2.2000000000000002</v>
      </c>
      <c r="AO1198" s="141">
        <v>2.2000000000000002</v>
      </c>
      <c r="AP1198" s="139" t="s">
        <v>8</v>
      </c>
      <c r="AQ1198" s="141">
        <v>8.1</v>
      </c>
      <c r="AR1198" s="139" t="s">
        <v>81</v>
      </c>
      <c r="AS1198" s="139" t="s">
        <v>81</v>
      </c>
      <c r="AT1198" s="139" t="s">
        <v>81</v>
      </c>
      <c r="AU1198" s="139" t="s">
        <v>81</v>
      </c>
      <c r="AV1198" s="139" t="s">
        <v>81</v>
      </c>
      <c r="AW1198" s="139">
        <v>2256355</v>
      </c>
      <c r="AX1198" s="139" t="s">
        <v>121</v>
      </c>
      <c r="AY1198" s="139" t="s">
        <v>82</v>
      </c>
      <c r="AZ1198" s="139"/>
      <c r="BA1198" s="139" t="s">
        <v>83</v>
      </c>
      <c r="BB1198" s="157">
        <v>596421508811</v>
      </c>
      <c r="BC1198" s="139"/>
      <c r="BD1198" s="139" t="s">
        <v>3600</v>
      </c>
      <c r="BE1198" s="139" t="s">
        <v>119</v>
      </c>
      <c r="BF1198" s="139" t="s">
        <v>87</v>
      </c>
      <c r="BG1198" s="139" t="s">
        <v>84</v>
      </c>
      <c r="BH1198" s="139" t="s">
        <v>85</v>
      </c>
      <c r="BI1198" s="139" t="s">
        <v>86</v>
      </c>
      <c r="BJ1198" s="139"/>
      <c r="BK1198" s="139" t="s">
        <v>116</v>
      </c>
    </row>
    <row r="1199" spans="1:63" ht="13.2" customHeight="1" x14ac:dyDescent="0.2">
      <c r="A1199" s="54">
        <f t="shared" si="397"/>
        <v>45926</v>
      </c>
      <c r="B1199" s="54" t="str">
        <f t="shared" si="398"/>
        <v>NRT</v>
      </c>
      <c r="C1199" s="53">
        <f t="shared" si="399"/>
        <v>82020038196</v>
      </c>
      <c r="D1199" s="55" t="str">
        <f t="shared" si="400"/>
        <v>PJP250149880</v>
      </c>
      <c r="E1199" s="53">
        <f t="shared" si="401"/>
        <v>596421508833</v>
      </c>
      <c r="F1199" s="53">
        <f t="shared" si="402"/>
        <v>2256355</v>
      </c>
      <c r="G1199" s="53" t="str">
        <f t="shared" si="403"/>
        <v>SWCORP (TEAMHT)</v>
      </c>
      <c r="H1199" s="55" t="str">
        <f t="shared" si="404"/>
        <v>홍성헌</v>
      </c>
      <c r="I1199" s="53">
        <f t="shared" si="405"/>
        <v>27160</v>
      </c>
      <c r="J1199" s="72">
        <f t="shared" si="406"/>
        <v>0</v>
      </c>
      <c r="K1199" s="114">
        <f t="shared" si="407"/>
        <v>1</v>
      </c>
      <c r="L1199" s="115">
        <f t="shared" si="408"/>
        <v>7.6</v>
      </c>
      <c r="M1199" s="115">
        <f t="shared" si="409"/>
        <v>6.1</v>
      </c>
      <c r="N1199" s="56">
        <f t="shared" si="410"/>
        <v>7.6000000000000005</v>
      </c>
      <c r="O1199" s="53" t="str">
        <f t="shared" si="411"/>
        <v>일반(목록배제,Normal-Manifest Exception)</v>
      </c>
      <c r="P1199" s="100">
        <f t="shared" si="412"/>
        <v>15.62</v>
      </c>
      <c r="Q1199" s="63" t="str">
        <f t="shared" si="413"/>
        <v>RS702</v>
      </c>
      <c r="R1199" s="63" t="str">
        <f t="shared" si="414"/>
        <v>AIR SEOUL</v>
      </c>
      <c r="S1199" s="54">
        <f t="shared" si="415"/>
        <v>45926</v>
      </c>
      <c r="T1199" s="94">
        <f t="shared" si="416"/>
        <v>1914</v>
      </c>
      <c r="U1199" s="98" cm="1">
        <f t="array" ref="U1199">IF(OR(ISNUMBER(SEARCH("대신대납",J1199)),ISNUMBER(SEARCH("대신 대납",J1199))),_xlfn.LET(
  _xlpm.s,J1199,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99" s="98">
        <f>((K1199-1)*2500)/(Summary!$B$23/100)</f>
        <v>0</v>
      </c>
      <c r="W1199" s="107">
        <f>IF(OR(ISNUMBER(SEARCH("대신대납",J1199)),ISNUMBER(SEARCH("대신 대납",J1199)),ISNUMBER(SEARCH("대신착불",J1199)),ISNUMBER(SEARCH("대신 착불",J1199))), 0,_xlfn.IFNA(_xlfn.IFS(
    AND(N1199/K1199 &gt; 2, N1199/K1199 &lt;= 5), 500/(Summary!$B$23/100) * K1199,
    AND(N1199/K1199 &gt; 5, N1199/K1199 &lt;= 10), 1000/(Summary!$B$23/100) * K1199,
    AND(N1199/K1199 &gt; 10, N1199/K1199 &lt;= 20), 3000/(Summary!$B$23/100) * K1199,
    AND(N1199/K1199 &gt; 20, N1199/K1199 &lt;= 25), 11000/(Summary!$B$23/100) * K1199,
    AND(N1199/K1199 &gt; 25, N1199/K1199 &lt;= 999), 15000/(Summary!$B$23/100) * K1199
),0))</f>
        <v>106.11993675251769</v>
      </c>
      <c r="X1199" s="99" cm="1">
        <f t="array" ref="X1199">_xlfn.IFNA(_xlfn.IFS(AND(P1199&gt;=2000, P1199&lt;3000), 10000, AND(P1199&gt;=3000, P1199&lt;4000), 15000, AND(P1199&gt;=4000, P1199&lt;5000), 20000, AND(P1199&gt;=5000), 25000),0)</f>
        <v>0</v>
      </c>
      <c r="Y1199" s="64" t="str">
        <f>_xlfn.IFNA(VLOOKUP(D1199,OTC!$A:$H,8,0),"")</f>
        <v/>
      </c>
      <c r="Z1199" s="102">
        <f t="shared" si="417"/>
        <v>106</v>
      </c>
      <c r="AA1199" s="113">
        <f t="shared" si="418"/>
        <v>2020</v>
      </c>
      <c r="AB1199" s="124">
        <f>IF(OR(ISNUMBER(SEARCH("적하삭제",J1199)),ISNUMBER(SEARCH("적하 삭제",J1199))),0,AA1199*Summary!$B$23/100)</f>
        <v>19035.066000000003</v>
      </c>
      <c r="AC1199" s="65"/>
      <c r="AD1199" s="145">
        <v>45926</v>
      </c>
      <c r="AE1199" s="139" t="s">
        <v>10</v>
      </c>
      <c r="AF1199" s="139">
        <v>82020038196</v>
      </c>
      <c r="AG1199" s="139" t="s">
        <v>3601</v>
      </c>
      <c r="AH1199" s="139" t="s">
        <v>3602</v>
      </c>
      <c r="AI1199" s="139">
        <v>1030301353</v>
      </c>
      <c r="AJ1199" s="139">
        <v>27160</v>
      </c>
      <c r="AK1199" s="139"/>
      <c r="AL1199" s="140">
        <v>1</v>
      </c>
      <c r="AM1199" s="141">
        <v>7.6</v>
      </c>
      <c r="AN1199" s="141">
        <v>6.1</v>
      </c>
      <c r="AO1199" s="141">
        <v>8</v>
      </c>
      <c r="AP1199" s="139" t="s">
        <v>8</v>
      </c>
      <c r="AQ1199" s="141">
        <v>15.62</v>
      </c>
      <c r="AR1199" s="139" t="s">
        <v>81</v>
      </c>
      <c r="AS1199" s="139" t="s">
        <v>81</v>
      </c>
      <c r="AT1199" s="139" t="s">
        <v>81</v>
      </c>
      <c r="AU1199" s="139" t="s">
        <v>81</v>
      </c>
      <c r="AV1199" s="139" t="s">
        <v>81</v>
      </c>
      <c r="AW1199" s="139">
        <v>2256355</v>
      </c>
      <c r="AX1199" s="139" t="s">
        <v>121</v>
      </c>
      <c r="AY1199" s="139" t="s">
        <v>82</v>
      </c>
      <c r="AZ1199" s="139"/>
      <c r="BA1199" s="139" t="s">
        <v>83</v>
      </c>
      <c r="BB1199" s="157">
        <v>596421508833</v>
      </c>
      <c r="BC1199" s="139"/>
      <c r="BD1199" s="139" t="s">
        <v>3603</v>
      </c>
      <c r="BE1199" s="139" t="s">
        <v>119</v>
      </c>
      <c r="BF1199" s="139" t="s">
        <v>87</v>
      </c>
      <c r="BG1199" s="139" t="s">
        <v>84</v>
      </c>
      <c r="BH1199" s="139" t="s">
        <v>85</v>
      </c>
      <c r="BI1199" s="139" t="s">
        <v>86</v>
      </c>
      <c r="BJ1199" s="139"/>
      <c r="BK1199" s="139" t="s">
        <v>116</v>
      </c>
    </row>
    <row r="1200" spans="1:63" ht="13.2" customHeight="1" x14ac:dyDescent="0.2">
      <c r="A1200" s="54">
        <f t="shared" si="397"/>
        <v>45926</v>
      </c>
      <c r="B1200" s="54" t="str">
        <f t="shared" si="398"/>
        <v>NRT</v>
      </c>
      <c r="C1200" s="53">
        <f t="shared" si="399"/>
        <v>82020038196</v>
      </c>
      <c r="D1200" s="55" t="str">
        <f t="shared" si="400"/>
        <v>PJP250149881</v>
      </c>
      <c r="E1200" s="53">
        <f t="shared" si="401"/>
        <v>596421508844</v>
      </c>
      <c r="F1200" s="53">
        <f t="shared" si="402"/>
        <v>2256355</v>
      </c>
      <c r="G1200" s="53" t="str">
        <f t="shared" si="403"/>
        <v>SWCORP (TEAMHT)</v>
      </c>
      <c r="H1200" s="55" t="str">
        <f t="shared" si="404"/>
        <v>이미영</v>
      </c>
      <c r="I1200" s="53">
        <f t="shared" si="405"/>
        <v>42277</v>
      </c>
      <c r="J1200" s="72">
        <f t="shared" si="406"/>
        <v>0</v>
      </c>
      <c r="K1200" s="114">
        <f t="shared" si="407"/>
        <v>1</v>
      </c>
      <c r="L1200" s="115">
        <f t="shared" si="408"/>
        <v>1.35</v>
      </c>
      <c r="M1200" s="115">
        <f t="shared" si="409"/>
        <v>3.8</v>
      </c>
      <c r="N1200" s="56">
        <f t="shared" si="410"/>
        <v>3.8000000000000003</v>
      </c>
      <c r="O1200" s="53" t="str">
        <f t="shared" si="411"/>
        <v>일반(목록배제,Normal-Manifest Exception)</v>
      </c>
      <c r="P1200" s="100">
        <f t="shared" si="412"/>
        <v>14.17</v>
      </c>
      <c r="Q1200" s="63" t="str">
        <f t="shared" si="413"/>
        <v>RS702</v>
      </c>
      <c r="R1200" s="63" t="str">
        <f t="shared" si="414"/>
        <v>AIR SEOUL</v>
      </c>
      <c r="S1200" s="54">
        <f t="shared" si="415"/>
        <v>45926</v>
      </c>
      <c r="T1200" s="94">
        <f t="shared" si="416"/>
        <v>1192</v>
      </c>
      <c r="U1200" s="98" cm="1">
        <f t="array" ref="U1200">IF(OR(ISNUMBER(SEARCH("대신대납",J1200)),ISNUMBER(SEARCH("대신 대납",J1200))),_xlfn.LET(
  _xlpm.s,J1200,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0" s="98">
        <f>((K1200-1)*2500)/(Summary!$B$23/100)</f>
        <v>0</v>
      </c>
      <c r="W1200" s="107">
        <f>IF(OR(ISNUMBER(SEARCH("대신대납",J1200)),ISNUMBER(SEARCH("대신 대납",J1200)),ISNUMBER(SEARCH("대신착불",J1200)),ISNUMBER(SEARCH("대신 착불",J1200))), 0,_xlfn.IFNA(_xlfn.IFS(
    AND(N1200/K1200 &gt; 2, N1200/K1200 &lt;= 5), 500/(Summary!$B$23/100) * K1200,
    AND(N1200/K1200 &gt; 5, N1200/K1200 &lt;= 10), 1000/(Summary!$B$23/100) * K1200,
    AND(N1200/K1200 &gt; 10, N1200/K1200 &lt;= 20), 3000/(Summary!$B$23/100) * K1200,
    AND(N1200/K1200 &gt; 20, N1200/K1200 &lt;= 25), 11000/(Summary!$B$23/100) * K1200,
    AND(N1200/K1200 &gt; 25, N1200/K1200 &lt;= 999), 15000/(Summary!$B$23/100) * K1200
),0))</f>
        <v>53.059968376258844</v>
      </c>
      <c r="X1200" s="99" cm="1">
        <f t="array" ref="X1200">_xlfn.IFNA(_xlfn.IFS(AND(P1200&gt;=2000, P1200&lt;3000), 10000, AND(P1200&gt;=3000, P1200&lt;4000), 15000, AND(P1200&gt;=4000, P1200&lt;5000), 20000, AND(P1200&gt;=5000), 25000),0)</f>
        <v>0</v>
      </c>
      <c r="Y1200" s="64" t="str">
        <f>_xlfn.IFNA(VLOOKUP(D1200,OTC!$A:$H,8,0),"")</f>
        <v/>
      </c>
      <c r="Z1200" s="102">
        <f t="shared" si="417"/>
        <v>53</v>
      </c>
      <c r="AA1200" s="113">
        <f t="shared" si="418"/>
        <v>1245</v>
      </c>
      <c r="AB1200" s="124">
        <f>IF(OR(ISNUMBER(SEARCH("적하삭제",J1200)),ISNUMBER(SEARCH("적하 삭제",J1200))),0,AA1200*Summary!$B$23/100)</f>
        <v>11732.008500000002</v>
      </c>
      <c r="AC1200" s="65"/>
      <c r="AD1200" s="145">
        <v>45926</v>
      </c>
      <c r="AE1200" s="139" t="s">
        <v>10</v>
      </c>
      <c r="AF1200" s="139">
        <v>82020038196</v>
      </c>
      <c r="AG1200" s="139" t="s">
        <v>3604</v>
      </c>
      <c r="AH1200" s="139" t="s">
        <v>3605</v>
      </c>
      <c r="AI1200" s="139">
        <v>1090840152</v>
      </c>
      <c r="AJ1200" s="139">
        <v>42277</v>
      </c>
      <c r="AK1200" s="139"/>
      <c r="AL1200" s="140">
        <v>1</v>
      </c>
      <c r="AM1200" s="141">
        <v>1.35</v>
      </c>
      <c r="AN1200" s="141">
        <v>3.8</v>
      </c>
      <c r="AO1200" s="141">
        <v>3.8</v>
      </c>
      <c r="AP1200" s="139" t="s">
        <v>8</v>
      </c>
      <c r="AQ1200" s="141">
        <v>14.17</v>
      </c>
      <c r="AR1200" s="139" t="s">
        <v>81</v>
      </c>
      <c r="AS1200" s="139" t="s">
        <v>81</v>
      </c>
      <c r="AT1200" s="139" t="s">
        <v>81</v>
      </c>
      <c r="AU1200" s="139" t="s">
        <v>81</v>
      </c>
      <c r="AV1200" s="139" t="s">
        <v>81</v>
      </c>
      <c r="AW1200" s="139">
        <v>2256355</v>
      </c>
      <c r="AX1200" s="139" t="s">
        <v>121</v>
      </c>
      <c r="AY1200" s="139" t="s">
        <v>82</v>
      </c>
      <c r="AZ1200" s="139"/>
      <c r="BA1200" s="139" t="s">
        <v>83</v>
      </c>
      <c r="BB1200" s="157">
        <v>596421508844</v>
      </c>
      <c r="BC1200" s="139"/>
      <c r="BD1200" s="139" t="s">
        <v>3606</v>
      </c>
      <c r="BE1200" s="139" t="s">
        <v>119</v>
      </c>
      <c r="BF1200" s="139" t="s">
        <v>87</v>
      </c>
      <c r="BG1200" s="139" t="s">
        <v>84</v>
      </c>
      <c r="BH1200" s="139" t="s">
        <v>85</v>
      </c>
      <c r="BI1200" s="139" t="s">
        <v>86</v>
      </c>
      <c r="BJ1200" s="139"/>
      <c r="BK1200" s="139" t="s">
        <v>116</v>
      </c>
    </row>
    <row r="1201" spans="1:63" ht="13.2" customHeight="1" x14ac:dyDescent="0.2">
      <c r="A1201" s="54">
        <f t="shared" si="397"/>
        <v>45926</v>
      </c>
      <c r="B1201" s="54" t="str">
        <f t="shared" si="398"/>
        <v>NRT</v>
      </c>
      <c r="C1201" s="53">
        <f t="shared" si="399"/>
        <v>82020038196</v>
      </c>
      <c r="D1201" s="55" t="str">
        <f t="shared" si="400"/>
        <v>PJP250149883</v>
      </c>
      <c r="E1201" s="53">
        <f t="shared" si="401"/>
        <v>596421508866</v>
      </c>
      <c r="F1201" s="53">
        <f t="shared" si="402"/>
        <v>2256355</v>
      </c>
      <c r="G1201" s="53" t="str">
        <f t="shared" si="403"/>
        <v>SWCORP (TEAMHT)</v>
      </c>
      <c r="H1201" s="55" t="str">
        <f t="shared" si="404"/>
        <v>김민정</v>
      </c>
      <c r="I1201" s="53">
        <f t="shared" si="405"/>
        <v>57936</v>
      </c>
      <c r="J1201" s="72">
        <f t="shared" si="406"/>
        <v>0</v>
      </c>
      <c r="K1201" s="114">
        <f t="shared" si="407"/>
        <v>1</v>
      </c>
      <c r="L1201" s="115">
        <f t="shared" si="408"/>
        <v>0.95</v>
      </c>
      <c r="M1201" s="115">
        <f t="shared" si="409"/>
        <v>3.6</v>
      </c>
      <c r="N1201" s="56">
        <f t="shared" si="410"/>
        <v>3.6</v>
      </c>
      <c r="O1201" s="53" t="str">
        <f t="shared" si="411"/>
        <v>일반(목록배제,Normal-Manifest Exception)</v>
      </c>
      <c r="P1201" s="100">
        <f t="shared" si="412"/>
        <v>9.6</v>
      </c>
      <c r="Q1201" s="63" t="str">
        <f t="shared" si="413"/>
        <v>RS702</v>
      </c>
      <c r="R1201" s="63" t="str">
        <f t="shared" si="414"/>
        <v>AIR SEOUL</v>
      </c>
      <c r="S1201" s="54">
        <f t="shared" si="415"/>
        <v>45926</v>
      </c>
      <c r="T1201" s="94">
        <f t="shared" si="416"/>
        <v>1154</v>
      </c>
      <c r="U1201" s="98" cm="1">
        <f t="array" ref="U1201">IF(OR(ISNUMBER(SEARCH("대신대납",J1201)),ISNUMBER(SEARCH("대신 대납",J1201))),_xlfn.LET(
  _xlpm.s,J1201,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1" s="98">
        <f>((K1201-1)*2500)/(Summary!$B$23/100)</f>
        <v>0</v>
      </c>
      <c r="W1201" s="107">
        <f>IF(OR(ISNUMBER(SEARCH("대신대납",J1201)),ISNUMBER(SEARCH("대신 대납",J1201)),ISNUMBER(SEARCH("대신착불",J1201)),ISNUMBER(SEARCH("대신 착불",J1201))), 0,_xlfn.IFNA(_xlfn.IFS(
    AND(N1201/K1201 &gt; 2, N1201/K1201 &lt;= 5), 500/(Summary!$B$23/100) * K1201,
    AND(N1201/K1201 &gt; 5, N1201/K1201 &lt;= 10), 1000/(Summary!$B$23/100) * K1201,
    AND(N1201/K1201 &gt; 10, N1201/K1201 &lt;= 20), 3000/(Summary!$B$23/100) * K1201,
    AND(N1201/K1201 &gt; 20, N1201/K1201 &lt;= 25), 11000/(Summary!$B$23/100) * K1201,
    AND(N1201/K1201 &gt; 25, N1201/K1201 &lt;= 999), 15000/(Summary!$B$23/100) * K1201
),0))</f>
        <v>53.059968376258844</v>
      </c>
      <c r="X1201" s="99" cm="1">
        <f t="array" ref="X1201">_xlfn.IFNA(_xlfn.IFS(AND(P1201&gt;=2000, P1201&lt;3000), 10000, AND(P1201&gt;=3000, P1201&lt;4000), 15000, AND(P1201&gt;=4000, P1201&lt;5000), 20000, AND(P1201&gt;=5000), 25000),0)</f>
        <v>0</v>
      </c>
      <c r="Y1201" s="64" t="str">
        <f>_xlfn.IFNA(VLOOKUP(D1201,OTC!$A:$H,8,0),"")</f>
        <v/>
      </c>
      <c r="Z1201" s="102">
        <f t="shared" si="417"/>
        <v>53</v>
      </c>
      <c r="AA1201" s="113">
        <f t="shared" si="418"/>
        <v>1207</v>
      </c>
      <c r="AB1201" s="124">
        <f>IF(OR(ISNUMBER(SEARCH("적하삭제",J1201)),ISNUMBER(SEARCH("적하 삭제",J1201))),0,AA1201*Summary!$B$23/100)</f>
        <v>11373.9231</v>
      </c>
      <c r="AC1201" s="65"/>
      <c r="AD1201" s="145">
        <v>45926</v>
      </c>
      <c r="AE1201" s="139" t="s">
        <v>10</v>
      </c>
      <c r="AF1201" s="139">
        <v>82020038196</v>
      </c>
      <c r="AG1201" s="139" t="s">
        <v>3607</v>
      </c>
      <c r="AH1201" s="139" t="s">
        <v>96</v>
      </c>
      <c r="AI1201" s="139">
        <v>1020404701</v>
      </c>
      <c r="AJ1201" s="139">
        <v>57936</v>
      </c>
      <c r="AK1201" s="139"/>
      <c r="AL1201" s="140">
        <v>1</v>
      </c>
      <c r="AM1201" s="141">
        <v>0.95</v>
      </c>
      <c r="AN1201" s="141">
        <v>3.6</v>
      </c>
      <c r="AO1201" s="141">
        <v>3.6</v>
      </c>
      <c r="AP1201" s="139" t="s">
        <v>8</v>
      </c>
      <c r="AQ1201" s="141">
        <v>9.6</v>
      </c>
      <c r="AR1201" s="139" t="s">
        <v>81</v>
      </c>
      <c r="AS1201" s="139" t="s">
        <v>81</v>
      </c>
      <c r="AT1201" s="139" t="s">
        <v>81</v>
      </c>
      <c r="AU1201" s="139" t="s">
        <v>81</v>
      </c>
      <c r="AV1201" s="139" t="s">
        <v>81</v>
      </c>
      <c r="AW1201" s="139">
        <v>2256355</v>
      </c>
      <c r="AX1201" s="139" t="s">
        <v>121</v>
      </c>
      <c r="AY1201" s="139" t="s">
        <v>82</v>
      </c>
      <c r="AZ1201" s="139"/>
      <c r="BA1201" s="139" t="s">
        <v>83</v>
      </c>
      <c r="BB1201" s="157">
        <v>596421508866</v>
      </c>
      <c r="BC1201" s="139"/>
      <c r="BD1201" s="139" t="s">
        <v>3608</v>
      </c>
      <c r="BE1201" s="139" t="s">
        <v>119</v>
      </c>
      <c r="BF1201" s="139" t="s">
        <v>87</v>
      </c>
      <c r="BG1201" s="139" t="s">
        <v>84</v>
      </c>
      <c r="BH1201" s="139" t="s">
        <v>85</v>
      </c>
      <c r="BI1201" s="139" t="s">
        <v>86</v>
      </c>
      <c r="BJ1201" s="139"/>
      <c r="BK1201" s="139" t="s">
        <v>116</v>
      </c>
    </row>
    <row r="1202" spans="1:63" ht="13.2" customHeight="1" x14ac:dyDescent="0.2">
      <c r="A1202" s="54">
        <f t="shared" si="397"/>
        <v>45926</v>
      </c>
      <c r="B1202" s="54" t="str">
        <f t="shared" si="398"/>
        <v>NRT</v>
      </c>
      <c r="C1202" s="53">
        <f t="shared" si="399"/>
        <v>82020038196</v>
      </c>
      <c r="D1202" s="55" t="str">
        <f t="shared" si="400"/>
        <v>PJP250149894</v>
      </c>
      <c r="E1202" s="53">
        <f t="shared" si="401"/>
        <v>596421508973</v>
      </c>
      <c r="F1202" s="53">
        <f t="shared" si="402"/>
        <v>2256355</v>
      </c>
      <c r="G1202" s="53" t="str">
        <f t="shared" si="403"/>
        <v>SWCORP (TEAMHT)</v>
      </c>
      <c r="H1202" s="55" t="str">
        <f t="shared" si="404"/>
        <v>이유리</v>
      </c>
      <c r="I1202" s="53">
        <f t="shared" si="405"/>
        <v>11701</v>
      </c>
      <c r="J1202" s="72">
        <f t="shared" si="406"/>
        <v>0</v>
      </c>
      <c r="K1202" s="114">
        <f t="shared" si="407"/>
        <v>1</v>
      </c>
      <c r="L1202" s="115">
        <f t="shared" si="408"/>
        <v>2.15</v>
      </c>
      <c r="M1202" s="115">
        <f t="shared" si="409"/>
        <v>2</v>
      </c>
      <c r="N1202" s="56">
        <f t="shared" si="410"/>
        <v>2.2000000000000002</v>
      </c>
      <c r="O1202" s="53" t="str">
        <f t="shared" si="411"/>
        <v>일반(목록배제,Normal-Manifest Exception)</v>
      </c>
      <c r="P1202" s="100">
        <f t="shared" si="412"/>
        <v>7.33</v>
      </c>
      <c r="Q1202" s="63" t="str">
        <f t="shared" si="413"/>
        <v>RS702</v>
      </c>
      <c r="R1202" s="63" t="str">
        <f t="shared" si="414"/>
        <v>AIR SEOUL</v>
      </c>
      <c r="S1202" s="54">
        <f t="shared" si="415"/>
        <v>45926</v>
      </c>
      <c r="T1202" s="94">
        <f t="shared" si="416"/>
        <v>888</v>
      </c>
      <c r="U1202" s="98" cm="1">
        <f t="array" ref="U1202">IF(OR(ISNUMBER(SEARCH("대신대납",J1202)),ISNUMBER(SEARCH("대신 대납",J1202))),_xlfn.LET(
  _xlpm.s,J1202,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2" s="98">
        <f>((K1202-1)*2500)/(Summary!$B$23/100)</f>
        <v>0</v>
      </c>
      <c r="W1202" s="107">
        <f>IF(OR(ISNUMBER(SEARCH("대신대납",J1202)),ISNUMBER(SEARCH("대신 대납",J1202)),ISNUMBER(SEARCH("대신착불",J1202)),ISNUMBER(SEARCH("대신 착불",J1202))), 0,_xlfn.IFNA(_xlfn.IFS(
    AND(N1202/K1202 &gt; 2, N1202/K1202 &lt;= 5), 500/(Summary!$B$23/100) * K1202,
    AND(N1202/K1202 &gt; 5, N1202/K1202 &lt;= 10), 1000/(Summary!$B$23/100) * K1202,
    AND(N1202/K1202 &gt; 10, N1202/K1202 &lt;= 20), 3000/(Summary!$B$23/100) * K1202,
    AND(N1202/K1202 &gt; 20, N1202/K1202 &lt;= 25), 11000/(Summary!$B$23/100) * K1202,
    AND(N1202/K1202 &gt; 25, N1202/K1202 &lt;= 999), 15000/(Summary!$B$23/100) * K1202
),0))</f>
        <v>53.059968376258844</v>
      </c>
      <c r="X1202" s="99" cm="1">
        <f t="array" ref="X1202">_xlfn.IFNA(_xlfn.IFS(AND(P1202&gt;=2000, P1202&lt;3000), 10000, AND(P1202&gt;=3000, P1202&lt;4000), 15000, AND(P1202&gt;=4000, P1202&lt;5000), 20000, AND(P1202&gt;=5000), 25000),0)</f>
        <v>0</v>
      </c>
      <c r="Y1202" s="64" t="str">
        <f>_xlfn.IFNA(VLOOKUP(D1202,OTC!$A:$H,8,0),"")</f>
        <v/>
      </c>
      <c r="Z1202" s="102">
        <f t="shared" si="417"/>
        <v>53</v>
      </c>
      <c r="AA1202" s="113">
        <f t="shared" si="418"/>
        <v>941</v>
      </c>
      <c r="AB1202" s="124">
        <f>IF(OR(ISNUMBER(SEARCH("적하삭제",J1202)),ISNUMBER(SEARCH("적하 삭제",J1202))),0,AA1202*Summary!$B$23/100)</f>
        <v>8867.3253000000004</v>
      </c>
      <c r="AC1202" s="65"/>
      <c r="AD1202" s="145">
        <v>45926</v>
      </c>
      <c r="AE1202" s="139" t="s">
        <v>10</v>
      </c>
      <c r="AF1202" s="139">
        <v>82020038196</v>
      </c>
      <c r="AG1202" s="139" t="s">
        <v>3609</v>
      </c>
      <c r="AH1202" s="139" t="s">
        <v>3610</v>
      </c>
      <c r="AI1202" s="139">
        <v>1020485029</v>
      </c>
      <c r="AJ1202" s="139">
        <v>11701</v>
      </c>
      <c r="AK1202" s="139"/>
      <c r="AL1202" s="140">
        <v>1</v>
      </c>
      <c r="AM1202" s="141">
        <v>2.15</v>
      </c>
      <c r="AN1202" s="141">
        <v>2</v>
      </c>
      <c r="AO1202" s="141">
        <v>2.2000000000000002</v>
      </c>
      <c r="AP1202" s="139" t="s">
        <v>8</v>
      </c>
      <c r="AQ1202" s="141">
        <v>7.33</v>
      </c>
      <c r="AR1202" s="139" t="s">
        <v>81</v>
      </c>
      <c r="AS1202" s="139" t="s">
        <v>81</v>
      </c>
      <c r="AT1202" s="139" t="s">
        <v>81</v>
      </c>
      <c r="AU1202" s="139" t="s">
        <v>81</v>
      </c>
      <c r="AV1202" s="139" t="s">
        <v>81</v>
      </c>
      <c r="AW1202" s="139">
        <v>2256355</v>
      </c>
      <c r="AX1202" s="139" t="s">
        <v>121</v>
      </c>
      <c r="AY1202" s="139" t="s">
        <v>82</v>
      </c>
      <c r="AZ1202" s="139"/>
      <c r="BA1202" s="139" t="s">
        <v>83</v>
      </c>
      <c r="BB1202" s="157">
        <v>596421508973</v>
      </c>
      <c r="BC1202" s="139"/>
      <c r="BD1202" s="139" t="s">
        <v>3611</v>
      </c>
      <c r="BE1202" s="139" t="s">
        <v>119</v>
      </c>
      <c r="BF1202" s="139" t="s">
        <v>87</v>
      </c>
      <c r="BG1202" s="139" t="s">
        <v>84</v>
      </c>
      <c r="BH1202" s="139" t="s">
        <v>85</v>
      </c>
      <c r="BI1202" s="139" t="s">
        <v>86</v>
      </c>
      <c r="BJ1202" s="139"/>
      <c r="BK1202" s="139" t="s">
        <v>116</v>
      </c>
    </row>
    <row r="1203" spans="1:63" ht="13.2" customHeight="1" x14ac:dyDescent="0.2">
      <c r="A1203" s="54">
        <f t="shared" si="397"/>
        <v>45926</v>
      </c>
      <c r="B1203" s="54" t="str">
        <f t="shared" si="398"/>
        <v>NRT</v>
      </c>
      <c r="C1203" s="53">
        <f t="shared" si="399"/>
        <v>82020038196</v>
      </c>
      <c r="D1203" s="55" t="str">
        <f t="shared" si="400"/>
        <v>PJP250149895</v>
      </c>
      <c r="E1203" s="53">
        <f t="shared" si="401"/>
        <v>596421508984</v>
      </c>
      <c r="F1203" s="53">
        <f t="shared" si="402"/>
        <v>2256355</v>
      </c>
      <c r="G1203" s="53" t="str">
        <f t="shared" si="403"/>
        <v>SWCORP (TEAMHT)</v>
      </c>
      <c r="H1203" s="55" t="str">
        <f t="shared" si="404"/>
        <v>정서희</v>
      </c>
      <c r="I1203" s="53">
        <f t="shared" si="405"/>
        <v>7210</v>
      </c>
      <c r="J1203" s="72">
        <f t="shared" si="406"/>
        <v>0</v>
      </c>
      <c r="K1203" s="114">
        <f t="shared" si="407"/>
        <v>1</v>
      </c>
      <c r="L1203" s="115">
        <f t="shared" si="408"/>
        <v>9.8000000000000007</v>
      </c>
      <c r="M1203" s="115">
        <f t="shared" si="409"/>
        <v>8.1</v>
      </c>
      <c r="N1203" s="56">
        <f t="shared" si="410"/>
        <v>9.8000000000000007</v>
      </c>
      <c r="O1203" s="53" t="str">
        <f t="shared" si="411"/>
        <v>일반(목록배제,Normal-Manifest Exception)</v>
      </c>
      <c r="P1203" s="100">
        <f t="shared" si="412"/>
        <v>18.39</v>
      </c>
      <c r="Q1203" s="63" t="str">
        <f t="shared" si="413"/>
        <v>RS702</v>
      </c>
      <c r="R1203" s="63" t="str">
        <f t="shared" si="414"/>
        <v>AIR SEOUL</v>
      </c>
      <c r="S1203" s="54">
        <f t="shared" si="415"/>
        <v>45926</v>
      </c>
      <c r="T1203" s="94">
        <f t="shared" si="416"/>
        <v>2332</v>
      </c>
      <c r="U1203" s="98" cm="1">
        <f t="array" ref="U1203">IF(OR(ISNUMBER(SEARCH("대신대납",J1203)),ISNUMBER(SEARCH("대신 대납",J1203))),_xlfn.LET(
  _xlpm.s,J1203,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3" s="98">
        <f>((K1203-1)*2500)/(Summary!$B$23/100)</f>
        <v>0</v>
      </c>
      <c r="W1203" s="107">
        <f>IF(OR(ISNUMBER(SEARCH("대신대납",J1203)),ISNUMBER(SEARCH("대신 대납",J1203)),ISNUMBER(SEARCH("대신착불",J1203)),ISNUMBER(SEARCH("대신 착불",J1203))), 0,_xlfn.IFNA(_xlfn.IFS(
    AND(N1203/K1203 &gt; 2, N1203/K1203 &lt;= 5), 500/(Summary!$B$23/100) * K1203,
    AND(N1203/K1203 &gt; 5, N1203/K1203 &lt;= 10), 1000/(Summary!$B$23/100) * K1203,
    AND(N1203/K1203 &gt; 10, N1203/K1203 &lt;= 20), 3000/(Summary!$B$23/100) * K1203,
    AND(N1203/K1203 &gt; 20, N1203/K1203 &lt;= 25), 11000/(Summary!$B$23/100) * K1203,
    AND(N1203/K1203 &gt; 25, N1203/K1203 &lt;= 999), 15000/(Summary!$B$23/100) * K1203
),0))</f>
        <v>106.11993675251769</v>
      </c>
      <c r="X1203" s="99" cm="1">
        <f t="array" ref="X1203">_xlfn.IFNA(_xlfn.IFS(AND(P1203&gt;=2000, P1203&lt;3000), 10000, AND(P1203&gt;=3000, P1203&lt;4000), 15000, AND(P1203&gt;=4000, P1203&lt;5000), 20000, AND(P1203&gt;=5000), 25000),0)</f>
        <v>0</v>
      </c>
      <c r="Y1203" s="64" t="str">
        <f>_xlfn.IFNA(VLOOKUP(D1203,OTC!$A:$H,8,0),"")</f>
        <v/>
      </c>
      <c r="Z1203" s="102">
        <f t="shared" si="417"/>
        <v>106</v>
      </c>
      <c r="AA1203" s="113">
        <f t="shared" si="418"/>
        <v>2438</v>
      </c>
      <c r="AB1203" s="124">
        <f>IF(OR(ISNUMBER(SEARCH("적하삭제",J1203)),ISNUMBER(SEARCH("적하 삭제",J1203))),0,AA1203*Summary!$B$23/100)</f>
        <v>22974.005400000002</v>
      </c>
      <c r="AC1203" s="65"/>
      <c r="AD1203" s="145">
        <v>45926</v>
      </c>
      <c r="AE1203" s="139" t="s">
        <v>10</v>
      </c>
      <c r="AF1203" s="139">
        <v>82020038196</v>
      </c>
      <c r="AG1203" s="139" t="s">
        <v>3612</v>
      </c>
      <c r="AH1203" s="139" t="s">
        <v>444</v>
      </c>
      <c r="AI1203" s="139">
        <v>1020100218</v>
      </c>
      <c r="AJ1203" s="139">
        <v>7210</v>
      </c>
      <c r="AK1203" s="139"/>
      <c r="AL1203" s="140">
        <v>1</v>
      </c>
      <c r="AM1203" s="141">
        <v>9.8000000000000007</v>
      </c>
      <c r="AN1203" s="141">
        <v>8.1</v>
      </c>
      <c r="AO1203" s="141">
        <v>10</v>
      </c>
      <c r="AP1203" s="139" t="s">
        <v>8</v>
      </c>
      <c r="AQ1203" s="141">
        <v>18.39</v>
      </c>
      <c r="AR1203" s="139" t="s">
        <v>81</v>
      </c>
      <c r="AS1203" s="139" t="s">
        <v>81</v>
      </c>
      <c r="AT1203" s="139" t="s">
        <v>81</v>
      </c>
      <c r="AU1203" s="139" t="s">
        <v>81</v>
      </c>
      <c r="AV1203" s="139" t="s">
        <v>81</v>
      </c>
      <c r="AW1203" s="139">
        <v>2256355</v>
      </c>
      <c r="AX1203" s="139" t="s">
        <v>121</v>
      </c>
      <c r="AY1203" s="139" t="s">
        <v>82</v>
      </c>
      <c r="AZ1203" s="139"/>
      <c r="BA1203" s="139" t="s">
        <v>83</v>
      </c>
      <c r="BB1203" s="157">
        <v>596421508984</v>
      </c>
      <c r="BC1203" s="139"/>
      <c r="BD1203" s="139" t="s">
        <v>3613</v>
      </c>
      <c r="BE1203" s="139" t="s">
        <v>119</v>
      </c>
      <c r="BF1203" s="139" t="s">
        <v>87</v>
      </c>
      <c r="BG1203" s="139" t="s">
        <v>84</v>
      </c>
      <c r="BH1203" s="139" t="s">
        <v>85</v>
      </c>
      <c r="BI1203" s="139" t="s">
        <v>86</v>
      </c>
      <c r="BJ1203" s="139"/>
      <c r="BK1203" s="139" t="s">
        <v>116</v>
      </c>
    </row>
    <row r="1204" spans="1:63" ht="13.2" customHeight="1" x14ac:dyDescent="0.2">
      <c r="A1204" s="54">
        <f t="shared" si="397"/>
        <v>45926</v>
      </c>
      <c r="B1204" s="54" t="str">
        <f t="shared" si="398"/>
        <v>NRT</v>
      </c>
      <c r="C1204" s="53">
        <f t="shared" si="399"/>
        <v>82020038196</v>
      </c>
      <c r="D1204" s="55" t="str">
        <f t="shared" si="400"/>
        <v>PJP250149907</v>
      </c>
      <c r="E1204" s="53">
        <f t="shared" si="401"/>
        <v>596421509102</v>
      </c>
      <c r="F1204" s="53">
        <f t="shared" si="402"/>
        <v>2256355</v>
      </c>
      <c r="G1204" s="53" t="str">
        <f t="shared" si="403"/>
        <v>SWCORP (TEAMHT)</v>
      </c>
      <c r="H1204" s="55" t="str">
        <f t="shared" si="404"/>
        <v>정영미</v>
      </c>
      <c r="I1204" s="53">
        <f t="shared" si="405"/>
        <v>48535</v>
      </c>
      <c r="J1204" s="72">
        <f t="shared" si="406"/>
        <v>0</v>
      </c>
      <c r="K1204" s="114">
        <f t="shared" si="407"/>
        <v>1</v>
      </c>
      <c r="L1204" s="115">
        <f t="shared" si="408"/>
        <v>1.45</v>
      </c>
      <c r="M1204" s="115">
        <f t="shared" si="409"/>
        <v>4.2</v>
      </c>
      <c r="N1204" s="56">
        <f t="shared" si="410"/>
        <v>4.2</v>
      </c>
      <c r="O1204" s="53" t="str">
        <f t="shared" si="411"/>
        <v>일반(목록배제,Normal-Manifest Exception)</v>
      </c>
      <c r="P1204" s="100">
        <f t="shared" si="412"/>
        <v>7.66</v>
      </c>
      <c r="Q1204" s="63" t="str">
        <f t="shared" si="413"/>
        <v>RS702</v>
      </c>
      <c r="R1204" s="63" t="str">
        <f t="shared" si="414"/>
        <v>AIR SEOUL</v>
      </c>
      <c r="S1204" s="54">
        <f t="shared" si="415"/>
        <v>45926</v>
      </c>
      <c r="T1204" s="94">
        <f t="shared" si="416"/>
        <v>1268</v>
      </c>
      <c r="U1204" s="98" cm="1">
        <f t="array" ref="U1204">IF(OR(ISNUMBER(SEARCH("대신대납",J1204)),ISNUMBER(SEARCH("대신 대납",J1204))),_xlfn.LET(
  _xlpm.s,J1204,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4" s="98">
        <f>((K1204-1)*2500)/(Summary!$B$23/100)</f>
        <v>0</v>
      </c>
      <c r="W1204" s="107">
        <f>IF(OR(ISNUMBER(SEARCH("대신대납",J1204)),ISNUMBER(SEARCH("대신 대납",J1204)),ISNUMBER(SEARCH("대신착불",J1204)),ISNUMBER(SEARCH("대신 착불",J1204))), 0,_xlfn.IFNA(_xlfn.IFS(
    AND(N1204/K1204 &gt; 2, N1204/K1204 &lt;= 5), 500/(Summary!$B$23/100) * K1204,
    AND(N1204/K1204 &gt; 5, N1204/K1204 &lt;= 10), 1000/(Summary!$B$23/100) * K1204,
    AND(N1204/K1204 &gt; 10, N1204/K1204 &lt;= 20), 3000/(Summary!$B$23/100) * K1204,
    AND(N1204/K1204 &gt; 20, N1204/K1204 &lt;= 25), 11000/(Summary!$B$23/100) * K1204,
    AND(N1204/K1204 &gt; 25, N1204/K1204 &lt;= 999), 15000/(Summary!$B$23/100) * K1204
),0))</f>
        <v>53.059968376258844</v>
      </c>
      <c r="X1204" s="99" cm="1">
        <f t="array" ref="X1204">_xlfn.IFNA(_xlfn.IFS(AND(P1204&gt;=2000, P1204&lt;3000), 10000, AND(P1204&gt;=3000, P1204&lt;4000), 15000, AND(P1204&gt;=4000, P1204&lt;5000), 20000, AND(P1204&gt;=5000), 25000),0)</f>
        <v>0</v>
      </c>
      <c r="Y1204" s="64" t="str">
        <f>_xlfn.IFNA(VLOOKUP(D1204,OTC!$A:$H,8,0),"")</f>
        <v/>
      </c>
      <c r="Z1204" s="102">
        <f t="shared" si="417"/>
        <v>53</v>
      </c>
      <c r="AA1204" s="113">
        <f t="shared" si="418"/>
        <v>1321</v>
      </c>
      <c r="AB1204" s="124">
        <f>IF(OR(ISNUMBER(SEARCH("적하삭제",J1204)),ISNUMBER(SEARCH("적하 삭제",J1204))),0,AA1204*Summary!$B$23/100)</f>
        <v>12448.179300000002</v>
      </c>
      <c r="AC1204" s="65"/>
      <c r="AD1204" s="145">
        <v>45926</v>
      </c>
      <c r="AE1204" s="139" t="s">
        <v>10</v>
      </c>
      <c r="AF1204" s="139">
        <v>82020038196</v>
      </c>
      <c r="AG1204" s="139" t="s">
        <v>3614</v>
      </c>
      <c r="AH1204" s="139" t="s">
        <v>3615</v>
      </c>
      <c r="AI1204" s="139">
        <v>1023805559</v>
      </c>
      <c r="AJ1204" s="139">
        <v>48535</v>
      </c>
      <c r="AK1204" s="139"/>
      <c r="AL1204" s="140">
        <v>1</v>
      </c>
      <c r="AM1204" s="141">
        <v>1.45</v>
      </c>
      <c r="AN1204" s="141">
        <v>4.2</v>
      </c>
      <c r="AO1204" s="141">
        <v>4.2</v>
      </c>
      <c r="AP1204" s="139" t="s">
        <v>8</v>
      </c>
      <c r="AQ1204" s="141">
        <v>7.66</v>
      </c>
      <c r="AR1204" s="139" t="s">
        <v>81</v>
      </c>
      <c r="AS1204" s="139" t="s">
        <v>81</v>
      </c>
      <c r="AT1204" s="139" t="s">
        <v>81</v>
      </c>
      <c r="AU1204" s="139" t="s">
        <v>81</v>
      </c>
      <c r="AV1204" s="139" t="s">
        <v>81</v>
      </c>
      <c r="AW1204" s="139">
        <v>2256355</v>
      </c>
      <c r="AX1204" s="139" t="s">
        <v>121</v>
      </c>
      <c r="AY1204" s="139" t="s">
        <v>82</v>
      </c>
      <c r="AZ1204" s="139"/>
      <c r="BA1204" s="139" t="s">
        <v>83</v>
      </c>
      <c r="BB1204" s="157">
        <v>596421509102</v>
      </c>
      <c r="BC1204" s="139"/>
      <c r="BD1204" s="139" t="s">
        <v>3616</v>
      </c>
      <c r="BE1204" s="139" t="s">
        <v>119</v>
      </c>
      <c r="BF1204" s="139" t="s">
        <v>87</v>
      </c>
      <c r="BG1204" s="139" t="s">
        <v>84</v>
      </c>
      <c r="BH1204" s="139" t="s">
        <v>85</v>
      </c>
      <c r="BI1204" s="139" t="s">
        <v>86</v>
      </c>
      <c r="BJ1204" s="139"/>
      <c r="BK1204" s="139" t="s">
        <v>116</v>
      </c>
    </row>
    <row r="1205" spans="1:63" ht="13.2" customHeight="1" x14ac:dyDescent="0.2">
      <c r="A1205" s="54">
        <f t="shared" si="397"/>
        <v>45926</v>
      </c>
      <c r="B1205" s="54" t="str">
        <f t="shared" si="398"/>
        <v>NRT</v>
      </c>
      <c r="C1205" s="53">
        <f t="shared" si="399"/>
        <v>82020038196</v>
      </c>
      <c r="D1205" s="55" t="str">
        <f t="shared" si="400"/>
        <v>PJP250149913</v>
      </c>
      <c r="E1205" s="53">
        <f t="shared" si="401"/>
        <v>596421509161</v>
      </c>
      <c r="F1205" s="53">
        <f t="shared" si="402"/>
        <v>2256355</v>
      </c>
      <c r="G1205" s="53" t="str">
        <f t="shared" si="403"/>
        <v>SWCORP (TEAMHT)</v>
      </c>
      <c r="H1205" s="55" t="str">
        <f t="shared" si="404"/>
        <v>고재람</v>
      </c>
      <c r="I1205" s="53">
        <f t="shared" si="405"/>
        <v>2812</v>
      </c>
      <c r="J1205" s="72">
        <f t="shared" si="406"/>
        <v>0</v>
      </c>
      <c r="K1205" s="114">
        <f t="shared" si="407"/>
        <v>1</v>
      </c>
      <c r="L1205" s="115">
        <f t="shared" si="408"/>
        <v>1.6</v>
      </c>
      <c r="M1205" s="115">
        <f t="shared" si="409"/>
        <v>3.4</v>
      </c>
      <c r="N1205" s="56">
        <f t="shared" si="410"/>
        <v>3.4000000000000004</v>
      </c>
      <c r="O1205" s="53" t="str">
        <f t="shared" si="411"/>
        <v>일반(목록배제,Normal-Manifest Exception)</v>
      </c>
      <c r="P1205" s="100">
        <f t="shared" si="412"/>
        <v>9.17</v>
      </c>
      <c r="Q1205" s="63" t="str">
        <f t="shared" si="413"/>
        <v>RS702</v>
      </c>
      <c r="R1205" s="63" t="str">
        <f t="shared" si="414"/>
        <v>AIR SEOUL</v>
      </c>
      <c r="S1205" s="54">
        <f t="shared" si="415"/>
        <v>45926</v>
      </c>
      <c r="T1205" s="94">
        <f t="shared" si="416"/>
        <v>1116</v>
      </c>
      <c r="U1205" s="98" cm="1">
        <f t="array" ref="U1205">IF(OR(ISNUMBER(SEARCH("대신대납",J1205)),ISNUMBER(SEARCH("대신 대납",J1205))),_xlfn.LET(
  _xlpm.s,J1205,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5" s="98">
        <f>((K1205-1)*2500)/(Summary!$B$23/100)</f>
        <v>0</v>
      </c>
      <c r="W1205" s="107">
        <f>IF(OR(ISNUMBER(SEARCH("대신대납",J1205)),ISNUMBER(SEARCH("대신 대납",J1205)),ISNUMBER(SEARCH("대신착불",J1205)),ISNUMBER(SEARCH("대신 착불",J1205))), 0,_xlfn.IFNA(_xlfn.IFS(
    AND(N1205/K1205 &gt; 2, N1205/K1205 &lt;= 5), 500/(Summary!$B$23/100) * K1205,
    AND(N1205/K1205 &gt; 5, N1205/K1205 &lt;= 10), 1000/(Summary!$B$23/100) * K1205,
    AND(N1205/K1205 &gt; 10, N1205/K1205 &lt;= 20), 3000/(Summary!$B$23/100) * K1205,
    AND(N1205/K1205 &gt; 20, N1205/K1205 &lt;= 25), 11000/(Summary!$B$23/100) * K1205,
    AND(N1205/K1205 &gt; 25, N1205/K1205 &lt;= 999), 15000/(Summary!$B$23/100) * K1205
),0))</f>
        <v>53.059968376258844</v>
      </c>
      <c r="X1205" s="99" cm="1">
        <f t="array" ref="X1205">_xlfn.IFNA(_xlfn.IFS(AND(P1205&gt;=2000, P1205&lt;3000), 10000, AND(P1205&gt;=3000, P1205&lt;4000), 15000, AND(P1205&gt;=4000, P1205&lt;5000), 20000, AND(P1205&gt;=5000), 25000),0)</f>
        <v>0</v>
      </c>
      <c r="Y1205" s="64" t="str">
        <f>_xlfn.IFNA(VLOOKUP(D1205,OTC!$A:$H,8,0),"")</f>
        <v/>
      </c>
      <c r="Z1205" s="102">
        <f t="shared" si="417"/>
        <v>53</v>
      </c>
      <c r="AA1205" s="113">
        <f t="shared" si="418"/>
        <v>1169</v>
      </c>
      <c r="AB1205" s="124">
        <f>IF(OR(ISNUMBER(SEARCH("적하삭제",J1205)),ISNUMBER(SEARCH("적하 삭제",J1205))),0,AA1205*Summary!$B$23/100)</f>
        <v>11015.8377</v>
      </c>
      <c r="AC1205" s="65"/>
      <c r="AD1205" s="145">
        <v>45926</v>
      </c>
      <c r="AE1205" s="139" t="s">
        <v>10</v>
      </c>
      <c r="AF1205" s="139">
        <v>82020038196</v>
      </c>
      <c r="AG1205" s="139" t="s">
        <v>3617</v>
      </c>
      <c r="AH1205" s="139" t="s">
        <v>3618</v>
      </c>
      <c r="AI1205" s="139">
        <v>1024990554</v>
      </c>
      <c r="AJ1205" s="139">
        <v>2812</v>
      </c>
      <c r="AK1205" s="139"/>
      <c r="AL1205" s="140">
        <v>1</v>
      </c>
      <c r="AM1205" s="141">
        <v>1.6</v>
      </c>
      <c r="AN1205" s="141">
        <v>3.4</v>
      </c>
      <c r="AO1205" s="141">
        <v>3.4</v>
      </c>
      <c r="AP1205" s="139" t="s">
        <v>8</v>
      </c>
      <c r="AQ1205" s="141">
        <v>9.17</v>
      </c>
      <c r="AR1205" s="139" t="s">
        <v>81</v>
      </c>
      <c r="AS1205" s="139" t="s">
        <v>81</v>
      </c>
      <c r="AT1205" s="139" t="s">
        <v>81</v>
      </c>
      <c r="AU1205" s="139" t="s">
        <v>81</v>
      </c>
      <c r="AV1205" s="139" t="s">
        <v>81</v>
      </c>
      <c r="AW1205" s="139">
        <v>2256355</v>
      </c>
      <c r="AX1205" s="139" t="s">
        <v>121</v>
      </c>
      <c r="AY1205" s="139" t="s">
        <v>82</v>
      </c>
      <c r="AZ1205" s="139"/>
      <c r="BA1205" s="139" t="s">
        <v>83</v>
      </c>
      <c r="BB1205" s="157">
        <v>596421509161</v>
      </c>
      <c r="BC1205" s="139"/>
      <c r="BD1205" s="139" t="s">
        <v>3619</v>
      </c>
      <c r="BE1205" s="139" t="s">
        <v>119</v>
      </c>
      <c r="BF1205" s="139" t="s">
        <v>87</v>
      </c>
      <c r="BG1205" s="139" t="s">
        <v>84</v>
      </c>
      <c r="BH1205" s="139" t="s">
        <v>85</v>
      </c>
      <c r="BI1205" s="139" t="s">
        <v>86</v>
      </c>
      <c r="BJ1205" s="139"/>
      <c r="BK1205" s="139" t="s">
        <v>116</v>
      </c>
    </row>
    <row r="1206" spans="1:63" ht="13.2" customHeight="1" x14ac:dyDescent="0.2">
      <c r="A1206" s="54">
        <f t="shared" si="397"/>
        <v>45926</v>
      </c>
      <c r="B1206" s="54" t="str">
        <f t="shared" si="398"/>
        <v>NRT</v>
      </c>
      <c r="C1206" s="53">
        <f t="shared" si="399"/>
        <v>82020038196</v>
      </c>
      <c r="D1206" s="55" t="str">
        <f t="shared" si="400"/>
        <v>PJP250149914</v>
      </c>
      <c r="E1206" s="53">
        <f t="shared" si="401"/>
        <v>596421509172</v>
      </c>
      <c r="F1206" s="53">
        <f t="shared" si="402"/>
        <v>2256355</v>
      </c>
      <c r="G1206" s="53" t="str">
        <f t="shared" si="403"/>
        <v>SWCORP (TEAMHT)</v>
      </c>
      <c r="H1206" s="55" t="str">
        <f t="shared" si="404"/>
        <v>최다현</v>
      </c>
      <c r="I1206" s="53">
        <f t="shared" si="405"/>
        <v>42820</v>
      </c>
      <c r="J1206" s="72">
        <f t="shared" si="406"/>
        <v>0</v>
      </c>
      <c r="K1206" s="114">
        <f t="shared" si="407"/>
        <v>1</v>
      </c>
      <c r="L1206" s="115">
        <f t="shared" si="408"/>
        <v>0.6</v>
      </c>
      <c r="M1206" s="115">
        <f t="shared" si="409"/>
        <v>2</v>
      </c>
      <c r="N1206" s="56">
        <f t="shared" si="410"/>
        <v>2</v>
      </c>
      <c r="O1206" s="53" t="str">
        <f t="shared" si="411"/>
        <v>일반(목록배제,Normal-Manifest Exception)</v>
      </c>
      <c r="P1206" s="100">
        <f t="shared" si="412"/>
        <v>9.6999999999999993</v>
      </c>
      <c r="Q1206" s="63" t="str">
        <f t="shared" si="413"/>
        <v>RS702</v>
      </c>
      <c r="R1206" s="63" t="str">
        <f t="shared" si="414"/>
        <v>AIR SEOUL</v>
      </c>
      <c r="S1206" s="54">
        <f t="shared" si="415"/>
        <v>45926</v>
      </c>
      <c r="T1206" s="94">
        <f t="shared" si="416"/>
        <v>850</v>
      </c>
      <c r="U1206" s="98" cm="1">
        <f t="array" ref="U1206">IF(OR(ISNUMBER(SEARCH("대신대납",J1206)),ISNUMBER(SEARCH("대신 대납",J1206))),_xlfn.LET(
  _xlpm.s,J1206,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6" s="98">
        <f>((K1206-1)*2500)/(Summary!$B$23/100)</f>
        <v>0</v>
      </c>
      <c r="W1206" s="107">
        <f>IF(OR(ISNUMBER(SEARCH("대신대납",J1206)),ISNUMBER(SEARCH("대신 대납",J1206)),ISNUMBER(SEARCH("대신착불",J1206)),ISNUMBER(SEARCH("대신 착불",J1206))), 0,_xlfn.IFNA(_xlfn.IFS(
    AND(N1206/K1206 &gt; 2, N1206/K1206 &lt;= 5), 500/(Summary!$B$23/100) * K1206,
    AND(N1206/K1206 &gt; 5, N1206/K1206 &lt;= 10), 1000/(Summary!$B$23/100) * K1206,
    AND(N1206/K1206 &gt; 10, N1206/K1206 &lt;= 20), 3000/(Summary!$B$23/100) * K1206,
    AND(N1206/K1206 &gt; 20, N1206/K1206 &lt;= 25), 11000/(Summary!$B$23/100) * K1206,
    AND(N1206/K1206 &gt; 25, N1206/K1206 &lt;= 999), 15000/(Summary!$B$23/100) * K1206
),0))</f>
        <v>0</v>
      </c>
      <c r="X1206" s="99" cm="1">
        <f t="array" ref="X1206">_xlfn.IFNA(_xlfn.IFS(AND(P1206&gt;=2000, P1206&lt;3000), 10000, AND(P1206&gt;=3000, P1206&lt;4000), 15000, AND(P1206&gt;=4000, P1206&lt;5000), 20000, AND(P1206&gt;=5000), 25000),0)</f>
        <v>0</v>
      </c>
      <c r="Y1206" s="64" t="str">
        <f>_xlfn.IFNA(VLOOKUP(D1206,OTC!$A:$H,8,0),"")</f>
        <v/>
      </c>
      <c r="Z1206" s="102">
        <f t="shared" si="417"/>
        <v>0</v>
      </c>
      <c r="AA1206" s="113">
        <f t="shared" si="418"/>
        <v>850</v>
      </c>
      <c r="AB1206" s="124">
        <f>IF(OR(ISNUMBER(SEARCH("적하삭제",J1206)),ISNUMBER(SEARCH("적하 삭제",J1206))),0,AA1206*Summary!$B$23/100)</f>
        <v>8009.8050000000003</v>
      </c>
      <c r="AC1206" s="65"/>
      <c r="AD1206" s="145">
        <v>45926</v>
      </c>
      <c r="AE1206" s="139" t="s">
        <v>10</v>
      </c>
      <c r="AF1206" s="139">
        <v>82020038196</v>
      </c>
      <c r="AG1206" s="139" t="s">
        <v>3620</v>
      </c>
      <c r="AH1206" s="139" t="s">
        <v>3621</v>
      </c>
      <c r="AI1206" s="139">
        <v>1091959072</v>
      </c>
      <c r="AJ1206" s="139">
        <v>42820</v>
      </c>
      <c r="AK1206" s="139"/>
      <c r="AL1206" s="140">
        <v>1</v>
      </c>
      <c r="AM1206" s="141">
        <v>0.6</v>
      </c>
      <c r="AN1206" s="141">
        <v>2</v>
      </c>
      <c r="AO1206" s="141">
        <v>2</v>
      </c>
      <c r="AP1206" s="139" t="s">
        <v>8</v>
      </c>
      <c r="AQ1206" s="141">
        <v>9.6999999999999993</v>
      </c>
      <c r="AR1206" s="139" t="s">
        <v>81</v>
      </c>
      <c r="AS1206" s="139" t="s">
        <v>81</v>
      </c>
      <c r="AT1206" s="139" t="s">
        <v>81</v>
      </c>
      <c r="AU1206" s="139" t="s">
        <v>81</v>
      </c>
      <c r="AV1206" s="139" t="s">
        <v>81</v>
      </c>
      <c r="AW1206" s="139">
        <v>2256355</v>
      </c>
      <c r="AX1206" s="139" t="s">
        <v>121</v>
      </c>
      <c r="AY1206" s="139" t="s">
        <v>82</v>
      </c>
      <c r="AZ1206" s="139"/>
      <c r="BA1206" s="139" t="s">
        <v>83</v>
      </c>
      <c r="BB1206" s="157">
        <v>596421509172</v>
      </c>
      <c r="BC1206" s="139"/>
      <c r="BD1206" s="139" t="s">
        <v>3622</v>
      </c>
      <c r="BE1206" s="139" t="s">
        <v>119</v>
      </c>
      <c r="BF1206" s="139" t="s">
        <v>87</v>
      </c>
      <c r="BG1206" s="139" t="s">
        <v>84</v>
      </c>
      <c r="BH1206" s="139" t="s">
        <v>85</v>
      </c>
      <c r="BI1206" s="139" t="s">
        <v>86</v>
      </c>
      <c r="BJ1206" s="139"/>
      <c r="BK1206" s="139" t="s">
        <v>116</v>
      </c>
    </row>
    <row r="1207" spans="1:63" ht="13.2" customHeight="1" x14ac:dyDescent="0.2">
      <c r="A1207" s="54">
        <f t="shared" si="397"/>
        <v>45926</v>
      </c>
      <c r="B1207" s="54" t="str">
        <f t="shared" si="398"/>
        <v>NRT</v>
      </c>
      <c r="C1207" s="53">
        <f t="shared" si="399"/>
        <v>82020038196</v>
      </c>
      <c r="D1207" s="55" t="str">
        <f t="shared" si="400"/>
        <v>PJP250149927</v>
      </c>
      <c r="E1207" s="53">
        <f t="shared" si="401"/>
        <v>596421510082</v>
      </c>
      <c r="F1207" s="53">
        <f t="shared" si="402"/>
        <v>2256355</v>
      </c>
      <c r="G1207" s="53" t="str">
        <f t="shared" si="403"/>
        <v>SWCORP (TEAMHT)</v>
      </c>
      <c r="H1207" s="55" t="str">
        <f t="shared" si="404"/>
        <v>김민성</v>
      </c>
      <c r="I1207" s="53">
        <f t="shared" si="405"/>
        <v>39204</v>
      </c>
      <c r="J1207" s="72">
        <f t="shared" si="406"/>
        <v>0</v>
      </c>
      <c r="K1207" s="114">
        <f t="shared" si="407"/>
        <v>1</v>
      </c>
      <c r="L1207" s="115">
        <f t="shared" si="408"/>
        <v>3.45</v>
      </c>
      <c r="M1207" s="115">
        <f t="shared" si="409"/>
        <v>3.6</v>
      </c>
      <c r="N1207" s="56">
        <f t="shared" si="410"/>
        <v>3.6</v>
      </c>
      <c r="O1207" s="53" t="str">
        <f t="shared" si="411"/>
        <v>일반(목록배제,Normal-Manifest Exception)</v>
      </c>
      <c r="P1207" s="100">
        <f t="shared" si="412"/>
        <v>7.47</v>
      </c>
      <c r="Q1207" s="63" t="str">
        <f t="shared" si="413"/>
        <v>RS702</v>
      </c>
      <c r="R1207" s="63" t="str">
        <f t="shared" si="414"/>
        <v>AIR SEOUL</v>
      </c>
      <c r="S1207" s="54">
        <f t="shared" si="415"/>
        <v>45926</v>
      </c>
      <c r="T1207" s="94">
        <f t="shared" si="416"/>
        <v>1154</v>
      </c>
      <c r="U1207" s="98" cm="1">
        <f t="array" ref="U1207">IF(OR(ISNUMBER(SEARCH("대신대납",J1207)),ISNUMBER(SEARCH("대신 대납",J1207))),_xlfn.LET(
  _xlpm.s,J1207,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7" s="98">
        <f>((K1207-1)*2500)/(Summary!$B$23/100)</f>
        <v>0</v>
      </c>
      <c r="W1207" s="107">
        <f>IF(OR(ISNUMBER(SEARCH("대신대납",J1207)),ISNUMBER(SEARCH("대신 대납",J1207)),ISNUMBER(SEARCH("대신착불",J1207)),ISNUMBER(SEARCH("대신 착불",J1207))), 0,_xlfn.IFNA(_xlfn.IFS(
    AND(N1207/K1207 &gt; 2, N1207/K1207 &lt;= 5), 500/(Summary!$B$23/100) * K1207,
    AND(N1207/K1207 &gt; 5, N1207/K1207 &lt;= 10), 1000/(Summary!$B$23/100) * K1207,
    AND(N1207/K1207 &gt; 10, N1207/K1207 &lt;= 20), 3000/(Summary!$B$23/100) * K1207,
    AND(N1207/K1207 &gt; 20, N1207/K1207 &lt;= 25), 11000/(Summary!$B$23/100) * K1207,
    AND(N1207/K1207 &gt; 25, N1207/K1207 &lt;= 999), 15000/(Summary!$B$23/100) * K1207
),0))</f>
        <v>53.059968376258844</v>
      </c>
      <c r="X1207" s="99" cm="1">
        <f t="array" ref="X1207">_xlfn.IFNA(_xlfn.IFS(AND(P1207&gt;=2000, P1207&lt;3000), 10000, AND(P1207&gt;=3000, P1207&lt;4000), 15000, AND(P1207&gt;=4000, P1207&lt;5000), 20000, AND(P1207&gt;=5000), 25000),0)</f>
        <v>0</v>
      </c>
      <c r="Y1207" s="64" t="str">
        <f>_xlfn.IFNA(VLOOKUP(D1207,OTC!$A:$H,8,0),"")</f>
        <v/>
      </c>
      <c r="Z1207" s="102">
        <f t="shared" si="417"/>
        <v>53</v>
      </c>
      <c r="AA1207" s="113">
        <f t="shared" si="418"/>
        <v>1207</v>
      </c>
      <c r="AB1207" s="124">
        <f>IF(OR(ISNUMBER(SEARCH("적하삭제",J1207)),ISNUMBER(SEARCH("적하 삭제",J1207))),0,AA1207*Summary!$B$23/100)</f>
        <v>11373.9231</v>
      </c>
      <c r="AC1207" s="65"/>
      <c r="AD1207" s="145">
        <v>45926</v>
      </c>
      <c r="AE1207" s="139" t="s">
        <v>10</v>
      </c>
      <c r="AF1207" s="139">
        <v>82020038196</v>
      </c>
      <c r="AG1207" s="139" t="s">
        <v>3623</v>
      </c>
      <c r="AH1207" s="139" t="s">
        <v>3624</v>
      </c>
      <c r="AI1207" s="139">
        <v>1071921726</v>
      </c>
      <c r="AJ1207" s="139">
        <v>39204</v>
      </c>
      <c r="AK1207" s="139"/>
      <c r="AL1207" s="140">
        <v>1</v>
      </c>
      <c r="AM1207" s="141">
        <v>3.45</v>
      </c>
      <c r="AN1207" s="141">
        <v>3.6</v>
      </c>
      <c r="AO1207" s="141">
        <v>3.6</v>
      </c>
      <c r="AP1207" s="139" t="s">
        <v>8</v>
      </c>
      <c r="AQ1207" s="141">
        <v>7.47</v>
      </c>
      <c r="AR1207" s="139" t="s">
        <v>81</v>
      </c>
      <c r="AS1207" s="139" t="s">
        <v>81</v>
      </c>
      <c r="AT1207" s="139" t="s">
        <v>81</v>
      </c>
      <c r="AU1207" s="139" t="s">
        <v>81</v>
      </c>
      <c r="AV1207" s="139" t="s">
        <v>81</v>
      </c>
      <c r="AW1207" s="139">
        <v>2256355</v>
      </c>
      <c r="AX1207" s="139" t="s">
        <v>121</v>
      </c>
      <c r="AY1207" s="139" t="s">
        <v>82</v>
      </c>
      <c r="AZ1207" s="139"/>
      <c r="BA1207" s="139" t="s">
        <v>83</v>
      </c>
      <c r="BB1207" s="157">
        <v>596421510082</v>
      </c>
      <c r="BC1207" s="139"/>
      <c r="BD1207" s="139" t="s">
        <v>3625</v>
      </c>
      <c r="BE1207" s="139" t="s">
        <v>119</v>
      </c>
      <c r="BF1207" s="139" t="s">
        <v>87</v>
      </c>
      <c r="BG1207" s="139" t="s">
        <v>84</v>
      </c>
      <c r="BH1207" s="139" t="s">
        <v>85</v>
      </c>
      <c r="BI1207" s="139" t="s">
        <v>86</v>
      </c>
      <c r="BJ1207" s="139"/>
      <c r="BK1207" s="139" t="s">
        <v>116</v>
      </c>
    </row>
    <row r="1208" spans="1:63" ht="13.2" customHeight="1" x14ac:dyDescent="0.2">
      <c r="A1208" s="54">
        <f t="shared" si="397"/>
        <v>45926</v>
      </c>
      <c r="B1208" s="54" t="str">
        <f t="shared" si="398"/>
        <v>NRT</v>
      </c>
      <c r="C1208" s="53">
        <f t="shared" si="399"/>
        <v>82020038196</v>
      </c>
      <c r="D1208" s="55" t="str">
        <f t="shared" si="400"/>
        <v>PJP250149926</v>
      </c>
      <c r="E1208" s="53">
        <f t="shared" si="401"/>
        <v>596421510071</v>
      </c>
      <c r="F1208" s="53">
        <f t="shared" si="402"/>
        <v>2256355</v>
      </c>
      <c r="G1208" s="53" t="str">
        <f t="shared" si="403"/>
        <v>SWCORP (TEAMHT)</v>
      </c>
      <c r="H1208" s="55" t="str">
        <f t="shared" si="404"/>
        <v>김용대</v>
      </c>
      <c r="I1208" s="53">
        <f t="shared" si="405"/>
        <v>7976</v>
      </c>
      <c r="J1208" s="72">
        <f t="shared" si="406"/>
        <v>0</v>
      </c>
      <c r="K1208" s="114">
        <f t="shared" si="407"/>
        <v>1</v>
      </c>
      <c r="L1208" s="115">
        <f t="shared" si="408"/>
        <v>0.75</v>
      </c>
      <c r="M1208" s="115">
        <f t="shared" si="409"/>
        <v>3.6</v>
      </c>
      <c r="N1208" s="56">
        <f t="shared" si="410"/>
        <v>3.6</v>
      </c>
      <c r="O1208" s="53" t="str">
        <f t="shared" si="411"/>
        <v>일반(목록배제,Normal-Manifest Exception)</v>
      </c>
      <c r="P1208" s="100">
        <f t="shared" si="412"/>
        <v>4.47</v>
      </c>
      <c r="Q1208" s="63" t="str">
        <f t="shared" si="413"/>
        <v>RS702</v>
      </c>
      <c r="R1208" s="63" t="str">
        <f t="shared" si="414"/>
        <v>AIR SEOUL</v>
      </c>
      <c r="S1208" s="54">
        <f t="shared" si="415"/>
        <v>45926</v>
      </c>
      <c r="T1208" s="94">
        <f t="shared" si="416"/>
        <v>1154</v>
      </c>
      <c r="U1208" s="98" cm="1">
        <f t="array" ref="U1208">IF(OR(ISNUMBER(SEARCH("대신대납",J1208)),ISNUMBER(SEARCH("대신 대납",J1208))),_xlfn.LET(
  _xlpm.s,J1208,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8" s="98">
        <f>((K1208-1)*2500)/(Summary!$B$23/100)</f>
        <v>0</v>
      </c>
      <c r="W1208" s="107">
        <f>IF(OR(ISNUMBER(SEARCH("대신대납",J1208)),ISNUMBER(SEARCH("대신 대납",J1208)),ISNUMBER(SEARCH("대신착불",J1208)),ISNUMBER(SEARCH("대신 착불",J1208))), 0,_xlfn.IFNA(_xlfn.IFS(
    AND(N1208/K1208 &gt; 2, N1208/K1208 &lt;= 5), 500/(Summary!$B$23/100) * K1208,
    AND(N1208/K1208 &gt; 5, N1208/K1208 &lt;= 10), 1000/(Summary!$B$23/100) * K1208,
    AND(N1208/K1208 &gt; 10, N1208/K1208 &lt;= 20), 3000/(Summary!$B$23/100) * K1208,
    AND(N1208/K1208 &gt; 20, N1208/K1208 &lt;= 25), 11000/(Summary!$B$23/100) * K1208,
    AND(N1208/K1208 &gt; 25, N1208/K1208 &lt;= 999), 15000/(Summary!$B$23/100) * K1208
),0))</f>
        <v>53.059968376258844</v>
      </c>
      <c r="X1208" s="99" cm="1">
        <f t="array" ref="X1208">_xlfn.IFNA(_xlfn.IFS(AND(P1208&gt;=2000, P1208&lt;3000), 10000, AND(P1208&gt;=3000, P1208&lt;4000), 15000, AND(P1208&gt;=4000, P1208&lt;5000), 20000, AND(P1208&gt;=5000), 25000),0)</f>
        <v>0</v>
      </c>
      <c r="Y1208" s="64" t="str">
        <f>_xlfn.IFNA(VLOOKUP(D1208,OTC!$A:$H,8,0),"")</f>
        <v/>
      </c>
      <c r="Z1208" s="102">
        <f t="shared" si="417"/>
        <v>53</v>
      </c>
      <c r="AA1208" s="113">
        <f t="shared" si="418"/>
        <v>1207</v>
      </c>
      <c r="AB1208" s="124">
        <f>IF(OR(ISNUMBER(SEARCH("적하삭제",J1208)),ISNUMBER(SEARCH("적하 삭제",J1208))),0,AA1208*Summary!$B$23/100)</f>
        <v>11373.9231</v>
      </c>
      <c r="AC1208" s="65"/>
      <c r="AD1208" s="145">
        <v>45926</v>
      </c>
      <c r="AE1208" s="139" t="s">
        <v>10</v>
      </c>
      <c r="AF1208" s="139">
        <v>82020038196</v>
      </c>
      <c r="AG1208" s="139" t="s">
        <v>3626</v>
      </c>
      <c r="AH1208" s="139" t="s">
        <v>3627</v>
      </c>
      <c r="AI1208" s="139">
        <v>1083005917</v>
      </c>
      <c r="AJ1208" s="139">
        <v>7976</v>
      </c>
      <c r="AK1208" s="139"/>
      <c r="AL1208" s="140">
        <v>1</v>
      </c>
      <c r="AM1208" s="141">
        <v>0.75</v>
      </c>
      <c r="AN1208" s="141">
        <v>3.6</v>
      </c>
      <c r="AO1208" s="141">
        <v>3.6</v>
      </c>
      <c r="AP1208" s="139" t="s">
        <v>8</v>
      </c>
      <c r="AQ1208" s="141">
        <v>4.47</v>
      </c>
      <c r="AR1208" s="139" t="s">
        <v>81</v>
      </c>
      <c r="AS1208" s="139" t="s">
        <v>81</v>
      </c>
      <c r="AT1208" s="139" t="s">
        <v>81</v>
      </c>
      <c r="AU1208" s="139" t="s">
        <v>81</v>
      </c>
      <c r="AV1208" s="139" t="s">
        <v>81</v>
      </c>
      <c r="AW1208" s="139">
        <v>2256355</v>
      </c>
      <c r="AX1208" s="139" t="s">
        <v>121</v>
      </c>
      <c r="AY1208" s="139" t="s">
        <v>82</v>
      </c>
      <c r="AZ1208" s="139"/>
      <c r="BA1208" s="139" t="s">
        <v>83</v>
      </c>
      <c r="BB1208" s="157">
        <v>596421510071</v>
      </c>
      <c r="BC1208" s="139"/>
      <c r="BD1208" s="139" t="s">
        <v>3628</v>
      </c>
      <c r="BE1208" s="139" t="s">
        <v>119</v>
      </c>
      <c r="BF1208" s="139" t="s">
        <v>87</v>
      </c>
      <c r="BG1208" s="139" t="s">
        <v>84</v>
      </c>
      <c r="BH1208" s="139" t="s">
        <v>85</v>
      </c>
      <c r="BI1208" s="139" t="s">
        <v>86</v>
      </c>
      <c r="BJ1208" s="139"/>
      <c r="BK1208" s="139" t="s">
        <v>116</v>
      </c>
    </row>
    <row r="1209" spans="1:63" ht="13.2" customHeight="1" x14ac:dyDescent="0.2">
      <c r="A1209" s="54">
        <f t="shared" si="397"/>
        <v>45926</v>
      </c>
      <c r="B1209" s="54" t="str">
        <f t="shared" si="398"/>
        <v>NRT</v>
      </c>
      <c r="C1209" s="53">
        <f t="shared" si="399"/>
        <v>82020038196</v>
      </c>
      <c r="D1209" s="55" t="str">
        <f t="shared" si="400"/>
        <v>PJP250149739</v>
      </c>
      <c r="E1209" s="53">
        <f t="shared" si="401"/>
        <v>596421507385</v>
      </c>
      <c r="F1209" s="53">
        <f t="shared" si="402"/>
        <v>2256355</v>
      </c>
      <c r="G1209" s="53" t="str">
        <f t="shared" si="403"/>
        <v>SWCORP (TEAMHT)</v>
      </c>
      <c r="H1209" s="55" t="str">
        <f t="shared" si="404"/>
        <v>김해인</v>
      </c>
      <c r="I1209" s="53">
        <f t="shared" si="405"/>
        <v>49229</v>
      </c>
      <c r="J1209" s="72">
        <f t="shared" si="406"/>
        <v>0</v>
      </c>
      <c r="K1209" s="114">
        <f t="shared" si="407"/>
        <v>1</v>
      </c>
      <c r="L1209" s="115">
        <f t="shared" si="408"/>
        <v>1.35</v>
      </c>
      <c r="M1209" s="115">
        <f t="shared" si="409"/>
        <v>3.6</v>
      </c>
      <c r="N1209" s="56">
        <f t="shared" si="410"/>
        <v>3.6</v>
      </c>
      <c r="O1209" s="53" t="str">
        <f t="shared" si="411"/>
        <v>일반(목록배제,Normal-Manifest Exception)</v>
      </c>
      <c r="P1209" s="100">
        <f t="shared" si="412"/>
        <v>12.95</v>
      </c>
      <c r="Q1209" s="63" t="str">
        <f t="shared" si="413"/>
        <v>RS702</v>
      </c>
      <c r="R1209" s="63" t="str">
        <f t="shared" si="414"/>
        <v>AIR SEOUL</v>
      </c>
      <c r="S1209" s="54">
        <f t="shared" si="415"/>
        <v>45926</v>
      </c>
      <c r="T1209" s="94">
        <f t="shared" si="416"/>
        <v>1154</v>
      </c>
      <c r="U1209" s="98" cm="1">
        <f t="array" ref="U1209">IF(OR(ISNUMBER(SEARCH("대신대납",J1209)),ISNUMBER(SEARCH("대신 대납",J1209))),_xlfn.LET(
  _xlpm.s,J1209,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09" s="98">
        <f>((K1209-1)*2500)/(Summary!$B$23/100)</f>
        <v>0</v>
      </c>
      <c r="W1209" s="107">
        <f>IF(OR(ISNUMBER(SEARCH("대신대납",J1209)),ISNUMBER(SEARCH("대신 대납",J1209)),ISNUMBER(SEARCH("대신착불",J1209)),ISNUMBER(SEARCH("대신 착불",J1209))), 0,_xlfn.IFNA(_xlfn.IFS(
    AND(N1209/K1209 &gt; 2, N1209/K1209 &lt;= 5), 500/(Summary!$B$23/100) * K1209,
    AND(N1209/K1209 &gt; 5, N1209/K1209 &lt;= 10), 1000/(Summary!$B$23/100) * K1209,
    AND(N1209/K1209 &gt; 10, N1209/K1209 &lt;= 20), 3000/(Summary!$B$23/100) * K1209,
    AND(N1209/K1209 &gt; 20, N1209/K1209 &lt;= 25), 11000/(Summary!$B$23/100) * K1209,
    AND(N1209/K1209 &gt; 25, N1209/K1209 &lt;= 999), 15000/(Summary!$B$23/100) * K1209
),0))</f>
        <v>53.059968376258844</v>
      </c>
      <c r="X1209" s="99" cm="1">
        <f t="array" ref="X1209">_xlfn.IFNA(_xlfn.IFS(AND(P1209&gt;=2000, P1209&lt;3000), 10000, AND(P1209&gt;=3000, P1209&lt;4000), 15000, AND(P1209&gt;=4000, P1209&lt;5000), 20000, AND(P1209&gt;=5000), 25000),0)</f>
        <v>0</v>
      </c>
      <c r="Y1209" s="64" t="str">
        <f>_xlfn.IFNA(VLOOKUP(D1209,OTC!$A:$H,8,0),"")</f>
        <v/>
      </c>
      <c r="Z1209" s="102">
        <f t="shared" si="417"/>
        <v>53</v>
      </c>
      <c r="AA1209" s="113">
        <f t="shared" si="418"/>
        <v>1207</v>
      </c>
      <c r="AB1209" s="124">
        <f>IF(OR(ISNUMBER(SEARCH("적하삭제",J1209)),ISNUMBER(SEARCH("적하 삭제",J1209))),0,AA1209*Summary!$B$23/100)</f>
        <v>11373.9231</v>
      </c>
      <c r="AC1209" s="65"/>
      <c r="AD1209" s="145">
        <v>45926</v>
      </c>
      <c r="AE1209" s="139" t="s">
        <v>10</v>
      </c>
      <c r="AF1209" s="139">
        <v>82020038196</v>
      </c>
      <c r="AG1209" s="139" t="s">
        <v>3629</v>
      </c>
      <c r="AH1209" s="139" t="s">
        <v>3630</v>
      </c>
      <c r="AI1209" s="139">
        <v>1075960510</v>
      </c>
      <c r="AJ1209" s="139">
        <v>49229</v>
      </c>
      <c r="AK1209" s="139"/>
      <c r="AL1209" s="140">
        <v>1</v>
      </c>
      <c r="AM1209" s="141">
        <v>1.35</v>
      </c>
      <c r="AN1209" s="141">
        <v>3.6</v>
      </c>
      <c r="AO1209" s="141">
        <v>3.6</v>
      </c>
      <c r="AP1209" s="139" t="s">
        <v>8</v>
      </c>
      <c r="AQ1209" s="141">
        <v>12.95</v>
      </c>
      <c r="AR1209" s="139" t="s">
        <v>81</v>
      </c>
      <c r="AS1209" s="139" t="s">
        <v>81</v>
      </c>
      <c r="AT1209" s="139" t="s">
        <v>81</v>
      </c>
      <c r="AU1209" s="139" t="s">
        <v>81</v>
      </c>
      <c r="AV1209" s="139" t="s">
        <v>81</v>
      </c>
      <c r="AW1209" s="139">
        <v>2256355</v>
      </c>
      <c r="AX1209" s="139" t="s">
        <v>121</v>
      </c>
      <c r="AY1209" s="139" t="s">
        <v>82</v>
      </c>
      <c r="AZ1209" s="139"/>
      <c r="BA1209" s="139" t="s">
        <v>83</v>
      </c>
      <c r="BB1209" s="157">
        <v>596421507385</v>
      </c>
      <c r="BC1209" s="139"/>
      <c r="BD1209" s="139" t="s">
        <v>3631</v>
      </c>
      <c r="BE1209" s="139" t="s">
        <v>119</v>
      </c>
      <c r="BF1209" s="139" t="s">
        <v>87</v>
      </c>
      <c r="BG1209" s="139" t="s">
        <v>84</v>
      </c>
      <c r="BH1209" s="139" t="s">
        <v>85</v>
      </c>
      <c r="BI1209" s="139" t="s">
        <v>86</v>
      </c>
      <c r="BJ1209" s="139"/>
      <c r="BK1209" s="139" t="s">
        <v>116</v>
      </c>
    </row>
    <row r="1210" spans="1:63" ht="13.2" customHeight="1" x14ac:dyDescent="0.2">
      <c r="A1210" s="54">
        <f t="shared" si="397"/>
        <v>45926</v>
      </c>
      <c r="B1210" s="54" t="str">
        <f t="shared" si="398"/>
        <v>NRT</v>
      </c>
      <c r="C1210" s="53">
        <f t="shared" si="399"/>
        <v>82020038196</v>
      </c>
      <c r="D1210" s="55" t="str">
        <f t="shared" si="400"/>
        <v>PJP250149900</v>
      </c>
      <c r="E1210" s="53">
        <f t="shared" si="401"/>
        <v>596421509032</v>
      </c>
      <c r="F1210" s="53">
        <f t="shared" si="402"/>
        <v>2256355</v>
      </c>
      <c r="G1210" s="53" t="str">
        <f t="shared" si="403"/>
        <v>SWCORP (TEAMHT)</v>
      </c>
      <c r="H1210" s="55" t="str">
        <f t="shared" si="404"/>
        <v>정승혁</v>
      </c>
      <c r="I1210" s="53">
        <f t="shared" si="405"/>
        <v>21947</v>
      </c>
      <c r="J1210" s="72" t="str">
        <f t="shared" si="406"/>
        <v>[동물검역]</v>
      </c>
      <c r="K1210" s="114">
        <f t="shared" si="407"/>
        <v>1</v>
      </c>
      <c r="L1210" s="115">
        <f t="shared" si="408"/>
        <v>0.8</v>
      </c>
      <c r="M1210" s="115">
        <f t="shared" si="409"/>
        <v>2</v>
      </c>
      <c r="N1210" s="56">
        <f t="shared" si="410"/>
        <v>2</v>
      </c>
      <c r="O1210" s="53" t="str">
        <f t="shared" si="411"/>
        <v>동물검역(Animal Inspection)</v>
      </c>
      <c r="P1210" s="100">
        <f t="shared" si="412"/>
        <v>2.94</v>
      </c>
      <c r="Q1210" s="63" t="str">
        <f t="shared" si="413"/>
        <v>RS702</v>
      </c>
      <c r="R1210" s="63" t="str">
        <f t="shared" si="414"/>
        <v>AIR SEOUL</v>
      </c>
      <c r="S1210" s="54">
        <f t="shared" si="415"/>
        <v>45926</v>
      </c>
      <c r="T1210" s="94">
        <f t="shared" si="416"/>
        <v>850</v>
      </c>
      <c r="U1210" s="98" cm="1">
        <f t="array" ref="U1210">IF(OR(ISNUMBER(SEARCH("대신대납",J1210)),ISNUMBER(SEARCH("대신 대납",J1210))),_xlfn.LET(
  _xlpm.s,J1210,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0" s="98">
        <f>((K1210-1)*2500)/(Summary!$B$23/100)</f>
        <v>0</v>
      </c>
      <c r="W1210" s="107">
        <f>IF(OR(ISNUMBER(SEARCH("대신대납",J1210)),ISNUMBER(SEARCH("대신 대납",J1210)),ISNUMBER(SEARCH("대신착불",J1210)),ISNUMBER(SEARCH("대신 착불",J1210))), 0,_xlfn.IFNA(_xlfn.IFS(
    AND(N1210/K1210 &gt; 2, N1210/K1210 &lt;= 5), 500/(Summary!$B$23/100) * K1210,
    AND(N1210/K1210 &gt; 5, N1210/K1210 &lt;= 10), 1000/(Summary!$B$23/100) * K1210,
    AND(N1210/K1210 &gt; 10, N1210/K1210 &lt;= 20), 3000/(Summary!$B$23/100) * K1210,
    AND(N1210/K1210 &gt; 20, N1210/K1210 &lt;= 25), 11000/(Summary!$B$23/100) * K1210,
    AND(N1210/K1210 &gt; 25, N1210/K1210 &lt;= 999), 15000/(Summary!$B$23/100) * K1210
),0))</f>
        <v>0</v>
      </c>
      <c r="X1210" s="99" cm="1">
        <f t="array" ref="X1210">_xlfn.IFNA(_xlfn.IFS(AND(P1210&gt;=2000, P1210&lt;3000), 10000, AND(P1210&gt;=3000, P1210&lt;4000), 15000, AND(P1210&gt;=4000, P1210&lt;5000), 20000, AND(P1210&gt;=5000), 25000),0)</f>
        <v>0</v>
      </c>
      <c r="Y1210" s="64" t="str">
        <f>_xlfn.IFNA(VLOOKUP(D1210,OTC!$A:$H,8,0),"")</f>
        <v/>
      </c>
      <c r="Z1210" s="102">
        <f t="shared" si="417"/>
        <v>0</v>
      </c>
      <c r="AA1210" s="113">
        <f t="shared" si="418"/>
        <v>850</v>
      </c>
      <c r="AB1210" s="124">
        <f>IF(OR(ISNUMBER(SEARCH("적하삭제",J1210)),ISNUMBER(SEARCH("적하 삭제",J1210))),0,AA1210*Summary!$B$23/100)</f>
        <v>8009.8050000000003</v>
      </c>
      <c r="AC1210" s="65"/>
      <c r="AD1210" s="145">
        <v>45926</v>
      </c>
      <c r="AE1210" s="139" t="s">
        <v>10</v>
      </c>
      <c r="AF1210" s="139">
        <v>82020038196</v>
      </c>
      <c r="AG1210" s="139" t="s">
        <v>3632</v>
      </c>
      <c r="AH1210" s="139" t="s">
        <v>3633</v>
      </c>
      <c r="AI1210" s="139">
        <v>1074195311</v>
      </c>
      <c r="AJ1210" s="139">
        <v>21947</v>
      </c>
      <c r="AK1210" s="139" t="s">
        <v>108</v>
      </c>
      <c r="AL1210" s="140">
        <v>1</v>
      </c>
      <c r="AM1210" s="141">
        <v>0.8</v>
      </c>
      <c r="AN1210" s="141">
        <v>2</v>
      </c>
      <c r="AO1210" s="141">
        <v>2</v>
      </c>
      <c r="AP1210" s="139" t="s">
        <v>100</v>
      </c>
      <c r="AQ1210" s="141">
        <v>2.94</v>
      </c>
      <c r="AR1210" s="139" t="s">
        <v>81</v>
      </c>
      <c r="AS1210" s="139" t="s">
        <v>81</v>
      </c>
      <c r="AT1210" s="139" t="s">
        <v>81</v>
      </c>
      <c r="AU1210" s="139"/>
      <c r="AV1210" s="139"/>
      <c r="AW1210" s="139">
        <v>2256355</v>
      </c>
      <c r="AX1210" s="139" t="s">
        <v>121</v>
      </c>
      <c r="AY1210" s="139" t="s">
        <v>82</v>
      </c>
      <c r="AZ1210" s="139"/>
      <c r="BA1210" s="139" t="s">
        <v>83</v>
      </c>
      <c r="BB1210" s="157">
        <v>596421509032</v>
      </c>
      <c r="BC1210" s="139"/>
      <c r="BD1210" s="139" t="s">
        <v>3634</v>
      </c>
      <c r="BE1210" s="139" t="s">
        <v>119</v>
      </c>
      <c r="BF1210" s="139" t="s">
        <v>87</v>
      </c>
      <c r="BG1210" s="139" t="s">
        <v>84</v>
      </c>
      <c r="BH1210" s="139" t="s">
        <v>85</v>
      </c>
      <c r="BI1210" s="139" t="s">
        <v>86</v>
      </c>
      <c r="BJ1210" s="139"/>
      <c r="BK1210" s="139" t="s">
        <v>116</v>
      </c>
    </row>
    <row r="1211" spans="1:63" ht="13.2" customHeight="1" x14ac:dyDescent="0.2">
      <c r="A1211" s="54">
        <f t="shared" si="397"/>
        <v>45926</v>
      </c>
      <c r="B1211" s="54" t="str">
        <f t="shared" si="398"/>
        <v>NRT</v>
      </c>
      <c r="C1211" s="53">
        <f t="shared" si="399"/>
        <v>82020038196</v>
      </c>
      <c r="D1211" s="55" t="str">
        <f t="shared" si="400"/>
        <v>PJP250149901</v>
      </c>
      <c r="E1211" s="53">
        <f t="shared" si="401"/>
        <v>596421509043</v>
      </c>
      <c r="F1211" s="53">
        <f t="shared" si="402"/>
        <v>2256355</v>
      </c>
      <c r="G1211" s="53" t="str">
        <f t="shared" si="403"/>
        <v>SWCORP (TEAMHT)</v>
      </c>
      <c r="H1211" s="55" t="str">
        <f t="shared" si="404"/>
        <v>류하은</v>
      </c>
      <c r="I1211" s="53">
        <f t="shared" si="405"/>
        <v>54616</v>
      </c>
      <c r="J1211" s="72">
        <f t="shared" si="406"/>
        <v>0</v>
      </c>
      <c r="K1211" s="114">
        <f t="shared" si="407"/>
        <v>1</v>
      </c>
      <c r="L1211" s="115">
        <f t="shared" si="408"/>
        <v>6.4</v>
      </c>
      <c r="M1211" s="115">
        <f t="shared" si="409"/>
        <v>6.2</v>
      </c>
      <c r="N1211" s="56">
        <f t="shared" si="410"/>
        <v>6.4</v>
      </c>
      <c r="O1211" s="53" t="str">
        <f t="shared" si="411"/>
        <v>일반(목록배제,Normal-Manifest Exception)</v>
      </c>
      <c r="P1211" s="100">
        <f t="shared" si="412"/>
        <v>16.71</v>
      </c>
      <c r="Q1211" s="63" t="str">
        <f t="shared" si="413"/>
        <v>RS702</v>
      </c>
      <c r="R1211" s="63" t="str">
        <f t="shared" si="414"/>
        <v>AIR SEOUL</v>
      </c>
      <c r="S1211" s="54">
        <f t="shared" si="415"/>
        <v>45926</v>
      </c>
      <c r="T1211" s="94">
        <f t="shared" si="416"/>
        <v>1686</v>
      </c>
      <c r="U1211" s="98" cm="1">
        <f t="array" ref="U1211">IF(OR(ISNUMBER(SEARCH("대신대납",J1211)),ISNUMBER(SEARCH("대신 대납",J1211))),_xlfn.LET(
  _xlpm.s,J1211,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1" s="98">
        <f>((K1211-1)*2500)/(Summary!$B$23/100)</f>
        <v>0</v>
      </c>
      <c r="W1211" s="107">
        <f>IF(OR(ISNUMBER(SEARCH("대신대납",J1211)),ISNUMBER(SEARCH("대신 대납",J1211)),ISNUMBER(SEARCH("대신착불",J1211)),ISNUMBER(SEARCH("대신 착불",J1211))), 0,_xlfn.IFNA(_xlfn.IFS(
    AND(N1211/K1211 &gt; 2, N1211/K1211 &lt;= 5), 500/(Summary!$B$23/100) * K1211,
    AND(N1211/K1211 &gt; 5, N1211/K1211 &lt;= 10), 1000/(Summary!$B$23/100) * K1211,
    AND(N1211/K1211 &gt; 10, N1211/K1211 &lt;= 20), 3000/(Summary!$B$23/100) * K1211,
    AND(N1211/K1211 &gt; 20, N1211/K1211 &lt;= 25), 11000/(Summary!$B$23/100) * K1211,
    AND(N1211/K1211 &gt; 25, N1211/K1211 &lt;= 999), 15000/(Summary!$B$23/100) * K1211
),0))</f>
        <v>106.11993675251769</v>
      </c>
      <c r="X1211" s="99" cm="1">
        <f t="array" ref="X1211">_xlfn.IFNA(_xlfn.IFS(AND(P1211&gt;=2000, P1211&lt;3000), 10000, AND(P1211&gt;=3000, P1211&lt;4000), 15000, AND(P1211&gt;=4000, P1211&lt;5000), 20000, AND(P1211&gt;=5000), 25000),0)</f>
        <v>0</v>
      </c>
      <c r="Y1211" s="64" t="str">
        <f>_xlfn.IFNA(VLOOKUP(D1211,OTC!$A:$H,8,0),"")</f>
        <v/>
      </c>
      <c r="Z1211" s="102">
        <f t="shared" si="417"/>
        <v>106</v>
      </c>
      <c r="AA1211" s="113">
        <f t="shared" si="418"/>
        <v>1792</v>
      </c>
      <c r="AB1211" s="124">
        <f>IF(OR(ISNUMBER(SEARCH("적하삭제",J1211)),ISNUMBER(SEARCH("적하 삭제",J1211))),0,AA1211*Summary!$B$23/100)</f>
        <v>16886.553599999999</v>
      </c>
      <c r="AC1211" s="65"/>
      <c r="AD1211" s="145">
        <v>45926</v>
      </c>
      <c r="AE1211" s="139" t="s">
        <v>10</v>
      </c>
      <c r="AF1211" s="139">
        <v>82020038196</v>
      </c>
      <c r="AG1211" s="139" t="s">
        <v>3635</v>
      </c>
      <c r="AH1211" s="139" t="s">
        <v>223</v>
      </c>
      <c r="AI1211" s="139">
        <v>1045104726</v>
      </c>
      <c r="AJ1211" s="139">
        <v>54616</v>
      </c>
      <c r="AK1211" s="139"/>
      <c r="AL1211" s="140">
        <v>1</v>
      </c>
      <c r="AM1211" s="141">
        <v>6.4</v>
      </c>
      <c r="AN1211" s="141">
        <v>6.2</v>
      </c>
      <c r="AO1211" s="141">
        <v>6.5</v>
      </c>
      <c r="AP1211" s="139" t="s">
        <v>8</v>
      </c>
      <c r="AQ1211" s="141">
        <v>16.71</v>
      </c>
      <c r="AR1211" s="139" t="s">
        <v>81</v>
      </c>
      <c r="AS1211" s="139" t="s">
        <v>81</v>
      </c>
      <c r="AT1211" s="139" t="s">
        <v>81</v>
      </c>
      <c r="AU1211" s="139" t="s">
        <v>81</v>
      </c>
      <c r="AV1211" s="139" t="s">
        <v>81</v>
      </c>
      <c r="AW1211" s="139">
        <v>2256355</v>
      </c>
      <c r="AX1211" s="139" t="s">
        <v>121</v>
      </c>
      <c r="AY1211" s="139" t="s">
        <v>82</v>
      </c>
      <c r="AZ1211" s="139"/>
      <c r="BA1211" s="139" t="s">
        <v>83</v>
      </c>
      <c r="BB1211" s="157">
        <v>596421509043</v>
      </c>
      <c r="BC1211" s="139"/>
      <c r="BD1211" s="139" t="s">
        <v>3636</v>
      </c>
      <c r="BE1211" s="139" t="s">
        <v>119</v>
      </c>
      <c r="BF1211" s="139" t="s">
        <v>87</v>
      </c>
      <c r="BG1211" s="139" t="s">
        <v>84</v>
      </c>
      <c r="BH1211" s="139" t="s">
        <v>85</v>
      </c>
      <c r="BI1211" s="139" t="s">
        <v>86</v>
      </c>
      <c r="BJ1211" s="139"/>
      <c r="BK1211" s="139" t="s">
        <v>116</v>
      </c>
    </row>
    <row r="1212" spans="1:63" ht="13.2" customHeight="1" x14ac:dyDescent="0.2">
      <c r="A1212" s="54">
        <f t="shared" si="397"/>
        <v>45926</v>
      </c>
      <c r="B1212" s="54" t="str">
        <f t="shared" si="398"/>
        <v>NRT</v>
      </c>
      <c r="C1212" s="53">
        <f t="shared" si="399"/>
        <v>82020038196</v>
      </c>
      <c r="D1212" s="55" t="str">
        <f t="shared" si="400"/>
        <v>PJP250149904</v>
      </c>
      <c r="E1212" s="53">
        <f t="shared" si="401"/>
        <v>596421509076</v>
      </c>
      <c r="F1212" s="53">
        <f t="shared" si="402"/>
        <v>2256355</v>
      </c>
      <c r="G1212" s="53" t="str">
        <f t="shared" si="403"/>
        <v>SWCORP (TEAMHT)</v>
      </c>
      <c r="H1212" s="55" t="str">
        <f t="shared" si="404"/>
        <v>신종섭</v>
      </c>
      <c r="I1212" s="53">
        <f t="shared" si="405"/>
        <v>7752</v>
      </c>
      <c r="J1212" s="72">
        <f t="shared" si="406"/>
        <v>0</v>
      </c>
      <c r="K1212" s="114">
        <f t="shared" si="407"/>
        <v>1</v>
      </c>
      <c r="L1212" s="115">
        <f t="shared" si="408"/>
        <v>0.5</v>
      </c>
      <c r="M1212" s="115">
        <f t="shared" si="409"/>
        <v>2</v>
      </c>
      <c r="N1212" s="56">
        <f t="shared" si="410"/>
        <v>2</v>
      </c>
      <c r="O1212" s="53" t="str">
        <f t="shared" si="411"/>
        <v>일반(목록배제,Normal-Manifest Exception)</v>
      </c>
      <c r="P1212" s="100">
        <f t="shared" si="412"/>
        <v>8.0500000000000007</v>
      </c>
      <c r="Q1212" s="63" t="str">
        <f t="shared" si="413"/>
        <v>RS702</v>
      </c>
      <c r="R1212" s="63" t="str">
        <f t="shared" si="414"/>
        <v>AIR SEOUL</v>
      </c>
      <c r="S1212" s="54">
        <f t="shared" si="415"/>
        <v>45926</v>
      </c>
      <c r="T1212" s="94">
        <f t="shared" si="416"/>
        <v>850</v>
      </c>
      <c r="U1212" s="98" cm="1">
        <f t="array" ref="U1212">IF(OR(ISNUMBER(SEARCH("대신대납",J1212)),ISNUMBER(SEARCH("대신 대납",J1212))),_xlfn.LET(
  _xlpm.s,J1212,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2" s="98">
        <f>((K1212-1)*2500)/(Summary!$B$23/100)</f>
        <v>0</v>
      </c>
      <c r="W1212" s="107">
        <f>IF(OR(ISNUMBER(SEARCH("대신대납",J1212)),ISNUMBER(SEARCH("대신 대납",J1212)),ISNUMBER(SEARCH("대신착불",J1212)),ISNUMBER(SEARCH("대신 착불",J1212))), 0,_xlfn.IFNA(_xlfn.IFS(
    AND(N1212/K1212 &gt; 2, N1212/K1212 &lt;= 5), 500/(Summary!$B$23/100) * K1212,
    AND(N1212/K1212 &gt; 5, N1212/K1212 &lt;= 10), 1000/(Summary!$B$23/100) * K1212,
    AND(N1212/K1212 &gt; 10, N1212/K1212 &lt;= 20), 3000/(Summary!$B$23/100) * K1212,
    AND(N1212/K1212 &gt; 20, N1212/K1212 &lt;= 25), 11000/(Summary!$B$23/100) * K1212,
    AND(N1212/K1212 &gt; 25, N1212/K1212 &lt;= 999), 15000/(Summary!$B$23/100) * K1212
),0))</f>
        <v>0</v>
      </c>
      <c r="X1212" s="99" cm="1">
        <f t="array" ref="X1212">_xlfn.IFNA(_xlfn.IFS(AND(P1212&gt;=2000, P1212&lt;3000), 10000, AND(P1212&gt;=3000, P1212&lt;4000), 15000, AND(P1212&gt;=4000, P1212&lt;5000), 20000, AND(P1212&gt;=5000), 25000),0)</f>
        <v>0</v>
      </c>
      <c r="Y1212" s="64" t="str">
        <f>_xlfn.IFNA(VLOOKUP(D1212,OTC!$A:$H,8,0),"")</f>
        <v/>
      </c>
      <c r="Z1212" s="102">
        <f t="shared" si="417"/>
        <v>0</v>
      </c>
      <c r="AA1212" s="113">
        <f t="shared" si="418"/>
        <v>850</v>
      </c>
      <c r="AB1212" s="124">
        <f>IF(OR(ISNUMBER(SEARCH("적하삭제",J1212)),ISNUMBER(SEARCH("적하 삭제",J1212))),0,AA1212*Summary!$B$23/100)</f>
        <v>8009.8050000000003</v>
      </c>
      <c r="AC1212" s="65"/>
      <c r="AD1212" s="145">
        <v>45926</v>
      </c>
      <c r="AE1212" s="139" t="s">
        <v>10</v>
      </c>
      <c r="AF1212" s="139">
        <v>82020038196</v>
      </c>
      <c r="AG1212" s="139" t="s">
        <v>3637</v>
      </c>
      <c r="AH1212" s="139" t="s">
        <v>3638</v>
      </c>
      <c r="AI1212" s="139">
        <v>1038615266</v>
      </c>
      <c r="AJ1212" s="139">
        <v>7752</v>
      </c>
      <c r="AK1212" s="139"/>
      <c r="AL1212" s="140">
        <v>1</v>
      </c>
      <c r="AM1212" s="141">
        <v>0.5</v>
      </c>
      <c r="AN1212" s="141">
        <v>2</v>
      </c>
      <c r="AO1212" s="141">
        <v>2</v>
      </c>
      <c r="AP1212" s="139" t="s">
        <v>8</v>
      </c>
      <c r="AQ1212" s="141">
        <v>8.0500000000000007</v>
      </c>
      <c r="AR1212" s="139" t="s">
        <v>81</v>
      </c>
      <c r="AS1212" s="139" t="s">
        <v>81</v>
      </c>
      <c r="AT1212" s="139" t="s">
        <v>81</v>
      </c>
      <c r="AU1212" s="139" t="s">
        <v>81</v>
      </c>
      <c r="AV1212" s="139" t="s">
        <v>81</v>
      </c>
      <c r="AW1212" s="139">
        <v>2256355</v>
      </c>
      <c r="AX1212" s="139" t="s">
        <v>121</v>
      </c>
      <c r="AY1212" s="139" t="s">
        <v>82</v>
      </c>
      <c r="AZ1212" s="139"/>
      <c r="BA1212" s="139" t="s">
        <v>83</v>
      </c>
      <c r="BB1212" s="157">
        <v>596421509076</v>
      </c>
      <c r="BC1212" s="139"/>
      <c r="BD1212" s="139" t="s">
        <v>3639</v>
      </c>
      <c r="BE1212" s="139" t="s">
        <v>119</v>
      </c>
      <c r="BF1212" s="139" t="s">
        <v>87</v>
      </c>
      <c r="BG1212" s="139" t="s">
        <v>84</v>
      </c>
      <c r="BH1212" s="139" t="s">
        <v>85</v>
      </c>
      <c r="BI1212" s="139" t="s">
        <v>86</v>
      </c>
      <c r="BJ1212" s="139"/>
      <c r="BK1212" s="139" t="s">
        <v>116</v>
      </c>
    </row>
    <row r="1213" spans="1:63" ht="13.2" customHeight="1" x14ac:dyDescent="0.2">
      <c r="A1213" s="54">
        <f t="shared" si="397"/>
        <v>45926</v>
      </c>
      <c r="B1213" s="54" t="str">
        <f t="shared" si="398"/>
        <v>NRT</v>
      </c>
      <c r="C1213" s="53">
        <f t="shared" si="399"/>
        <v>82020038196</v>
      </c>
      <c r="D1213" s="55" t="str">
        <f t="shared" si="400"/>
        <v>PJP250149906</v>
      </c>
      <c r="E1213" s="53">
        <f t="shared" si="401"/>
        <v>596421509091</v>
      </c>
      <c r="F1213" s="53">
        <f t="shared" si="402"/>
        <v>2256355</v>
      </c>
      <c r="G1213" s="53" t="str">
        <f t="shared" si="403"/>
        <v>SWCORP (TEAMHT)</v>
      </c>
      <c r="H1213" s="55" t="str">
        <f t="shared" si="404"/>
        <v>한규리</v>
      </c>
      <c r="I1213" s="53">
        <f t="shared" si="405"/>
        <v>36948</v>
      </c>
      <c r="J1213" s="72">
        <f t="shared" si="406"/>
        <v>0</v>
      </c>
      <c r="K1213" s="114">
        <f t="shared" si="407"/>
        <v>1</v>
      </c>
      <c r="L1213" s="115">
        <f t="shared" si="408"/>
        <v>1.25</v>
      </c>
      <c r="M1213" s="115">
        <f t="shared" si="409"/>
        <v>6.2</v>
      </c>
      <c r="N1213" s="56">
        <f t="shared" si="410"/>
        <v>6.2</v>
      </c>
      <c r="O1213" s="53" t="str">
        <f t="shared" si="411"/>
        <v>일반(목록배제,Normal-Manifest Exception)</v>
      </c>
      <c r="P1213" s="100">
        <f t="shared" si="412"/>
        <v>6.65</v>
      </c>
      <c r="Q1213" s="63" t="str">
        <f t="shared" si="413"/>
        <v>RS702</v>
      </c>
      <c r="R1213" s="63" t="str">
        <f t="shared" si="414"/>
        <v>AIR SEOUL</v>
      </c>
      <c r="S1213" s="54">
        <f t="shared" si="415"/>
        <v>45926</v>
      </c>
      <c r="T1213" s="94">
        <f t="shared" si="416"/>
        <v>1648</v>
      </c>
      <c r="U1213" s="98" cm="1">
        <f t="array" ref="U1213">IF(OR(ISNUMBER(SEARCH("대신대납",J1213)),ISNUMBER(SEARCH("대신 대납",J1213))),_xlfn.LET(
  _xlpm.s,J1213,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3" s="98">
        <f>((K1213-1)*2500)/(Summary!$B$23/100)</f>
        <v>0</v>
      </c>
      <c r="W1213" s="107">
        <f>IF(OR(ISNUMBER(SEARCH("대신대납",J1213)),ISNUMBER(SEARCH("대신 대납",J1213)),ISNUMBER(SEARCH("대신착불",J1213)),ISNUMBER(SEARCH("대신 착불",J1213))), 0,_xlfn.IFNA(_xlfn.IFS(
    AND(N1213/K1213 &gt; 2, N1213/K1213 &lt;= 5), 500/(Summary!$B$23/100) * K1213,
    AND(N1213/K1213 &gt; 5, N1213/K1213 &lt;= 10), 1000/(Summary!$B$23/100) * K1213,
    AND(N1213/K1213 &gt; 10, N1213/K1213 &lt;= 20), 3000/(Summary!$B$23/100) * K1213,
    AND(N1213/K1213 &gt; 20, N1213/K1213 &lt;= 25), 11000/(Summary!$B$23/100) * K1213,
    AND(N1213/K1213 &gt; 25, N1213/K1213 &lt;= 999), 15000/(Summary!$B$23/100) * K1213
),0))</f>
        <v>106.11993675251769</v>
      </c>
      <c r="X1213" s="99" cm="1">
        <f t="array" ref="X1213">_xlfn.IFNA(_xlfn.IFS(AND(P1213&gt;=2000, P1213&lt;3000), 10000, AND(P1213&gt;=3000, P1213&lt;4000), 15000, AND(P1213&gt;=4000, P1213&lt;5000), 20000, AND(P1213&gt;=5000), 25000),0)</f>
        <v>0</v>
      </c>
      <c r="Y1213" s="64" t="str">
        <f>_xlfn.IFNA(VLOOKUP(D1213,OTC!$A:$H,8,0),"")</f>
        <v/>
      </c>
      <c r="Z1213" s="102">
        <f t="shared" si="417"/>
        <v>106</v>
      </c>
      <c r="AA1213" s="113">
        <f t="shared" si="418"/>
        <v>1754</v>
      </c>
      <c r="AB1213" s="124">
        <f>IF(OR(ISNUMBER(SEARCH("적하삭제",J1213)),ISNUMBER(SEARCH("적하 삭제",J1213))),0,AA1213*Summary!$B$23/100)</f>
        <v>16528.468199999999</v>
      </c>
      <c r="AC1213" s="65"/>
      <c r="AD1213" s="145">
        <v>45926</v>
      </c>
      <c r="AE1213" s="139" t="s">
        <v>10</v>
      </c>
      <c r="AF1213" s="139">
        <v>82020038196</v>
      </c>
      <c r="AG1213" s="139" t="s">
        <v>3640</v>
      </c>
      <c r="AH1213" s="139" t="s">
        <v>277</v>
      </c>
      <c r="AI1213" s="139">
        <v>1095752022</v>
      </c>
      <c r="AJ1213" s="139">
        <v>36948</v>
      </c>
      <c r="AK1213" s="139"/>
      <c r="AL1213" s="140">
        <v>1</v>
      </c>
      <c r="AM1213" s="141">
        <v>1.25</v>
      </c>
      <c r="AN1213" s="141">
        <v>6.2</v>
      </c>
      <c r="AO1213" s="141">
        <v>6.5</v>
      </c>
      <c r="AP1213" s="139" t="s">
        <v>8</v>
      </c>
      <c r="AQ1213" s="141">
        <v>6.65</v>
      </c>
      <c r="AR1213" s="139" t="s">
        <v>81</v>
      </c>
      <c r="AS1213" s="139" t="s">
        <v>81</v>
      </c>
      <c r="AT1213" s="139" t="s">
        <v>81</v>
      </c>
      <c r="AU1213" s="139" t="s">
        <v>81</v>
      </c>
      <c r="AV1213" s="139" t="s">
        <v>81</v>
      </c>
      <c r="AW1213" s="139">
        <v>2256355</v>
      </c>
      <c r="AX1213" s="139" t="s">
        <v>121</v>
      </c>
      <c r="AY1213" s="139" t="s">
        <v>82</v>
      </c>
      <c r="AZ1213" s="139"/>
      <c r="BA1213" s="139" t="s">
        <v>83</v>
      </c>
      <c r="BB1213" s="157">
        <v>596421509091</v>
      </c>
      <c r="BC1213" s="139"/>
      <c r="BD1213" s="139" t="s">
        <v>3641</v>
      </c>
      <c r="BE1213" s="139" t="s">
        <v>119</v>
      </c>
      <c r="BF1213" s="139" t="s">
        <v>87</v>
      </c>
      <c r="BG1213" s="139" t="s">
        <v>84</v>
      </c>
      <c r="BH1213" s="139" t="s">
        <v>85</v>
      </c>
      <c r="BI1213" s="139" t="s">
        <v>86</v>
      </c>
      <c r="BJ1213" s="139"/>
      <c r="BK1213" s="139" t="s">
        <v>116</v>
      </c>
    </row>
    <row r="1214" spans="1:63" ht="13.2" customHeight="1" x14ac:dyDescent="0.2">
      <c r="A1214" s="54">
        <f t="shared" si="397"/>
        <v>45926</v>
      </c>
      <c r="B1214" s="54" t="str">
        <f t="shared" si="398"/>
        <v>NRT</v>
      </c>
      <c r="C1214" s="53">
        <f t="shared" si="399"/>
        <v>82020038196</v>
      </c>
      <c r="D1214" s="55" t="str">
        <f t="shared" si="400"/>
        <v>PJP250149886</v>
      </c>
      <c r="E1214" s="53">
        <f t="shared" si="401"/>
        <v>596421508892</v>
      </c>
      <c r="F1214" s="53">
        <f t="shared" si="402"/>
        <v>2256355</v>
      </c>
      <c r="G1214" s="53" t="str">
        <f t="shared" si="403"/>
        <v>SWCORP (TEAMHT)</v>
      </c>
      <c r="H1214" s="55" t="str">
        <f t="shared" si="404"/>
        <v>오하린</v>
      </c>
      <c r="I1214" s="53">
        <f t="shared" si="405"/>
        <v>10956</v>
      </c>
      <c r="J1214" s="72">
        <f t="shared" si="406"/>
        <v>0</v>
      </c>
      <c r="K1214" s="114">
        <f t="shared" si="407"/>
        <v>1</v>
      </c>
      <c r="L1214" s="115">
        <f t="shared" si="408"/>
        <v>4.7</v>
      </c>
      <c r="M1214" s="115">
        <f t="shared" si="409"/>
        <v>3.7</v>
      </c>
      <c r="N1214" s="56">
        <f t="shared" si="410"/>
        <v>4.7</v>
      </c>
      <c r="O1214" s="53" t="str">
        <f t="shared" si="411"/>
        <v>일반(목록배제,Normal-Manifest Exception)</v>
      </c>
      <c r="P1214" s="100">
        <f t="shared" si="412"/>
        <v>9.2899999999999991</v>
      </c>
      <c r="Q1214" s="63" t="str">
        <f t="shared" si="413"/>
        <v>RS702</v>
      </c>
      <c r="R1214" s="63" t="str">
        <f t="shared" si="414"/>
        <v>AIR SEOUL</v>
      </c>
      <c r="S1214" s="54">
        <f t="shared" si="415"/>
        <v>45926</v>
      </c>
      <c r="T1214" s="94">
        <f t="shared" si="416"/>
        <v>1363</v>
      </c>
      <c r="U1214" s="98" cm="1">
        <f t="array" ref="U1214">IF(OR(ISNUMBER(SEARCH("대신대납",J1214)),ISNUMBER(SEARCH("대신 대납",J1214))),_xlfn.LET(
  _xlpm.s,J1214,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4" s="98">
        <f>((K1214-1)*2500)/(Summary!$B$23/100)</f>
        <v>0</v>
      </c>
      <c r="W1214" s="107">
        <f>IF(OR(ISNUMBER(SEARCH("대신대납",J1214)),ISNUMBER(SEARCH("대신 대납",J1214)),ISNUMBER(SEARCH("대신착불",J1214)),ISNUMBER(SEARCH("대신 착불",J1214))), 0,_xlfn.IFNA(_xlfn.IFS(
    AND(N1214/K1214 &gt; 2, N1214/K1214 &lt;= 5), 500/(Summary!$B$23/100) * K1214,
    AND(N1214/K1214 &gt; 5, N1214/K1214 &lt;= 10), 1000/(Summary!$B$23/100) * K1214,
    AND(N1214/K1214 &gt; 10, N1214/K1214 &lt;= 20), 3000/(Summary!$B$23/100) * K1214,
    AND(N1214/K1214 &gt; 20, N1214/K1214 &lt;= 25), 11000/(Summary!$B$23/100) * K1214,
    AND(N1214/K1214 &gt; 25, N1214/K1214 &lt;= 999), 15000/(Summary!$B$23/100) * K1214
),0))</f>
        <v>53.059968376258844</v>
      </c>
      <c r="X1214" s="99" cm="1">
        <f t="array" ref="X1214">_xlfn.IFNA(_xlfn.IFS(AND(P1214&gt;=2000, P1214&lt;3000), 10000, AND(P1214&gt;=3000, P1214&lt;4000), 15000, AND(P1214&gt;=4000, P1214&lt;5000), 20000, AND(P1214&gt;=5000), 25000),0)</f>
        <v>0</v>
      </c>
      <c r="Y1214" s="64" t="str">
        <f>_xlfn.IFNA(VLOOKUP(D1214,OTC!$A:$H,8,0),"")</f>
        <v/>
      </c>
      <c r="Z1214" s="102">
        <f t="shared" si="417"/>
        <v>53</v>
      </c>
      <c r="AA1214" s="113">
        <f t="shared" si="418"/>
        <v>1416</v>
      </c>
      <c r="AB1214" s="124">
        <f>IF(OR(ISNUMBER(SEARCH("적하삭제",J1214)),ISNUMBER(SEARCH("적하 삭제",J1214))),0,AA1214*Summary!$B$23/100)</f>
        <v>13343.3928</v>
      </c>
      <c r="AC1214" s="65"/>
      <c r="AD1214" s="145">
        <v>45926</v>
      </c>
      <c r="AE1214" s="139" t="s">
        <v>10</v>
      </c>
      <c r="AF1214" s="139">
        <v>82020038196</v>
      </c>
      <c r="AG1214" s="139" t="s">
        <v>3642</v>
      </c>
      <c r="AH1214" s="139" t="s">
        <v>3643</v>
      </c>
      <c r="AI1214" s="139">
        <v>1082598680</v>
      </c>
      <c r="AJ1214" s="139">
        <v>10956</v>
      </c>
      <c r="AK1214" s="139"/>
      <c r="AL1214" s="140">
        <v>1</v>
      </c>
      <c r="AM1214" s="141">
        <v>4.7</v>
      </c>
      <c r="AN1214" s="141">
        <v>3.7</v>
      </c>
      <c r="AO1214" s="141">
        <v>4.7</v>
      </c>
      <c r="AP1214" s="139" t="s">
        <v>8</v>
      </c>
      <c r="AQ1214" s="141">
        <v>9.2899999999999991</v>
      </c>
      <c r="AR1214" s="139" t="s">
        <v>81</v>
      </c>
      <c r="AS1214" s="139" t="s">
        <v>81</v>
      </c>
      <c r="AT1214" s="139" t="s">
        <v>81</v>
      </c>
      <c r="AU1214" s="139" t="s">
        <v>81</v>
      </c>
      <c r="AV1214" s="139" t="s">
        <v>81</v>
      </c>
      <c r="AW1214" s="139">
        <v>2256355</v>
      </c>
      <c r="AX1214" s="139" t="s">
        <v>121</v>
      </c>
      <c r="AY1214" s="139" t="s">
        <v>82</v>
      </c>
      <c r="AZ1214" s="139"/>
      <c r="BA1214" s="139" t="s">
        <v>83</v>
      </c>
      <c r="BB1214" s="157">
        <v>596421508892</v>
      </c>
      <c r="BC1214" s="139"/>
      <c r="BD1214" s="139" t="s">
        <v>3644</v>
      </c>
      <c r="BE1214" s="139" t="s">
        <v>119</v>
      </c>
      <c r="BF1214" s="139" t="s">
        <v>87</v>
      </c>
      <c r="BG1214" s="139" t="s">
        <v>84</v>
      </c>
      <c r="BH1214" s="139" t="s">
        <v>85</v>
      </c>
      <c r="BI1214" s="139" t="s">
        <v>86</v>
      </c>
      <c r="BJ1214" s="139"/>
      <c r="BK1214" s="139" t="s">
        <v>116</v>
      </c>
    </row>
    <row r="1215" spans="1:63" ht="13.2" customHeight="1" x14ac:dyDescent="0.2">
      <c r="A1215" s="54">
        <f t="shared" si="397"/>
        <v>45926</v>
      </c>
      <c r="B1215" s="54" t="str">
        <f t="shared" si="398"/>
        <v>NRT</v>
      </c>
      <c r="C1215" s="53">
        <f t="shared" si="399"/>
        <v>82020038196</v>
      </c>
      <c r="D1215" s="55" t="str">
        <f t="shared" si="400"/>
        <v>PJP250149782</v>
      </c>
      <c r="E1215" s="53">
        <f t="shared" si="401"/>
        <v>596421507783</v>
      </c>
      <c r="F1215" s="53">
        <f t="shared" si="402"/>
        <v>2256355</v>
      </c>
      <c r="G1215" s="53" t="str">
        <f t="shared" si="403"/>
        <v>SWCORP (TEAMHT)</v>
      </c>
      <c r="H1215" s="55" t="str">
        <f t="shared" si="404"/>
        <v>신다연</v>
      </c>
      <c r="I1215" s="53">
        <f t="shared" si="405"/>
        <v>50930</v>
      </c>
      <c r="J1215" s="72">
        <f t="shared" si="406"/>
        <v>0</v>
      </c>
      <c r="K1215" s="114">
        <f t="shared" si="407"/>
        <v>1</v>
      </c>
      <c r="L1215" s="115">
        <f t="shared" si="408"/>
        <v>2.5</v>
      </c>
      <c r="M1215" s="115">
        <f t="shared" si="409"/>
        <v>3.6</v>
      </c>
      <c r="N1215" s="56">
        <f t="shared" si="410"/>
        <v>3.6</v>
      </c>
      <c r="O1215" s="53" t="str">
        <f t="shared" si="411"/>
        <v>일반(목록배제,Normal-Manifest Exception)</v>
      </c>
      <c r="P1215" s="100">
        <f t="shared" si="412"/>
        <v>15.38</v>
      </c>
      <c r="Q1215" s="63" t="str">
        <f t="shared" si="413"/>
        <v>RS702</v>
      </c>
      <c r="R1215" s="63" t="str">
        <f t="shared" si="414"/>
        <v>AIR SEOUL</v>
      </c>
      <c r="S1215" s="54">
        <f t="shared" si="415"/>
        <v>45926</v>
      </c>
      <c r="T1215" s="94">
        <f t="shared" si="416"/>
        <v>1154</v>
      </c>
      <c r="U1215" s="98" cm="1">
        <f t="array" ref="U1215">IF(OR(ISNUMBER(SEARCH("대신대납",J1215)),ISNUMBER(SEARCH("대신 대납",J1215))),_xlfn.LET(
  _xlpm.s,J1215,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5" s="98">
        <f>((K1215-1)*2500)/(Summary!$B$23/100)</f>
        <v>0</v>
      </c>
      <c r="W1215" s="107">
        <f>IF(OR(ISNUMBER(SEARCH("대신대납",J1215)),ISNUMBER(SEARCH("대신 대납",J1215)),ISNUMBER(SEARCH("대신착불",J1215)),ISNUMBER(SEARCH("대신 착불",J1215))), 0,_xlfn.IFNA(_xlfn.IFS(
    AND(N1215/K1215 &gt; 2, N1215/K1215 &lt;= 5), 500/(Summary!$B$23/100) * K1215,
    AND(N1215/K1215 &gt; 5, N1215/K1215 &lt;= 10), 1000/(Summary!$B$23/100) * K1215,
    AND(N1215/K1215 &gt; 10, N1215/K1215 &lt;= 20), 3000/(Summary!$B$23/100) * K1215,
    AND(N1215/K1215 &gt; 20, N1215/K1215 &lt;= 25), 11000/(Summary!$B$23/100) * K1215,
    AND(N1215/K1215 &gt; 25, N1215/K1215 &lt;= 999), 15000/(Summary!$B$23/100) * K1215
),0))</f>
        <v>53.059968376258844</v>
      </c>
      <c r="X1215" s="99" cm="1">
        <f t="array" ref="X1215">_xlfn.IFNA(_xlfn.IFS(AND(P1215&gt;=2000, P1215&lt;3000), 10000, AND(P1215&gt;=3000, P1215&lt;4000), 15000, AND(P1215&gt;=4000, P1215&lt;5000), 20000, AND(P1215&gt;=5000), 25000),0)</f>
        <v>0</v>
      </c>
      <c r="Y1215" s="64" t="str">
        <f>_xlfn.IFNA(VLOOKUP(D1215,OTC!$A:$H,8,0),"")</f>
        <v/>
      </c>
      <c r="Z1215" s="102">
        <f t="shared" si="417"/>
        <v>53</v>
      </c>
      <c r="AA1215" s="113">
        <f t="shared" si="418"/>
        <v>1207</v>
      </c>
      <c r="AB1215" s="124">
        <f>IF(OR(ISNUMBER(SEARCH("적하삭제",J1215)),ISNUMBER(SEARCH("적하 삭제",J1215))),0,AA1215*Summary!$B$23/100)</f>
        <v>11373.9231</v>
      </c>
      <c r="AC1215" s="65"/>
      <c r="AD1215" s="145">
        <v>45926</v>
      </c>
      <c r="AE1215" s="139" t="s">
        <v>10</v>
      </c>
      <c r="AF1215" s="139">
        <v>82020038196</v>
      </c>
      <c r="AG1215" s="139" t="s">
        <v>3645</v>
      </c>
      <c r="AH1215" s="139" t="s">
        <v>1825</v>
      </c>
      <c r="AI1215" s="139">
        <v>1030175314</v>
      </c>
      <c r="AJ1215" s="139">
        <v>50930</v>
      </c>
      <c r="AK1215" s="139"/>
      <c r="AL1215" s="140">
        <v>1</v>
      </c>
      <c r="AM1215" s="141">
        <v>2.5</v>
      </c>
      <c r="AN1215" s="141">
        <v>3.6</v>
      </c>
      <c r="AO1215" s="141">
        <v>3.6</v>
      </c>
      <c r="AP1215" s="139" t="s">
        <v>8</v>
      </c>
      <c r="AQ1215" s="141">
        <v>15.38</v>
      </c>
      <c r="AR1215" s="139" t="s">
        <v>81</v>
      </c>
      <c r="AS1215" s="139" t="s">
        <v>81</v>
      </c>
      <c r="AT1215" s="139" t="s">
        <v>81</v>
      </c>
      <c r="AU1215" s="139" t="s">
        <v>81</v>
      </c>
      <c r="AV1215" s="139" t="s">
        <v>81</v>
      </c>
      <c r="AW1215" s="139">
        <v>2256355</v>
      </c>
      <c r="AX1215" s="139" t="s">
        <v>121</v>
      </c>
      <c r="AY1215" s="139" t="s">
        <v>82</v>
      </c>
      <c r="AZ1215" s="139"/>
      <c r="BA1215" s="139" t="s">
        <v>83</v>
      </c>
      <c r="BB1215" s="157">
        <v>596421507783</v>
      </c>
      <c r="BC1215" s="139"/>
      <c r="BD1215" s="139" t="s">
        <v>3646</v>
      </c>
      <c r="BE1215" s="139" t="s">
        <v>119</v>
      </c>
      <c r="BF1215" s="139" t="s">
        <v>87</v>
      </c>
      <c r="BG1215" s="139" t="s">
        <v>84</v>
      </c>
      <c r="BH1215" s="139" t="s">
        <v>85</v>
      </c>
      <c r="BI1215" s="139" t="s">
        <v>86</v>
      </c>
      <c r="BJ1215" s="139"/>
      <c r="BK1215" s="139" t="s">
        <v>116</v>
      </c>
    </row>
    <row r="1216" spans="1:63" ht="13.2" customHeight="1" x14ac:dyDescent="0.2">
      <c r="A1216" s="54">
        <f t="shared" si="397"/>
        <v>45926</v>
      </c>
      <c r="B1216" s="54" t="str">
        <f t="shared" si="398"/>
        <v>NRT</v>
      </c>
      <c r="C1216" s="53">
        <f t="shared" si="399"/>
        <v>82020038196</v>
      </c>
      <c r="D1216" s="55" t="str">
        <f t="shared" si="400"/>
        <v>PJP250149909</v>
      </c>
      <c r="E1216" s="53">
        <f t="shared" si="401"/>
        <v>596421509124</v>
      </c>
      <c r="F1216" s="53">
        <f t="shared" si="402"/>
        <v>2256355</v>
      </c>
      <c r="G1216" s="53" t="str">
        <f t="shared" si="403"/>
        <v>SWCORP (TEAMHT)</v>
      </c>
      <c r="H1216" s="55" t="str">
        <f t="shared" si="404"/>
        <v>김두란</v>
      </c>
      <c r="I1216" s="53">
        <f t="shared" si="405"/>
        <v>28348</v>
      </c>
      <c r="J1216" s="72">
        <f t="shared" si="406"/>
        <v>0</v>
      </c>
      <c r="K1216" s="114">
        <f t="shared" si="407"/>
        <v>1</v>
      </c>
      <c r="L1216" s="115">
        <f t="shared" si="408"/>
        <v>2.2000000000000002</v>
      </c>
      <c r="M1216" s="115">
        <f t="shared" si="409"/>
        <v>3.4</v>
      </c>
      <c r="N1216" s="56">
        <f t="shared" si="410"/>
        <v>3.4000000000000004</v>
      </c>
      <c r="O1216" s="53" t="str">
        <f t="shared" si="411"/>
        <v>일반(목록배제,Normal-Manifest Exception)</v>
      </c>
      <c r="P1216" s="100">
        <f t="shared" si="412"/>
        <v>20.27</v>
      </c>
      <c r="Q1216" s="63" t="str">
        <f t="shared" si="413"/>
        <v>RS702</v>
      </c>
      <c r="R1216" s="63" t="str">
        <f t="shared" si="414"/>
        <v>AIR SEOUL</v>
      </c>
      <c r="S1216" s="54">
        <f t="shared" si="415"/>
        <v>45926</v>
      </c>
      <c r="T1216" s="94">
        <f t="shared" si="416"/>
        <v>1116</v>
      </c>
      <c r="U1216" s="98" cm="1">
        <f t="array" ref="U1216">IF(OR(ISNUMBER(SEARCH("대신대납",J1216)),ISNUMBER(SEARCH("대신 대납",J1216))),_xlfn.LET(
  _xlpm.s,J1216,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6" s="98">
        <f>((K1216-1)*2500)/(Summary!$B$23/100)</f>
        <v>0</v>
      </c>
      <c r="W1216" s="107">
        <f>IF(OR(ISNUMBER(SEARCH("대신대납",J1216)),ISNUMBER(SEARCH("대신 대납",J1216)),ISNUMBER(SEARCH("대신착불",J1216)),ISNUMBER(SEARCH("대신 착불",J1216))), 0,_xlfn.IFNA(_xlfn.IFS(
    AND(N1216/K1216 &gt; 2, N1216/K1216 &lt;= 5), 500/(Summary!$B$23/100) * K1216,
    AND(N1216/K1216 &gt; 5, N1216/K1216 &lt;= 10), 1000/(Summary!$B$23/100) * K1216,
    AND(N1216/K1216 &gt; 10, N1216/K1216 &lt;= 20), 3000/(Summary!$B$23/100) * K1216,
    AND(N1216/K1216 &gt; 20, N1216/K1216 &lt;= 25), 11000/(Summary!$B$23/100) * K1216,
    AND(N1216/K1216 &gt; 25, N1216/K1216 &lt;= 999), 15000/(Summary!$B$23/100) * K1216
),0))</f>
        <v>53.059968376258844</v>
      </c>
      <c r="X1216" s="99" cm="1">
        <f t="array" ref="X1216">_xlfn.IFNA(_xlfn.IFS(AND(P1216&gt;=2000, P1216&lt;3000), 10000, AND(P1216&gt;=3000, P1216&lt;4000), 15000, AND(P1216&gt;=4000, P1216&lt;5000), 20000, AND(P1216&gt;=5000), 25000),0)</f>
        <v>0</v>
      </c>
      <c r="Y1216" s="64" t="str">
        <f>_xlfn.IFNA(VLOOKUP(D1216,OTC!$A:$H,8,0),"")</f>
        <v/>
      </c>
      <c r="Z1216" s="102">
        <f t="shared" si="417"/>
        <v>53</v>
      </c>
      <c r="AA1216" s="113">
        <f t="shared" si="418"/>
        <v>1169</v>
      </c>
      <c r="AB1216" s="124">
        <f>IF(OR(ISNUMBER(SEARCH("적하삭제",J1216)),ISNUMBER(SEARCH("적하 삭제",J1216))),0,AA1216*Summary!$B$23/100)</f>
        <v>11015.8377</v>
      </c>
      <c r="AC1216" s="65"/>
      <c r="AD1216" s="145">
        <v>45926</v>
      </c>
      <c r="AE1216" s="139" t="s">
        <v>10</v>
      </c>
      <c r="AF1216" s="139">
        <v>82020038196</v>
      </c>
      <c r="AG1216" s="139" t="s">
        <v>3647</v>
      </c>
      <c r="AH1216" s="139" t="s">
        <v>3648</v>
      </c>
      <c r="AI1216" s="139">
        <v>1098427111</v>
      </c>
      <c r="AJ1216" s="139">
        <v>28348</v>
      </c>
      <c r="AK1216" s="139"/>
      <c r="AL1216" s="140">
        <v>1</v>
      </c>
      <c r="AM1216" s="141">
        <v>2.2000000000000002</v>
      </c>
      <c r="AN1216" s="141">
        <v>3.4</v>
      </c>
      <c r="AO1216" s="141">
        <v>3.4</v>
      </c>
      <c r="AP1216" s="139" t="s">
        <v>8</v>
      </c>
      <c r="AQ1216" s="141">
        <v>20.27</v>
      </c>
      <c r="AR1216" s="139" t="s">
        <v>81</v>
      </c>
      <c r="AS1216" s="139" t="s">
        <v>81</v>
      </c>
      <c r="AT1216" s="139" t="s">
        <v>81</v>
      </c>
      <c r="AU1216" s="139" t="s">
        <v>81</v>
      </c>
      <c r="AV1216" s="139" t="s">
        <v>81</v>
      </c>
      <c r="AW1216" s="139">
        <v>2256355</v>
      </c>
      <c r="AX1216" s="139" t="s">
        <v>121</v>
      </c>
      <c r="AY1216" s="139" t="s">
        <v>82</v>
      </c>
      <c r="AZ1216" s="139"/>
      <c r="BA1216" s="139" t="s">
        <v>83</v>
      </c>
      <c r="BB1216" s="157">
        <v>596421509124</v>
      </c>
      <c r="BC1216" s="139"/>
      <c r="BD1216" s="139" t="s">
        <v>3649</v>
      </c>
      <c r="BE1216" s="139" t="s">
        <v>119</v>
      </c>
      <c r="BF1216" s="139" t="s">
        <v>87</v>
      </c>
      <c r="BG1216" s="139" t="s">
        <v>84</v>
      </c>
      <c r="BH1216" s="139" t="s">
        <v>85</v>
      </c>
      <c r="BI1216" s="139" t="s">
        <v>86</v>
      </c>
      <c r="BJ1216" s="139"/>
      <c r="BK1216" s="139" t="s">
        <v>116</v>
      </c>
    </row>
    <row r="1217" spans="1:63" ht="13.2" customHeight="1" x14ac:dyDescent="0.2">
      <c r="A1217" s="54">
        <f t="shared" si="397"/>
        <v>45926</v>
      </c>
      <c r="B1217" s="54" t="str">
        <f t="shared" si="398"/>
        <v>NRT</v>
      </c>
      <c r="C1217" s="53">
        <f t="shared" si="399"/>
        <v>82020038196</v>
      </c>
      <c r="D1217" s="55" t="str">
        <f t="shared" si="400"/>
        <v>PJP250149910</v>
      </c>
      <c r="E1217" s="53">
        <f t="shared" si="401"/>
        <v>596421509135</v>
      </c>
      <c r="F1217" s="53">
        <f t="shared" si="402"/>
        <v>2256355</v>
      </c>
      <c r="G1217" s="53" t="str">
        <f t="shared" si="403"/>
        <v>SWCORP (TEAMHT)</v>
      </c>
      <c r="H1217" s="55" t="str">
        <f t="shared" si="404"/>
        <v>안소정</v>
      </c>
      <c r="I1217" s="53">
        <f t="shared" si="405"/>
        <v>2454</v>
      </c>
      <c r="J1217" s="72">
        <f t="shared" si="406"/>
        <v>0</v>
      </c>
      <c r="K1217" s="114">
        <f t="shared" si="407"/>
        <v>1</v>
      </c>
      <c r="L1217" s="115">
        <f t="shared" si="408"/>
        <v>1.25</v>
      </c>
      <c r="M1217" s="115">
        <f t="shared" si="409"/>
        <v>3.5</v>
      </c>
      <c r="N1217" s="56">
        <f t="shared" si="410"/>
        <v>3.5</v>
      </c>
      <c r="O1217" s="53" t="str">
        <f t="shared" si="411"/>
        <v>일반(목록배제,Normal-Manifest Exception)</v>
      </c>
      <c r="P1217" s="100">
        <f t="shared" si="412"/>
        <v>10.54</v>
      </c>
      <c r="Q1217" s="63" t="str">
        <f t="shared" si="413"/>
        <v>RS702</v>
      </c>
      <c r="R1217" s="63" t="str">
        <f t="shared" si="414"/>
        <v>AIR SEOUL</v>
      </c>
      <c r="S1217" s="54">
        <f t="shared" si="415"/>
        <v>45926</v>
      </c>
      <c r="T1217" s="94">
        <f t="shared" si="416"/>
        <v>1135</v>
      </c>
      <c r="U1217" s="98" cm="1">
        <f t="array" ref="U1217">IF(OR(ISNUMBER(SEARCH("대신대납",J1217)),ISNUMBER(SEARCH("대신 대납",J1217))),_xlfn.LET(
  _xlpm.s,J1217,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7" s="98">
        <f>((K1217-1)*2500)/(Summary!$B$23/100)</f>
        <v>0</v>
      </c>
      <c r="W1217" s="107">
        <f>IF(OR(ISNUMBER(SEARCH("대신대납",J1217)),ISNUMBER(SEARCH("대신 대납",J1217)),ISNUMBER(SEARCH("대신착불",J1217)),ISNUMBER(SEARCH("대신 착불",J1217))), 0,_xlfn.IFNA(_xlfn.IFS(
    AND(N1217/K1217 &gt; 2, N1217/K1217 &lt;= 5), 500/(Summary!$B$23/100) * K1217,
    AND(N1217/K1217 &gt; 5, N1217/K1217 &lt;= 10), 1000/(Summary!$B$23/100) * K1217,
    AND(N1217/K1217 &gt; 10, N1217/K1217 &lt;= 20), 3000/(Summary!$B$23/100) * K1217,
    AND(N1217/K1217 &gt; 20, N1217/K1217 &lt;= 25), 11000/(Summary!$B$23/100) * K1217,
    AND(N1217/K1217 &gt; 25, N1217/K1217 &lt;= 999), 15000/(Summary!$B$23/100) * K1217
),0))</f>
        <v>53.059968376258844</v>
      </c>
      <c r="X1217" s="99" cm="1">
        <f t="array" ref="X1217">_xlfn.IFNA(_xlfn.IFS(AND(P1217&gt;=2000, P1217&lt;3000), 10000, AND(P1217&gt;=3000, P1217&lt;4000), 15000, AND(P1217&gt;=4000, P1217&lt;5000), 20000, AND(P1217&gt;=5000), 25000),0)</f>
        <v>0</v>
      </c>
      <c r="Y1217" s="64" t="str">
        <f>_xlfn.IFNA(VLOOKUP(D1217,OTC!$A:$H,8,0),"")</f>
        <v/>
      </c>
      <c r="Z1217" s="102">
        <f t="shared" si="417"/>
        <v>53</v>
      </c>
      <c r="AA1217" s="113">
        <f t="shared" si="418"/>
        <v>1188</v>
      </c>
      <c r="AB1217" s="124">
        <f>IF(OR(ISNUMBER(SEARCH("적하삭제",J1217)),ISNUMBER(SEARCH("적하 삭제",J1217))),0,AA1217*Summary!$B$23/100)</f>
        <v>11194.8804</v>
      </c>
      <c r="AC1217" s="65"/>
      <c r="AD1217" s="145">
        <v>45926</v>
      </c>
      <c r="AE1217" s="139" t="s">
        <v>10</v>
      </c>
      <c r="AF1217" s="139">
        <v>82020038196</v>
      </c>
      <c r="AG1217" s="139" t="s">
        <v>3650</v>
      </c>
      <c r="AH1217" s="139" t="s">
        <v>220</v>
      </c>
      <c r="AI1217" s="139">
        <v>1073177924</v>
      </c>
      <c r="AJ1217" s="139">
        <v>2454</v>
      </c>
      <c r="AK1217" s="139"/>
      <c r="AL1217" s="140">
        <v>1</v>
      </c>
      <c r="AM1217" s="141">
        <v>1.25</v>
      </c>
      <c r="AN1217" s="141">
        <v>3.5</v>
      </c>
      <c r="AO1217" s="141">
        <v>3.5</v>
      </c>
      <c r="AP1217" s="139" t="s">
        <v>8</v>
      </c>
      <c r="AQ1217" s="141">
        <v>10.54</v>
      </c>
      <c r="AR1217" s="139" t="s">
        <v>81</v>
      </c>
      <c r="AS1217" s="139" t="s">
        <v>81</v>
      </c>
      <c r="AT1217" s="139" t="s">
        <v>81</v>
      </c>
      <c r="AU1217" s="139" t="s">
        <v>81</v>
      </c>
      <c r="AV1217" s="139" t="s">
        <v>81</v>
      </c>
      <c r="AW1217" s="139">
        <v>2256355</v>
      </c>
      <c r="AX1217" s="139" t="s">
        <v>121</v>
      </c>
      <c r="AY1217" s="139" t="s">
        <v>82</v>
      </c>
      <c r="AZ1217" s="139"/>
      <c r="BA1217" s="139" t="s">
        <v>83</v>
      </c>
      <c r="BB1217" s="157">
        <v>596421509135</v>
      </c>
      <c r="BC1217" s="139"/>
      <c r="BD1217" s="139" t="s">
        <v>3651</v>
      </c>
      <c r="BE1217" s="139" t="s">
        <v>119</v>
      </c>
      <c r="BF1217" s="139" t="s">
        <v>87</v>
      </c>
      <c r="BG1217" s="139" t="s">
        <v>84</v>
      </c>
      <c r="BH1217" s="139" t="s">
        <v>85</v>
      </c>
      <c r="BI1217" s="139" t="s">
        <v>86</v>
      </c>
      <c r="BJ1217" s="139"/>
      <c r="BK1217" s="139" t="s">
        <v>116</v>
      </c>
    </row>
    <row r="1218" spans="1:63" ht="13.2" customHeight="1" x14ac:dyDescent="0.2">
      <c r="A1218" s="54">
        <f t="shared" si="397"/>
        <v>45926</v>
      </c>
      <c r="B1218" s="54" t="str">
        <f t="shared" si="398"/>
        <v>NRT</v>
      </c>
      <c r="C1218" s="53">
        <f t="shared" si="399"/>
        <v>82020038196</v>
      </c>
      <c r="D1218" s="55" t="str">
        <f t="shared" si="400"/>
        <v>PJP250149888</v>
      </c>
      <c r="E1218" s="53">
        <f t="shared" si="401"/>
        <v>596421508914</v>
      </c>
      <c r="F1218" s="53">
        <f t="shared" si="402"/>
        <v>2256355</v>
      </c>
      <c r="G1218" s="53" t="str">
        <f t="shared" si="403"/>
        <v>SWCORP (TEAMHT)</v>
      </c>
      <c r="H1218" s="55" t="str">
        <f t="shared" si="404"/>
        <v>심우성</v>
      </c>
      <c r="I1218" s="53">
        <f t="shared" si="405"/>
        <v>59723</v>
      </c>
      <c r="J1218" s="72">
        <f t="shared" si="406"/>
        <v>0</v>
      </c>
      <c r="K1218" s="114">
        <f t="shared" si="407"/>
        <v>1</v>
      </c>
      <c r="L1218" s="115">
        <f t="shared" si="408"/>
        <v>1.8</v>
      </c>
      <c r="M1218" s="115">
        <f t="shared" si="409"/>
        <v>3.6</v>
      </c>
      <c r="N1218" s="56">
        <f t="shared" si="410"/>
        <v>3.6</v>
      </c>
      <c r="O1218" s="53" t="str">
        <f t="shared" si="411"/>
        <v>일반(목록배제,Normal-Manifest Exception)</v>
      </c>
      <c r="P1218" s="100">
        <f t="shared" si="412"/>
        <v>7.16</v>
      </c>
      <c r="Q1218" s="63" t="str">
        <f t="shared" si="413"/>
        <v>RS702</v>
      </c>
      <c r="R1218" s="63" t="str">
        <f t="shared" si="414"/>
        <v>AIR SEOUL</v>
      </c>
      <c r="S1218" s="54">
        <f t="shared" si="415"/>
        <v>45926</v>
      </c>
      <c r="T1218" s="94">
        <f t="shared" si="416"/>
        <v>1154</v>
      </c>
      <c r="U1218" s="98" cm="1">
        <f t="array" ref="U1218">IF(OR(ISNUMBER(SEARCH("대신대납",J1218)),ISNUMBER(SEARCH("대신 대납",J1218))),_xlfn.LET(
  _xlpm.s,J1218,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8" s="98">
        <f>((K1218-1)*2500)/(Summary!$B$23/100)</f>
        <v>0</v>
      </c>
      <c r="W1218" s="107">
        <f>IF(OR(ISNUMBER(SEARCH("대신대납",J1218)),ISNUMBER(SEARCH("대신 대납",J1218)),ISNUMBER(SEARCH("대신착불",J1218)),ISNUMBER(SEARCH("대신 착불",J1218))), 0,_xlfn.IFNA(_xlfn.IFS(
    AND(N1218/K1218 &gt; 2, N1218/K1218 &lt;= 5), 500/(Summary!$B$23/100) * K1218,
    AND(N1218/K1218 &gt; 5, N1218/K1218 &lt;= 10), 1000/(Summary!$B$23/100) * K1218,
    AND(N1218/K1218 &gt; 10, N1218/K1218 &lt;= 20), 3000/(Summary!$B$23/100) * K1218,
    AND(N1218/K1218 &gt; 20, N1218/K1218 &lt;= 25), 11000/(Summary!$B$23/100) * K1218,
    AND(N1218/K1218 &gt; 25, N1218/K1218 &lt;= 999), 15000/(Summary!$B$23/100) * K1218
),0))</f>
        <v>53.059968376258844</v>
      </c>
      <c r="X1218" s="99" cm="1">
        <f t="array" ref="X1218">_xlfn.IFNA(_xlfn.IFS(AND(P1218&gt;=2000, P1218&lt;3000), 10000, AND(P1218&gt;=3000, P1218&lt;4000), 15000, AND(P1218&gt;=4000, P1218&lt;5000), 20000, AND(P1218&gt;=5000), 25000),0)</f>
        <v>0</v>
      </c>
      <c r="Y1218" s="64" t="str">
        <f>_xlfn.IFNA(VLOOKUP(D1218,OTC!$A:$H,8,0),"")</f>
        <v/>
      </c>
      <c r="Z1218" s="102">
        <f t="shared" si="417"/>
        <v>53</v>
      </c>
      <c r="AA1218" s="113">
        <f t="shared" si="418"/>
        <v>1207</v>
      </c>
      <c r="AB1218" s="124">
        <f>IF(OR(ISNUMBER(SEARCH("적하삭제",J1218)),ISNUMBER(SEARCH("적하 삭제",J1218))),0,AA1218*Summary!$B$23/100)</f>
        <v>11373.9231</v>
      </c>
      <c r="AC1218" s="65"/>
      <c r="AD1218" s="145">
        <v>45926</v>
      </c>
      <c r="AE1218" s="139" t="s">
        <v>10</v>
      </c>
      <c r="AF1218" s="139">
        <v>82020038196</v>
      </c>
      <c r="AG1218" s="139" t="s">
        <v>3652</v>
      </c>
      <c r="AH1218" s="139" t="s">
        <v>3653</v>
      </c>
      <c r="AI1218" s="139">
        <v>1064504067</v>
      </c>
      <c r="AJ1218" s="139">
        <v>59723</v>
      </c>
      <c r="AK1218" s="139"/>
      <c r="AL1218" s="140">
        <v>1</v>
      </c>
      <c r="AM1218" s="141">
        <v>1.8</v>
      </c>
      <c r="AN1218" s="141">
        <v>3.6</v>
      </c>
      <c r="AO1218" s="141">
        <v>3.6</v>
      </c>
      <c r="AP1218" s="139" t="s">
        <v>8</v>
      </c>
      <c r="AQ1218" s="141">
        <v>7.16</v>
      </c>
      <c r="AR1218" s="139" t="s">
        <v>81</v>
      </c>
      <c r="AS1218" s="139" t="s">
        <v>81</v>
      </c>
      <c r="AT1218" s="139" t="s">
        <v>81</v>
      </c>
      <c r="AU1218" s="139" t="s">
        <v>81</v>
      </c>
      <c r="AV1218" s="139" t="s">
        <v>81</v>
      </c>
      <c r="AW1218" s="139">
        <v>2256355</v>
      </c>
      <c r="AX1218" s="139" t="s">
        <v>121</v>
      </c>
      <c r="AY1218" s="139" t="s">
        <v>82</v>
      </c>
      <c r="AZ1218" s="139"/>
      <c r="BA1218" s="139" t="s">
        <v>83</v>
      </c>
      <c r="BB1218" s="157">
        <v>596421508914</v>
      </c>
      <c r="BC1218" s="139"/>
      <c r="BD1218" s="139" t="s">
        <v>3654</v>
      </c>
      <c r="BE1218" s="139" t="s">
        <v>119</v>
      </c>
      <c r="BF1218" s="139" t="s">
        <v>87</v>
      </c>
      <c r="BG1218" s="139" t="s">
        <v>84</v>
      </c>
      <c r="BH1218" s="139" t="s">
        <v>85</v>
      </c>
      <c r="BI1218" s="139" t="s">
        <v>86</v>
      </c>
      <c r="BJ1218" s="139"/>
      <c r="BK1218" s="139" t="s">
        <v>116</v>
      </c>
    </row>
    <row r="1219" spans="1:63" ht="13.2" customHeight="1" x14ac:dyDescent="0.2">
      <c r="A1219" s="54">
        <f t="shared" si="397"/>
        <v>45926</v>
      </c>
      <c r="B1219" s="54" t="str">
        <f t="shared" si="398"/>
        <v>NRT</v>
      </c>
      <c r="C1219" s="53">
        <f t="shared" si="399"/>
        <v>82020038196</v>
      </c>
      <c r="D1219" s="55" t="str">
        <f t="shared" si="400"/>
        <v>PJP250149903</v>
      </c>
      <c r="E1219" s="53">
        <f t="shared" si="401"/>
        <v>596421509065</v>
      </c>
      <c r="F1219" s="53">
        <f t="shared" si="402"/>
        <v>2256355</v>
      </c>
      <c r="G1219" s="53" t="str">
        <f t="shared" si="403"/>
        <v>SWCORP (TEAMHT)</v>
      </c>
      <c r="H1219" s="55" t="str">
        <f t="shared" si="404"/>
        <v>이강수</v>
      </c>
      <c r="I1219" s="53">
        <f t="shared" si="405"/>
        <v>4576</v>
      </c>
      <c r="J1219" s="72">
        <f t="shared" si="406"/>
        <v>0</v>
      </c>
      <c r="K1219" s="114">
        <f t="shared" si="407"/>
        <v>1</v>
      </c>
      <c r="L1219" s="115">
        <f t="shared" si="408"/>
        <v>0.45</v>
      </c>
      <c r="M1219" s="115">
        <f t="shared" si="409"/>
        <v>2</v>
      </c>
      <c r="N1219" s="56">
        <f t="shared" si="410"/>
        <v>2</v>
      </c>
      <c r="O1219" s="53" t="str">
        <f t="shared" si="411"/>
        <v>일반(목록배제,Normal-Manifest Exception)</v>
      </c>
      <c r="P1219" s="100">
        <f t="shared" si="412"/>
        <v>4.28</v>
      </c>
      <c r="Q1219" s="63" t="str">
        <f t="shared" si="413"/>
        <v>RS702</v>
      </c>
      <c r="R1219" s="63" t="str">
        <f t="shared" si="414"/>
        <v>AIR SEOUL</v>
      </c>
      <c r="S1219" s="54">
        <f t="shared" si="415"/>
        <v>45926</v>
      </c>
      <c r="T1219" s="94">
        <f t="shared" si="416"/>
        <v>850</v>
      </c>
      <c r="U1219" s="98" cm="1">
        <f t="array" ref="U1219">IF(OR(ISNUMBER(SEARCH("대신대납",J1219)),ISNUMBER(SEARCH("대신 대납",J1219))),_xlfn.LET(
  _xlpm.s,J1219,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19" s="98">
        <f>((K1219-1)*2500)/(Summary!$B$23/100)</f>
        <v>0</v>
      </c>
      <c r="W1219" s="107">
        <f>IF(OR(ISNUMBER(SEARCH("대신대납",J1219)),ISNUMBER(SEARCH("대신 대납",J1219)),ISNUMBER(SEARCH("대신착불",J1219)),ISNUMBER(SEARCH("대신 착불",J1219))), 0,_xlfn.IFNA(_xlfn.IFS(
    AND(N1219/K1219 &gt; 2, N1219/K1219 &lt;= 5), 500/(Summary!$B$23/100) * K1219,
    AND(N1219/K1219 &gt; 5, N1219/K1219 &lt;= 10), 1000/(Summary!$B$23/100) * K1219,
    AND(N1219/K1219 &gt; 10, N1219/K1219 &lt;= 20), 3000/(Summary!$B$23/100) * K1219,
    AND(N1219/K1219 &gt; 20, N1219/K1219 &lt;= 25), 11000/(Summary!$B$23/100) * K1219,
    AND(N1219/K1219 &gt; 25, N1219/K1219 &lt;= 999), 15000/(Summary!$B$23/100) * K1219
),0))</f>
        <v>0</v>
      </c>
      <c r="X1219" s="99" cm="1">
        <f t="array" ref="X1219">_xlfn.IFNA(_xlfn.IFS(AND(P1219&gt;=2000, P1219&lt;3000), 10000, AND(P1219&gt;=3000, P1219&lt;4000), 15000, AND(P1219&gt;=4000, P1219&lt;5000), 20000, AND(P1219&gt;=5000), 25000),0)</f>
        <v>0</v>
      </c>
      <c r="Y1219" s="64" t="str">
        <f>_xlfn.IFNA(VLOOKUP(D1219,OTC!$A:$H,8,0),"")</f>
        <v/>
      </c>
      <c r="Z1219" s="102">
        <f t="shared" si="417"/>
        <v>0</v>
      </c>
      <c r="AA1219" s="113">
        <f t="shared" si="418"/>
        <v>850</v>
      </c>
      <c r="AB1219" s="124">
        <f>IF(OR(ISNUMBER(SEARCH("적하삭제",J1219)),ISNUMBER(SEARCH("적하 삭제",J1219))),0,AA1219*Summary!$B$23/100)</f>
        <v>8009.8050000000003</v>
      </c>
      <c r="AC1219" s="65"/>
      <c r="AD1219" s="145">
        <v>45926</v>
      </c>
      <c r="AE1219" s="139" t="s">
        <v>10</v>
      </c>
      <c r="AF1219" s="139">
        <v>82020038196</v>
      </c>
      <c r="AG1219" s="139" t="s">
        <v>3655</v>
      </c>
      <c r="AH1219" s="139" t="s">
        <v>3656</v>
      </c>
      <c r="AI1219" s="139">
        <v>1090031046</v>
      </c>
      <c r="AJ1219" s="139">
        <v>4576</v>
      </c>
      <c r="AK1219" s="139"/>
      <c r="AL1219" s="140">
        <v>1</v>
      </c>
      <c r="AM1219" s="141">
        <v>0.45</v>
      </c>
      <c r="AN1219" s="141">
        <v>2</v>
      </c>
      <c r="AO1219" s="141">
        <v>2</v>
      </c>
      <c r="AP1219" s="139" t="s">
        <v>8</v>
      </c>
      <c r="AQ1219" s="141">
        <v>4.28</v>
      </c>
      <c r="AR1219" s="139" t="s">
        <v>81</v>
      </c>
      <c r="AS1219" s="139" t="s">
        <v>81</v>
      </c>
      <c r="AT1219" s="139" t="s">
        <v>81</v>
      </c>
      <c r="AU1219" s="139" t="s">
        <v>81</v>
      </c>
      <c r="AV1219" s="139" t="s">
        <v>81</v>
      </c>
      <c r="AW1219" s="139">
        <v>2256355</v>
      </c>
      <c r="AX1219" s="139" t="s">
        <v>121</v>
      </c>
      <c r="AY1219" s="139" t="s">
        <v>82</v>
      </c>
      <c r="AZ1219" s="139"/>
      <c r="BA1219" s="139" t="s">
        <v>83</v>
      </c>
      <c r="BB1219" s="157">
        <v>596421509065</v>
      </c>
      <c r="BC1219" s="139"/>
      <c r="BD1219" s="139" t="s">
        <v>3657</v>
      </c>
      <c r="BE1219" s="139" t="s">
        <v>119</v>
      </c>
      <c r="BF1219" s="139" t="s">
        <v>87</v>
      </c>
      <c r="BG1219" s="139" t="s">
        <v>84</v>
      </c>
      <c r="BH1219" s="139" t="s">
        <v>85</v>
      </c>
      <c r="BI1219" s="139" t="s">
        <v>86</v>
      </c>
      <c r="BJ1219" s="139"/>
      <c r="BK1219" s="139" t="s">
        <v>116</v>
      </c>
    </row>
    <row r="1220" spans="1:63" ht="13.2" customHeight="1" x14ac:dyDescent="0.2">
      <c r="A1220" s="54">
        <f t="shared" si="397"/>
        <v>45926</v>
      </c>
      <c r="B1220" s="54" t="str">
        <f t="shared" si="398"/>
        <v>NRT</v>
      </c>
      <c r="C1220" s="53">
        <f t="shared" si="399"/>
        <v>82020038196</v>
      </c>
      <c r="D1220" s="55" t="str">
        <f t="shared" si="400"/>
        <v>PJP250149911</v>
      </c>
      <c r="E1220" s="53">
        <f t="shared" si="401"/>
        <v>596421509146</v>
      </c>
      <c r="F1220" s="53">
        <f t="shared" si="402"/>
        <v>2256355</v>
      </c>
      <c r="G1220" s="53" t="str">
        <f t="shared" si="403"/>
        <v>SWCORP (TEAMHT)</v>
      </c>
      <c r="H1220" s="55" t="str">
        <f t="shared" si="404"/>
        <v>박소현</v>
      </c>
      <c r="I1220" s="53">
        <f t="shared" si="405"/>
        <v>22389</v>
      </c>
      <c r="J1220" s="72">
        <f t="shared" si="406"/>
        <v>0</v>
      </c>
      <c r="K1220" s="114">
        <f t="shared" si="407"/>
        <v>1</v>
      </c>
      <c r="L1220" s="115">
        <f t="shared" si="408"/>
        <v>9.6999999999999993</v>
      </c>
      <c r="M1220" s="115">
        <f t="shared" si="409"/>
        <v>6.1</v>
      </c>
      <c r="N1220" s="56">
        <f t="shared" si="410"/>
        <v>9.7000000000000011</v>
      </c>
      <c r="O1220" s="53" t="str">
        <f t="shared" si="411"/>
        <v>일반(목록배제,Normal-Manifest Exception)</v>
      </c>
      <c r="P1220" s="100">
        <f t="shared" si="412"/>
        <v>21.77</v>
      </c>
      <c r="Q1220" s="63" t="str">
        <f t="shared" si="413"/>
        <v>RS702</v>
      </c>
      <c r="R1220" s="63" t="str">
        <f t="shared" si="414"/>
        <v>AIR SEOUL</v>
      </c>
      <c r="S1220" s="54">
        <f t="shared" si="415"/>
        <v>45926</v>
      </c>
      <c r="T1220" s="94">
        <f t="shared" si="416"/>
        <v>2313</v>
      </c>
      <c r="U1220" s="98" cm="1">
        <f t="array" ref="U1220">IF(OR(ISNUMBER(SEARCH("대신대납",J1220)),ISNUMBER(SEARCH("대신 대납",J1220))),_xlfn.LET(
  _xlpm.s,J1220,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0" s="98">
        <f>((K1220-1)*2500)/(Summary!$B$23/100)</f>
        <v>0</v>
      </c>
      <c r="W1220" s="107">
        <f>IF(OR(ISNUMBER(SEARCH("대신대납",J1220)),ISNUMBER(SEARCH("대신 대납",J1220)),ISNUMBER(SEARCH("대신착불",J1220)),ISNUMBER(SEARCH("대신 착불",J1220))), 0,_xlfn.IFNA(_xlfn.IFS(
    AND(N1220/K1220 &gt; 2, N1220/K1220 &lt;= 5), 500/(Summary!$B$23/100) * K1220,
    AND(N1220/K1220 &gt; 5, N1220/K1220 &lt;= 10), 1000/(Summary!$B$23/100) * K1220,
    AND(N1220/K1220 &gt; 10, N1220/K1220 &lt;= 20), 3000/(Summary!$B$23/100) * K1220,
    AND(N1220/K1220 &gt; 20, N1220/K1220 &lt;= 25), 11000/(Summary!$B$23/100) * K1220,
    AND(N1220/K1220 &gt; 25, N1220/K1220 &lt;= 999), 15000/(Summary!$B$23/100) * K1220
),0))</f>
        <v>106.11993675251769</v>
      </c>
      <c r="X1220" s="99" cm="1">
        <f t="array" ref="X1220">_xlfn.IFNA(_xlfn.IFS(AND(P1220&gt;=2000, P1220&lt;3000), 10000, AND(P1220&gt;=3000, P1220&lt;4000), 15000, AND(P1220&gt;=4000, P1220&lt;5000), 20000, AND(P1220&gt;=5000), 25000),0)</f>
        <v>0</v>
      </c>
      <c r="Y1220" s="64" t="str">
        <f>_xlfn.IFNA(VLOOKUP(D1220,OTC!$A:$H,8,0),"")</f>
        <v/>
      </c>
      <c r="Z1220" s="102">
        <f t="shared" si="417"/>
        <v>106</v>
      </c>
      <c r="AA1220" s="113">
        <f t="shared" si="418"/>
        <v>2419</v>
      </c>
      <c r="AB1220" s="124">
        <f>IF(OR(ISNUMBER(SEARCH("적하삭제",J1220)),ISNUMBER(SEARCH("적하 삭제",J1220))),0,AA1220*Summary!$B$23/100)</f>
        <v>22794.9627</v>
      </c>
      <c r="AC1220" s="65"/>
      <c r="AD1220" s="145">
        <v>45926</v>
      </c>
      <c r="AE1220" s="139" t="s">
        <v>10</v>
      </c>
      <c r="AF1220" s="139">
        <v>82020038196</v>
      </c>
      <c r="AG1220" s="139" t="s">
        <v>3658</v>
      </c>
      <c r="AH1220" s="139" t="s">
        <v>194</v>
      </c>
      <c r="AI1220" s="139">
        <v>1022749565</v>
      </c>
      <c r="AJ1220" s="139">
        <v>22389</v>
      </c>
      <c r="AK1220" s="139"/>
      <c r="AL1220" s="140">
        <v>1</v>
      </c>
      <c r="AM1220" s="141">
        <v>9.6999999999999993</v>
      </c>
      <c r="AN1220" s="141">
        <v>6.1</v>
      </c>
      <c r="AO1220" s="141">
        <v>10</v>
      </c>
      <c r="AP1220" s="139" t="s">
        <v>8</v>
      </c>
      <c r="AQ1220" s="141">
        <v>21.77</v>
      </c>
      <c r="AR1220" s="139" t="s">
        <v>81</v>
      </c>
      <c r="AS1220" s="139" t="s">
        <v>81</v>
      </c>
      <c r="AT1220" s="139" t="s">
        <v>81</v>
      </c>
      <c r="AU1220" s="139" t="s">
        <v>81</v>
      </c>
      <c r="AV1220" s="139" t="s">
        <v>81</v>
      </c>
      <c r="AW1220" s="139">
        <v>2256355</v>
      </c>
      <c r="AX1220" s="139" t="s">
        <v>121</v>
      </c>
      <c r="AY1220" s="139" t="s">
        <v>82</v>
      </c>
      <c r="AZ1220" s="139"/>
      <c r="BA1220" s="139" t="s">
        <v>83</v>
      </c>
      <c r="BB1220" s="157">
        <v>596421509146</v>
      </c>
      <c r="BC1220" s="139"/>
      <c r="BD1220" s="139" t="s">
        <v>3659</v>
      </c>
      <c r="BE1220" s="139" t="s">
        <v>119</v>
      </c>
      <c r="BF1220" s="139" t="s">
        <v>87</v>
      </c>
      <c r="BG1220" s="139" t="s">
        <v>84</v>
      </c>
      <c r="BH1220" s="139" t="s">
        <v>85</v>
      </c>
      <c r="BI1220" s="139" t="s">
        <v>86</v>
      </c>
      <c r="BJ1220" s="139"/>
      <c r="BK1220" s="139" t="s">
        <v>116</v>
      </c>
    </row>
    <row r="1221" spans="1:63" ht="13.2" customHeight="1" x14ac:dyDescent="0.2">
      <c r="A1221" s="54">
        <f t="shared" si="397"/>
        <v>45926</v>
      </c>
      <c r="B1221" s="54" t="str">
        <f t="shared" si="398"/>
        <v>NRT</v>
      </c>
      <c r="C1221" s="53">
        <f t="shared" si="399"/>
        <v>82020038196</v>
      </c>
      <c r="D1221" s="55" t="str">
        <f t="shared" si="400"/>
        <v>PJP250149912</v>
      </c>
      <c r="E1221" s="53">
        <f t="shared" si="401"/>
        <v>596421509150</v>
      </c>
      <c r="F1221" s="53">
        <f t="shared" si="402"/>
        <v>2256355</v>
      </c>
      <c r="G1221" s="53" t="str">
        <f t="shared" si="403"/>
        <v>SWCORP (TEAMHT)</v>
      </c>
      <c r="H1221" s="55" t="str">
        <f t="shared" si="404"/>
        <v>이옥주</v>
      </c>
      <c r="I1221" s="53">
        <f t="shared" si="405"/>
        <v>11139</v>
      </c>
      <c r="J1221" s="72">
        <f t="shared" si="406"/>
        <v>0</v>
      </c>
      <c r="K1221" s="114">
        <f t="shared" si="407"/>
        <v>1</v>
      </c>
      <c r="L1221" s="115">
        <f t="shared" si="408"/>
        <v>2</v>
      </c>
      <c r="M1221" s="115">
        <f t="shared" si="409"/>
        <v>6</v>
      </c>
      <c r="N1221" s="56">
        <f t="shared" si="410"/>
        <v>6</v>
      </c>
      <c r="O1221" s="53" t="str">
        <f t="shared" si="411"/>
        <v>일반(목록배제,Normal-Manifest Exception)</v>
      </c>
      <c r="P1221" s="100">
        <f t="shared" si="412"/>
        <v>15.18</v>
      </c>
      <c r="Q1221" s="63" t="str">
        <f t="shared" si="413"/>
        <v>RS702</v>
      </c>
      <c r="R1221" s="63" t="str">
        <f t="shared" si="414"/>
        <v>AIR SEOUL</v>
      </c>
      <c r="S1221" s="54">
        <f t="shared" si="415"/>
        <v>45926</v>
      </c>
      <c r="T1221" s="94">
        <f t="shared" si="416"/>
        <v>1610</v>
      </c>
      <c r="U1221" s="98" cm="1">
        <f t="array" ref="U1221">IF(OR(ISNUMBER(SEARCH("대신대납",J1221)),ISNUMBER(SEARCH("대신 대납",J1221))),_xlfn.LET(
  _xlpm.s,J1221,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1" s="98">
        <f>((K1221-1)*2500)/(Summary!$B$23/100)</f>
        <v>0</v>
      </c>
      <c r="W1221" s="107">
        <f>IF(OR(ISNUMBER(SEARCH("대신대납",J1221)),ISNUMBER(SEARCH("대신 대납",J1221)),ISNUMBER(SEARCH("대신착불",J1221)),ISNUMBER(SEARCH("대신 착불",J1221))), 0,_xlfn.IFNA(_xlfn.IFS(
    AND(N1221/K1221 &gt; 2, N1221/K1221 &lt;= 5), 500/(Summary!$B$23/100) * K1221,
    AND(N1221/K1221 &gt; 5, N1221/K1221 &lt;= 10), 1000/(Summary!$B$23/100) * K1221,
    AND(N1221/K1221 &gt; 10, N1221/K1221 &lt;= 20), 3000/(Summary!$B$23/100) * K1221,
    AND(N1221/K1221 &gt; 20, N1221/K1221 &lt;= 25), 11000/(Summary!$B$23/100) * K1221,
    AND(N1221/K1221 &gt; 25, N1221/K1221 &lt;= 999), 15000/(Summary!$B$23/100) * K1221
),0))</f>
        <v>106.11993675251769</v>
      </c>
      <c r="X1221" s="99" cm="1">
        <f t="array" ref="X1221">_xlfn.IFNA(_xlfn.IFS(AND(P1221&gt;=2000, P1221&lt;3000), 10000, AND(P1221&gt;=3000, P1221&lt;4000), 15000, AND(P1221&gt;=4000, P1221&lt;5000), 20000, AND(P1221&gt;=5000), 25000),0)</f>
        <v>0</v>
      </c>
      <c r="Y1221" s="64" t="str">
        <f>_xlfn.IFNA(VLOOKUP(D1221,OTC!$A:$H,8,0),"")</f>
        <v/>
      </c>
      <c r="Z1221" s="102">
        <f t="shared" si="417"/>
        <v>106</v>
      </c>
      <c r="AA1221" s="113">
        <f t="shared" si="418"/>
        <v>1716</v>
      </c>
      <c r="AB1221" s="124">
        <f>IF(OR(ISNUMBER(SEARCH("적하삭제",J1221)),ISNUMBER(SEARCH("적하 삭제",J1221))),0,AA1221*Summary!$B$23/100)</f>
        <v>16170.382799999999</v>
      </c>
      <c r="AC1221" s="65"/>
      <c r="AD1221" s="145">
        <v>45926</v>
      </c>
      <c r="AE1221" s="139" t="s">
        <v>10</v>
      </c>
      <c r="AF1221" s="139">
        <v>82020038196</v>
      </c>
      <c r="AG1221" s="139" t="s">
        <v>3660</v>
      </c>
      <c r="AH1221" s="139" t="s">
        <v>3661</v>
      </c>
      <c r="AI1221" s="139">
        <v>1047146556</v>
      </c>
      <c r="AJ1221" s="139">
        <v>11139</v>
      </c>
      <c r="AK1221" s="139"/>
      <c r="AL1221" s="140">
        <v>1</v>
      </c>
      <c r="AM1221" s="141">
        <v>2</v>
      </c>
      <c r="AN1221" s="141">
        <v>6</v>
      </c>
      <c r="AO1221" s="141">
        <v>6</v>
      </c>
      <c r="AP1221" s="139" t="s">
        <v>8</v>
      </c>
      <c r="AQ1221" s="141">
        <v>15.18</v>
      </c>
      <c r="AR1221" s="139" t="s">
        <v>81</v>
      </c>
      <c r="AS1221" s="139" t="s">
        <v>81</v>
      </c>
      <c r="AT1221" s="139" t="s">
        <v>81</v>
      </c>
      <c r="AU1221" s="139" t="s">
        <v>81</v>
      </c>
      <c r="AV1221" s="139" t="s">
        <v>81</v>
      </c>
      <c r="AW1221" s="139">
        <v>2256355</v>
      </c>
      <c r="AX1221" s="139" t="s">
        <v>121</v>
      </c>
      <c r="AY1221" s="139" t="s">
        <v>82</v>
      </c>
      <c r="AZ1221" s="139"/>
      <c r="BA1221" s="139" t="s">
        <v>83</v>
      </c>
      <c r="BB1221" s="157">
        <v>596421509150</v>
      </c>
      <c r="BC1221" s="139"/>
      <c r="BD1221" s="139" t="s">
        <v>3662</v>
      </c>
      <c r="BE1221" s="139" t="s">
        <v>119</v>
      </c>
      <c r="BF1221" s="139" t="s">
        <v>87</v>
      </c>
      <c r="BG1221" s="139" t="s">
        <v>84</v>
      </c>
      <c r="BH1221" s="139" t="s">
        <v>85</v>
      </c>
      <c r="BI1221" s="139" t="s">
        <v>86</v>
      </c>
      <c r="BJ1221" s="139"/>
      <c r="BK1221" s="139" t="s">
        <v>116</v>
      </c>
    </row>
    <row r="1222" spans="1:63" ht="13.2" customHeight="1" x14ac:dyDescent="0.2">
      <c r="A1222" s="54">
        <f t="shared" si="397"/>
        <v>45927</v>
      </c>
      <c r="B1222" s="54" t="str">
        <f t="shared" si="398"/>
        <v>NRT</v>
      </c>
      <c r="C1222" s="53">
        <f t="shared" si="399"/>
        <v>82020038200</v>
      </c>
      <c r="D1222" s="55" t="str">
        <f t="shared" si="400"/>
        <v>PJP250151909</v>
      </c>
      <c r="E1222" s="53">
        <f t="shared" si="401"/>
        <v>596421519042</v>
      </c>
      <c r="F1222" s="53">
        <f t="shared" si="402"/>
        <v>2256355</v>
      </c>
      <c r="G1222" s="53" t="str">
        <f t="shared" si="403"/>
        <v>SWCORP (TEAMHT)</v>
      </c>
      <c r="H1222" s="55" t="str">
        <f t="shared" si="404"/>
        <v>강지수</v>
      </c>
      <c r="I1222" s="53">
        <f t="shared" si="405"/>
        <v>13124</v>
      </c>
      <c r="J1222" s="72">
        <f t="shared" si="406"/>
        <v>0</v>
      </c>
      <c r="K1222" s="114">
        <f t="shared" si="407"/>
        <v>1</v>
      </c>
      <c r="L1222" s="115">
        <f t="shared" si="408"/>
        <v>1.85</v>
      </c>
      <c r="M1222" s="115">
        <f t="shared" si="409"/>
        <v>2</v>
      </c>
      <c r="N1222" s="56">
        <f t="shared" si="410"/>
        <v>2</v>
      </c>
      <c r="O1222" s="53" t="str">
        <f t="shared" si="411"/>
        <v>일반(목록배제,Normal-Manifest Exception)</v>
      </c>
      <c r="P1222" s="100">
        <f t="shared" si="412"/>
        <v>5.31</v>
      </c>
      <c r="Q1222" s="63" t="str">
        <f t="shared" si="413"/>
        <v>RS706</v>
      </c>
      <c r="R1222" s="63" t="str">
        <f t="shared" si="414"/>
        <v>AIR SEOUL</v>
      </c>
      <c r="S1222" s="54">
        <f t="shared" si="415"/>
        <v>45927</v>
      </c>
      <c r="T1222" s="94">
        <f t="shared" si="416"/>
        <v>850</v>
      </c>
      <c r="U1222" s="98" cm="1">
        <f t="array" ref="U1222">IF(OR(ISNUMBER(SEARCH("대신대납",J1222)),ISNUMBER(SEARCH("대신 대납",J1222))),_xlfn.LET(
  _xlpm.s,J1222,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2" s="98">
        <f>((K1222-1)*2500)/(Summary!$B$23/100)</f>
        <v>0</v>
      </c>
      <c r="W1222" s="107">
        <f>IF(OR(ISNUMBER(SEARCH("대신대납",J1222)),ISNUMBER(SEARCH("대신 대납",J1222)),ISNUMBER(SEARCH("대신착불",J1222)),ISNUMBER(SEARCH("대신 착불",J1222))), 0,_xlfn.IFNA(_xlfn.IFS(
    AND(N1222/K1222 &gt; 2, N1222/K1222 &lt;= 5), 500/(Summary!$B$23/100) * K1222,
    AND(N1222/K1222 &gt; 5, N1222/K1222 &lt;= 10), 1000/(Summary!$B$23/100) * K1222,
    AND(N1222/K1222 &gt; 10, N1222/K1222 &lt;= 20), 3000/(Summary!$B$23/100) * K1222,
    AND(N1222/K1222 &gt; 20, N1222/K1222 &lt;= 25), 11000/(Summary!$B$23/100) * K1222,
    AND(N1222/K1222 &gt; 25, N1222/K1222 &lt;= 999), 15000/(Summary!$B$23/100) * K1222
),0))</f>
        <v>0</v>
      </c>
      <c r="X1222" s="99" cm="1">
        <f t="array" ref="X1222">_xlfn.IFNA(_xlfn.IFS(AND(P1222&gt;=2000, P1222&lt;3000), 10000, AND(P1222&gt;=3000, P1222&lt;4000), 15000, AND(P1222&gt;=4000, P1222&lt;5000), 20000, AND(P1222&gt;=5000), 25000),0)</f>
        <v>0</v>
      </c>
      <c r="Y1222" s="64" t="str">
        <f>_xlfn.IFNA(VLOOKUP(D1222,OTC!$A:$H,8,0),"")</f>
        <v/>
      </c>
      <c r="Z1222" s="102">
        <f t="shared" si="417"/>
        <v>0</v>
      </c>
      <c r="AA1222" s="113">
        <f t="shared" si="418"/>
        <v>850</v>
      </c>
      <c r="AB1222" s="124">
        <f>IF(OR(ISNUMBER(SEARCH("적하삭제",J1222)),ISNUMBER(SEARCH("적하 삭제",J1222))),0,AA1222*Summary!$B$23/100)</f>
        <v>8009.8050000000003</v>
      </c>
      <c r="AC1222" s="65"/>
      <c r="AD1222" s="145">
        <v>45927</v>
      </c>
      <c r="AE1222" s="139" t="s">
        <v>10</v>
      </c>
      <c r="AF1222" s="139">
        <v>82020038200</v>
      </c>
      <c r="AG1222" s="139" t="s">
        <v>3663</v>
      </c>
      <c r="AH1222" s="139" t="s">
        <v>3664</v>
      </c>
      <c r="AI1222" s="139">
        <v>1097044030</v>
      </c>
      <c r="AJ1222" s="139">
        <v>13124</v>
      </c>
      <c r="AK1222" s="139"/>
      <c r="AL1222" s="140">
        <v>1</v>
      </c>
      <c r="AM1222" s="141">
        <v>1.85</v>
      </c>
      <c r="AN1222" s="141">
        <v>2</v>
      </c>
      <c r="AO1222" s="141">
        <v>2</v>
      </c>
      <c r="AP1222" s="139" t="s">
        <v>8</v>
      </c>
      <c r="AQ1222" s="141">
        <v>5.31</v>
      </c>
      <c r="AR1222" s="139" t="s">
        <v>81</v>
      </c>
      <c r="AS1222" s="139" t="s">
        <v>81</v>
      </c>
      <c r="AT1222" s="139" t="s">
        <v>81</v>
      </c>
      <c r="AU1222" s="139" t="s">
        <v>81</v>
      </c>
      <c r="AV1222" s="139" t="s">
        <v>81</v>
      </c>
      <c r="AW1222" s="139">
        <v>2256355</v>
      </c>
      <c r="AX1222" s="139" t="s">
        <v>121</v>
      </c>
      <c r="AY1222" s="139" t="s">
        <v>82</v>
      </c>
      <c r="AZ1222" s="139"/>
      <c r="BA1222" s="139" t="s">
        <v>83</v>
      </c>
      <c r="BB1222" s="157">
        <v>596421519042</v>
      </c>
      <c r="BC1222" s="139"/>
      <c r="BD1222" s="139" t="s">
        <v>3665</v>
      </c>
      <c r="BE1222" s="139" t="s">
        <v>88</v>
      </c>
      <c r="BF1222" s="139" t="s">
        <v>87</v>
      </c>
      <c r="BG1222" s="139" t="s">
        <v>84</v>
      </c>
      <c r="BH1222" s="139" t="s">
        <v>85</v>
      </c>
      <c r="BI1222" s="139" t="s">
        <v>86</v>
      </c>
      <c r="BJ1222" s="139"/>
      <c r="BK1222" s="139" t="s">
        <v>116</v>
      </c>
    </row>
    <row r="1223" spans="1:63" ht="13.2" customHeight="1" x14ac:dyDescent="0.2">
      <c r="A1223" s="54">
        <f t="shared" ref="A1223:A1286" si="419">AD1223</f>
        <v>45927</v>
      </c>
      <c r="B1223" s="54" t="str">
        <f t="shared" ref="B1223:B1286" si="420">AE1223</f>
        <v>NRT</v>
      </c>
      <c r="C1223" s="53">
        <f t="shared" ref="C1223:C1286" si="421">AF1223</f>
        <v>82020038200</v>
      </c>
      <c r="D1223" s="55" t="str">
        <f t="shared" ref="D1223:D1286" si="422">AG1223</f>
        <v>PJP250151911</v>
      </c>
      <c r="E1223" s="53">
        <f t="shared" ref="E1223:E1286" si="423">BB1223</f>
        <v>596421519064</v>
      </c>
      <c r="F1223" s="53">
        <f t="shared" ref="F1223:F1286" si="424">AW1223</f>
        <v>2256355</v>
      </c>
      <c r="G1223" s="53" t="str">
        <f t="shared" ref="G1223:G1286" si="425">AX1223</f>
        <v>SWCORP (TEAMHT)</v>
      </c>
      <c r="H1223" s="55" t="str">
        <f t="shared" ref="H1223:H1286" si="426">AH1223</f>
        <v>서정희</v>
      </c>
      <c r="I1223" s="53">
        <f t="shared" ref="I1223:I1286" si="427">AJ1223</f>
        <v>10321</v>
      </c>
      <c r="J1223" s="72">
        <f t="shared" ref="J1223:J1286" si="428">AK1223</f>
        <v>0</v>
      </c>
      <c r="K1223" s="114">
        <f t="shared" ref="K1223:K1286" si="429">AL1223</f>
        <v>1</v>
      </c>
      <c r="L1223" s="115">
        <f t="shared" ref="L1223:L1286" si="430">AM1223</f>
        <v>0.3</v>
      </c>
      <c r="M1223" s="115">
        <f t="shared" ref="M1223:M1286" si="431">AN1223</f>
        <v>2.2000000000000002</v>
      </c>
      <c r="N1223" s="56">
        <f t="shared" ref="N1223:N1286" si="432">CEILING(IF(L1223&gt;M1223,L1223,M1223),$D$2)</f>
        <v>2.2000000000000002</v>
      </c>
      <c r="O1223" s="53" t="str">
        <f t="shared" ref="O1223:O1286" si="433">AP1223</f>
        <v>일반(목록배제,Normal-Manifest Exception)</v>
      </c>
      <c r="P1223" s="100">
        <f t="shared" ref="P1223:P1286" si="434">AQ1223</f>
        <v>4.84</v>
      </c>
      <c r="Q1223" s="63" t="str">
        <f t="shared" ref="Q1223:Q1286" si="435">BE1223</f>
        <v>RS706</v>
      </c>
      <c r="R1223" s="63" t="str">
        <f t="shared" ref="R1223:R1286" si="436">BF1223</f>
        <v>AIR SEOUL</v>
      </c>
      <c r="S1223" s="54">
        <f t="shared" ref="S1223:S1286" si="437">DATE(YEAR(A1223),MONTH(A1223),DAY(A1223))</f>
        <v>45927</v>
      </c>
      <c r="T1223" s="94">
        <f t="shared" ref="T1223:T1286" si="438">IF(N1223&gt;0.5,CEILING($B$2+(N1223-0.5)*$C$2,1),$B$2)-30</f>
        <v>888</v>
      </c>
      <c r="U1223" s="98" cm="1">
        <f t="array" ref="U1223">IF(OR(ISNUMBER(SEARCH("대신대납",J1223)),ISNUMBER(SEARCH("대신 대납",J1223))),_xlfn.LET(
  _xlpm.s,J1223,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3" s="98">
        <f>((K1223-1)*2500)/(Summary!$B$23/100)</f>
        <v>0</v>
      </c>
      <c r="W1223" s="107">
        <f>IF(OR(ISNUMBER(SEARCH("대신대납",J1223)),ISNUMBER(SEARCH("대신 대납",J1223)),ISNUMBER(SEARCH("대신착불",J1223)),ISNUMBER(SEARCH("대신 착불",J1223))), 0,_xlfn.IFNA(_xlfn.IFS(
    AND(N1223/K1223 &gt; 2, N1223/K1223 &lt;= 5), 500/(Summary!$B$23/100) * K1223,
    AND(N1223/K1223 &gt; 5, N1223/K1223 &lt;= 10), 1000/(Summary!$B$23/100) * K1223,
    AND(N1223/K1223 &gt; 10, N1223/K1223 &lt;= 20), 3000/(Summary!$B$23/100) * K1223,
    AND(N1223/K1223 &gt; 20, N1223/K1223 &lt;= 25), 11000/(Summary!$B$23/100) * K1223,
    AND(N1223/K1223 &gt; 25, N1223/K1223 &lt;= 999), 15000/(Summary!$B$23/100) * K1223
),0))</f>
        <v>53.059968376258844</v>
      </c>
      <c r="X1223" s="99" cm="1">
        <f t="array" ref="X1223">_xlfn.IFNA(_xlfn.IFS(AND(P1223&gt;=2000, P1223&lt;3000), 10000, AND(P1223&gt;=3000, P1223&lt;4000), 15000, AND(P1223&gt;=4000, P1223&lt;5000), 20000, AND(P1223&gt;=5000), 25000),0)</f>
        <v>0</v>
      </c>
      <c r="Y1223" s="64" t="str">
        <f>_xlfn.IFNA(VLOOKUP(D1223,OTC!$A:$H,8,0),"")</f>
        <v/>
      </c>
      <c r="Z1223" s="102">
        <f t="shared" ref="Z1223:Z1286" si="439">ROUND(SUM(U1223:Y1223),0)</f>
        <v>53</v>
      </c>
      <c r="AA1223" s="113">
        <f t="shared" ref="AA1223:AA1286" si="440">SUM(Z1223,T1223)</f>
        <v>941</v>
      </c>
      <c r="AB1223" s="124">
        <f>IF(OR(ISNUMBER(SEARCH("적하삭제",J1223)),ISNUMBER(SEARCH("적하 삭제",J1223))),0,AA1223*Summary!$B$23/100)</f>
        <v>8867.3253000000004</v>
      </c>
      <c r="AC1223" s="65"/>
      <c r="AD1223" s="145">
        <v>45927</v>
      </c>
      <c r="AE1223" s="139" t="s">
        <v>10</v>
      </c>
      <c r="AF1223" s="139">
        <v>82020038200</v>
      </c>
      <c r="AG1223" s="139" t="s">
        <v>3666</v>
      </c>
      <c r="AH1223" s="139" t="s">
        <v>3667</v>
      </c>
      <c r="AI1223" s="139">
        <v>1071161503</v>
      </c>
      <c r="AJ1223" s="139">
        <v>10321</v>
      </c>
      <c r="AK1223" s="139"/>
      <c r="AL1223" s="140">
        <v>1</v>
      </c>
      <c r="AM1223" s="141">
        <v>0.3</v>
      </c>
      <c r="AN1223" s="141">
        <v>2.2000000000000002</v>
      </c>
      <c r="AO1223" s="141">
        <v>2.2000000000000002</v>
      </c>
      <c r="AP1223" s="139" t="s">
        <v>8</v>
      </c>
      <c r="AQ1223" s="141">
        <v>4.84</v>
      </c>
      <c r="AR1223" s="139" t="s">
        <v>81</v>
      </c>
      <c r="AS1223" s="139" t="s">
        <v>81</v>
      </c>
      <c r="AT1223" s="139" t="s">
        <v>81</v>
      </c>
      <c r="AU1223" s="139" t="s">
        <v>81</v>
      </c>
      <c r="AV1223" s="139" t="s">
        <v>81</v>
      </c>
      <c r="AW1223" s="139">
        <v>2256355</v>
      </c>
      <c r="AX1223" s="139" t="s">
        <v>121</v>
      </c>
      <c r="AY1223" s="139" t="s">
        <v>82</v>
      </c>
      <c r="AZ1223" s="139"/>
      <c r="BA1223" s="139" t="s">
        <v>83</v>
      </c>
      <c r="BB1223" s="157">
        <v>596421519064</v>
      </c>
      <c r="BC1223" s="139"/>
      <c r="BD1223" s="139" t="s">
        <v>3668</v>
      </c>
      <c r="BE1223" s="139" t="s">
        <v>88</v>
      </c>
      <c r="BF1223" s="139" t="s">
        <v>87</v>
      </c>
      <c r="BG1223" s="139" t="s">
        <v>84</v>
      </c>
      <c r="BH1223" s="139" t="s">
        <v>85</v>
      </c>
      <c r="BI1223" s="139" t="s">
        <v>86</v>
      </c>
      <c r="BJ1223" s="139"/>
      <c r="BK1223" s="139" t="s">
        <v>116</v>
      </c>
    </row>
    <row r="1224" spans="1:63" ht="13.2" customHeight="1" x14ac:dyDescent="0.2">
      <c r="A1224" s="54">
        <f t="shared" si="419"/>
        <v>45927</v>
      </c>
      <c r="B1224" s="54" t="str">
        <f t="shared" si="420"/>
        <v>NRT</v>
      </c>
      <c r="C1224" s="53">
        <f t="shared" si="421"/>
        <v>82020038200</v>
      </c>
      <c r="D1224" s="55" t="str">
        <f t="shared" si="422"/>
        <v>PJP250151926</v>
      </c>
      <c r="E1224" s="53">
        <f t="shared" si="423"/>
        <v>596421519440</v>
      </c>
      <c r="F1224" s="53">
        <f t="shared" si="424"/>
        <v>2256355</v>
      </c>
      <c r="G1224" s="53" t="str">
        <f t="shared" si="425"/>
        <v>SWCORP (TEAMHT)</v>
      </c>
      <c r="H1224" s="55" t="str">
        <f t="shared" si="426"/>
        <v>유수지</v>
      </c>
      <c r="I1224" s="53">
        <f t="shared" si="427"/>
        <v>41138</v>
      </c>
      <c r="J1224" s="72">
        <f t="shared" si="428"/>
        <v>0</v>
      </c>
      <c r="K1224" s="114">
        <f t="shared" si="429"/>
        <v>1</v>
      </c>
      <c r="L1224" s="115">
        <f t="shared" si="430"/>
        <v>0.75</v>
      </c>
      <c r="M1224" s="115">
        <f t="shared" si="431"/>
        <v>2</v>
      </c>
      <c r="N1224" s="56">
        <f t="shared" si="432"/>
        <v>2</v>
      </c>
      <c r="O1224" s="53" t="str">
        <f t="shared" si="433"/>
        <v>일반(목록배제,Normal-Manifest Exception)</v>
      </c>
      <c r="P1224" s="100">
        <f t="shared" si="434"/>
        <v>8.75</v>
      </c>
      <c r="Q1224" s="63" t="str">
        <f t="shared" si="435"/>
        <v>RS706</v>
      </c>
      <c r="R1224" s="63" t="str">
        <f t="shared" si="436"/>
        <v>AIR SEOUL</v>
      </c>
      <c r="S1224" s="54">
        <f t="shared" si="437"/>
        <v>45927</v>
      </c>
      <c r="T1224" s="94">
        <f t="shared" si="438"/>
        <v>850</v>
      </c>
      <c r="U1224" s="98" cm="1">
        <f t="array" ref="U1224">IF(OR(ISNUMBER(SEARCH("대신대납",J1224)),ISNUMBER(SEARCH("대신 대납",J1224))),_xlfn.LET(
  _xlpm.s,J1224,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4" s="98">
        <f>((K1224-1)*2500)/(Summary!$B$23/100)</f>
        <v>0</v>
      </c>
      <c r="W1224" s="107">
        <f>IF(OR(ISNUMBER(SEARCH("대신대납",J1224)),ISNUMBER(SEARCH("대신 대납",J1224)),ISNUMBER(SEARCH("대신착불",J1224)),ISNUMBER(SEARCH("대신 착불",J1224))), 0,_xlfn.IFNA(_xlfn.IFS(
    AND(N1224/K1224 &gt; 2, N1224/K1224 &lt;= 5), 500/(Summary!$B$23/100) * K1224,
    AND(N1224/K1224 &gt; 5, N1224/K1224 &lt;= 10), 1000/(Summary!$B$23/100) * K1224,
    AND(N1224/K1224 &gt; 10, N1224/K1224 &lt;= 20), 3000/(Summary!$B$23/100) * K1224,
    AND(N1224/K1224 &gt; 20, N1224/K1224 &lt;= 25), 11000/(Summary!$B$23/100) * K1224,
    AND(N1224/K1224 &gt; 25, N1224/K1224 &lt;= 999), 15000/(Summary!$B$23/100) * K1224
),0))</f>
        <v>0</v>
      </c>
      <c r="X1224" s="99" cm="1">
        <f t="array" ref="X1224">_xlfn.IFNA(_xlfn.IFS(AND(P1224&gt;=2000, P1224&lt;3000), 10000, AND(P1224&gt;=3000, P1224&lt;4000), 15000, AND(P1224&gt;=4000, P1224&lt;5000), 20000, AND(P1224&gt;=5000), 25000),0)</f>
        <v>0</v>
      </c>
      <c r="Y1224" s="64" t="str">
        <f>_xlfn.IFNA(VLOOKUP(D1224,OTC!$A:$H,8,0),"")</f>
        <v/>
      </c>
      <c r="Z1224" s="102">
        <f t="shared" si="439"/>
        <v>0</v>
      </c>
      <c r="AA1224" s="113">
        <f t="shared" si="440"/>
        <v>850</v>
      </c>
      <c r="AB1224" s="124">
        <f>IF(OR(ISNUMBER(SEARCH("적하삭제",J1224)),ISNUMBER(SEARCH("적하 삭제",J1224))),0,AA1224*Summary!$B$23/100)</f>
        <v>8009.8050000000003</v>
      </c>
      <c r="AC1224" s="65"/>
      <c r="AD1224" s="145">
        <v>45927</v>
      </c>
      <c r="AE1224" s="139" t="s">
        <v>10</v>
      </c>
      <c r="AF1224" s="139">
        <v>82020038200</v>
      </c>
      <c r="AG1224" s="139" t="s">
        <v>3669</v>
      </c>
      <c r="AH1224" s="139" t="s">
        <v>3670</v>
      </c>
      <c r="AI1224" s="139">
        <v>1065594994</v>
      </c>
      <c r="AJ1224" s="139">
        <v>41138</v>
      </c>
      <c r="AK1224" s="139"/>
      <c r="AL1224" s="140">
        <v>1</v>
      </c>
      <c r="AM1224" s="141">
        <v>0.75</v>
      </c>
      <c r="AN1224" s="141">
        <v>2</v>
      </c>
      <c r="AO1224" s="141">
        <v>2</v>
      </c>
      <c r="AP1224" s="139" t="s">
        <v>8</v>
      </c>
      <c r="AQ1224" s="141">
        <v>8.75</v>
      </c>
      <c r="AR1224" s="139" t="s">
        <v>81</v>
      </c>
      <c r="AS1224" s="139" t="s">
        <v>81</v>
      </c>
      <c r="AT1224" s="139" t="s">
        <v>81</v>
      </c>
      <c r="AU1224" s="139" t="s">
        <v>81</v>
      </c>
      <c r="AV1224" s="139" t="s">
        <v>81</v>
      </c>
      <c r="AW1224" s="139">
        <v>2256355</v>
      </c>
      <c r="AX1224" s="139" t="s">
        <v>121</v>
      </c>
      <c r="AY1224" s="139" t="s">
        <v>82</v>
      </c>
      <c r="AZ1224" s="139"/>
      <c r="BA1224" s="139" t="s">
        <v>83</v>
      </c>
      <c r="BB1224" s="157">
        <v>596421519440</v>
      </c>
      <c r="BC1224" s="139"/>
      <c r="BD1224" s="139" t="s">
        <v>3671</v>
      </c>
      <c r="BE1224" s="139" t="s">
        <v>88</v>
      </c>
      <c r="BF1224" s="139" t="s">
        <v>87</v>
      </c>
      <c r="BG1224" s="139" t="s">
        <v>84</v>
      </c>
      <c r="BH1224" s="139" t="s">
        <v>85</v>
      </c>
      <c r="BI1224" s="139" t="s">
        <v>86</v>
      </c>
      <c r="BJ1224" s="139"/>
      <c r="BK1224" s="139" t="s">
        <v>116</v>
      </c>
    </row>
    <row r="1225" spans="1:63" ht="13.2" customHeight="1" x14ac:dyDescent="0.2">
      <c r="A1225" s="54">
        <f t="shared" si="419"/>
        <v>45927</v>
      </c>
      <c r="B1225" s="54" t="str">
        <f t="shared" si="420"/>
        <v>NRT</v>
      </c>
      <c r="C1225" s="53">
        <f t="shared" si="421"/>
        <v>82020038200</v>
      </c>
      <c r="D1225" s="55" t="str">
        <f t="shared" si="422"/>
        <v>PJP250151894</v>
      </c>
      <c r="E1225" s="53">
        <f t="shared" si="423"/>
        <v>596421518891</v>
      </c>
      <c r="F1225" s="53">
        <f t="shared" si="424"/>
        <v>2256355</v>
      </c>
      <c r="G1225" s="53" t="str">
        <f t="shared" si="425"/>
        <v>SWCORP (TEAMHT)</v>
      </c>
      <c r="H1225" s="55" t="str">
        <f t="shared" si="426"/>
        <v>류기태</v>
      </c>
      <c r="I1225" s="53">
        <f t="shared" si="427"/>
        <v>14256</v>
      </c>
      <c r="J1225" s="72">
        <f t="shared" si="428"/>
        <v>0</v>
      </c>
      <c r="K1225" s="114">
        <f t="shared" si="429"/>
        <v>1</v>
      </c>
      <c r="L1225" s="115">
        <f t="shared" si="430"/>
        <v>2.5</v>
      </c>
      <c r="M1225" s="115">
        <f t="shared" si="431"/>
        <v>2</v>
      </c>
      <c r="N1225" s="56">
        <f t="shared" si="432"/>
        <v>2.5</v>
      </c>
      <c r="O1225" s="53" t="str">
        <f t="shared" si="433"/>
        <v>일반(목록배제,Normal-Manifest Exception)</v>
      </c>
      <c r="P1225" s="100">
        <f t="shared" si="434"/>
        <v>14.56</v>
      </c>
      <c r="Q1225" s="63" t="str">
        <f t="shared" si="435"/>
        <v>RS706</v>
      </c>
      <c r="R1225" s="63" t="str">
        <f t="shared" si="436"/>
        <v>AIR SEOUL</v>
      </c>
      <c r="S1225" s="54">
        <f t="shared" si="437"/>
        <v>45927</v>
      </c>
      <c r="T1225" s="94">
        <f t="shared" si="438"/>
        <v>945</v>
      </c>
      <c r="U1225" s="98" cm="1">
        <f t="array" ref="U1225">IF(OR(ISNUMBER(SEARCH("대신대납",J1225)),ISNUMBER(SEARCH("대신 대납",J1225))),_xlfn.LET(
  _xlpm.s,J1225,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5" s="98">
        <f>((K1225-1)*2500)/(Summary!$B$23/100)</f>
        <v>0</v>
      </c>
      <c r="W1225" s="107">
        <f>IF(OR(ISNUMBER(SEARCH("대신대납",J1225)),ISNUMBER(SEARCH("대신 대납",J1225)),ISNUMBER(SEARCH("대신착불",J1225)),ISNUMBER(SEARCH("대신 착불",J1225))), 0,_xlfn.IFNA(_xlfn.IFS(
    AND(N1225/K1225 &gt; 2, N1225/K1225 &lt;= 5), 500/(Summary!$B$23/100) * K1225,
    AND(N1225/K1225 &gt; 5, N1225/K1225 &lt;= 10), 1000/(Summary!$B$23/100) * K1225,
    AND(N1225/K1225 &gt; 10, N1225/K1225 &lt;= 20), 3000/(Summary!$B$23/100) * K1225,
    AND(N1225/K1225 &gt; 20, N1225/K1225 &lt;= 25), 11000/(Summary!$B$23/100) * K1225,
    AND(N1225/K1225 &gt; 25, N1225/K1225 &lt;= 999), 15000/(Summary!$B$23/100) * K1225
),0))</f>
        <v>53.059968376258844</v>
      </c>
      <c r="X1225" s="99" cm="1">
        <f t="array" ref="X1225">_xlfn.IFNA(_xlfn.IFS(AND(P1225&gt;=2000, P1225&lt;3000), 10000, AND(P1225&gt;=3000, P1225&lt;4000), 15000, AND(P1225&gt;=4000, P1225&lt;5000), 20000, AND(P1225&gt;=5000), 25000),0)</f>
        <v>0</v>
      </c>
      <c r="Y1225" s="64" t="str">
        <f>_xlfn.IFNA(VLOOKUP(D1225,OTC!$A:$H,8,0),"")</f>
        <v/>
      </c>
      <c r="Z1225" s="102">
        <f t="shared" si="439"/>
        <v>53</v>
      </c>
      <c r="AA1225" s="113">
        <f t="shared" si="440"/>
        <v>998</v>
      </c>
      <c r="AB1225" s="124">
        <f>IF(OR(ISNUMBER(SEARCH("적하삭제",J1225)),ISNUMBER(SEARCH("적하 삭제",J1225))),0,AA1225*Summary!$B$23/100)</f>
        <v>9404.4534000000003</v>
      </c>
      <c r="AC1225" s="65"/>
      <c r="AD1225" s="145">
        <v>45927</v>
      </c>
      <c r="AE1225" s="139" t="s">
        <v>10</v>
      </c>
      <c r="AF1225" s="139">
        <v>82020038200</v>
      </c>
      <c r="AG1225" s="139" t="s">
        <v>3672</v>
      </c>
      <c r="AH1225" s="139" t="s">
        <v>3673</v>
      </c>
      <c r="AI1225" s="139">
        <v>1090825737</v>
      </c>
      <c r="AJ1225" s="139">
        <v>14256</v>
      </c>
      <c r="AK1225" s="139"/>
      <c r="AL1225" s="140">
        <v>1</v>
      </c>
      <c r="AM1225" s="141">
        <v>2.5</v>
      </c>
      <c r="AN1225" s="141">
        <v>2</v>
      </c>
      <c r="AO1225" s="141">
        <v>2.5</v>
      </c>
      <c r="AP1225" s="139" t="s">
        <v>8</v>
      </c>
      <c r="AQ1225" s="141">
        <v>14.56</v>
      </c>
      <c r="AR1225" s="139" t="s">
        <v>81</v>
      </c>
      <c r="AS1225" s="139" t="s">
        <v>81</v>
      </c>
      <c r="AT1225" s="139" t="s">
        <v>81</v>
      </c>
      <c r="AU1225" s="139" t="s">
        <v>81</v>
      </c>
      <c r="AV1225" s="139" t="s">
        <v>81</v>
      </c>
      <c r="AW1225" s="139">
        <v>2256355</v>
      </c>
      <c r="AX1225" s="139" t="s">
        <v>121</v>
      </c>
      <c r="AY1225" s="139" t="s">
        <v>82</v>
      </c>
      <c r="AZ1225" s="139"/>
      <c r="BA1225" s="139" t="s">
        <v>83</v>
      </c>
      <c r="BB1225" s="157">
        <v>596421518891</v>
      </c>
      <c r="BC1225" s="139"/>
      <c r="BD1225" s="139" t="s">
        <v>3674</v>
      </c>
      <c r="BE1225" s="139" t="s">
        <v>88</v>
      </c>
      <c r="BF1225" s="139" t="s">
        <v>87</v>
      </c>
      <c r="BG1225" s="139" t="s">
        <v>84</v>
      </c>
      <c r="BH1225" s="139" t="s">
        <v>85</v>
      </c>
      <c r="BI1225" s="139" t="s">
        <v>86</v>
      </c>
      <c r="BJ1225" s="139"/>
      <c r="BK1225" s="139" t="s">
        <v>116</v>
      </c>
    </row>
    <row r="1226" spans="1:63" ht="13.2" customHeight="1" x14ac:dyDescent="0.2">
      <c r="A1226" s="54">
        <f t="shared" si="419"/>
        <v>45927</v>
      </c>
      <c r="B1226" s="54" t="str">
        <f t="shared" si="420"/>
        <v>NRT</v>
      </c>
      <c r="C1226" s="53">
        <f t="shared" si="421"/>
        <v>82020038200</v>
      </c>
      <c r="D1226" s="55" t="str">
        <f t="shared" si="422"/>
        <v>PJP250151290</v>
      </c>
      <c r="E1226" s="53">
        <f t="shared" si="423"/>
        <v>596421515870</v>
      </c>
      <c r="F1226" s="53">
        <f t="shared" si="424"/>
        <v>2256355</v>
      </c>
      <c r="G1226" s="53" t="str">
        <f t="shared" si="425"/>
        <v>SWCORP (TEAMHT)</v>
      </c>
      <c r="H1226" s="55" t="str">
        <f t="shared" si="426"/>
        <v>김지오</v>
      </c>
      <c r="I1226" s="53">
        <f t="shared" si="427"/>
        <v>18266</v>
      </c>
      <c r="J1226" s="72">
        <f t="shared" si="428"/>
        <v>0</v>
      </c>
      <c r="K1226" s="114">
        <f t="shared" si="429"/>
        <v>1</v>
      </c>
      <c r="L1226" s="115">
        <f t="shared" si="430"/>
        <v>2.9</v>
      </c>
      <c r="M1226" s="115">
        <f t="shared" si="431"/>
        <v>7.9</v>
      </c>
      <c r="N1226" s="56">
        <f t="shared" si="432"/>
        <v>7.9</v>
      </c>
      <c r="O1226" s="53" t="str">
        <f t="shared" si="433"/>
        <v>일반(목록배제,Normal-Manifest Exception)</v>
      </c>
      <c r="P1226" s="100">
        <f t="shared" si="434"/>
        <v>25.45</v>
      </c>
      <c r="Q1226" s="63" t="str">
        <f t="shared" si="435"/>
        <v>RS706</v>
      </c>
      <c r="R1226" s="63" t="str">
        <f t="shared" si="436"/>
        <v>AIR SEOUL</v>
      </c>
      <c r="S1226" s="54">
        <f t="shared" si="437"/>
        <v>45927</v>
      </c>
      <c r="T1226" s="94">
        <f t="shared" si="438"/>
        <v>1971</v>
      </c>
      <c r="U1226" s="98" cm="1">
        <f t="array" ref="U1226">IF(OR(ISNUMBER(SEARCH("대신대납",J1226)),ISNUMBER(SEARCH("대신 대납",J1226))),_xlfn.LET(
  _xlpm.s,J1226,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6" s="98">
        <f>((K1226-1)*2500)/(Summary!$B$23/100)</f>
        <v>0</v>
      </c>
      <c r="W1226" s="107">
        <f>IF(OR(ISNUMBER(SEARCH("대신대납",J1226)),ISNUMBER(SEARCH("대신 대납",J1226)),ISNUMBER(SEARCH("대신착불",J1226)),ISNUMBER(SEARCH("대신 착불",J1226))), 0,_xlfn.IFNA(_xlfn.IFS(
    AND(N1226/K1226 &gt; 2, N1226/K1226 &lt;= 5), 500/(Summary!$B$23/100) * K1226,
    AND(N1226/K1226 &gt; 5, N1226/K1226 &lt;= 10), 1000/(Summary!$B$23/100) * K1226,
    AND(N1226/K1226 &gt; 10, N1226/K1226 &lt;= 20), 3000/(Summary!$B$23/100) * K1226,
    AND(N1226/K1226 &gt; 20, N1226/K1226 &lt;= 25), 11000/(Summary!$B$23/100) * K1226,
    AND(N1226/K1226 &gt; 25, N1226/K1226 &lt;= 999), 15000/(Summary!$B$23/100) * K1226
),0))</f>
        <v>106.11993675251769</v>
      </c>
      <c r="X1226" s="99" cm="1">
        <f t="array" ref="X1226">_xlfn.IFNA(_xlfn.IFS(AND(P1226&gt;=2000, P1226&lt;3000), 10000, AND(P1226&gt;=3000, P1226&lt;4000), 15000, AND(P1226&gt;=4000, P1226&lt;5000), 20000, AND(P1226&gt;=5000), 25000),0)</f>
        <v>0</v>
      </c>
      <c r="Y1226" s="64" t="str">
        <f>_xlfn.IFNA(VLOOKUP(D1226,OTC!$A:$H,8,0),"")</f>
        <v/>
      </c>
      <c r="Z1226" s="102">
        <f t="shared" si="439"/>
        <v>106</v>
      </c>
      <c r="AA1226" s="113">
        <f t="shared" si="440"/>
        <v>2077</v>
      </c>
      <c r="AB1226" s="124">
        <f>IF(OR(ISNUMBER(SEARCH("적하삭제",J1226)),ISNUMBER(SEARCH("적하 삭제",J1226))),0,AA1226*Summary!$B$23/100)</f>
        <v>19572.194100000001</v>
      </c>
      <c r="AC1226" s="65"/>
      <c r="AD1226" s="145">
        <v>45927</v>
      </c>
      <c r="AE1226" s="139" t="s">
        <v>10</v>
      </c>
      <c r="AF1226" s="139">
        <v>82020038200</v>
      </c>
      <c r="AG1226" s="139" t="s">
        <v>3675</v>
      </c>
      <c r="AH1226" s="139" t="s">
        <v>3676</v>
      </c>
      <c r="AI1226" s="139">
        <v>1063211370</v>
      </c>
      <c r="AJ1226" s="139">
        <v>18266</v>
      </c>
      <c r="AK1226" s="139"/>
      <c r="AL1226" s="140">
        <v>1</v>
      </c>
      <c r="AM1226" s="141">
        <v>2.9</v>
      </c>
      <c r="AN1226" s="141">
        <v>7.9</v>
      </c>
      <c r="AO1226" s="141">
        <v>8</v>
      </c>
      <c r="AP1226" s="139" t="s">
        <v>8</v>
      </c>
      <c r="AQ1226" s="141">
        <v>25.45</v>
      </c>
      <c r="AR1226" s="139" t="s">
        <v>81</v>
      </c>
      <c r="AS1226" s="139" t="s">
        <v>81</v>
      </c>
      <c r="AT1226" s="139" t="s">
        <v>81</v>
      </c>
      <c r="AU1226" s="139" t="s">
        <v>81</v>
      </c>
      <c r="AV1226" s="139" t="s">
        <v>81</v>
      </c>
      <c r="AW1226" s="139">
        <v>2256355</v>
      </c>
      <c r="AX1226" s="139" t="s">
        <v>121</v>
      </c>
      <c r="AY1226" s="139" t="s">
        <v>82</v>
      </c>
      <c r="AZ1226" s="139"/>
      <c r="BA1226" s="139" t="s">
        <v>83</v>
      </c>
      <c r="BB1226" s="157">
        <v>596421515870</v>
      </c>
      <c r="BC1226" s="139"/>
      <c r="BD1226" s="139" t="s">
        <v>3677</v>
      </c>
      <c r="BE1226" s="139" t="s">
        <v>88</v>
      </c>
      <c r="BF1226" s="139" t="s">
        <v>87</v>
      </c>
      <c r="BG1226" s="139" t="s">
        <v>84</v>
      </c>
      <c r="BH1226" s="139" t="s">
        <v>85</v>
      </c>
      <c r="BI1226" s="139" t="s">
        <v>86</v>
      </c>
      <c r="BJ1226" s="139"/>
      <c r="BK1226" s="139" t="s">
        <v>116</v>
      </c>
    </row>
    <row r="1227" spans="1:63" ht="13.2" customHeight="1" x14ac:dyDescent="0.2">
      <c r="A1227" s="54">
        <f t="shared" si="419"/>
        <v>45927</v>
      </c>
      <c r="B1227" s="54" t="str">
        <f t="shared" si="420"/>
        <v>NRT</v>
      </c>
      <c r="C1227" s="53">
        <f t="shared" si="421"/>
        <v>82020038200</v>
      </c>
      <c r="D1227" s="55" t="str">
        <f t="shared" si="422"/>
        <v>PJP250151434</v>
      </c>
      <c r="E1227" s="53">
        <f t="shared" si="423"/>
        <v>596421516905</v>
      </c>
      <c r="F1227" s="53">
        <f t="shared" si="424"/>
        <v>2256355</v>
      </c>
      <c r="G1227" s="53" t="str">
        <f t="shared" si="425"/>
        <v>SWCORP (TEAMHT)</v>
      </c>
      <c r="H1227" s="55" t="str">
        <f t="shared" si="426"/>
        <v>임선아</v>
      </c>
      <c r="I1227" s="53">
        <f t="shared" si="427"/>
        <v>10906</v>
      </c>
      <c r="J1227" s="72">
        <f t="shared" si="428"/>
        <v>0</v>
      </c>
      <c r="K1227" s="114">
        <f t="shared" si="429"/>
        <v>1</v>
      </c>
      <c r="L1227" s="115">
        <f t="shared" si="430"/>
        <v>2.2999999999999998</v>
      </c>
      <c r="M1227" s="115">
        <f t="shared" si="431"/>
        <v>3.4</v>
      </c>
      <c r="N1227" s="56">
        <f t="shared" si="432"/>
        <v>3.4000000000000004</v>
      </c>
      <c r="O1227" s="53" t="str">
        <f t="shared" si="433"/>
        <v>일반(목록배제,Normal-Manifest Exception)</v>
      </c>
      <c r="P1227" s="100">
        <f t="shared" si="434"/>
        <v>10.98</v>
      </c>
      <c r="Q1227" s="63" t="str">
        <f t="shared" si="435"/>
        <v>RS706</v>
      </c>
      <c r="R1227" s="63" t="str">
        <f t="shared" si="436"/>
        <v>AIR SEOUL</v>
      </c>
      <c r="S1227" s="54">
        <f t="shared" si="437"/>
        <v>45927</v>
      </c>
      <c r="T1227" s="94">
        <f t="shared" si="438"/>
        <v>1116</v>
      </c>
      <c r="U1227" s="98" cm="1">
        <f t="array" ref="U1227">IF(OR(ISNUMBER(SEARCH("대신대납",J1227)),ISNUMBER(SEARCH("대신 대납",J1227))),_xlfn.LET(
  _xlpm.s,J1227,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7" s="98">
        <f>((K1227-1)*2500)/(Summary!$B$23/100)</f>
        <v>0</v>
      </c>
      <c r="W1227" s="107">
        <f>IF(OR(ISNUMBER(SEARCH("대신대납",J1227)),ISNUMBER(SEARCH("대신 대납",J1227)),ISNUMBER(SEARCH("대신착불",J1227)),ISNUMBER(SEARCH("대신 착불",J1227))), 0,_xlfn.IFNA(_xlfn.IFS(
    AND(N1227/K1227 &gt; 2, N1227/K1227 &lt;= 5), 500/(Summary!$B$23/100) * K1227,
    AND(N1227/K1227 &gt; 5, N1227/K1227 &lt;= 10), 1000/(Summary!$B$23/100) * K1227,
    AND(N1227/K1227 &gt; 10, N1227/K1227 &lt;= 20), 3000/(Summary!$B$23/100) * K1227,
    AND(N1227/K1227 &gt; 20, N1227/K1227 &lt;= 25), 11000/(Summary!$B$23/100) * K1227,
    AND(N1227/K1227 &gt; 25, N1227/K1227 &lt;= 999), 15000/(Summary!$B$23/100) * K1227
),0))</f>
        <v>53.059968376258844</v>
      </c>
      <c r="X1227" s="99" cm="1">
        <f t="array" ref="X1227">_xlfn.IFNA(_xlfn.IFS(AND(P1227&gt;=2000, P1227&lt;3000), 10000, AND(P1227&gt;=3000, P1227&lt;4000), 15000, AND(P1227&gt;=4000, P1227&lt;5000), 20000, AND(P1227&gt;=5000), 25000),0)</f>
        <v>0</v>
      </c>
      <c r="Y1227" s="64" t="str">
        <f>_xlfn.IFNA(VLOOKUP(D1227,OTC!$A:$H,8,0),"")</f>
        <v/>
      </c>
      <c r="Z1227" s="102">
        <f t="shared" si="439"/>
        <v>53</v>
      </c>
      <c r="AA1227" s="113">
        <f t="shared" si="440"/>
        <v>1169</v>
      </c>
      <c r="AB1227" s="124">
        <f>IF(OR(ISNUMBER(SEARCH("적하삭제",J1227)),ISNUMBER(SEARCH("적하 삭제",J1227))),0,AA1227*Summary!$B$23/100)</f>
        <v>11015.8377</v>
      </c>
      <c r="AC1227" s="65"/>
      <c r="AD1227" s="145">
        <v>45927</v>
      </c>
      <c r="AE1227" s="139" t="s">
        <v>10</v>
      </c>
      <c r="AF1227" s="139">
        <v>82020038200</v>
      </c>
      <c r="AG1227" s="139" t="s">
        <v>3678</v>
      </c>
      <c r="AH1227" s="139" t="s">
        <v>3679</v>
      </c>
      <c r="AI1227" s="139">
        <v>1034123263</v>
      </c>
      <c r="AJ1227" s="139">
        <v>10906</v>
      </c>
      <c r="AK1227" s="139"/>
      <c r="AL1227" s="140">
        <v>1</v>
      </c>
      <c r="AM1227" s="141">
        <v>2.2999999999999998</v>
      </c>
      <c r="AN1227" s="141">
        <v>3.4</v>
      </c>
      <c r="AO1227" s="141">
        <v>3.4</v>
      </c>
      <c r="AP1227" s="139" t="s">
        <v>8</v>
      </c>
      <c r="AQ1227" s="141">
        <v>10.98</v>
      </c>
      <c r="AR1227" s="139" t="s">
        <v>81</v>
      </c>
      <c r="AS1227" s="139" t="s">
        <v>81</v>
      </c>
      <c r="AT1227" s="139" t="s">
        <v>81</v>
      </c>
      <c r="AU1227" s="139" t="s">
        <v>81</v>
      </c>
      <c r="AV1227" s="139" t="s">
        <v>81</v>
      </c>
      <c r="AW1227" s="139">
        <v>2256355</v>
      </c>
      <c r="AX1227" s="139" t="s">
        <v>121</v>
      </c>
      <c r="AY1227" s="139" t="s">
        <v>82</v>
      </c>
      <c r="AZ1227" s="139"/>
      <c r="BA1227" s="139" t="s">
        <v>83</v>
      </c>
      <c r="BB1227" s="157">
        <v>596421516905</v>
      </c>
      <c r="BC1227" s="139"/>
      <c r="BD1227" s="139" t="s">
        <v>3680</v>
      </c>
      <c r="BE1227" s="139" t="s">
        <v>88</v>
      </c>
      <c r="BF1227" s="139" t="s">
        <v>87</v>
      </c>
      <c r="BG1227" s="139" t="s">
        <v>84</v>
      </c>
      <c r="BH1227" s="139" t="s">
        <v>85</v>
      </c>
      <c r="BI1227" s="139" t="s">
        <v>86</v>
      </c>
      <c r="BJ1227" s="139"/>
      <c r="BK1227" s="139" t="s">
        <v>116</v>
      </c>
    </row>
    <row r="1228" spans="1:63" ht="13.2" customHeight="1" x14ac:dyDescent="0.2">
      <c r="A1228" s="54">
        <f t="shared" si="419"/>
        <v>45927</v>
      </c>
      <c r="B1228" s="54" t="str">
        <f t="shared" si="420"/>
        <v>NRT</v>
      </c>
      <c r="C1228" s="53">
        <f t="shared" si="421"/>
        <v>82020038200</v>
      </c>
      <c r="D1228" s="55" t="str">
        <f t="shared" si="422"/>
        <v>PJP250150671</v>
      </c>
      <c r="E1228" s="53">
        <f t="shared" si="423"/>
        <v>596421513464</v>
      </c>
      <c r="F1228" s="53">
        <f t="shared" si="424"/>
        <v>2256355</v>
      </c>
      <c r="G1228" s="53" t="str">
        <f t="shared" si="425"/>
        <v>SWCORP (TEAMHT)</v>
      </c>
      <c r="H1228" s="55" t="str">
        <f t="shared" si="426"/>
        <v>김여진</v>
      </c>
      <c r="I1228" s="53">
        <f t="shared" si="427"/>
        <v>51382</v>
      </c>
      <c r="J1228" s="72">
        <f t="shared" si="428"/>
        <v>0</v>
      </c>
      <c r="K1228" s="114">
        <f t="shared" si="429"/>
        <v>1</v>
      </c>
      <c r="L1228" s="115">
        <f t="shared" si="430"/>
        <v>2.0499999999999998</v>
      </c>
      <c r="M1228" s="115">
        <f t="shared" si="431"/>
        <v>3.6</v>
      </c>
      <c r="N1228" s="56">
        <f t="shared" si="432"/>
        <v>3.6</v>
      </c>
      <c r="O1228" s="53" t="str">
        <f t="shared" si="433"/>
        <v>일반(목록배제,Normal-Manifest Exception)</v>
      </c>
      <c r="P1228" s="100">
        <f t="shared" si="434"/>
        <v>16.899999999999999</v>
      </c>
      <c r="Q1228" s="63" t="str">
        <f t="shared" si="435"/>
        <v>RS706</v>
      </c>
      <c r="R1228" s="63" t="str">
        <f t="shared" si="436"/>
        <v>AIR SEOUL</v>
      </c>
      <c r="S1228" s="54">
        <f t="shared" si="437"/>
        <v>45927</v>
      </c>
      <c r="T1228" s="94">
        <f t="shared" si="438"/>
        <v>1154</v>
      </c>
      <c r="U1228" s="98" cm="1">
        <f t="array" ref="U1228">IF(OR(ISNUMBER(SEARCH("대신대납",J1228)),ISNUMBER(SEARCH("대신 대납",J1228))),_xlfn.LET(
  _xlpm.s,J1228,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8" s="98">
        <f>((K1228-1)*2500)/(Summary!$B$23/100)</f>
        <v>0</v>
      </c>
      <c r="W1228" s="107">
        <f>IF(OR(ISNUMBER(SEARCH("대신대납",J1228)),ISNUMBER(SEARCH("대신 대납",J1228)),ISNUMBER(SEARCH("대신착불",J1228)),ISNUMBER(SEARCH("대신 착불",J1228))), 0,_xlfn.IFNA(_xlfn.IFS(
    AND(N1228/K1228 &gt; 2, N1228/K1228 &lt;= 5), 500/(Summary!$B$23/100) * K1228,
    AND(N1228/K1228 &gt; 5, N1228/K1228 &lt;= 10), 1000/(Summary!$B$23/100) * K1228,
    AND(N1228/K1228 &gt; 10, N1228/K1228 &lt;= 20), 3000/(Summary!$B$23/100) * K1228,
    AND(N1228/K1228 &gt; 20, N1228/K1228 &lt;= 25), 11000/(Summary!$B$23/100) * K1228,
    AND(N1228/K1228 &gt; 25, N1228/K1228 &lt;= 999), 15000/(Summary!$B$23/100) * K1228
),0))</f>
        <v>53.059968376258844</v>
      </c>
      <c r="X1228" s="99" cm="1">
        <f t="array" ref="X1228">_xlfn.IFNA(_xlfn.IFS(AND(P1228&gt;=2000, P1228&lt;3000), 10000, AND(P1228&gt;=3000, P1228&lt;4000), 15000, AND(P1228&gt;=4000, P1228&lt;5000), 20000, AND(P1228&gt;=5000), 25000),0)</f>
        <v>0</v>
      </c>
      <c r="Y1228" s="64" t="str">
        <f>_xlfn.IFNA(VLOOKUP(D1228,OTC!$A:$H,8,0),"")</f>
        <v/>
      </c>
      <c r="Z1228" s="102">
        <f t="shared" si="439"/>
        <v>53</v>
      </c>
      <c r="AA1228" s="113">
        <f t="shared" si="440"/>
        <v>1207</v>
      </c>
      <c r="AB1228" s="124">
        <f>IF(OR(ISNUMBER(SEARCH("적하삭제",J1228)),ISNUMBER(SEARCH("적하 삭제",J1228))),0,AA1228*Summary!$B$23/100)</f>
        <v>11373.9231</v>
      </c>
      <c r="AC1228" s="65"/>
      <c r="AD1228" s="145">
        <v>45927</v>
      </c>
      <c r="AE1228" s="139" t="s">
        <v>10</v>
      </c>
      <c r="AF1228" s="139">
        <v>82020038200</v>
      </c>
      <c r="AG1228" s="139" t="s">
        <v>3681</v>
      </c>
      <c r="AH1228" s="139" t="s">
        <v>467</v>
      </c>
      <c r="AI1228" s="139">
        <v>1049252038</v>
      </c>
      <c r="AJ1228" s="139">
        <v>51382</v>
      </c>
      <c r="AK1228" s="139"/>
      <c r="AL1228" s="140">
        <v>1</v>
      </c>
      <c r="AM1228" s="141">
        <v>2.0499999999999998</v>
      </c>
      <c r="AN1228" s="141">
        <v>3.6</v>
      </c>
      <c r="AO1228" s="141">
        <v>3.6</v>
      </c>
      <c r="AP1228" s="139" t="s">
        <v>8</v>
      </c>
      <c r="AQ1228" s="141">
        <v>16.899999999999999</v>
      </c>
      <c r="AR1228" s="139" t="s">
        <v>81</v>
      </c>
      <c r="AS1228" s="139" t="s">
        <v>81</v>
      </c>
      <c r="AT1228" s="139" t="s">
        <v>81</v>
      </c>
      <c r="AU1228" s="139" t="s">
        <v>81</v>
      </c>
      <c r="AV1228" s="139" t="s">
        <v>81</v>
      </c>
      <c r="AW1228" s="139">
        <v>2256355</v>
      </c>
      <c r="AX1228" s="139" t="s">
        <v>121</v>
      </c>
      <c r="AY1228" s="139" t="s">
        <v>82</v>
      </c>
      <c r="AZ1228" s="139"/>
      <c r="BA1228" s="139" t="s">
        <v>83</v>
      </c>
      <c r="BB1228" s="157">
        <v>596421513464</v>
      </c>
      <c r="BC1228" s="139"/>
      <c r="BD1228" s="139" t="s">
        <v>3682</v>
      </c>
      <c r="BE1228" s="139" t="s">
        <v>88</v>
      </c>
      <c r="BF1228" s="139" t="s">
        <v>87</v>
      </c>
      <c r="BG1228" s="139" t="s">
        <v>84</v>
      </c>
      <c r="BH1228" s="139" t="s">
        <v>85</v>
      </c>
      <c r="BI1228" s="139" t="s">
        <v>86</v>
      </c>
      <c r="BJ1228" s="139"/>
      <c r="BK1228" s="139" t="s">
        <v>116</v>
      </c>
    </row>
    <row r="1229" spans="1:63" ht="13.2" customHeight="1" x14ac:dyDescent="0.2">
      <c r="A1229" s="54">
        <f t="shared" si="419"/>
        <v>45927</v>
      </c>
      <c r="B1229" s="54" t="str">
        <f t="shared" si="420"/>
        <v>NRT</v>
      </c>
      <c r="C1229" s="53">
        <f t="shared" si="421"/>
        <v>82020038200</v>
      </c>
      <c r="D1229" s="55" t="str">
        <f t="shared" si="422"/>
        <v>PJP250151312</v>
      </c>
      <c r="E1229" s="53">
        <f t="shared" si="423"/>
        <v>596421516091</v>
      </c>
      <c r="F1229" s="53">
        <f t="shared" si="424"/>
        <v>2256355</v>
      </c>
      <c r="G1229" s="53" t="str">
        <f t="shared" si="425"/>
        <v>SWCORP (TEAMHT)</v>
      </c>
      <c r="H1229" s="55" t="str">
        <f t="shared" si="426"/>
        <v>황지수</v>
      </c>
      <c r="I1229" s="53">
        <f t="shared" si="427"/>
        <v>4594</v>
      </c>
      <c r="J1229" s="72">
        <f t="shared" si="428"/>
        <v>0</v>
      </c>
      <c r="K1229" s="114">
        <f t="shared" si="429"/>
        <v>1</v>
      </c>
      <c r="L1229" s="115">
        <f t="shared" si="430"/>
        <v>1.8</v>
      </c>
      <c r="M1229" s="115">
        <f t="shared" si="431"/>
        <v>2</v>
      </c>
      <c r="N1229" s="56">
        <f t="shared" si="432"/>
        <v>2</v>
      </c>
      <c r="O1229" s="53" t="str">
        <f t="shared" si="433"/>
        <v>일반(목록배제,Normal-Manifest Exception)</v>
      </c>
      <c r="P1229" s="100">
        <f t="shared" si="434"/>
        <v>14.11</v>
      </c>
      <c r="Q1229" s="63" t="str">
        <f t="shared" si="435"/>
        <v>RS706</v>
      </c>
      <c r="R1229" s="63" t="str">
        <f t="shared" si="436"/>
        <v>AIR SEOUL</v>
      </c>
      <c r="S1229" s="54">
        <f t="shared" si="437"/>
        <v>45927</v>
      </c>
      <c r="T1229" s="94">
        <f t="shared" si="438"/>
        <v>850</v>
      </c>
      <c r="U1229" s="98" cm="1">
        <f t="array" ref="U1229">IF(OR(ISNUMBER(SEARCH("대신대납",J1229)),ISNUMBER(SEARCH("대신 대납",J1229))),_xlfn.LET(
  _xlpm.s,J1229,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29" s="98">
        <f>((K1229-1)*2500)/(Summary!$B$23/100)</f>
        <v>0</v>
      </c>
      <c r="W1229" s="107">
        <f>IF(OR(ISNUMBER(SEARCH("대신대납",J1229)),ISNUMBER(SEARCH("대신 대납",J1229)),ISNUMBER(SEARCH("대신착불",J1229)),ISNUMBER(SEARCH("대신 착불",J1229))), 0,_xlfn.IFNA(_xlfn.IFS(
    AND(N1229/K1229 &gt; 2, N1229/K1229 &lt;= 5), 500/(Summary!$B$23/100) * K1229,
    AND(N1229/K1229 &gt; 5, N1229/K1229 &lt;= 10), 1000/(Summary!$B$23/100) * K1229,
    AND(N1229/K1229 &gt; 10, N1229/K1229 &lt;= 20), 3000/(Summary!$B$23/100) * K1229,
    AND(N1229/K1229 &gt; 20, N1229/K1229 &lt;= 25), 11000/(Summary!$B$23/100) * K1229,
    AND(N1229/K1229 &gt; 25, N1229/K1229 &lt;= 999), 15000/(Summary!$B$23/100) * K1229
),0))</f>
        <v>0</v>
      </c>
      <c r="X1229" s="99" cm="1">
        <f t="array" ref="X1229">_xlfn.IFNA(_xlfn.IFS(AND(P1229&gt;=2000, P1229&lt;3000), 10000, AND(P1229&gt;=3000, P1229&lt;4000), 15000, AND(P1229&gt;=4000, P1229&lt;5000), 20000, AND(P1229&gt;=5000), 25000),0)</f>
        <v>0</v>
      </c>
      <c r="Y1229" s="64" t="str">
        <f>_xlfn.IFNA(VLOOKUP(D1229,OTC!$A:$H,8,0),"")</f>
        <v/>
      </c>
      <c r="Z1229" s="102">
        <f t="shared" si="439"/>
        <v>0</v>
      </c>
      <c r="AA1229" s="113">
        <f t="shared" si="440"/>
        <v>850</v>
      </c>
      <c r="AB1229" s="124">
        <f>IF(OR(ISNUMBER(SEARCH("적하삭제",J1229)),ISNUMBER(SEARCH("적하 삭제",J1229))),0,AA1229*Summary!$B$23/100)</f>
        <v>8009.8050000000003</v>
      </c>
      <c r="AC1229" s="65"/>
      <c r="AD1229" s="145">
        <v>45927</v>
      </c>
      <c r="AE1229" s="139" t="s">
        <v>10</v>
      </c>
      <c r="AF1229" s="139">
        <v>82020038200</v>
      </c>
      <c r="AG1229" s="139" t="s">
        <v>3683</v>
      </c>
      <c r="AH1229" s="139" t="s">
        <v>798</v>
      </c>
      <c r="AI1229" s="139">
        <v>1084879055</v>
      </c>
      <c r="AJ1229" s="139">
        <v>4594</v>
      </c>
      <c r="AK1229" s="139"/>
      <c r="AL1229" s="140">
        <v>1</v>
      </c>
      <c r="AM1229" s="141">
        <v>1.8</v>
      </c>
      <c r="AN1229" s="141">
        <v>2</v>
      </c>
      <c r="AO1229" s="141">
        <v>2</v>
      </c>
      <c r="AP1229" s="139" t="s">
        <v>8</v>
      </c>
      <c r="AQ1229" s="141">
        <v>14.11</v>
      </c>
      <c r="AR1229" s="139" t="s">
        <v>81</v>
      </c>
      <c r="AS1229" s="139" t="s">
        <v>81</v>
      </c>
      <c r="AT1229" s="139" t="s">
        <v>81</v>
      </c>
      <c r="AU1229" s="139" t="s">
        <v>81</v>
      </c>
      <c r="AV1229" s="139" t="s">
        <v>81</v>
      </c>
      <c r="AW1229" s="139">
        <v>2256355</v>
      </c>
      <c r="AX1229" s="139" t="s">
        <v>121</v>
      </c>
      <c r="AY1229" s="139" t="s">
        <v>82</v>
      </c>
      <c r="AZ1229" s="139"/>
      <c r="BA1229" s="139" t="s">
        <v>83</v>
      </c>
      <c r="BB1229" s="157">
        <v>596421516091</v>
      </c>
      <c r="BC1229" s="139"/>
      <c r="BD1229" s="139" t="s">
        <v>3684</v>
      </c>
      <c r="BE1229" s="139" t="s">
        <v>88</v>
      </c>
      <c r="BF1229" s="139" t="s">
        <v>87</v>
      </c>
      <c r="BG1229" s="139" t="s">
        <v>84</v>
      </c>
      <c r="BH1229" s="139" t="s">
        <v>85</v>
      </c>
      <c r="BI1229" s="139" t="s">
        <v>86</v>
      </c>
      <c r="BJ1229" s="139"/>
      <c r="BK1229" s="139" t="s">
        <v>116</v>
      </c>
    </row>
    <row r="1230" spans="1:63" ht="13.2" customHeight="1" x14ac:dyDescent="0.2">
      <c r="A1230" s="54">
        <f t="shared" si="419"/>
        <v>45927</v>
      </c>
      <c r="B1230" s="54" t="str">
        <f t="shared" si="420"/>
        <v>NRT</v>
      </c>
      <c r="C1230" s="53">
        <f t="shared" si="421"/>
        <v>82020038200</v>
      </c>
      <c r="D1230" s="55" t="str">
        <f t="shared" si="422"/>
        <v>PJP250150478</v>
      </c>
      <c r="E1230" s="53">
        <f t="shared" si="423"/>
        <v>596421512381</v>
      </c>
      <c r="F1230" s="53">
        <f t="shared" si="424"/>
        <v>2256355</v>
      </c>
      <c r="G1230" s="53" t="str">
        <f t="shared" si="425"/>
        <v>SWCORP (TEAMHT)</v>
      </c>
      <c r="H1230" s="55" t="str">
        <f t="shared" si="426"/>
        <v>이시혁</v>
      </c>
      <c r="I1230" s="53">
        <f t="shared" si="427"/>
        <v>15596</v>
      </c>
      <c r="J1230" s="72">
        <f t="shared" si="428"/>
        <v>0</v>
      </c>
      <c r="K1230" s="114">
        <f t="shared" si="429"/>
        <v>1</v>
      </c>
      <c r="L1230" s="115">
        <f t="shared" si="430"/>
        <v>4</v>
      </c>
      <c r="M1230" s="115">
        <f t="shared" si="431"/>
        <v>6.1</v>
      </c>
      <c r="N1230" s="56">
        <f t="shared" si="432"/>
        <v>6.1000000000000005</v>
      </c>
      <c r="O1230" s="53" t="str">
        <f t="shared" si="433"/>
        <v>일반(목록배제,Normal-Manifest Exception)</v>
      </c>
      <c r="P1230" s="100">
        <f t="shared" si="434"/>
        <v>18.96</v>
      </c>
      <c r="Q1230" s="63" t="str">
        <f t="shared" si="435"/>
        <v>RS706</v>
      </c>
      <c r="R1230" s="63" t="str">
        <f t="shared" si="436"/>
        <v>AIR SEOUL</v>
      </c>
      <c r="S1230" s="54">
        <f t="shared" si="437"/>
        <v>45927</v>
      </c>
      <c r="T1230" s="94">
        <f t="shared" si="438"/>
        <v>1629</v>
      </c>
      <c r="U1230" s="98" cm="1">
        <f t="array" ref="U1230">IF(OR(ISNUMBER(SEARCH("대신대납",J1230)),ISNUMBER(SEARCH("대신 대납",J1230))),_xlfn.LET(
  _xlpm.s,J1230,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0" s="98">
        <f>((K1230-1)*2500)/(Summary!$B$23/100)</f>
        <v>0</v>
      </c>
      <c r="W1230" s="107">
        <f>IF(OR(ISNUMBER(SEARCH("대신대납",J1230)),ISNUMBER(SEARCH("대신 대납",J1230)),ISNUMBER(SEARCH("대신착불",J1230)),ISNUMBER(SEARCH("대신 착불",J1230))), 0,_xlfn.IFNA(_xlfn.IFS(
    AND(N1230/K1230 &gt; 2, N1230/K1230 &lt;= 5), 500/(Summary!$B$23/100) * K1230,
    AND(N1230/K1230 &gt; 5, N1230/K1230 &lt;= 10), 1000/(Summary!$B$23/100) * K1230,
    AND(N1230/K1230 &gt; 10, N1230/K1230 &lt;= 20), 3000/(Summary!$B$23/100) * K1230,
    AND(N1230/K1230 &gt; 20, N1230/K1230 &lt;= 25), 11000/(Summary!$B$23/100) * K1230,
    AND(N1230/K1230 &gt; 25, N1230/K1230 &lt;= 999), 15000/(Summary!$B$23/100) * K1230
),0))</f>
        <v>106.11993675251769</v>
      </c>
      <c r="X1230" s="99" cm="1">
        <f t="array" ref="X1230">_xlfn.IFNA(_xlfn.IFS(AND(P1230&gt;=2000, P1230&lt;3000), 10000, AND(P1230&gt;=3000, P1230&lt;4000), 15000, AND(P1230&gt;=4000, P1230&lt;5000), 20000, AND(P1230&gt;=5000), 25000),0)</f>
        <v>0</v>
      </c>
      <c r="Y1230" s="64" t="str">
        <f>_xlfn.IFNA(VLOOKUP(D1230,OTC!$A:$H,8,0),"")</f>
        <v/>
      </c>
      <c r="Z1230" s="102">
        <f t="shared" si="439"/>
        <v>106</v>
      </c>
      <c r="AA1230" s="113">
        <f t="shared" si="440"/>
        <v>1735</v>
      </c>
      <c r="AB1230" s="124">
        <f>IF(OR(ISNUMBER(SEARCH("적하삭제",J1230)),ISNUMBER(SEARCH("적하 삭제",J1230))),0,AA1230*Summary!$B$23/100)</f>
        <v>16349.425500000001</v>
      </c>
      <c r="AC1230" s="65"/>
      <c r="AD1230" s="145">
        <v>45927</v>
      </c>
      <c r="AE1230" s="139" t="s">
        <v>10</v>
      </c>
      <c r="AF1230" s="139">
        <v>82020038200</v>
      </c>
      <c r="AG1230" s="139" t="s">
        <v>3685</v>
      </c>
      <c r="AH1230" s="139" t="s">
        <v>1762</v>
      </c>
      <c r="AI1230" s="139">
        <v>1077449829</v>
      </c>
      <c r="AJ1230" s="139">
        <v>15596</v>
      </c>
      <c r="AK1230" s="139"/>
      <c r="AL1230" s="140">
        <v>1</v>
      </c>
      <c r="AM1230" s="141">
        <v>4</v>
      </c>
      <c r="AN1230" s="141">
        <v>6.1</v>
      </c>
      <c r="AO1230" s="141">
        <v>6.5</v>
      </c>
      <c r="AP1230" s="139" t="s">
        <v>8</v>
      </c>
      <c r="AQ1230" s="141">
        <v>18.96</v>
      </c>
      <c r="AR1230" s="139" t="s">
        <v>81</v>
      </c>
      <c r="AS1230" s="139" t="s">
        <v>81</v>
      </c>
      <c r="AT1230" s="139" t="s">
        <v>81</v>
      </c>
      <c r="AU1230" s="139" t="s">
        <v>81</v>
      </c>
      <c r="AV1230" s="139" t="s">
        <v>81</v>
      </c>
      <c r="AW1230" s="139">
        <v>2256355</v>
      </c>
      <c r="AX1230" s="139" t="s">
        <v>121</v>
      </c>
      <c r="AY1230" s="139" t="s">
        <v>82</v>
      </c>
      <c r="AZ1230" s="139"/>
      <c r="BA1230" s="139" t="s">
        <v>83</v>
      </c>
      <c r="BB1230" s="157">
        <v>596421512381</v>
      </c>
      <c r="BC1230" s="139"/>
      <c r="BD1230" s="139" t="s">
        <v>3686</v>
      </c>
      <c r="BE1230" s="139" t="s">
        <v>88</v>
      </c>
      <c r="BF1230" s="139" t="s">
        <v>87</v>
      </c>
      <c r="BG1230" s="139" t="s">
        <v>84</v>
      </c>
      <c r="BH1230" s="139" t="s">
        <v>85</v>
      </c>
      <c r="BI1230" s="139" t="s">
        <v>86</v>
      </c>
      <c r="BJ1230" s="139"/>
      <c r="BK1230" s="139" t="s">
        <v>116</v>
      </c>
    </row>
    <row r="1231" spans="1:63" ht="13.2" customHeight="1" x14ac:dyDescent="0.2">
      <c r="A1231" s="54">
        <f t="shared" si="419"/>
        <v>45927</v>
      </c>
      <c r="B1231" s="54" t="str">
        <f t="shared" si="420"/>
        <v>NRT</v>
      </c>
      <c r="C1231" s="53">
        <f t="shared" si="421"/>
        <v>82020038200</v>
      </c>
      <c r="D1231" s="55" t="str">
        <f t="shared" si="422"/>
        <v>PJP250151322</v>
      </c>
      <c r="E1231" s="53">
        <f t="shared" si="423"/>
        <v>596421516194</v>
      </c>
      <c r="F1231" s="53">
        <f t="shared" si="424"/>
        <v>2256355</v>
      </c>
      <c r="G1231" s="53" t="str">
        <f t="shared" si="425"/>
        <v>SWCORP (TEAMHT)</v>
      </c>
      <c r="H1231" s="55" t="str">
        <f t="shared" si="426"/>
        <v>김진솔</v>
      </c>
      <c r="I1231" s="53">
        <f t="shared" si="427"/>
        <v>44695</v>
      </c>
      <c r="J1231" s="72">
        <f t="shared" si="428"/>
        <v>0</v>
      </c>
      <c r="K1231" s="114">
        <f t="shared" si="429"/>
        <v>1</v>
      </c>
      <c r="L1231" s="115">
        <f t="shared" si="430"/>
        <v>1.4</v>
      </c>
      <c r="M1231" s="115">
        <f t="shared" si="431"/>
        <v>3.4</v>
      </c>
      <c r="N1231" s="56">
        <f t="shared" si="432"/>
        <v>3.4000000000000004</v>
      </c>
      <c r="O1231" s="53" t="str">
        <f t="shared" si="433"/>
        <v>일반(목록배제,Normal-Manifest Exception)</v>
      </c>
      <c r="P1231" s="100">
        <f t="shared" si="434"/>
        <v>9.02</v>
      </c>
      <c r="Q1231" s="63" t="str">
        <f t="shared" si="435"/>
        <v>RS706</v>
      </c>
      <c r="R1231" s="63" t="str">
        <f t="shared" si="436"/>
        <v>AIR SEOUL</v>
      </c>
      <c r="S1231" s="54">
        <f t="shared" si="437"/>
        <v>45927</v>
      </c>
      <c r="T1231" s="94">
        <f t="shared" si="438"/>
        <v>1116</v>
      </c>
      <c r="U1231" s="98" cm="1">
        <f t="array" ref="U1231">IF(OR(ISNUMBER(SEARCH("대신대납",J1231)),ISNUMBER(SEARCH("대신 대납",J1231))),_xlfn.LET(
  _xlpm.s,J1231,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1" s="98">
        <f>((K1231-1)*2500)/(Summary!$B$23/100)</f>
        <v>0</v>
      </c>
      <c r="W1231" s="107">
        <f>IF(OR(ISNUMBER(SEARCH("대신대납",J1231)),ISNUMBER(SEARCH("대신 대납",J1231)),ISNUMBER(SEARCH("대신착불",J1231)),ISNUMBER(SEARCH("대신 착불",J1231))), 0,_xlfn.IFNA(_xlfn.IFS(
    AND(N1231/K1231 &gt; 2, N1231/K1231 &lt;= 5), 500/(Summary!$B$23/100) * K1231,
    AND(N1231/K1231 &gt; 5, N1231/K1231 &lt;= 10), 1000/(Summary!$B$23/100) * K1231,
    AND(N1231/K1231 &gt; 10, N1231/K1231 &lt;= 20), 3000/(Summary!$B$23/100) * K1231,
    AND(N1231/K1231 &gt; 20, N1231/K1231 &lt;= 25), 11000/(Summary!$B$23/100) * K1231,
    AND(N1231/K1231 &gt; 25, N1231/K1231 &lt;= 999), 15000/(Summary!$B$23/100) * K1231
),0))</f>
        <v>53.059968376258844</v>
      </c>
      <c r="X1231" s="99" cm="1">
        <f t="array" ref="X1231">_xlfn.IFNA(_xlfn.IFS(AND(P1231&gt;=2000, P1231&lt;3000), 10000, AND(P1231&gt;=3000, P1231&lt;4000), 15000, AND(P1231&gt;=4000, P1231&lt;5000), 20000, AND(P1231&gt;=5000), 25000),0)</f>
        <v>0</v>
      </c>
      <c r="Y1231" s="64" t="str">
        <f>_xlfn.IFNA(VLOOKUP(D1231,OTC!$A:$H,8,0),"")</f>
        <v/>
      </c>
      <c r="Z1231" s="102">
        <f t="shared" si="439"/>
        <v>53</v>
      </c>
      <c r="AA1231" s="113">
        <f t="shared" si="440"/>
        <v>1169</v>
      </c>
      <c r="AB1231" s="124">
        <f>IF(OR(ISNUMBER(SEARCH("적하삭제",J1231)),ISNUMBER(SEARCH("적하 삭제",J1231))),0,AA1231*Summary!$B$23/100)</f>
        <v>11015.8377</v>
      </c>
      <c r="AC1231" s="65"/>
      <c r="AD1231" s="145">
        <v>45927</v>
      </c>
      <c r="AE1231" s="139" t="s">
        <v>10</v>
      </c>
      <c r="AF1231" s="139">
        <v>82020038200</v>
      </c>
      <c r="AG1231" s="139" t="s">
        <v>3687</v>
      </c>
      <c r="AH1231" s="139" t="s">
        <v>3688</v>
      </c>
      <c r="AI1231" s="139">
        <v>1032989397</v>
      </c>
      <c r="AJ1231" s="139">
        <v>44695</v>
      </c>
      <c r="AK1231" s="139"/>
      <c r="AL1231" s="140">
        <v>1</v>
      </c>
      <c r="AM1231" s="141">
        <v>1.4</v>
      </c>
      <c r="AN1231" s="141">
        <v>3.4</v>
      </c>
      <c r="AO1231" s="141">
        <v>3.4</v>
      </c>
      <c r="AP1231" s="139" t="s">
        <v>8</v>
      </c>
      <c r="AQ1231" s="141">
        <v>9.02</v>
      </c>
      <c r="AR1231" s="139" t="s">
        <v>81</v>
      </c>
      <c r="AS1231" s="139" t="s">
        <v>81</v>
      </c>
      <c r="AT1231" s="139" t="s">
        <v>81</v>
      </c>
      <c r="AU1231" s="139" t="s">
        <v>81</v>
      </c>
      <c r="AV1231" s="139" t="s">
        <v>81</v>
      </c>
      <c r="AW1231" s="139">
        <v>2256355</v>
      </c>
      <c r="AX1231" s="139" t="s">
        <v>121</v>
      </c>
      <c r="AY1231" s="139" t="s">
        <v>82</v>
      </c>
      <c r="AZ1231" s="139"/>
      <c r="BA1231" s="139" t="s">
        <v>83</v>
      </c>
      <c r="BB1231" s="157">
        <v>596421516194</v>
      </c>
      <c r="BC1231" s="139"/>
      <c r="BD1231" s="139" t="s">
        <v>3689</v>
      </c>
      <c r="BE1231" s="139" t="s">
        <v>88</v>
      </c>
      <c r="BF1231" s="139" t="s">
        <v>87</v>
      </c>
      <c r="BG1231" s="139" t="s">
        <v>84</v>
      </c>
      <c r="BH1231" s="139" t="s">
        <v>85</v>
      </c>
      <c r="BI1231" s="139" t="s">
        <v>86</v>
      </c>
      <c r="BJ1231" s="139"/>
      <c r="BK1231" s="139" t="s">
        <v>116</v>
      </c>
    </row>
    <row r="1232" spans="1:63" ht="13.2" customHeight="1" x14ac:dyDescent="0.2">
      <c r="A1232" s="54">
        <f t="shared" si="419"/>
        <v>45927</v>
      </c>
      <c r="B1232" s="54" t="str">
        <f t="shared" si="420"/>
        <v>NRT</v>
      </c>
      <c r="C1232" s="53">
        <f t="shared" si="421"/>
        <v>82020038200</v>
      </c>
      <c r="D1232" s="55" t="str">
        <f t="shared" si="422"/>
        <v>PJP250151296</v>
      </c>
      <c r="E1232" s="53">
        <f t="shared" si="423"/>
        <v>596421515936</v>
      </c>
      <c r="F1232" s="53">
        <f t="shared" si="424"/>
        <v>2256355</v>
      </c>
      <c r="G1232" s="53" t="str">
        <f t="shared" si="425"/>
        <v>SWCORP (TEAMHT)</v>
      </c>
      <c r="H1232" s="55" t="str">
        <f t="shared" si="426"/>
        <v>이새봄</v>
      </c>
      <c r="I1232" s="53">
        <f t="shared" si="427"/>
        <v>4781</v>
      </c>
      <c r="J1232" s="72">
        <f t="shared" si="428"/>
        <v>0</v>
      </c>
      <c r="K1232" s="114">
        <f t="shared" si="429"/>
        <v>1</v>
      </c>
      <c r="L1232" s="115">
        <f t="shared" si="430"/>
        <v>2.2000000000000002</v>
      </c>
      <c r="M1232" s="115">
        <f t="shared" si="431"/>
        <v>2</v>
      </c>
      <c r="N1232" s="56">
        <f t="shared" si="432"/>
        <v>2.2000000000000002</v>
      </c>
      <c r="O1232" s="53" t="str">
        <f t="shared" si="433"/>
        <v>일반(목록배제,Normal-Manifest Exception)</v>
      </c>
      <c r="P1232" s="100">
        <f t="shared" si="434"/>
        <v>10.33</v>
      </c>
      <c r="Q1232" s="63" t="str">
        <f t="shared" si="435"/>
        <v>RS706</v>
      </c>
      <c r="R1232" s="63" t="str">
        <f t="shared" si="436"/>
        <v>AIR SEOUL</v>
      </c>
      <c r="S1232" s="54">
        <f t="shared" si="437"/>
        <v>45927</v>
      </c>
      <c r="T1232" s="94">
        <f t="shared" si="438"/>
        <v>888</v>
      </c>
      <c r="U1232" s="98" cm="1">
        <f t="array" ref="U1232">IF(OR(ISNUMBER(SEARCH("대신대납",J1232)),ISNUMBER(SEARCH("대신 대납",J1232))),_xlfn.LET(
  _xlpm.s,J1232,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2" s="98">
        <f>((K1232-1)*2500)/(Summary!$B$23/100)</f>
        <v>0</v>
      </c>
      <c r="W1232" s="107">
        <f>IF(OR(ISNUMBER(SEARCH("대신대납",J1232)),ISNUMBER(SEARCH("대신 대납",J1232)),ISNUMBER(SEARCH("대신착불",J1232)),ISNUMBER(SEARCH("대신 착불",J1232))), 0,_xlfn.IFNA(_xlfn.IFS(
    AND(N1232/K1232 &gt; 2, N1232/K1232 &lt;= 5), 500/(Summary!$B$23/100) * K1232,
    AND(N1232/K1232 &gt; 5, N1232/K1232 &lt;= 10), 1000/(Summary!$B$23/100) * K1232,
    AND(N1232/K1232 &gt; 10, N1232/K1232 &lt;= 20), 3000/(Summary!$B$23/100) * K1232,
    AND(N1232/K1232 &gt; 20, N1232/K1232 &lt;= 25), 11000/(Summary!$B$23/100) * K1232,
    AND(N1232/K1232 &gt; 25, N1232/K1232 &lt;= 999), 15000/(Summary!$B$23/100) * K1232
),0))</f>
        <v>53.059968376258844</v>
      </c>
      <c r="X1232" s="99" cm="1">
        <f t="array" ref="X1232">_xlfn.IFNA(_xlfn.IFS(AND(P1232&gt;=2000, P1232&lt;3000), 10000, AND(P1232&gt;=3000, P1232&lt;4000), 15000, AND(P1232&gt;=4000, P1232&lt;5000), 20000, AND(P1232&gt;=5000), 25000),0)</f>
        <v>0</v>
      </c>
      <c r="Y1232" s="64" t="str">
        <f>_xlfn.IFNA(VLOOKUP(D1232,OTC!$A:$H,8,0),"")</f>
        <v/>
      </c>
      <c r="Z1232" s="102">
        <f t="shared" si="439"/>
        <v>53</v>
      </c>
      <c r="AA1232" s="113">
        <f t="shared" si="440"/>
        <v>941</v>
      </c>
      <c r="AB1232" s="124">
        <f>IF(OR(ISNUMBER(SEARCH("적하삭제",J1232)),ISNUMBER(SEARCH("적하 삭제",J1232))),0,AA1232*Summary!$B$23/100)</f>
        <v>8867.3253000000004</v>
      </c>
      <c r="AC1232" s="65"/>
      <c r="AD1232" s="145">
        <v>45927</v>
      </c>
      <c r="AE1232" s="139" t="s">
        <v>10</v>
      </c>
      <c r="AF1232" s="139">
        <v>82020038200</v>
      </c>
      <c r="AG1232" s="139" t="s">
        <v>3690</v>
      </c>
      <c r="AH1232" s="139" t="s">
        <v>3691</v>
      </c>
      <c r="AI1232" s="139">
        <v>1094850336</v>
      </c>
      <c r="AJ1232" s="139">
        <v>4781</v>
      </c>
      <c r="AK1232" s="139"/>
      <c r="AL1232" s="140">
        <v>1</v>
      </c>
      <c r="AM1232" s="141">
        <v>2.2000000000000002</v>
      </c>
      <c r="AN1232" s="141">
        <v>2</v>
      </c>
      <c r="AO1232" s="141">
        <v>2.2000000000000002</v>
      </c>
      <c r="AP1232" s="139" t="s">
        <v>8</v>
      </c>
      <c r="AQ1232" s="141">
        <v>10.33</v>
      </c>
      <c r="AR1232" s="139" t="s">
        <v>81</v>
      </c>
      <c r="AS1232" s="139" t="s">
        <v>81</v>
      </c>
      <c r="AT1232" s="139" t="s">
        <v>81</v>
      </c>
      <c r="AU1232" s="139" t="s">
        <v>81</v>
      </c>
      <c r="AV1232" s="139" t="s">
        <v>81</v>
      </c>
      <c r="AW1232" s="139">
        <v>2256355</v>
      </c>
      <c r="AX1232" s="139" t="s">
        <v>121</v>
      </c>
      <c r="AY1232" s="139" t="s">
        <v>82</v>
      </c>
      <c r="AZ1232" s="139"/>
      <c r="BA1232" s="139" t="s">
        <v>83</v>
      </c>
      <c r="BB1232" s="157">
        <v>596421515936</v>
      </c>
      <c r="BC1232" s="139"/>
      <c r="BD1232" s="139" t="s">
        <v>3692</v>
      </c>
      <c r="BE1232" s="139" t="s">
        <v>88</v>
      </c>
      <c r="BF1232" s="139" t="s">
        <v>87</v>
      </c>
      <c r="BG1232" s="139" t="s">
        <v>84</v>
      </c>
      <c r="BH1232" s="139" t="s">
        <v>85</v>
      </c>
      <c r="BI1232" s="139" t="s">
        <v>86</v>
      </c>
      <c r="BJ1232" s="139"/>
      <c r="BK1232" s="139" t="s">
        <v>116</v>
      </c>
    </row>
    <row r="1233" spans="1:63" ht="13.2" customHeight="1" x14ac:dyDescent="0.2">
      <c r="A1233" s="54">
        <f t="shared" si="419"/>
        <v>45927</v>
      </c>
      <c r="B1233" s="54" t="str">
        <f t="shared" si="420"/>
        <v>NRT</v>
      </c>
      <c r="C1233" s="53">
        <f t="shared" si="421"/>
        <v>82020038200</v>
      </c>
      <c r="D1233" s="55" t="str">
        <f t="shared" si="422"/>
        <v>PJP250151299</v>
      </c>
      <c r="E1233" s="53">
        <f t="shared" si="423"/>
        <v>596421515962</v>
      </c>
      <c r="F1233" s="53">
        <f t="shared" si="424"/>
        <v>2256355</v>
      </c>
      <c r="G1233" s="53" t="str">
        <f t="shared" si="425"/>
        <v>SWCORP (TEAMHT)</v>
      </c>
      <c r="H1233" s="55" t="str">
        <f t="shared" si="426"/>
        <v>허효성</v>
      </c>
      <c r="I1233" s="53">
        <f t="shared" si="427"/>
        <v>39660</v>
      </c>
      <c r="J1233" s="72">
        <f t="shared" si="428"/>
        <v>0</v>
      </c>
      <c r="K1233" s="114">
        <f t="shared" si="429"/>
        <v>1</v>
      </c>
      <c r="L1233" s="115">
        <f t="shared" si="430"/>
        <v>1.2</v>
      </c>
      <c r="M1233" s="115">
        <f t="shared" si="431"/>
        <v>2</v>
      </c>
      <c r="N1233" s="56">
        <f t="shared" si="432"/>
        <v>2</v>
      </c>
      <c r="O1233" s="53" t="str">
        <f t="shared" si="433"/>
        <v>일반(목록배제,Normal-Manifest Exception)</v>
      </c>
      <c r="P1233" s="100">
        <f t="shared" si="434"/>
        <v>17.23</v>
      </c>
      <c r="Q1233" s="63" t="str">
        <f t="shared" si="435"/>
        <v>RS706</v>
      </c>
      <c r="R1233" s="63" t="str">
        <f t="shared" si="436"/>
        <v>AIR SEOUL</v>
      </c>
      <c r="S1233" s="54">
        <f t="shared" si="437"/>
        <v>45927</v>
      </c>
      <c r="T1233" s="94">
        <f t="shared" si="438"/>
        <v>850</v>
      </c>
      <c r="U1233" s="98" cm="1">
        <f t="array" ref="U1233">IF(OR(ISNUMBER(SEARCH("대신대납",J1233)),ISNUMBER(SEARCH("대신 대납",J1233))),_xlfn.LET(
  _xlpm.s,J1233,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3" s="98">
        <f>((K1233-1)*2500)/(Summary!$B$23/100)</f>
        <v>0</v>
      </c>
      <c r="W1233" s="107">
        <f>IF(OR(ISNUMBER(SEARCH("대신대납",J1233)),ISNUMBER(SEARCH("대신 대납",J1233)),ISNUMBER(SEARCH("대신착불",J1233)),ISNUMBER(SEARCH("대신 착불",J1233))), 0,_xlfn.IFNA(_xlfn.IFS(
    AND(N1233/K1233 &gt; 2, N1233/K1233 &lt;= 5), 500/(Summary!$B$23/100) * K1233,
    AND(N1233/K1233 &gt; 5, N1233/K1233 &lt;= 10), 1000/(Summary!$B$23/100) * K1233,
    AND(N1233/K1233 &gt; 10, N1233/K1233 &lt;= 20), 3000/(Summary!$B$23/100) * K1233,
    AND(N1233/K1233 &gt; 20, N1233/K1233 &lt;= 25), 11000/(Summary!$B$23/100) * K1233,
    AND(N1233/K1233 &gt; 25, N1233/K1233 &lt;= 999), 15000/(Summary!$B$23/100) * K1233
),0))</f>
        <v>0</v>
      </c>
      <c r="X1233" s="99" cm="1">
        <f t="array" ref="X1233">_xlfn.IFNA(_xlfn.IFS(AND(P1233&gt;=2000, P1233&lt;3000), 10000, AND(P1233&gt;=3000, P1233&lt;4000), 15000, AND(P1233&gt;=4000, P1233&lt;5000), 20000, AND(P1233&gt;=5000), 25000),0)</f>
        <v>0</v>
      </c>
      <c r="Y1233" s="64" t="str">
        <f>_xlfn.IFNA(VLOOKUP(D1233,OTC!$A:$H,8,0),"")</f>
        <v/>
      </c>
      <c r="Z1233" s="102">
        <f t="shared" si="439"/>
        <v>0</v>
      </c>
      <c r="AA1233" s="113">
        <f t="shared" si="440"/>
        <v>850</v>
      </c>
      <c r="AB1233" s="124">
        <f>IF(OR(ISNUMBER(SEARCH("적하삭제",J1233)),ISNUMBER(SEARCH("적하 삭제",J1233))),0,AA1233*Summary!$B$23/100)</f>
        <v>8009.8050000000003</v>
      </c>
      <c r="AC1233" s="65"/>
      <c r="AD1233" s="145">
        <v>45927</v>
      </c>
      <c r="AE1233" s="139" t="s">
        <v>10</v>
      </c>
      <c r="AF1233" s="139">
        <v>82020038200</v>
      </c>
      <c r="AG1233" s="139" t="s">
        <v>3693</v>
      </c>
      <c r="AH1233" s="139" t="s">
        <v>3694</v>
      </c>
      <c r="AI1233" s="139">
        <v>1041480703</v>
      </c>
      <c r="AJ1233" s="139">
        <v>39660</v>
      </c>
      <c r="AK1233" s="139"/>
      <c r="AL1233" s="140">
        <v>1</v>
      </c>
      <c r="AM1233" s="141">
        <v>1.2</v>
      </c>
      <c r="AN1233" s="141">
        <v>2</v>
      </c>
      <c r="AO1233" s="141">
        <v>2</v>
      </c>
      <c r="AP1233" s="139" t="s">
        <v>8</v>
      </c>
      <c r="AQ1233" s="141">
        <v>17.23</v>
      </c>
      <c r="AR1233" s="139" t="s">
        <v>81</v>
      </c>
      <c r="AS1233" s="139" t="s">
        <v>81</v>
      </c>
      <c r="AT1233" s="139" t="s">
        <v>81</v>
      </c>
      <c r="AU1233" s="139" t="s">
        <v>81</v>
      </c>
      <c r="AV1233" s="139" t="s">
        <v>81</v>
      </c>
      <c r="AW1233" s="139">
        <v>2256355</v>
      </c>
      <c r="AX1233" s="139" t="s">
        <v>121</v>
      </c>
      <c r="AY1233" s="139" t="s">
        <v>82</v>
      </c>
      <c r="AZ1233" s="139"/>
      <c r="BA1233" s="139" t="s">
        <v>83</v>
      </c>
      <c r="BB1233" s="157">
        <v>596421515962</v>
      </c>
      <c r="BC1233" s="139"/>
      <c r="BD1233" s="139" t="s">
        <v>3695</v>
      </c>
      <c r="BE1233" s="139" t="s">
        <v>88</v>
      </c>
      <c r="BF1233" s="139" t="s">
        <v>87</v>
      </c>
      <c r="BG1233" s="139" t="s">
        <v>84</v>
      </c>
      <c r="BH1233" s="139" t="s">
        <v>85</v>
      </c>
      <c r="BI1233" s="139" t="s">
        <v>86</v>
      </c>
      <c r="BJ1233" s="139"/>
      <c r="BK1233" s="139" t="s">
        <v>116</v>
      </c>
    </row>
    <row r="1234" spans="1:63" ht="13.2" customHeight="1" x14ac:dyDescent="0.2">
      <c r="A1234" s="54">
        <f t="shared" si="419"/>
        <v>45927</v>
      </c>
      <c r="B1234" s="54" t="str">
        <f t="shared" si="420"/>
        <v>NRT</v>
      </c>
      <c r="C1234" s="53">
        <f t="shared" si="421"/>
        <v>82020038200</v>
      </c>
      <c r="D1234" s="55" t="str">
        <f t="shared" si="422"/>
        <v>PJP250151302</v>
      </c>
      <c r="E1234" s="53">
        <f t="shared" si="423"/>
        <v>596421515995</v>
      </c>
      <c r="F1234" s="53">
        <f t="shared" si="424"/>
        <v>2256355</v>
      </c>
      <c r="G1234" s="53" t="str">
        <f t="shared" si="425"/>
        <v>SWCORP (TEAMHT)</v>
      </c>
      <c r="H1234" s="55" t="str">
        <f t="shared" si="426"/>
        <v>김형욱</v>
      </c>
      <c r="I1234" s="53">
        <f t="shared" si="427"/>
        <v>7984</v>
      </c>
      <c r="J1234" s="72" t="str">
        <f t="shared" si="428"/>
        <v>일반전환</v>
      </c>
      <c r="K1234" s="114">
        <f t="shared" si="429"/>
        <v>1</v>
      </c>
      <c r="L1234" s="115">
        <f t="shared" si="430"/>
        <v>0.4</v>
      </c>
      <c r="M1234" s="115">
        <f t="shared" si="431"/>
        <v>2.1</v>
      </c>
      <c r="N1234" s="56">
        <f t="shared" si="432"/>
        <v>2.1</v>
      </c>
      <c r="O1234" s="53" t="str">
        <f t="shared" si="433"/>
        <v>일반(목록배제,Normal-Manifest Exception)</v>
      </c>
      <c r="P1234" s="100">
        <f t="shared" si="434"/>
        <v>4.3</v>
      </c>
      <c r="Q1234" s="63" t="str">
        <f t="shared" si="435"/>
        <v>RS706</v>
      </c>
      <c r="R1234" s="63" t="str">
        <f t="shared" si="436"/>
        <v>AIR SEOUL</v>
      </c>
      <c r="S1234" s="54">
        <f t="shared" si="437"/>
        <v>45927</v>
      </c>
      <c r="T1234" s="94">
        <f t="shared" si="438"/>
        <v>869</v>
      </c>
      <c r="U1234" s="98" cm="1">
        <f t="array" ref="U1234">IF(OR(ISNUMBER(SEARCH("대신대납",J1234)),ISNUMBER(SEARCH("대신 대납",J1234))),_xlfn.LET(
  _xlpm.s,J1234,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4" s="98">
        <f>((K1234-1)*2500)/(Summary!$B$23/100)</f>
        <v>0</v>
      </c>
      <c r="W1234" s="107">
        <f>IF(OR(ISNUMBER(SEARCH("대신대납",J1234)),ISNUMBER(SEARCH("대신 대납",J1234)),ISNUMBER(SEARCH("대신착불",J1234)),ISNUMBER(SEARCH("대신 착불",J1234))), 0,_xlfn.IFNA(_xlfn.IFS(
    AND(N1234/K1234 &gt; 2, N1234/K1234 &lt;= 5), 500/(Summary!$B$23/100) * K1234,
    AND(N1234/K1234 &gt; 5, N1234/K1234 &lt;= 10), 1000/(Summary!$B$23/100) * K1234,
    AND(N1234/K1234 &gt; 10, N1234/K1234 &lt;= 20), 3000/(Summary!$B$23/100) * K1234,
    AND(N1234/K1234 &gt; 20, N1234/K1234 &lt;= 25), 11000/(Summary!$B$23/100) * K1234,
    AND(N1234/K1234 &gt; 25, N1234/K1234 &lt;= 999), 15000/(Summary!$B$23/100) * K1234
),0))</f>
        <v>53.059968376258844</v>
      </c>
      <c r="X1234" s="99" cm="1">
        <f t="array" ref="X1234">_xlfn.IFNA(_xlfn.IFS(AND(P1234&gt;=2000, P1234&lt;3000), 10000, AND(P1234&gt;=3000, P1234&lt;4000), 15000, AND(P1234&gt;=4000, P1234&lt;5000), 20000, AND(P1234&gt;=5000), 25000),0)</f>
        <v>0</v>
      </c>
      <c r="Y1234" s="64" t="str">
        <f>_xlfn.IFNA(VLOOKUP(D1234,OTC!$A:$H,8,0),"")</f>
        <v/>
      </c>
      <c r="Z1234" s="102">
        <f t="shared" si="439"/>
        <v>53</v>
      </c>
      <c r="AA1234" s="113">
        <f t="shared" si="440"/>
        <v>922</v>
      </c>
      <c r="AB1234" s="124">
        <f>IF(OR(ISNUMBER(SEARCH("적하삭제",J1234)),ISNUMBER(SEARCH("적하 삭제",J1234))),0,AA1234*Summary!$B$23/100)</f>
        <v>8688.2826000000005</v>
      </c>
      <c r="AC1234" s="65"/>
      <c r="AD1234" s="145">
        <v>45927</v>
      </c>
      <c r="AE1234" s="139" t="s">
        <v>10</v>
      </c>
      <c r="AF1234" s="139">
        <v>82020038200</v>
      </c>
      <c r="AG1234" s="139" t="s">
        <v>3696</v>
      </c>
      <c r="AH1234" s="139" t="s">
        <v>3697</v>
      </c>
      <c r="AI1234" s="139">
        <v>1036648196</v>
      </c>
      <c r="AJ1234" s="139">
        <v>7984</v>
      </c>
      <c r="AK1234" s="139" t="s">
        <v>90</v>
      </c>
      <c r="AL1234" s="140">
        <v>1</v>
      </c>
      <c r="AM1234" s="141">
        <v>0.4</v>
      </c>
      <c r="AN1234" s="141">
        <v>2.1</v>
      </c>
      <c r="AO1234" s="141">
        <v>2.1</v>
      </c>
      <c r="AP1234" s="139" t="s">
        <v>8</v>
      </c>
      <c r="AQ1234" s="141">
        <v>4.3</v>
      </c>
      <c r="AR1234" s="139" t="s">
        <v>81</v>
      </c>
      <c r="AS1234" s="139" t="s">
        <v>81</v>
      </c>
      <c r="AT1234" s="139" t="s">
        <v>81</v>
      </c>
      <c r="AU1234" s="139" t="s">
        <v>81</v>
      </c>
      <c r="AV1234" s="139" t="s">
        <v>81</v>
      </c>
      <c r="AW1234" s="139">
        <v>2256355</v>
      </c>
      <c r="AX1234" s="139" t="s">
        <v>121</v>
      </c>
      <c r="AY1234" s="139" t="s">
        <v>82</v>
      </c>
      <c r="AZ1234" s="139"/>
      <c r="BA1234" s="139" t="s">
        <v>83</v>
      </c>
      <c r="BB1234" s="157">
        <v>596421515995</v>
      </c>
      <c r="BC1234" s="139"/>
      <c r="BD1234" s="139" t="s">
        <v>3698</v>
      </c>
      <c r="BE1234" s="139" t="s">
        <v>88</v>
      </c>
      <c r="BF1234" s="139" t="s">
        <v>87</v>
      </c>
      <c r="BG1234" s="139" t="s">
        <v>84</v>
      </c>
      <c r="BH1234" s="139" t="s">
        <v>85</v>
      </c>
      <c r="BI1234" s="139" t="s">
        <v>86</v>
      </c>
      <c r="BJ1234" s="139"/>
      <c r="BK1234" s="139" t="s">
        <v>116</v>
      </c>
    </row>
    <row r="1235" spans="1:63" ht="13.2" customHeight="1" x14ac:dyDescent="0.2">
      <c r="A1235" s="54">
        <f t="shared" si="419"/>
        <v>45927</v>
      </c>
      <c r="B1235" s="54" t="str">
        <f t="shared" si="420"/>
        <v>NRT</v>
      </c>
      <c r="C1235" s="53">
        <f t="shared" si="421"/>
        <v>82020038200</v>
      </c>
      <c r="D1235" s="55" t="str">
        <f t="shared" si="422"/>
        <v>PJP250151310</v>
      </c>
      <c r="E1235" s="53">
        <f t="shared" si="423"/>
        <v>596421516076</v>
      </c>
      <c r="F1235" s="53">
        <f t="shared" si="424"/>
        <v>2256355</v>
      </c>
      <c r="G1235" s="53" t="str">
        <f t="shared" si="425"/>
        <v>SWCORP (TEAMHT)</v>
      </c>
      <c r="H1235" s="55" t="str">
        <f t="shared" si="426"/>
        <v>김희정</v>
      </c>
      <c r="I1235" s="53">
        <f t="shared" si="427"/>
        <v>17066</v>
      </c>
      <c r="J1235" s="72">
        <f t="shared" si="428"/>
        <v>0</v>
      </c>
      <c r="K1235" s="114">
        <f t="shared" si="429"/>
        <v>1</v>
      </c>
      <c r="L1235" s="115">
        <f t="shared" si="430"/>
        <v>0.7</v>
      </c>
      <c r="M1235" s="115">
        <f t="shared" si="431"/>
        <v>3.4</v>
      </c>
      <c r="N1235" s="56">
        <f t="shared" si="432"/>
        <v>3.4000000000000004</v>
      </c>
      <c r="O1235" s="53" t="str">
        <f t="shared" si="433"/>
        <v>일반(목록배제,Normal-Manifest Exception)</v>
      </c>
      <c r="P1235" s="100">
        <f t="shared" si="434"/>
        <v>3.84</v>
      </c>
      <c r="Q1235" s="63" t="str">
        <f t="shared" si="435"/>
        <v>RS706</v>
      </c>
      <c r="R1235" s="63" t="str">
        <f t="shared" si="436"/>
        <v>AIR SEOUL</v>
      </c>
      <c r="S1235" s="54">
        <f t="shared" si="437"/>
        <v>45927</v>
      </c>
      <c r="T1235" s="94">
        <f t="shared" si="438"/>
        <v>1116</v>
      </c>
      <c r="U1235" s="98" cm="1">
        <f t="array" ref="U1235">IF(OR(ISNUMBER(SEARCH("대신대납",J1235)),ISNUMBER(SEARCH("대신 대납",J1235))),_xlfn.LET(
  _xlpm.s,J1235,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5" s="98">
        <f>((K1235-1)*2500)/(Summary!$B$23/100)</f>
        <v>0</v>
      </c>
      <c r="W1235" s="107">
        <f>IF(OR(ISNUMBER(SEARCH("대신대납",J1235)),ISNUMBER(SEARCH("대신 대납",J1235)),ISNUMBER(SEARCH("대신착불",J1235)),ISNUMBER(SEARCH("대신 착불",J1235))), 0,_xlfn.IFNA(_xlfn.IFS(
    AND(N1235/K1235 &gt; 2, N1235/K1235 &lt;= 5), 500/(Summary!$B$23/100) * K1235,
    AND(N1235/K1235 &gt; 5, N1235/K1235 &lt;= 10), 1000/(Summary!$B$23/100) * K1235,
    AND(N1235/K1235 &gt; 10, N1235/K1235 &lt;= 20), 3000/(Summary!$B$23/100) * K1235,
    AND(N1235/K1235 &gt; 20, N1235/K1235 &lt;= 25), 11000/(Summary!$B$23/100) * K1235,
    AND(N1235/K1235 &gt; 25, N1235/K1235 &lt;= 999), 15000/(Summary!$B$23/100) * K1235
),0))</f>
        <v>53.059968376258844</v>
      </c>
      <c r="X1235" s="99" cm="1">
        <f t="array" ref="X1235">_xlfn.IFNA(_xlfn.IFS(AND(P1235&gt;=2000, P1235&lt;3000), 10000, AND(P1235&gt;=3000, P1235&lt;4000), 15000, AND(P1235&gt;=4000, P1235&lt;5000), 20000, AND(P1235&gt;=5000), 25000),0)</f>
        <v>0</v>
      </c>
      <c r="Y1235" s="64" t="str">
        <f>_xlfn.IFNA(VLOOKUP(D1235,OTC!$A:$H,8,0),"")</f>
        <v/>
      </c>
      <c r="Z1235" s="102">
        <f t="shared" si="439"/>
        <v>53</v>
      </c>
      <c r="AA1235" s="113">
        <f t="shared" si="440"/>
        <v>1169</v>
      </c>
      <c r="AB1235" s="124">
        <f>IF(OR(ISNUMBER(SEARCH("적하삭제",J1235)),ISNUMBER(SEARCH("적하 삭제",J1235))),0,AA1235*Summary!$B$23/100)</f>
        <v>11015.8377</v>
      </c>
      <c r="AC1235" s="65"/>
      <c r="AD1235" s="145">
        <v>45927</v>
      </c>
      <c r="AE1235" s="139" t="s">
        <v>10</v>
      </c>
      <c r="AF1235" s="139">
        <v>82020038200</v>
      </c>
      <c r="AG1235" s="139" t="s">
        <v>3699</v>
      </c>
      <c r="AH1235" s="139" t="s">
        <v>136</v>
      </c>
      <c r="AI1235" s="139">
        <v>1026097526</v>
      </c>
      <c r="AJ1235" s="139">
        <v>17066</v>
      </c>
      <c r="AK1235" s="139"/>
      <c r="AL1235" s="140">
        <v>1</v>
      </c>
      <c r="AM1235" s="141">
        <v>0.7</v>
      </c>
      <c r="AN1235" s="141">
        <v>3.4</v>
      </c>
      <c r="AO1235" s="141">
        <v>3.4</v>
      </c>
      <c r="AP1235" s="139" t="s">
        <v>8</v>
      </c>
      <c r="AQ1235" s="141">
        <v>3.84</v>
      </c>
      <c r="AR1235" s="139" t="s">
        <v>81</v>
      </c>
      <c r="AS1235" s="139" t="s">
        <v>81</v>
      </c>
      <c r="AT1235" s="139" t="s">
        <v>81</v>
      </c>
      <c r="AU1235" s="139" t="s">
        <v>81</v>
      </c>
      <c r="AV1235" s="139" t="s">
        <v>81</v>
      </c>
      <c r="AW1235" s="139">
        <v>2256355</v>
      </c>
      <c r="AX1235" s="139" t="s">
        <v>121</v>
      </c>
      <c r="AY1235" s="139" t="s">
        <v>82</v>
      </c>
      <c r="AZ1235" s="139"/>
      <c r="BA1235" s="139" t="s">
        <v>83</v>
      </c>
      <c r="BB1235" s="157">
        <v>596421516076</v>
      </c>
      <c r="BC1235" s="139"/>
      <c r="BD1235" s="139" t="s">
        <v>3700</v>
      </c>
      <c r="BE1235" s="139" t="s">
        <v>88</v>
      </c>
      <c r="BF1235" s="139" t="s">
        <v>87</v>
      </c>
      <c r="BG1235" s="139" t="s">
        <v>84</v>
      </c>
      <c r="BH1235" s="139" t="s">
        <v>85</v>
      </c>
      <c r="BI1235" s="139" t="s">
        <v>86</v>
      </c>
      <c r="BJ1235" s="139"/>
      <c r="BK1235" s="139" t="s">
        <v>116</v>
      </c>
    </row>
    <row r="1236" spans="1:63" ht="13.2" customHeight="1" x14ac:dyDescent="0.2">
      <c r="A1236" s="54">
        <f t="shared" si="419"/>
        <v>45927</v>
      </c>
      <c r="B1236" s="54" t="str">
        <f t="shared" si="420"/>
        <v>NRT</v>
      </c>
      <c r="C1236" s="53">
        <f t="shared" si="421"/>
        <v>82020038200</v>
      </c>
      <c r="D1236" s="55" t="str">
        <f t="shared" si="422"/>
        <v>PJP250151319</v>
      </c>
      <c r="E1236" s="53">
        <f t="shared" si="423"/>
        <v>596421516161</v>
      </c>
      <c r="F1236" s="53">
        <f t="shared" si="424"/>
        <v>2256355</v>
      </c>
      <c r="G1236" s="53" t="str">
        <f t="shared" si="425"/>
        <v>SWCORP (TEAMHT)</v>
      </c>
      <c r="H1236" s="55" t="str">
        <f t="shared" si="426"/>
        <v>박은경</v>
      </c>
      <c r="I1236" s="53">
        <f t="shared" si="427"/>
        <v>6116</v>
      </c>
      <c r="J1236" s="72">
        <f t="shared" si="428"/>
        <v>0</v>
      </c>
      <c r="K1236" s="114">
        <f t="shared" si="429"/>
        <v>1</v>
      </c>
      <c r="L1236" s="115">
        <f t="shared" si="430"/>
        <v>0.3</v>
      </c>
      <c r="M1236" s="115">
        <f t="shared" si="431"/>
        <v>2</v>
      </c>
      <c r="N1236" s="56">
        <f t="shared" si="432"/>
        <v>2</v>
      </c>
      <c r="O1236" s="53" t="str">
        <f t="shared" si="433"/>
        <v>일반(목록배제,Normal-Manifest Exception)</v>
      </c>
      <c r="P1236" s="100">
        <f t="shared" si="434"/>
        <v>2.2799999999999998</v>
      </c>
      <c r="Q1236" s="63" t="str">
        <f t="shared" si="435"/>
        <v>RS706</v>
      </c>
      <c r="R1236" s="63" t="str">
        <f t="shared" si="436"/>
        <v>AIR SEOUL</v>
      </c>
      <c r="S1236" s="54">
        <f t="shared" si="437"/>
        <v>45927</v>
      </c>
      <c r="T1236" s="94">
        <f t="shared" si="438"/>
        <v>850</v>
      </c>
      <c r="U1236" s="98" cm="1">
        <f t="array" ref="U1236">IF(OR(ISNUMBER(SEARCH("대신대납",J1236)),ISNUMBER(SEARCH("대신 대납",J1236))),_xlfn.LET(
  _xlpm.s,J1236,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6" s="98">
        <f>((K1236-1)*2500)/(Summary!$B$23/100)</f>
        <v>0</v>
      </c>
      <c r="W1236" s="107">
        <f>IF(OR(ISNUMBER(SEARCH("대신대납",J1236)),ISNUMBER(SEARCH("대신 대납",J1236)),ISNUMBER(SEARCH("대신착불",J1236)),ISNUMBER(SEARCH("대신 착불",J1236))), 0,_xlfn.IFNA(_xlfn.IFS(
    AND(N1236/K1236 &gt; 2, N1236/K1236 &lt;= 5), 500/(Summary!$B$23/100) * K1236,
    AND(N1236/K1236 &gt; 5, N1236/K1236 &lt;= 10), 1000/(Summary!$B$23/100) * K1236,
    AND(N1236/K1236 &gt; 10, N1236/K1236 &lt;= 20), 3000/(Summary!$B$23/100) * K1236,
    AND(N1236/K1236 &gt; 20, N1236/K1236 &lt;= 25), 11000/(Summary!$B$23/100) * K1236,
    AND(N1236/K1236 &gt; 25, N1236/K1236 &lt;= 999), 15000/(Summary!$B$23/100) * K1236
),0))</f>
        <v>0</v>
      </c>
      <c r="X1236" s="99" cm="1">
        <f t="array" ref="X1236">_xlfn.IFNA(_xlfn.IFS(AND(P1236&gt;=2000, P1236&lt;3000), 10000, AND(P1236&gt;=3000, P1236&lt;4000), 15000, AND(P1236&gt;=4000, P1236&lt;5000), 20000, AND(P1236&gt;=5000), 25000),0)</f>
        <v>0</v>
      </c>
      <c r="Y1236" s="64" t="str">
        <f>_xlfn.IFNA(VLOOKUP(D1236,OTC!$A:$H,8,0),"")</f>
        <v/>
      </c>
      <c r="Z1236" s="102">
        <f t="shared" si="439"/>
        <v>0</v>
      </c>
      <c r="AA1236" s="113">
        <f t="shared" si="440"/>
        <v>850</v>
      </c>
      <c r="AB1236" s="124">
        <f>IF(OR(ISNUMBER(SEARCH("적하삭제",J1236)),ISNUMBER(SEARCH("적하 삭제",J1236))),0,AA1236*Summary!$B$23/100)</f>
        <v>8009.8050000000003</v>
      </c>
      <c r="AC1236" s="65"/>
      <c r="AD1236" s="145">
        <v>45927</v>
      </c>
      <c r="AE1236" s="139" t="s">
        <v>10</v>
      </c>
      <c r="AF1236" s="139">
        <v>82020038200</v>
      </c>
      <c r="AG1236" s="139" t="s">
        <v>3701</v>
      </c>
      <c r="AH1236" s="139" t="s">
        <v>3702</v>
      </c>
      <c r="AI1236" s="139">
        <v>1054218604</v>
      </c>
      <c r="AJ1236" s="139">
        <v>6116</v>
      </c>
      <c r="AK1236" s="139"/>
      <c r="AL1236" s="140">
        <v>1</v>
      </c>
      <c r="AM1236" s="141">
        <v>0.3</v>
      </c>
      <c r="AN1236" s="141">
        <v>2</v>
      </c>
      <c r="AO1236" s="141">
        <v>2</v>
      </c>
      <c r="AP1236" s="139" t="s">
        <v>8</v>
      </c>
      <c r="AQ1236" s="141">
        <v>2.2799999999999998</v>
      </c>
      <c r="AR1236" s="139" t="s">
        <v>81</v>
      </c>
      <c r="AS1236" s="139" t="s">
        <v>81</v>
      </c>
      <c r="AT1236" s="139" t="s">
        <v>81</v>
      </c>
      <c r="AU1236" s="139" t="s">
        <v>81</v>
      </c>
      <c r="AV1236" s="139" t="s">
        <v>81</v>
      </c>
      <c r="AW1236" s="139">
        <v>2256355</v>
      </c>
      <c r="AX1236" s="139" t="s">
        <v>121</v>
      </c>
      <c r="AY1236" s="139" t="s">
        <v>82</v>
      </c>
      <c r="AZ1236" s="139"/>
      <c r="BA1236" s="139" t="s">
        <v>83</v>
      </c>
      <c r="BB1236" s="157">
        <v>596421516161</v>
      </c>
      <c r="BC1236" s="139"/>
      <c r="BD1236" s="139" t="s">
        <v>3703</v>
      </c>
      <c r="BE1236" s="139" t="s">
        <v>88</v>
      </c>
      <c r="BF1236" s="139" t="s">
        <v>87</v>
      </c>
      <c r="BG1236" s="139" t="s">
        <v>84</v>
      </c>
      <c r="BH1236" s="139" t="s">
        <v>85</v>
      </c>
      <c r="BI1236" s="139" t="s">
        <v>86</v>
      </c>
      <c r="BJ1236" s="139"/>
      <c r="BK1236" s="139" t="s">
        <v>116</v>
      </c>
    </row>
    <row r="1237" spans="1:63" ht="13.2" customHeight="1" x14ac:dyDescent="0.2">
      <c r="A1237" s="54">
        <f t="shared" si="419"/>
        <v>45927</v>
      </c>
      <c r="B1237" s="54" t="str">
        <f t="shared" si="420"/>
        <v>NRT</v>
      </c>
      <c r="C1237" s="53">
        <f t="shared" si="421"/>
        <v>82020038200</v>
      </c>
      <c r="D1237" s="55" t="str">
        <f t="shared" si="422"/>
        <v>PJP250151431</v>
      </c>
      <c r="E1237" s="53">
        <f t="shared" si="423"/>
        <v>596421516872</v>
      </c>
      <c r="F1237" s="53">
        <f t="shared" si="424"/>
        <v>2256355</v>
      </c>
      <c r="G1237" s="53" t="str">
        <f t="shared" si="425"/>
        <v>SWCORP (TEAMHT)</v>
      </c>
      <c r="H1237" s="55" t="str">
        <f t="shared" si="426"/>
        <v>박성희</v>
      </c>
      <c r="I1237" s="53">
        <f t="shared" si="427"/>
        <v>18144</v>
      </c>
      <c r="J1237" s="72">
        <f t="shared" si="428"/>
        <v>0</v>
      </c>
      <c r="K1237" s="114">
        <f t="shared" si="429"/>
        <v>1</v>
      </c>
      <c r="L1237" s="115">
        <f t="shared" si="430"/>
        <v>3.25</v>
      </c>
      <c r="M1237" s="115">
        <f t="shared" si="431"/>
        <v>8</v>
      </c>
      <c r="N1237" s="56">
        <f t="shared" si="432"/>
        <v>8</v>
      </c>
      <c r="O1237" s="53" t="str">
        <f t="shared" si="433"/>
        <v>일반(목록배제,Normal-Manifest Exception)</v>
      </c>
      <c r="P1237" s="100">
        <f t="shared" si="434"/>
        <v>31.99</v>
      </c>
      <c r="Q1237" s="63" t="str">
        <f t="shared" si="435"/>
        <v>RS706</v>
      </c>
      <c r="R1237" s="63" t="str">
        <f t="shared" si="436"/>
        <v>AIR SEOUL</v>
      </c>
      <c r="S1237" s="54">
        <f t="shared" si="437"/>
        <v>45927</v>
      </c>
      <c r="T1237" s="94">
        <f t="shared" si="438"/>
        <v>1990</v>
      </c>
      <c r="U1237" s="98" cm="1">
        <f t="array" ref="U1237">IF(OR(ISNUMBER(SEARCH("대신대납",J1237)),ISNUMBER(SEARCH("대신 대납",J1237))),_xlfn.LET(
  _xlpm.s,J1237,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7" s="98">
        <f>((K1237-1)*2500)/(Summary!$B$23/100)</f>
        <v>0</v>
      </c>
      <c r="W1237" s="107">
        <f>IF(OR(ISNUMBER(SEARCH("대신대납",J1237)),ISNUMBER(SEARCH("대신 대납",J1237)),ISNUMBER(SEARCH("대신착불",J1237)),ISNUMBER(SEARCH("대신 착불",J1237))), 0,_xlfn.IFNA(_xlfn.IFS(
    AND(N1237/K1237 &gt; 2, N1237/K1237 &lt;= 5), 500/(Summary!$B$23/100) * K1237,
    AND(N1237/K1237 &gt; 5, N1237/K1237 &lt;= 10), 1000/(Summary!$B$23/100) * K1237,
    AND(N1237/K1237 &gt; 10, N1237/K1237 &lt;= 20), 3000/(Summary!$B$23/100) * K1237,
    AND(N1237/K1237 &gt; 20, N1237/K1237 &lt;= 25), 11000/(Summary!$B$23/100) * K1237,
    AND(N1237/K1237 &gt; 25, N1237/K1237 &lt;= 999), 15000/(Summary!$B$23/100) * K1237
),0))</f>
        <v>106.11993675251769</v>
      </c>
      <c r="X1237" s="99" cm="1">
        <f t="array" ref="X1237">_xlfn.IFNA(_xlfn.IFS(AND(P1237&gt;=2000, P1237&lt;3000), 10000, AND(P1237&gt;=3000, P1237&lt;4000), 15000, AND(P1237&gt;=4000, P1237&lt;5000), 20000, AND(P1237&gt;=5000), 25000),0)</f>
        <v>0</v>
      </c>
      <c r="Y1237" s="64" t="str">
        <f>_xlfn.IFNA(VLOOKUP(D1237,OTC!$A:$H,8,0),"")</f>
        <v/>
      </c>
      <c r="Z1237" s="102">
        <f t="shared" si="439"/>
        <v>106</v>
      </c>
      <c r="AA1237" s="113">
        <f t="shared" si="440"/>
        <v>2096</v>
      </c>
      <c r="AB1237" s="124">
        <f>IF(OR(ISNUMBER(SEARCH("적하삭제",J1237)),ISNUMBER(SEARCH("적하 삭제",J1237))),0,AA1237*Summary!$B$23/100)</f>
        <v>19751.236800000002</v>
      </c>
      <c r="AC1237" s="65"/>
      <c r="AD1237" s="145">
        <v>45927</v>
      </c>
      <c r="AE1237" s="139" t="s">
        <v>10</v>
      </c>
      <c r="AF1237" s="139">
        <v>82020038200</v>
      </c>
      <c r="AG1237" s="139" t="s">
        <v>3704</v>
      </c>
      <c r="AH1237" s="139" t="s">
        <v>2334</v>
      </c>
      <c r="AI1237" s="139">
        <v>1036804177</v>
      </c>
      <c r="AJ1237" s="139">
        <v>18144</v>
      </c>
      <c r="AK1237" s="139"/>
      <c r="AL1237" s="140">
        <v>1</v>
      </c>
      <c r="AM1237" s="141">
        <v>3.25</v>
      </c>
      <c r="AN1237" s="141">
        <v>8</v>
      </c>
      <c r="AO1237" s="141">
        <v>8</v>
      </c>
      <c r="AP1237" s="139" t="s">
        <v>8</v>
      </c>
      <c r="AQ1237" s="141">
        <v>31.99</v>
      </c>
      <c r="AR1237" s="139" t="s">
        <v>81</v>
      </c>
      <c r="AS1237" s="139" t="s">
        <v>81</v>
      </c>
      <c r="AT1237" s="139" t="s">
        <v>81</v>
      </c>
      <c r="AU1237" s="139" t="s">
        <v>81</v>
      </c>
      <c r="AV1237" s="139" t="s">
        <v>81</v>
      </c>
      <c r="AW1237" s="139">
        <v>2256355</v>
      </c>
      <c r="AX1237" s="139" t="s">
        <v>121</v>
      </c>
      <c r="AY1237" s="139" t="s">
        <v>82</v>
      </c>
      <c r="AZ1237" s="139"/>
      <c r="BA1237" s="139" t="s">
        <v>83</v>
      </c>
      <c r="BB1237" s="157">
        <v>596421516872</v>
      </c>
      <c r="BC1237" s="139"/>
      <c r="BD1237" s="139" t="s">
        <v>3705</v>
      </c>
      <c r="BE1237" s="139" t="s">
        <v>88</v>
      </c>
      <c r="BF1237" s="139" t="s">
        <v>87</v>
      </c>
      <c r="BG1237" s="139" t="s">
        <v>84</v>
      </c>
      <c r="BH1237" s="139" t="s">
        <v>85</v>
      </c>
      <c r="BI1237" s="139" t="s">
        <v>86</v>
      </c>
      <c r="BJ1237" s="139"/>
      <c r="BK1237" s="139" t="s">
        <v>116</v>
      </c>
    </row>
    <row r="1238" spans="1:63" ht="13.2" customHeight="1" x14ac:dyDescent="0.2">
      <c r="A1238" s="54">
        <f t="shared" si="419"/>
        <v>45927</v>
      </c>
      <c r="B1238" s="54" t="str">
        <f t="shared" si="420"/>
        <v>NRT</v>
      </c>
      <c r="C1238" s="53">
        <f t="shared" si="421"/>
        <v>82020038200</v>
      </c>
      <c r="D1238" s="55" t="str">
        <f t="shared" si="422"/>
        <v>PJP250150517</v>
      </c>
      <c r="E1238" s="53">
        <f t="shared" si="423"/>
        <v>596421512775</v>
      </c>
      <c r="F1238" s="53">
        <f t="shared" si="424"/>
        <v>2256355</v>
      </c>
      <c r="G1238" s="53" t="str">
        <f t="shared" si="425"/>
        <v>SWCORP (TEAMHT)</v>
      </c>
      <c r="H1238" s="55" t="str">
        <f t="shared" si="426"/>
        <v>전선윤</v>
      </c>
      <c r="I1238" s="53">
        <f t="shared" si="427"/>
        <v>4559</v>
      </c>
      <c r="J1238" s="72">
        <f t="shared" si="428"/>
        <v>0</v>
      </c>
      <c r="K1238" s="114">
        <f t="shared" si="429"/>
        <v>1</v>
      </c>
      <c r="L1238" s="115">
        <f t="shared" si="430"/>
        <v>0.6</v>
      </c>
      <c r="M1238" s="115">
        <f t="shared" si="431"/>
        <v>1.9</v>
      </c>
      <c r="N1238" s="56">
        <f t="shared" si="432"/>
        <v>1.9000000000000001</v>
      </c>
      <c r="O1238" s="53" t="str">
        <f t="shared" si="433"/>
        <v>일반(목록배제,Normal-Manifest Exception)</v>
      </c>
      <c r="P1238" s="100">
        <f t="shared" si="434"/>
        <v>8.5299999999999994</v>
      </c>
      <c r="Q1238" s="63" t="str">
        <f t="shared" si="435"/>
        <v>RS706</v>
      </c>
      <c r="R1238" s="63" t="str">
        <f t="shared" si="436"/>
        <v>AIR SEOUL</v>
      </c>
      <c r="S1238" s="54">
        <f t="shared" si="437"/>
        <v>45927</v>
      </c>
      <c r="T1238" s="94">
        <f t="shared" si="438"/>
        <v>831</v>
      </c>
      <c r="U1238" s="98" cm="1">
        <f t="array" ref="U1238">IF(OR(ISNUMBER(SEARCH("대신대납",J1238)),ISNUMBER(SEARCH("대신 대납",J1238))),_xlfn.LET(
  _xlpm.s,J1238,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8" s="98">
        <f>((K1238-1)*2500)/(Summary!$B$23/100)</f>
        <v>0</v>
      </c>
      <c r="W1238" s="107">
        <f>IF(OR(ISNUMBER(SEARCH("대신대납",J1238)),ISNUMBER(SEARCH("대신 대납",J1238)),ISNUMBER(SEARCH("대신착불",J1238)),ISNUMBER(SEARCH("대신 착불",J1238))), 0,_xlfn.IFNA(_xlfn.IFS(
    AND(N1238/K1238 &gt; 2, N1238/K1238 &lt;= 5), 500/(Summary!$B$23/100) * K1238,
    AND(N1238/K1238 &gt; 5, N1238/K1238 &lt;= 10), 1000/(Summary!$B$23/100) * K1238,
    AND(N1238/K1238 &gt; 10, N1238/K1238 &lt;= 20), 3000/(Summary!$B$23/100) * K1238,
    AND(N1238/K1238 &gt; 20, N1238/K1238 &lt;= 25), 11000/(Summary!$B$23/100) * K1238,
    AND(N1238/K1238 &gt; 25, N1238/K1238 &lt;= 999), 15000/(Summary!$B$23/100) * K1238
),0))</f>
        <v>0</v>
      </c>
      <c r="X1238" s="99" cm="1">
        <f t="array" ref="X1238">_xlfn.IFNA(_xlfn.IFS(AND(P1238&gt;=2000, P1238&lt;3000), 10000, AND(P1238&gt;=3000, P1238&lt;4000), 15000, AND(P1238&gt;=4000, P1238&lt;5000), 20000, AND(P1238&gt;=5000), 25000),0)</f>
        <v>0</v>
      </c>
      <c r="Y1238" s="64" t="str">
        <f>_xlfn.IFNA(VLOOKUP(D1238,OTC!$A:$H,8,0),"")</f>
        <v/>
      </c>
      <c r="Z1238" s="102">
        <f t="shared" si="439"/>
        <v>0</v>
      </c>
      <c r="AA1238" s="113">
        <f t="shared" si="440"/>
        <v>831</v>
      </c>
      <c r="AB1238" s="124">
        <f>IF(OR(ISNUMBER(SEARCH("적하삭제",J1238)),ISNUMBER(SEARCH("적하 삭제",J1238))),0,AA1238*Summary!$B$23/100)</f>
        <v>7830.7622999999994</v>
      </c>
      <c r="AC1238" s="65"/>
      <c r="AD1238" s="145">
        <v>45927</v>
      </c>
      <c r="AE1238" s="139" t="s">
        <v>10</v>
      </c>
      <c r="AF1238" s="139">
        <v>82020038200</v>
      </c>
      <c r="AG1238" s="139" t="s">
        <v>3706</v>
      </c>
      <c r="AH1238" s="139" t="s">
        <v>3707</v>
      </c>
      <c r="AI1238" s="139">
        <v>1085189212</v>
      </c>
      <c r="AJ1238" s="139">
        <v>4559</v>
      </c>
      <c r="AK1238" s="139"/>
      <c r="AL1238" s="140">
        <v>1</v>
      </c>
      <c r="AM1238" s="141">
        <v>0.6</v>
      </c>
      <c r="AN1238" s="141">
        <v>1.9</v>
      </c>
      <c r="AO1238" s="141">
        <v>1.9</v>
      </c>
      <c r="AP1238" s="139" t="s">
        <v>8</v>
      </c>
      <c r="AQ1238" s="141">
        <v>8.5299999999999994</v>
      </c>
      <c r="AR1238" s="139" t="s">
        <v>81</v>
      </c>
      <c r="AS1238" s="139" t="s">
        <v>81</v>
      </c>
      <c r="AT1238" s="139" t="s">
        <v>81</v>
      </c>
      <c r="AU1238" s="139" t="s">
        <v>81</v>
      </c>
      <c r="AV1238" s="139" t="s">
        <v>81</v>
      </c>
      <c r="AW1238" s="139">
        <v>2256355</v>
      </c>
      <c r="AX1238" s="139" t="s">
        <v>121</v>
      </c>
      <c r="AY1238" s="139" t="s">
        <v>82</v>
      </c>
      <c r="AZ1238" s="139"/>
      <c r="BA1238" s="139" t="s">
        <v>83</v>
      </c>
      <c r="BB1238" s="157">
        <v>596421512775</v>
      </c>
      <c r="BC1238" s="139"/>
      <c r="BD1238" s="139" t="s">
        <v>3708</v>
      </c>
      <c r="BE1238" s="139" t="s">
        <v>88</v>
      </c>
      <c r="BF1238" s="139" t="s">
        <v>87</v>
      </c>
      <c r="BG1238" s="139" t="s">
        <v>84</v>
      </c>
      <c r="BH1238" s="139" t="s">
        <v>85</v>
      </c>
      <c r="BI1238" s="139" t="s">
        <v>86</v>
      </c>
      <c r="BJ1238" s="139"/>
      <c r="BK1238" s="139" t="s">
        <v>116</v>
      </c>
    </row>
    <row r="1239" spans="1:63" ht="13.2" customHeight="1" x14ac:dyDescent="0.2">
      <c r="A1239" s="54">
        <f t="shared" si="419"/>
        <v>45927</v>
      </c>
      <c r="B1239" s="54" t="str">
        <f t="shared" si="420"/>
        <v>NRT</v>
      </c>
      <c r="C1239" s="53">
        <f t="shared" si="421"/>
        <v>82020038200</v>
      </c>
      <c r="D1239" s="55" t="str">
        <f t="shared" si="422"/>
        <v>PJP250151010</v>
      </c>
      <c r="E1239" s="53">
        <f t="shared" si="423"/>
        <v>596421514503</v>
      </c>
      <c r="F1239" s="53">
        <f t="shared" si="424"/>
        <v>2256355</v>
      </c>
      <c r="G1239" s="53" t="str">
        <f t="shared" si="425"/>
        <v>SWCORP (TEAMHT)</v>
      </c>
      <c r="H1239" s="55" t="str">
        <f t="shared" si="426"/>
        <v>진용석</v>
      </c>
      <c r="I1239" s="53">
        <f t="shared" si="427"/>
        <v>7440</v>
      </c>
      <c r="J1239" s="72">
        <f t="shared" si="428"/>
        <v>0</v>
      </c>
      <c r="K1239" s="114">
        <f t="shared" si="429"/>
        <v>1</v>
      </c>
      <c r="L1239" s="115">
        <f t="shared" si="430"/>
        <v>1.05</v>
      </c>
      <c r="M1239" s="115">
        <f t="shared" si="431"/>
        <v>2.1</v>
      </c>
      <c r="N1239" s="56">
        <f t="shared" si="432"/>
        <v>2.1</v>
      </c>
      <c r="O1239" s="53" t="str">
        <f t="shared" si="433"/>
        <v>일반(목록배제,Normal-Manifest Exception)</v>
      </c>
      <c r="P1239" s="100">
        <f t="shared" si="434"/>
        <v>22.22</v>
      </c>
      <c r="Q1239" s="63" t="str">
        <f t="shared" si="435"/>
        <v>RS706</v>
      </c>
      <c r="R1239" s="63" t="str">
        <f t="shared" si="436"/>
        <v>AIR SEOUL</v>
      </c>
      <c r="S1239" s="54">
        <f t="shared" si="437"/>
        <v>45927</v>
      </c>
      <c r="T1239" s="94">
        <f t="shared" si="438"/>
        <v>869</v>
      </c>
      <c r="U1239" s="98" cm="1">
        <f t="array" ref="U1239">IF(OR(ISNUMBER(SEARCH("대신대납",J1239)),ISNUMBER(SEARCH("대신 대납",J1239))),_xlfn.LET(
  _xlpm.s,J1239,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39" s="98">
        <f>((K1239-1)*2500)/(Summary!$B$23/100)</f>
        <v>0</v>
      </c>
      <c r="W1239" s="107">
        <f>IF(OR(ISNUMBER(SEARCH("대신대납",J1239)),ISNUMBER(SEARCH("대신 대납",J1239)),ISNUMBER(SEARCH("대신착불",J1239)),ISNUMBER(SEARCH("대신 착불",J1239))), 0,_xlfn.IFNA(_xlfn.IFS(
    AND(N1239/K1239 &gt; 2, N1239/K1239 &lt;= 5), 500/(Summary!$B$23/100) * K1239,
    AND(N1239/K1239 &gt; 5, N1239/K1239 &lt;= 10), 1000/(Summary!$B$23/100) * K1239,
    AND(N1239/K1239 &gt; 10, N1239/K1239 &lt;= 20), 3000/(Summary!$B$23/100) * K1239,
    AND(N1239/K1239 &gt; 20, N1239/K1239 &lt;= 25), 11000/(Summary!$B$23/100) * K1239,
    AND(N1239/K1239 &gt; 25, N1239/K1239 &lt;= 999), 15000/(Summary!$B$23/100) * K1239
),0))</f>
        <v>53.059968376258844</v>
      </c>
      <c r="X1239" s="99" cm="1">
        <f t="array" ref="X1239">_xlfn.IFNA(_xlfn.IFS(AND(P1239&gt;=2000, P1239&lt;3000), 10000, AND(P1239&gt;=3000, P1239&lt;4000), 15000, AND(P1239&gt;=4000, P1239&lt;5000), 20000, AND(P1239&gt;=5000), 25000),0)</f>
        <v>0</v>
      </c>
      <c r="Y1239" s="64" t="str">
        <f>_xlfn.IFNA(VLOOKUP(D1239,OTC!$A:$H,8,0),"")</f>
        <v/>
      </c>
      <c r="Z1239" s="102">
        <f t="shared" si="439"/>
        <v>53</v>
      </c>
      <c r="AA1239" s="113">
        <f t="shared" si="440"/>
        <v>922</v>
      </c>
      <c r="AB1239" s="124">
        <f>IF(OR(ISNUMBER(SEARCH("적하삭제",J1239)),ISNUMBER(SEARCH("적하 삭제",J1239))),0,AA1239*Summary!$B$23/100)</f>
        <v>8688.2826000000005</v>
      </c>
      <c r="AC1239" s="65"/>
      <c r="AD1239" s="145">
        <v>45927</v>
      </c>
      <c r="AE1239" s="139" t="s">
        <v>10</v>
      </c>
      <c r="AF1239" s="139">
        <v>82020038200</v>
      </c>
      <c r="AG1239" s="139" t="s">
        <v>3709</v>
      </c>
      <c r="AH1239" s="139" t="s">
        <v>3710</v>
      </c>
      <c r="AI1239" s="139">
        <v>1044670342</v>
      </c>
      <c r="AJ1239" s="139">
        <v>7440</v>
      </c>
      <c r="AK1239" s="139"/>
      <c r="AL1239" s="140">
        <v>1</v>
      </c>
      <c r="AM1239" s="141">
        <v>1.05</v>
      </c>
      <c r="AN1239" s="141">
        <v>2.1</v>
      </c>
      <c r="AO1239" s="141">
        <v>2.1</v>
      </c>
      <c r="AP1239" s="139" t="s">
        <v>8</v>
      </c>
      <c r="AQ1239" s="141">
        <v>22.22</v>
      </c>
      <c r="AR1239" s="139" t="s">
        <v>81</v>
      </c>
      <c r="AS1239" s="139" t="s">
        <v>81</v>
      </c>
      <c r="AT1239" s="139" t="s">
        <v>81</v>
      </c>
      <c r="AU1239" s="139" t="s">
        <v>81</v>
      </c>
      <c r="AV1239" s="139" t="s">
        <v>81</v>
      </c>
      <c r="AW1239" s="139">
        <v>2256355</v>
      </c>
      <c r="AX1239" s="139" t="s">
        <v>121</v>
      </c>
      <c r="AY1239" s="139" t="s">
        <v>82</v>
      </c>
      <c r="AZ1239" s="139"/>
      <c r="BA1239" s="139" t="s">
        <v>83</v>
      </c>
      <c r="BB1239" s="157">
        <v>596421514503</v>
      </c>
      <c r="BC1239" s="139"/>
      <c r="BD1239" s="139" t="s">
        <v>3711</v>
      </c>
      <c r="BE1239" s="139" t="s">
        <v>88</v>
      </c>
      <c r="BF1239" s="139" t="s">
        <v>87</v>
      </c>
      <c r="BG1239" s="139" t="s">
        <v>84</v>
      </c>
      <c r="BH1239" s="139" t="s">
        <v>85</v>
      </c>
      <c r="BI1239" s="139" t="s">
        <v>86</v>
      </c>
      <c r="BJ1239" s="139"/>
      <c r="BK1239" s="139" t="s">
        <v>116</v>
      </c>
    </row>
    <row r="1240" spans="1:63" ht="13.2" customHeight="1" x14ac:dyDescent="0.2">
      <c r="A1240" s="54">
        <f t="shared" si="419"/>
        <v>45927</v>
      </c>
      <c r="B1240" s="54" t="str">
        <f t="shared" si="420"/>
        <v>NRT</v>
      </c>
      <c r="C1240" s="53">
        <f t="shared" si="421"/>
        <v>82020038200</v>
      </c>
      <c r="D1240" s="55" t="str">
        <f t="shared" si="422"/>
        <v>PJP250151013</v>
      </c>
      <c r="E1240" s="53">
        <f t="shared" si="423"/>
        <v>596421514536</v>
      </c>
      <c r="F1240" s="53">
        <f t="shared" si="424"/>
        <v>2256355</v>
      </c>
      <c r="G1240" s="53" t="str">
        <f t="shared" si="425"/>
        <v>SWCORP (TEAMHT)</v>
      </c>
      <c r="H1240" s="55" t="str">
        <f t="shared" si="426"/>
        <v>안득례</v>
      </c>
      <c r="I1240" s="53">
        <f t="shared" si="427"/>
        <v>49232</v>
      </c>
      <c r="J1240" s="72">
        <f t="shared" si="428"/>
        <v>0</v>
      </c>
      <c r="K1240" s="114">
        <f t="shared" si="429"/>
        <v>1</v>
      </c>
      <c r="L1240" s="115">
        <f t="shared" si="430"/>
        <v>0.7</v>
      </c>
      <c r="M1240" s="115">
        <f t="shared" si="431"/>
        <v>2</v>
      </c>
      <c r="N1240" s="56">
        <f t="shared" si="432"/>
        <v>2</v>
      </c>
      <c r="O1240" s="53" t="str">
        <f t="shared" si="433"/>
        <v>일반(목록배제,Normal-Manifest Exception)</v>
      </c>
      <c r="P1240" s="100">
        <f t="shared" si="434"/>
        <v>6.95</v>
      </c>
      <c r="Q1240" s="63" t="str">
        <f t="shared" si="435"/>
        <v>RS706</v>
      </c>
      <c r="R1240" s="63" t="str">
        <f t="shared" si="436"/>
        <v>AIR SEOUL</v>
      </c>
      <c r="S1240" s="54">
        <f t="shared" si="437"/>
        <v>45927</v>
      </c>
      <c r="T1240" s="94">
        <f t="shared" si="438"/>
        <v>850</v>
      </c>
      <c r="U1240" s="98" cm="1">
        <f t="array" ref="U1240">IF(OR(ISNUMBER(SEARCH("대신대납",J1240)),ISNUMBER(SEARCH("대신 대납",J1240))),_xlfn.LET(
  _xlpm.s,J1240,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0" s="98">
        <f>((K1240-1)*2500)/(Summary!$B$23/100)</f>
        <v>0</v>
      </c>
      <c r="W1240" s="107">
        <f>IF(OR(ISNUMBER(SEARCH("대신대납",J1240)),ISNUMBER(SEARCH("대신 대납",J1240)),ISNUMBER(SEARCH("대신착불",J1240)),ISNUMBER(SEARCH("대신 착불",J1240))), 0,_xlfn.IFNA(_xlfn.IFS(
    AND(N1240/K1240 &gt; 2, N1240/K1240 &lt;= 5), 500/(Summary!$B$23/100) * K1240,
    AND(N1240/K1240 &gt; 5, N1240/K1240 &lt;= 10), 1000/(Summary!$B$23/100) * K1240,
    AND(N1240/K1240 &gt; 10, N1240/K1240 &lt;= 20), 3000/(Summary!$B$23/100) * K1240,
    AND(N1240/K1240 &gt; 20, N1240/K1240 &lt;= 25), 11000/(Summary!$B$23/100) * K1240,
    AND(N1240/K1240 &gt; 25, N1240/K1240 &lt;= 999), 15000/(Summary!$B$23/100) * K1240
),0))</f>
        <v>0</v>
      </c>
      <c r="X1240" s="99" cm="1">
        <f t="array" ref="X1240">_xlfn.IFNA(_xlfn.IFS(AND(P1240&gt;=2000, P1240&lt;3000), 10000, AND(P1240&gt;=3000, P1240&lt;4000), 15000, AND(P1240&gt;=4000, P1240&lt;5000), 20000, AND(P1240&gt;=5000), 25000),0)</f>
        <v>0</v>
      </c>
      <c r="Y1240" s="64" t="str">
        <f>_xlfn.IFNA(VLOOKUP(D1240,OTC!$A:$H,8,0),"")</f>
        <v/>
      </c>
      <c r="Z1240" s="102">
        <f t="shared" si="439"/>
        <v>0</v>
      </c>
      <c r="AA1240" s="113">
        <f t="shared" si="440"/>
        <v>850</v>
      </c>
      <c r="AB1240" s="124">
        <f>IF(OR(ISNUMBER(SEARCH("적하삭제",J1240)),ISNUMBER(SEARCH("적하 삭제",J1240))),0,AA1240*Summary!$B$23/100)</f>
        <v>8009.8050000000003</v>
      </c>
      <c r="AC1240" s="65"/>
      <c r="AD1240" s="145">
        <v>45927</v>
      </c>
      <c r="AE1240" s="139" t="s">
        <v>10</v>
      </c>
      <c r="AF1240" s="139">
        <v>82020038200</v>
      </c>
      <c r="AG1240" s="139" t="s">
        <v>3712</v>
      </c>
      <c r="AH1240" s="139" t="s">
        <v>3713</v>
      </c>
      <c r="AI1240" s="139">
        <v>1047271278</v>
      </c>
      <c r="AJ1240" s="139">
        <v>49232</v>
      </c>
      <c r="AK1240" s="139"/>
      <c r="AL1240" s="140">
        <v>1</v>
      </c>
      <c r="AM1240" s="141">
        <v>0.7</v>
      </c>
      <c r="AN1240" s="141">
        <v>2</v>
      </c>
      <c r="AO1240" s="141">
        <v>2</v>
      </c>
      <c r="AP1240" s="139" t="s">
        <v>8</v>
      </c>
      <c r="AQ1240" s="141">
        <v>6.95</v>
      </c>
      <c r="AR1240" s="139" t="s">
        <v>81</v>
      </c>
      <c r="AS1240" s="139" t="s">
        <v>81</v>
      </c>
      <c r="AT1240" s="139" t="s">
        <v>81</v>
      </c>
      <c r="AU1240" s="139" t="s">
        <v>81</v>
      </c>
      <c r="AV1240" s="139" t="s">
        <v>81</v>
      </c>
      <c r="AW1240" s="139">
        <v>2256355</v>
      </c>
      <c r="AX1240" s="139" t="s">
        <v>121</v>
      </c>
      <c r="AY1240" s="139" t="s">
        <v>82</v>
      </c>
      <c r="AZ1240" s="139"/>
      <c r="BA1240" s="139" t="s">
        <v>83</v>
      </c>
      <c r="BB1240" s="157">
        <v>596421514536</v>
      </c>
      <c r="BC1240" s="139"/>
      <c r="BD1240" s="139" t="s">
        <v>3714</v>
      </c>
      <c r="BE1240" s="139" t="s">
        <v>88</v>
      </c>
      <c r="BF1240" s="139" t="s">
        <v>87</v>
      </c>
      <c r="BG1240" s="139" t="s">
        <v>84</v>
      </c>
      <c r="BH1240" s="139" t="s">
        <v>85</v>
      </c>
      <c r="BI1240" s="139" t="s">
        <v>86</v>
      </c>
      <c r="BJ1240" s="139"/>
      <c r="BK1240" s="139" t="s">
        <v>116</v>
      </c>
    </row>
    <row r="1241" spans="1:63" ht="13.2" customHeight="1" x14ac:dyDescent="0.2">
      <c r="A1241" s="54">
        <f t="shared" si="419"/>
        <v>45927</v>
      </c>
      <c r="B1241" s="54" t="str">
        <f t="shared" si="420"/>
        <v>NRT</v>
      </c>
      <c r="C1241" s="53">
        <f t="shared" si="421"/>
        <v>82020038200</v>
      </c>
      <c r="D1241" s="55" t="str">
        <f t="shared" si="422"/>
        <v>PJP250151300</v>
      </c>
      <c r="E1241" s="53">
        <f t="shared" si="423"/>
        <v>596421515973</v>
      </c>
      <c r="F1241" s="53">
        <f t="shared" si="424"/>
        <v>2256355</v>
      </c>
      <c r="G1241" s="53" t="str">
        <f t="shared" si="425"/>
        <v>SWCORP (TEAMHT)</v>
      </c>
      <c r="H1241" s="55" t="str">
        <f t="shared" si="426"/>
        <v>KIM JONATHAN JINWOO</v>
      </c>
      <c r="I1241" s="53">
        <f t="shared" si="427"/>
        <v>6620</v>
      </c>
      <c r="J1241" s="72">
        <f t="shared" si="428"/>
        <v>0</v>
      </c>
      <c r="K1241" s="114">
        <f t="shared" si="429"/>
        <v>1</v>
      </c>
      <c r="L1241" s="115">
        <f t="shared" si="430"/>
        <v>0.6</v>
      </c>
      <c r="M1241" s="115">
        <f t="shared" si="431"/>
        <v>2</v>
      </c>
      <c r="N1241" s="56">
        <f t="shared" si="432"/>
        <v>2</v>
      </c>
      <c r="O1241" s="53" t="str">
        <f t="shared" si="433"/>
        <v>일반(목록배제,Normal-Manifest Exception)</v>
      </c>
      <c r="P1241" s="100">
        <f t="shared" si="434"/>
        <v>3.48</v>
      </c>
      <c r="Q1241" s="63" t="str">
        <f t="shared" si="435"/>
        <v>RS706</v>
      </c>
      <c r="R1241" s="63" t="str">
        <f t="shared" si="436"/>
        <v>AIR SEOUL</v>
      </c>
      <c r="S1241" s="54">
        <f t="shared" si="437"/>
        <v>45927</v>
      </c>
      <c r="T1241" s="94">
        <f t="shared" si="438"/>
        <v>850</v>
      </c>
      <c r="U1241" s="98" cm="1">
        <f t="array" ref="U1241">IF(OR(ISNUMBER(SEARCH("대신대납",J1241)),ISNUMBER(SEARCH("대신 대납",J1241))),_xlfn.LET(
  _xlpm.s,J1241,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1" s="98">
        <f>((K1241-1)*2500)/(Summary!$B$23/100)</f>
        <v>0</v>
      </c>
      <c r="W1241" s="107">
        <f>IF(OR(ISNUMBER(SEARCH("대신대납",J1241)),ISNUMBER(SEARCH("대신 대납",J1241)),ISNUMBER(SEARCH("대신착불",J1241)),ISNUMBER(SEARCH("대신 착불",J1241))), 0,_xlfn.IFNA(_xlfn.IFS(
    AND(N1241/K1241 &gt; 2, N1241/K1241 &lt;= 5), 500/(Summary!$B$23/100) * K1241,
    AND(N1241/K1241 &gt; 5, N1241/K1241 &lt;= 10), 1000/(Summary!$B$23/100) * K1241,
    AND(N1241/K1241 &gt; 10, N1241/K1241 &lt;= 20), 3000/(Summary!$B$23/100) * K1241,
    AND(N1241/K1241 &gt; 20, N1241/K1241 &lt;= 25), 11000/(Summary!$B$23/100) * K1241,
    AND(N1241/K1241 &gt; 25, N1241/K1241 &lt;= 999), 15000/(Summary!$B$23/100) * K1241
),0))</f>
        <v>0</v>
      </c>
      <c r="X1241" s="99" cm="1">
        <f t="array" ref="X1241">_xlfn.IFNA(_xlfn.IFS(AND(P1241&gt;=2000, P1241&lt;3000), 10000, AND(P1241&gt;=3000, P1241&lt;4000), 15000, AND(P1241&gt;=4000, P1241&lt;5000), 20000, AND(P1241&gt;=5000), 25000),0)</f>
        <v>0</v>
      </c>
      <c r="Y1241" s="64" t="str">
        <f>_xlfn.IFNA(VLOOKUP(D1241,OTC!$A:$H,8,0),"")</f>
        <v/>
      </c>
      <c r="Z1241" s="102">
        <f t="shared" si="439"/>
        <v>0</v>
      </c>
      <c r="AA1241" s="113">
        <f t="shared" si="440"/>
        <v>850</v>
      </c>
      <c r="AB1241" s="124">
        <f>IF(OR(ISNUMBER(SEARCH("적하삭제",J1241)),ISNUMBER(SEARCH("적하 삭제",J1241))),0,AA1241*Summary!$B$23/100)</f>
        <v>8009.8050000000003</v>
      </c>
      <c r="AC1241" s="65"/>
      <c r="AD1241" s="145">
        <v>45927</v>
      </c>
      <c r="AE1241" s="139" t="s">
        <v>10</v>
      </c>
      <c r="AF1241" s="139">
        <v>82020038200</v>
      </c>
      <c r="AG1241" s="139" t="s">
        <v>3715</v>
      </c>
      <c r="AH1241" s="139" t="s">
        <v>3716</v>
      </c>
      <c r="AI1241" s="139">
        <v>1023717426</v>
      </c>
      <c r="AJ1241" s="139">
        <v>6620</v>
      </c>
      <c r="AK1241" s="139"/>
      <c r="AL1241" s="140">
        <v>1</v>
      </c>
      <c r="AM1241" s="141">
        <v>0.6</v>
      </c>
      <c r="AN1241" s="141">
        <v>2</v>
      </c>
      <c r="AO1241" s="141">
        <v>2</v>
      </c>
      <c r="AP1241" s="139" t="s">
        <v>8</v>
      </c>
      <c r="AQ1241" s="141">
        <v>3.48</v>
      </c>
      <c r="AR1241" s="139" t="s">
        <v>81</v>
      </c>
      <c r="AS1241" s="139" t="s">
        <v>81</v>
      </c>
      <c r="AT1241" s="139" t="s">
        <v>81</v>
      </c>
      <c r="AU1241" s="139" t="s">
        <v>81</v>
      </c>
      <c r="AV1241" s="139" t="s">
        <v>81</v>
      </c>
      <c r="AW1241" s="139">
        <v>2256355</v>
      </c>
      <c r="AX1241" s="139" t="s">
        <v>121</v>
      </c>
      <c r="AY1241" s="139" t="s">
        <v>82</v>
      </c>
      <c r="AZ1241" s="139"/>
      <c r="BA1241" s="139" t="s">
        <v>83</v>
      </c>
      <c r="BB1241" s="157">
        <v>596421515973</v>
      </c>
      <c r="BC1241" s="139"/>
      <c r="BD1241" s="139" t="s">
        <v>3717</v>
      </c>
      <c r="BE1241" s="139" t="s">
        <v>88</v>
      </c>
      <c r="BF1241" s="139" t="s">
        <v>87</v>
      </c>
      <c r="BG1241" s="139" t="s">
        <v>84</v>
      </c>
      <c r="BH1241" s="139" t="s">
        <v>85</v>
      </c>
      <c r="BI1241" s="139" t="s">
        <v>86</v>
      </c>
      <c r="BJ1241" s="139"/>
      <c r="BK1241" s="139" t="s">
        <v>116</v>
      </c>
    </row>
    <row r="1242" spans="1:63" ht="13.2" customHeight="1" x14ac:dyDescent="0.2">
      <c r="A1242" s="54">
        <f t="shared" si="419"/>
        <v>45927</v>
      </c>
      <c r="B1242" s="54" t="str">
        <f t="shared" si="420"/>
        <v>NRT</v>
      </c>
      <c r="C1242" s="53">
        <f t="shared" si="421"/>
        <v>82020038200</v>
      </c>
      <c r="D1242" s="55" t="str">
        <f t="shared" si="422"/>
        <v>PJP250151305</v>
      </c>
      <c r="E1242" s="53">
        <f t="shared" si="423"/>
        <v>596421516021</v>
      </c>
      <c r="F1242" s="53">
        <f t="shared" si="424"/>
        <v>2256355</v>
      </c>
      <c r="G1242" s="53" t="str">
        <f t="shared" si="425"/>
        <v>SWCORP (TEAMHT)</v>
      </c>
      <c r="H1242" s="55" t="str">
        <f t="shared" si="426"/>
        <v>이승실</v>
      </c>
      <c r="I1242" s="53">
        <f t="shared" si="427"/>
        <v>46993</v>
      </c>
      <c r="J1242" s="72">
        <f t="shared" si="428"/>
        <v>0</v>
      </c>
      <c r="K1242" s="114">
        <f t="shared" si="429"/>
        <v>1</v>
      </c>
      <c r="L1242" s="115">
        <f t="shared" si="430"/>
        <v>0.85</v>
      </c>
      <c r="M1242" s="115">
        <f t="shared" si="431"/>
        <v>2</v>
      </c>
      <c r="N1242" s="56">
        <f t="shared" si="432"/>
        <v>2</v>
      </c>
      <c r="O1242" s="53" t="str">
        <f t="shared" si="433"/>
        <v>일반(목록배제,Normal-Manifest Exception)</v>
      </c>
      <c r="P1242" s="100">
        <f t="shared" si="434"/>
        <v>8.65</v>
      </c>
      <c r="Q1242" s="63" t="str">
        <f t="shared" si="435"/>
        <v>RS706</v>
      </c>
      <c r="R1242" s="63" t="str">
        <f t="shared" si="436"/>
        <v>AIR SEOUL</v>
      </c>
      <c r="S1242" s="54">
        <f t="shared" si="437"/>
        <v>45927</v>
      </c>
      <c r="T1242" s="94">
        <f t="shared" si="438"/>
        <v>850</v>
      </c>
      <c r="U1242" s="98" cm="1">
        <f t="array" ref="U1242">IF(OR(ISNUMBER(SEARCH("대신대납",J1242)),ISNUMBER(SEARCH("대신 대납",J1242))),_xlfn.LET(
  _xlpm.s,J1242,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2" s="98">
        <f>((K1242-1)*2500)/(Summary!$B$23/100)</f>
        <v>0</v>
      </c>
      <c r="W1242" s="107">
        <f>IF(OR(ISNUMBER(SEARCH("대신대납",J1242)),ISNUMBER(SEARCH("대신 대납",J1242)),ISNUMBER(SEARCH("대신착불",J1242)),ISNUMBER(SEARCH("대신 착불",J1242))), 0,_xlfn.IFNA(_xlfn.IFS(
    AND(N1242/K1242 &gt; 2, N1242/K1242 &lt;= 5), 500/(Summary!$B$23/100) * K1242,
    AND(N1242/K1242 &gt; 5, N1242/K1242 &lt;= 10), 1000/(Summary!$B$23/100) * K1242,
    AND(N1242/K1242 &gt; 10, N1242/K1242 &lt;= 20), 3000/(Summary!$B$23/100) * K1242,
    AND(N1242/K1242 &gt; 20, N1242/K1242 &lt;= 25), 11000/(Summary!$B$23/100) * K1242,
    AND(N1242/K1242 &gt; 25, N1242/K1242 &lt;= 999), 15000/(Summary!$B$23/100) * K1242
),0))</f>
        <v>0</v>
      </c>
      <c r="X1242" s="99" cm="1">
        <f t="array" ref="X1242">_xlfn.IFNA(_xlfn.IFS(AND(P1242&gt;=2000, P1242&lt;3000), 10000, AND(P1242&gt;=3000, P1242&lt;4000), 15000, AND(P1242&gt;=4000, P1242&lt;5000), 20000, AND(P1242&gt;=5000), 25000),0)</f>
        <v>0</v>
      </c>
      <c r="Y1242" s="64" t="str">
        <f>_xlfn.IFNA(VLOOKUP(D1242,OTC!$A:$H,8,0),"")</f>
        <v/>
      </c>
      <c r="Z1242" s="102">
        <f t="shared" si="439"/>
        <v>0</v>
      </c>
      <c r="AA1242" s="113">
        <f t="shared" si="440"/>
        <v>850</v>
      </c>
      <c r="AB1242" s="124">
        <f>IF(OR(ISNUMBER(SEARCH("적하삭제",J1242)),ISNUMBER(SEARCH("적하 삭제",J1242))),0,AA1242*Summary!$B$23/100)</f>
        <v>8009.8050000000003</v>
      </c>
      <c r="AC1242" s="65"/>
      <c r="AD1242" s="145">
        <v>45927</v>
      </c>
      <c r="AE1242" s="139" t="s">
        <v>10</v>
      </c>
      <c r="AF1242" s="139">
        <v>82020038200</v>
      </c>
      <c r="AG1242" s="139" t="s">
        <v>3718</v>
      </c>
      <c r="AH1242" s="139" t="s">
        <v>3719</v>
      </c>
      <c r="AI1242" s="139">
        <v>1020553322</v>
      </c>
      <c r="AJ1242" s="139">
        <v>46993</v>
      </c>
      <c r="AK1242" s="139"/>
      <c r="AL1242" s="140">
        <v>1</v>
      </c>
      <c r="AM1242" s="141">
        <v>0.85</v>
      </c>
      <c r="AN1242" s="141">
        <v>2</v>
      </c>
      <c r="AO1242" s="141">
        <v>2</v>
      </c>
      <c r="AP1242" s="139" t="s">
        <v>8</v>
      </c>
      <c r="AQ1242" s="141">
        <v>8.65</v>
      </c>
      <c r="AR1242" s="139" t="s">
        <v>81</v>
      </c>
      <c r="AS1242" s="139" t="s">
        <v>81</v>
      </c>
      <c r="AT1242" s="139" t="s">
        <v>81</v>
      </c>
      <c r="AU1242" s="139" t="s">
        <v>81</v>
      </c>
      <c r="AV1242" s="139" t="s">
        <v>81</v>
      </c>
      <c r="AW1242" s="139">
        <v>2256355</v>
      </c>
      <c r="AX1242" s="139" t="s">
        <v>121</v>
      </c>
      <c r="AY1242" s="139" t="s">
        <v>82</v>
      </c>
      <c r="AZ1242" s="139"/>
      <c r="BA1242" s="139" t="s">
        <v>83</v>
      </c>
      <c r="BB1242" s="157">
        <v>596421516021</v>
      </c>
      <c r="BC1242" s="139"/>
      <c r="BD1242" s="139" t="s">
        <v>3720</v>
      </c>
      <c r="BE1242" s="139" t="s">
        <v>88</v>
      </c>
      <c r="BF1242" s="139" t="s">
        <v>87</v>
      </c>
      <c r="BG1242" s="139" t="s">
        <v>84</v>
      </c>
      <c r="BH1242" s="139" t="s">
        <v>85</v>
      </c>
      <c r="BI1242" s="139" t="s">
        <v>86</v>
      </c>
      <c r="BJ1242" s="139"/>
      <c r="BK1242" s="139" t="s">
        <v>116</v>
      </c>
    </row>
    <row r="1243" spans="1:63" ht="13.2" customHeight="1" x14ac:dyDescent="0.2">
      <c r="A1243" s="54">
        <f t="shared" si="419"/>
        <v>45927</v>
      </c>
      <c r="B1243" s="54" t="str">
        <f t="shared" si="420"/>
        <v>NRT</v>
      </c>
      <c r="C1243" s="53">
        <f t="shared" si="421"/>
        <v>82020038200</v>
      </c>
      <c r="D1243" s="55" t="str">
        <f t="shared" si="422"/>
        <v>PJP250150483</v>
      </c>
      <c r="E1243" s="53">
        <f t="shared" si="423"/>
        <v>596421512436</v>
      </c>
      <c r="F1243" s="53">
        <f t="shared" si="424"/>
        <v>2256355</v>
      </c>
      <c r="G1243" s="53" t="str">
        <f t="shared" si="425"/>
        <v>SWCORP (TEAMHT)</v>
      </c>
      <c r="H1243" s="55" t="str">
        <f t="shared" si="426"/>
        <v>전지민</v>
      </c>
      <c r="I1243" s="53">
        <f t="shared" si="427"/>
        <v>37610</v>
      </c>
      <c r="J1243" s="72">
        <f t="shared" si="428"/>
        <v>0</v>
      </c>
      <c r="K1243" s="114">
        <f t="shared" si="429"/>
        <v>1</v>
      </c>
      <c r="L1243" s="115">
        <f t="shared" si="430"/>
        <v>5.2</v>
      </c>
      <c r="M1243" s="115">
        <f t="shared" si="431"/>
        <v>6.1</v>
      </c>
      <c r="N1243" s="56">
        <f t="shared" si="432"/>
        <v>6.1000000000000005</v>
      </c>
      <c r="O1243" s="53" t="str">
        <f t="shared" si="433"/>
        <v>일반(목록배제,Normal-Manifest Exception)</v>
      </c>
      <c r="P1243" s="100">
        <f t="shared" si="434"/>
        <v>22.36</v>
      </c>
      <c r="Q1243" s="63" t="str">
        <f t="shared" si="435"/>
        <v>RS706</v>
      </c>
      <c r="R1243" s="63" t="str">
        <f t="shared" si="436"/>
        <v>AIR SEOUL</v>
      </c>
      <c r="S1243" s="54">
        <f t="shared" si="437"/>
        <v>45927</v>
      </c>
      <c r="T1243" s="94">
        <f t="shared" si="438"/>
        <v>1629</v>
      </c>
      <c r="U1243" s="98" cm="1">
        <f t="array" ref="U1243">IF(OR(ISNUMBER(SEARCH("대신대납",J1243)),ISNUMBER(SEARCH("대신 대납",J1243))),_xlfn.LET(
  _xlpm.s,J1243,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3" s="98">
        <f>((K1243-1)*2500)/(Summary!$B$23/100)</f>
        <v>0</v>
      </c>
      <c r="W1243" s="107">
        <f>IF(OR(ISNUMBER(SEARCH("대신대납",J1243)),ISNUMBER(SEARCH("대신 대납",J1243)),ISNUMBER(SEARCH("대신착불",J1243)),ISNUMBER(SEARCH("대신 착불",J1243))), 0,_xlfn.IFNA(_xlfn.IFS(
    AND(N1243/K1243 &gt; 2, N1243/K1243 &lt;= 5), 500/(Summary!$B$23/100) * K1243,
    AND(N1243/K1243 &gt; 5, N1243/K1243 &lt;= 10), 1000/(Summary!$B$23/100) * K1243,
    AND(N1243/K1243 &gt; 10, N1243/K1243 &lt;= 20), 3000/(Summary!$B$23/100) * K1243,
    AND(N1243/K1243 &gt; 20, N1243/K1243 &lt;= 25), 11000/(Summary!$B$23/100) * K1243,
    AND(N1243/K1243 &gt; 25, N1243/K1243 &lt;= 999), 15000/(Summary!$B$23/100) * K1243
),0))</f>
        <v>106.11993675251769</v>
      </c>
      <c r="X1243" s="99" cm="1">
        <f t="array" ref="X1243">_xlfn.IFNA(_xlfn.IFS(AND(P1243&gt;=2000, P1243&lt;3000), 10000, AND(P1243&gt;=3000, P1243&lt;4000), 15000, AND(P1243&gt;=4000, P1243&lt;5000), 20000, AND(P1243&gt;=5000), 25000),0)</f>
        <v>0</v>
      </c>
      <c r="Y1243" s="64" t="str">
        <f>_xlfn.IFNA(VLOOKUP(D1243,OTC!$A:$H,8,0),"")</f>
        <v/>
      </c>
      <c r="Z1243" s="102">
        <f t="shared" si="439"/>
        <v>106</v>
      </c>
      <c r="AA1243" s="113">
        <f t="shared" si="440"/>
        <v>1735</v>
      </c>
      <c r="AB1243" s="124">
        <f>IF(OR(ISNUMBER(SEARCH("적하삭제",J1243)),ISNUMBER(SEARCH("적하 삭제",J1243))),0,AA1243*Summary!$B$23/100)</f>
        <v>16349.425500000001</v>
      </c>
      <c r="AC1243" s="65"/>
      <c r="AD1243" s="145">
        <v>45927</v>
      </c>
      <c r="AE1243" s="139" t="s">
        <v>10</v>
      </c>
      <c r="AF1243" s="139">
        <v>82020038200</v>
      </c>
      <c r="AG1243" s="139" t="s">
        <v>3721</v>
      </c>
      <c r="AH1243" s="139" t="s">
        <v>3722</v>
      </c>
      <c r="AI1243" s="139">
        <v>1057030913</v>
      </c>
      <c r="AJ1243" s="139">
        <v>37610</v>
      </c>
      <c r="AK1243" s="139"/>
      <c r="AL1243" s="140">
        <v>1</v>
      </c>
      <c r="AM1243" s="141">
        <v>5.2</v>
      </c>
      <c r="AN1243" s="141">
        <v>6.1</v>
      </c>
      <c r="AO1243" s="141">
        <v>6.5</v>
      </c>
      <c r="AP1243" s="139" t="s">
        <v>8</v>
      </c>
      <c r="AQ1243" s="141">
        <v>22.36</v>
      </c>
      <c r="AR1243" s="139" t="s">
        <v>81</v>
      </c>
      <c r="AS1243" s="139" t="s">
        <v>81</v>
      </c>
      <c r="AT1243" s="139" t="s">
        <v>81</v>
      </c>
      <c r="AU1243" s="139" t="s">
        <v>81</v>
      </c>
      <c r="AV1243" s="139" t="s">
        <v>81</v>
      </c>
      <c r="AW1243" s="139">
        <v>2256355</v>
      </c>
      <c r="AX1243" s="139" t="s">
        <v>121</v>
      </c>
      <c r="AY1243" s="139" t="s">
        <v>82</v>
      </c>
      <c r="AZ1243" s="139"/>
      <c r="BA1243" s="139" t="s">
        <v>83</v>
      </c>
      <c r="BB1243" s="157">
        <v>596421512436</v>
      </c>
      <c r="BC1243" s="139"/>
      <c r="BD1243" s="139" t="s">
        <v>3723</v>
      </c>
      <c r="BE1243" s="139" t="s">
        <v>88</v>
      </c>
      <c r="BF1243" s="139" t="s">
        <v>87</v>
      </c>
      <c r="BG1243" s="139" t="s">
        <v>84</v>
      </c>
      <c r="BH1243" s="139" t="s">
        <v>85</v>
      </c>
      <c r="BI1243" s="139" t="s">
        <v>86</v>
      </c>
      <c r="BJ1243" s="139"/>
      <c r="BK1243" s="139" t="s">
        <v>116</v>
      </c>
    </row>
    <row r="1244" spans="1:63" ht="13.2" customHeight="1" x14ac:dyDescent="0.2">
      <c r="A1244" s="54">
        <f t="shared" si="419"/>
        <v>45927</v>
      </c>
      <c r="B1244" s="54" t="str">
        <f t="shared" si="420"/>
        <v>NRT</v>
      </c>
      <c r="C1244" s="53">
        <f t="shared" si="421"/>
        <v>82020038200</v>
      </c>
      <c r="D1244" s="55" t="str">
        <f t="shared" si="422"/>
        <v>PJP250150484</v>
      </c>
      <c r="E1244" s="53">
        <f t="shared" si="423"/>
        <v>596421512440</v>
      </c>
      <c r="F1244" s="53">
        <f t="shared" si="424"/>
        <v>2256355</v>
      </c>
      <c r="G1244" s="53" t="str">
        <f t="shared" si="425"/>
        <v>SWCORP (TEAMHT)</v>
      </c>
      <c r="H1244" s="55" t="str">
        <f t="shared" si="426"/>
        <v>황희준</v>
      </c>
      <c r="I1244" s="53">
        <f t="shared" si="427"/>
        <v>6732</v>
      </c>
      <c r="J1244" s="72">
        <f t="shared" si="428"/>
        <v>0</v>
      </c>
      <c r="K1244" s="114">
        <f t="shared" si="429"/>
        <v>1</v>
      </c>
      <c r="L1244" s="115">
        <f t="shared" si="430"/>
        <v>2.4500000000000002</v>
      </c>
      <c r="M1244" s="115">
        <f t="shared" si="431"/>
        <v>4.0999999999999996</v>
      </c>
      <c r="N1244" s="56">
        <f t="shared" si="432"/>
        <v>4.1000000000000005</v>
      </c>
      <c r="O1244" s="53" t="str">
        <f t="shared" si="433"/>
        <v>일반(목록배제,Normal-Manifest Exception)</v>
      </c>
      <c r="P1244" s="100">
        <f t="shared" si="434"/>
        <v>19.27</v>
      </c>
      <c r="Q1244" s="63" t="str">
        <f t="shared" si="435"/>
        <v>RS706</v>
      </c>
      <c r="R1244" s="63" t="str">
        <f t="shared" si="436"/>
        <v>AIR SEOUL</v>
      </c>
      <c r="S1244" s="54">
        <f t="shared" si="437"/>
        <v>45927</v>
      </c>
      <c r="T1244" s="94">
        <f t="shared" si="438"/>
        <v>1249</v>
      </c>
      <c r="U1244" s="98" cm="1">
        <f t="array" ref="U1244">IF(OR(ISNUMBER(SEARCH("대신대납",J1244)),ISNUMBER(SEARCH("대신 대납",J1244))),_xlfn.LET(
  _xlpm.s,J1244,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4" s="98">
        <f>((K1244-1)*2500)/(Summary!$B$23/100)</f>
        <v>0</v>
      </c>
      <c r="W1244" s="107">
        <f>IF(OR(ISNUMBER(SEARCH("대신대납",J1244)),ISNUMBER(SEARCH("대신 대납",J1244)),ISNUMBER(SEARCH("대신착불",J1244)),ISNUMBER(SEARCH("대신 착불",J1244))), 0,_xlfn.IFNA(_xlfn.IFS(
    AND(N1244/K1244 &gt; 2, N1244/K1244 &lt;= 5), 500/(Summary!$B$23/100) * K1244,
    AND(N1244/K1244 &gt; 5, N1244/K1244 &lt;= 10), 1000/(Summary!$B$23/100) * K1244,
    AND(N1244/K1244 &gt; 10, N1244/K1244 &lt;= 20), 3000/(Summary!$B$23/100) * K1244,
    AND(N1244/K1244 &gt; 20, N1244/K1244 &lt;= 25), 11000/(Summary!$B$23/100) * K1244,
    AND(N1244/K1244 &gt; 25, N1244/K1244 &lt;= 999), 15000/(Summary!$B$23/100) * K1244
),0))</f>
        <v>53.059968376258844</v>
      </c>
      <c r="X1244" s="99" cm="1">
        <f t="array" ref="X1244">_xlfn.IFNA(_xlfn.IFS(AND(P1244&gt;=2000, P1244&lt;3000), 10000, AND(P1244&gt;=3000, P1244&lt;4000), 15000, AND(P1244&gt;=4000, P1244&lt;5000), 20000, AND(P1244&gt;=5000), 25000),0)</f>
        <v>0</v>
      </c>
      <c r="Y1244" s="64" t="str">
        <f>_xlfn.IFNA(VLOOKUP(D1244,OTC!$A:$H,8,0),"")</f>
        <v/>
      </c>
      <c r="Z1244" s="102">
        <f t="shared" si="439"/>
        <v>53</v>
      </c>
      <c r="AA1244" s="113">
        <f t="shared" si="440"/>
        <v>1302</v>
      </c>
      <c r="AB1244" s="124">
        <f>IF(OR(ISNUMBER(SEARCH("적하삭제",J1244)),ISNUMBER(SEARCH("적하 삭제",J1244))),0,AA1244*Summary!$B$23/100)</f>
        <v>12269.136600000002</v>
      </c>
      <c r="AC1244" s="65"/>
      <c r="AD1244" s="145">
        <v>45927</v>
      </c>
      <c r="AE1244" s="139" t="s">
        <v>10</v>
      </c>
      <c r="AF1244" s="139">
        <v>82020038200</v>
      </c>
      <c r="AG1244" s="139" t="s">
        <v>3724</v>
      </c>
      <c r="AH1244" s="139" t="s">
        <v>3725</v>
      </c>
      <c r="AI1244" s="139">
        <v>1075796029</v>
      </c>
      <c r="AJ1244" s="139">
        <v>6732</v>
      </c>
      <c r="AK1244" s="139"/>
      <c r="AL1244" s="140">
        <v>1</v>
      </c>
      <c r="AM1244" s="141">
        <v>2.4500000000000002</v>
      </c>
      <c r="AN1244" s="141">
        <v>4.0999999999999996</v>
      </c>
      <c r="AO1244" s="141">
        <v>4.0999999999999996</v>
      </c>
      <c r="AP1244" s="139" t="s">
        <v>8</v>
      </c>
      <c r="AQ1244" s="141">
        <v>19.27</v>
      </c>
      <c r="AR1244" s="139" t="s">
        <v>81</v>
      </c>
      <c r="AS1244" s="139" t="s">
        <v>81</v>
      </c>
      <c r="AT1244" s="139" t="s">
        <v>81</v>
      </c>
      <c r="AU1244" s="139" t="s">
        <v>81</v>
      </c>
      <c r="AV1244" s="139"/>
      <c r="AW1244" s="139">
        <v>2256355</v>
      </c>
      <c r="AX1244" s="139" t="s">
        <v>121</v>
      </c>
      <c r="AY1244" s="139" t="s">
        <v>82</v>
      </c>
      <c r="AZ1244" s="139"/>
      <c r="BA1244" s="139" t="s">
        <v>83</v>
      </c>
      <c r="BB1244" s="157">
        <v>596421512440</v>
      </c>
      <c r="BC1244" s="139"/>
      <c r="BD1244" s="139" t="s">
        <v>3726</v>
      </c>
      <c r="BE1244" s="139" t="s">
        <v>88</v>
      </c>
      <c r="BF1244" s="139" t="s">
        <v>87</v>
      </c>
      <c r="BG1244" s="139" t="s">
        <v>84</v>
      </c>
      <c r="BH1244" s="139" t="s">
        <v>85</v>
      </c>
      <c r="BI1244" s="139" t="s">
        <v>86</v>
      </c>
      <c r="BJ1244" s="139"/>
      <c r="BK1244" s="139" t="s">
        <v>116</v>
      </c>
    </row>
    <row r="1245" spans="1:63" ht="13.2" customHeight="1" x14ac:dyDescent="0.2">
      <c r="A1245" s="54">
        <f t="shared" si="419"/>
        <v>45927</v>
      </c>
      <c r="B1245" s="54" t="str">
        <f t="shared" si="420"/>
        <v>NRT</v>
      </c>
      <c r="C1245" s="53">
        <f t="shared" si="421"/>
        <v>82020038200</v>
      </c>
      <c r="D1245" s="55" t="str">
        <f t="shared" si="422"/>
        <v>PJP250150492</v>
      </c>
      <c r="E1245" s="53">
        <f t="shared" si="423"/>
        <v>596421512521</v>
      </c>
      <c r="F1245" s="53">
        <f t="shared" si="424"/>
        <v>2256355</v>
      </c>
      <c r="G1245" s="53" t="str">
        <f t="shared" si="425"/>
        <v>SWCORP (TEAMHT)</v>
      </c>
      <c r="H1245" s="55" t="str">
        <f t="shared" si="426"/>
        <v>김동열</v>
      </c>
      <c r="I1245" s="53">
        <f t="shared" si="427"/>
        <v>53223</v>
      </c>
      <c r="J1245" s="72">
        <f t="shared" si="428"/>
        <v>0</v>
      </c>
      <c r="K1245" s="114">
        <f t="shared" si="429"/>
        <v>1</v>
      </c>
      <c r="L1245" s="115">
        <f t="shared" si="430"/>
        <v>0.5</v>
      </c>
      <c r="M1245" s="115">
        <f t="shared" si="431"/>
        <v>2</v>
      </c>
      <c r="N1245" s="56">
        <f t="shared" si="432"/>
        <v>2</v>
      </c>
      <c r="O1245" s="53" t="str">
        <f t="shared" si="433"/>
        <v>일반(목록배제,Normal-Manifest Exception)</v>
      </c>
      <c r="P1245" s="100">
        <f t="shared" si="434"/>
        <v>3.4</v>
      </c>
      <c r="Q1245" s="63" t="str">
        <f t="shared" si="435"/>
        <v>RS706</v>
      </c>
      <c r="R1245" s="63" t="str">
        <f t="shared" si="436"/>
        <v>AIR SEOUL</v>
      </c>
      <c r="S1245" s="54">
        <f t="shared" si="437"/>
        <v>45927</v>
      </c>
      <c r="T1245" s="94">
        <f t="shared" si="438"/>
        <v>850</v>
      </c>
      <c r="U1245" s="98" cm="1">
        <f t="array" ref="U1245">IF(OR(ISNUMBER(SEARCH("대신대납",J1245)),ISNUMBER(SEARCH("대신 대납",J1245))),_xlfn.LET(
  _xlpm.s,J1245,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5" s="98">
        <f>((K1245-1)*2500)/(Summary!$B$23/100)</f>
        <v>0</v>
      </c>
      <c r="W1245" s="107">
        <f>IF(OR(ISNUMBER(SEARCH("대신대납",J1245)),ISNUMBER(SEARCH("대신 대납",J1245)),ISNUMBER(SEARCH("대신착불",J1245)),ISNUMBER(SEARCH("대신 착불",J1245))), 0,_xlfn.IFNA(_xlfn.IFS(
    AND(N1245/K1245 &gt; 2, N1245/K1245 &lt;= 5), 500/(Summary!$B$23/100) * K1245,
    AND(N1245/K1245 &gt; 5, N1245/K1245 &lt;= 10), 1000/(Summary!$B$23/100) * K1245,
    AND(N1245/K1245 &gt; 10, N1245/K1245 &lt;= 20), 3000/(Summary!$B$23/100) * K1245,
    AND(N1245/K1245 &gt; 20, N1245/K1245 &lt;= 25), 11000/(Summary!$B$23/100) * K1245,
    AND(N1245/K1245 &gt; 25, N1245/K1245 &lt;= 999), 15000/(Summary!$B$23/100) * K1245
),0))</f>
        <v>0</v>
      </c>
      <c r="X1245" s="99" cm="1">
        <f t="array" ref="X1245">_xlfn.IFNA(_xlfn.IFS(AND(P1245&gt;=2000, P1245&lt;3000), 10000, AND(P1245&gt;=3000, P1245&lt;4000), 15000, AND(P1245&gt;=4000, P1245&lt;5000), 20000, AND(P1245&gt;=5000), 25000),0)</f>
        <v>0</v>
      </c>
      <c r="Y1245" s="64" t="str">
        <f>_xlfn.IFNA(VLOOKUP(D1245,OTC!$A:$H,8,0),"")</f>
        <v/>
      </c>
      <c r="Z1245" s="102">
        <f t="shared" si="439"/>
        <v>0</v>
      </c>
      <c r="AA1245" s="113">
        <f t="shared" si="440"/>
        <v>850</v>
      </c>
      <c r="AB1245" s="124">
        <f>IF(OR(ISNUMBER(SEARCH("적하삭제",J1245)),ISNUMBER(SEARCH("적하 삭제",J1245))),0,AA1245*Summary!$B$23/100)</f>
        <v>8009.8050000000003</v>
      </c>
      <c r="AC1245" s="65"/>
      <c r="AD1245" s="145">
        <v>45927</v>
      </c>
      <c r="AE1245" s="139" t="s">
        <v>10</v>
      </c>
      <c r="AF1245" s="139">
        <v>82020038200</v>
      </c>
      <c r="AG1245" s="139" t="s">
        <v>3727</v>
      </c>
      <c r="AH1245" s="139" t="s">
        <v>3728</v>
      </c>
      <c r="AI1245" s="139">
        <v>1094891149</v>
      </c>
      <c r="AJ1245" s="139">
        <v>53223</v>
      </c>
      <c r="AK1245" s="139"/>
      <c r="AL1245" s="140">
        <v>1</v>
      </c>
      <c r="AM1245" s="141">
        <v>0.5</v>
      </c>
      <c r="AN1245" s="141">
        <v>2</v>
      </c>
      <c r="AO1245" s="141">
        <v>2</v>
      </c>
      <c r="AP1245" s="139" t="s">
        <v>8</v>
      </c>
      <c r="AQ1245" s="141">
        <v>3.4</v>
      </c>
      <c r="AR1245" s="139" t="s">
        <v>81</v>
      </c>
      <c r="AS1245" s="139" t="s">
        <v>81</v>
      </c>
      <c r="AT1245" s="139" t="s">
        <v>81</v>
      </c>
      <c r="AU1245" s="139" t="s">
        <v>81</v>
      </c>
      <c r="AV1245" s="139" t="s">
        <v>81</v>
      </c>
      <c r="AW1245" s="139">
        <v>2256355</v>
      </c>
      <c r="AX1245" s="139" t="s">
        <v>121</v>
      </c>
      <c r="AY1245" s="139" t="s">
        <v>82</v>
      </c>
      <c r="AZ1245" s="139"/>
      <c r="BA1245" s="139" t="s">
        <v>83</v>
      </c>
      <c r="BB1245" s="157">
        <v>596421512521</v>
      </c>
      <c r="BC1245" s="139"/>
      <c r="BD1245" s="139" t="s">
        <v>3729</v>
      </c>
      <c r="BE1245" s="139" t="s">
        <v>88</v>
      </c>
      <c r="BF1245" s="139" t="s">
        <v>87</v>
      </c>
      <c r="BG1245" s="139" t="s">
        <v>84</v>
      </c>
      <c r="BH1245" s="139" t="s">
        <v>85</v>
      </c>
      <c r="BI1245" s="139" t="s">
        <v>86</v>
      </c>
      <c r="BJ1245" s="139"/>
      <c r="BK1245" s="139" t="s">
        <v>116</v>
      </c>
    </row>
    <row r="1246" spans="1:63" ht="13.2" customHeight="1" x14ac:dyDescent="0.2">
      <c r="A1246" s="54">
        <f t="shared" si="419"/>
        <v>45927</v>
      </c>
      <c r="B1246" s="54" t="str">
        <f t="shared" si="420"/>
        <v>NRT</v>
      </c>
      <c r="C1246" s="53">
        <f t="shared" si="421"/>
        <v>82020038200</v>
      </c>
      <c r="D1246" s="55" t="str">
        <f t="shared" si="422"/>
        <v>PJP250150504</v>
      </c>
      <c r="E1246" s="53">
        <f t="shared" si="423"/>
        <v>596421512646</v>
      </c>
      <c r="F1246" s="53">
        <f t="shared" si="424"/>
        <v>2256355</v>
      </c>
      <c r="G1246" s="53" t="str">
        <f t="shared" si="425"/>
        <v>SWCORP (TEAMHT)</v>
      </c>
      <c r="H1246" s="55" t="str">
        <f t="shared" si="426"/>
        <v>강성화</v>
      </c>
      <c r="I1246" s="53">
        <f t="shared" si="427"/>
        <v>10858</v>
      </c>
      <c r="J1246" s="72">
        <f t="shared" si="428"/>
        <v>0</v>
      </c>
      <c r="K1246" s="114">
        <f t="shared" si="429"/>
        <v>1</v>
      </c>
      <c r="L1246" s="115">
        <f t="shared" si="430"/>
        <v>1.05</v>
      </c>
      <c r="M1246" s="115">
        <f t="shared" si="431"/>
        <v>2.1</v>
      </c>
      <c r="N1246" s="56">
        <f t="shared" si="432"/>
        <v>2.1</v>
      </c>
      <c r="O1246" s="53" t="str">
        <f t="shared" si="433"/>
        <v>일반(목록배제,Normal-Manifest Exception)</v>
      </c>
      <c r="P1246" s="100">
        <f t="shared" si="434"/>
        <v>9.7100000000000009</v>
      </c>
      <c r="Q1246" s="63" t="str">
        <f t="shared" si="435"/>
        <v>RS706</v>
      </c>
      <c r="R1246" s="63" t="str">
        <f t="shared" si="436"/>
        <v>AIR SEOUL</v>
      </c>
      <c r="S1246" s="54">
        <f t="shared" si="437"/>
        <v>45927</v>
      </c>
      <c r="T1246" s="94">
        <f t="shared" si="438"/>
        <v>869</v>
      </c>
      <c r="U1246" s="98" cm="1">
        <f t="array" ref="U1246">IF(OR(ISNUMBER(SEARCH("대신대납",J1246)),ISNUMBER(SEARCH("대신 대납",J1246))),_xlfn.LET(
  _xlpm.s,J1246,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6" s="98">
        <f>((K1246-1)*2500)/(Summary!$B$23/100)</f>
        <v>0</v>
      </c>
      <c r="W1246" s="107">
        <f>IF(OR(ISNUMBER(SEARCH("대신대납",J1246)),ISNUMBER(SEARCH("대신 대납",J1246)),ISNUMBER(SEARCH("대신착불",J1246)),ISNUMBER(SEARCH("대신 착불",J1246))), 0,_xlfn.IFNA(_xlfn.IFS(
    AND(N1246/K1246 &gt; 2, N1246/K1246 &lt;= 5), 500/(Summary!$B$23/100) * K1246,
    AND(N1246/K1246 &gt; 5, N1246/K1246 &lt;= 10), 1000/(Summary!$B$23/100) * K1246,
    AND(N1246/K1246 &gt; 10, N1246/K1246 &lt;= 20), 3000/(Summary!$B$23/100) * K1246,
    AND(N1246/K1246 &gt; 20, N1246/K1246 &lt;= 25), 11000/(Summary!$B$23/100) * K1246,
    AND(N1246/K1246 &gt; 25, N1246/K1246 &lt;= 999), 15000/(Summary!$B$23/100) * K1246
),0))</f>
        <v>53.059968376258844</v>
      </c>
      <c r="X1246" s="99" cm="1">
        <f t="array" ref="X1246">_xlfn.IFNA(_xlfn.IFS(AND(P1246&gt;=2000, P1246&lt;3000), 10000, AND(P1246&gt;=3000, P1246&lt;4000), 15000, AND(P1246&gt;=4000, P1246&lt;5000), 20000, AND(P1246&gt;=5000), 25000),0)</f>
        <v>0</v>
      </c>
      <c r="Y1246" s="64" t="str">
        <f>_xlfn.IFNA(VLOOKUP(D1246,OTC!$A:$H,8,0),"")</f>
        <v/>
      </c>
      <c r="Z1246" s="102">
        <f t="shared" si="439"/>
        <v>53</v>
      </c>
      <c r="AA1246" s="113">
        <f t="shared" si="440"/>
        <v>922</v>
      </c>
      <c r="AB1246" s="124">
        <f>IF(OR(ISNUMBER(SEARCH("적하삭제",J1246)),ISNUMBER(SEARCH("적하 삭제",J1246))),0,AA1246*Summary!$B$23/100)</f>
        <v>8688.2826000000005</v>
      </c>
      <c r="AC1246" s="65"/>
      <c r="AD1246" s="145">
        <v>45927</v>
      </c>
      <c r="AE1246" s="139" t="s">
        <v>10</v>
      </c>
      <c r="AF1246" s="139">
        <v>82020038200</v>
      </c>
      <c r="AG1246" s="139" t="s">
        <v>3730</v>
      </c>
      <c r="AH1246" s="139" t="s">
        <v>3731</v>
      </c>
      <c r="AI1246" s="139">
        <v>1037024101</v>
      </c>
      <c r="AJ1246" s="139">
        <v>10858</v>
      </c>
      <c r="AK1246" s="139"/>
      <c r="AL1246" s="140">
        <v>1</v>
      </c>
      <c r="AM1246" s="141">
        <v>1.05</v>
      </c>
      <c r="AN1246" s="141">
        <v>2.1</v>
      </c>
      <c r="AO1246" s="141">
        <v>2.1</v>
      </c>
      <c r="AP1246" s="139" t="s">
        <v>8</v>
      </c>
      <c r="AQ1246" s="141">
        <v>9.7100000000000009</v>
      </c>
      <c r="AR1246" s="139" t="s">
        <v>81</v>
      </c>
      <c r="AS1246" s="139" t="s">
        <v>81</v>
      </c>
      <c r="AT1246" s="139" t="s">
        <v>81</v>
      </c>
      <c r="AU1246" s="139" t="s">
        <v>81</v>
      </c>
      <c r="AV1246" s="139" t="s">
        <v>81</v>
      </c>
      <c r="AW1246" s="139">
        <v>2256355</v>
      </c>
      <c r="AX1246" s="139" t="s">
        <v>121</v>
      </c>
      <c r="AY1246" s="139" t="s">
        <v>82</v>
      </c>
      <c r="AZ1246" s="139"/>
      <c r="BA1246" s="139" t="s">
        <v>83</v>
      </c>
      <c r="BB1246" s="157">
        <v>596421512646</v>
      </c>
      <c r="BC1246" s="139"/>
      <c r="BD1246" s="139" t="s">
        <v>3732</v>
      </c>
      <c r="BE1246" s="139" t="s">
        <v>88</v>
      </c>
      <c r="BF1246" s="139" t="s">
        <v>87</v>
      </c>
      <c r="BG1246" s="139" t="s">
        <v>84</v>
      </c>
      <c r="BH1246" s="139" t="s">
        <v>85</v>
      </c>
      <c r="BI1246" s="139" t="s">
        <v>86</v>
      </c>
      <c r="BJ1246" s="139"/>
      <c r="BK1246" s="139" t="s">
        <v>116</v>
      </c>
    </row>
    <row r="1247" spans="1:63" ht="13.2" customHeight="1" x14ac:dyDescent="0.2">
      <c r="A1247" s="54">
        <f t="shared" si="419"/>
        <v>45927</v>
      </c>
      <c r="B1247" s="54" t="str">
        <f t="shared" si="420"/>
        <v>NRT</v>
      </c>
      <c r="C1247" s="53">
        <f t="shared" si="421"/>
        <v>82020038200</v>
      </c>
      <c r="D1247" s="55" t="str">
        <f t="shared" si="422"/>
        <v>PJP250151306</v>
      </c>
      <c r="E1247" s="53">
        <f t="shared" si="423"/>
        <v>596421516032</v>
      </c>
      <c r="F1247" s="53">
        <f t="shared" si="424"/>
        <v>2256355</v>
      </c>
      <c r="G1247" s="53" t="str">
        <f t="shared" si="425"/>
        <v>SWCORP (TEAMHT)</v>
      </c>
      <c r="H1247" s="55" t="str">
        <f t="shared" si="426"/>
        <v>최승진</v>
      </c>
      <c r="I1247" s="53">
        <f t="shared" si="427"/>
        <v>8630</v>
      </c>
      <c r="J1247" s="72">
        <f t="shared" si="428"/>
        <v>0</v>
      </c>
      <c r="K1247" s="114">
        <f t="shared" si="429"/>
        <v>1</v>
      </c>
      <c r="L1247" s="115">
        <f t="shared" si="430"/>
        <v>2.35</v>
      </c>
      <c r="M1247" s="115">
        <f t="shared" si="431"/>
        <v>1.9</v>
      </c>
      <c r="N1247" s="56">
        <f t="shared" si="432"/>
        <v>2.4000000000000004</v>
      </c>
      <c r="O1247" s="53" t="str">
        <f t="shared" si="433"/>
        <v>일반(목록배제,Normal-Manifest Exception)</v>
      </c>
      <c r="P1247" s="100">
        <f t="shared" si="434"/>
        <v>4.71</v>
      </c>
      <c r="Q1247" s="63" t="str">
        <f t="shared" si="435"/>
        <v>RS706</v>
      </c>
      <c r="R1247" s="63" t="str">
        <f t="shared" si="436"/>
        <v>AIR SEOUL</v>
      </c>
      <c r="S1247" s="54">
        <f t="shared" si="437"/>
        <v>45927</v>
      </c>
      <c r="T1247" s="94">
        <f t="shared" si="438"/>
        <v>926</v>
      </c>
      <c r="U1247" s="98" cm="1">
        <f t="array" ref="U1247">IF(OR(ISNUMBER(SEARCH("대신대납",J1247)),ISNUMBER(SEARCH("대신 대납",J1247))),_xlfn.LET(
  _xlpm.s,J1247,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7" s="98">
        <f>((K1247-1)*2500)/(Summary!$B$23/100)</f>
        <v>0</v>
      </c>
      <c r="W1247" s="107">
        <f>IF(OR(ISNUMBER(SEARCH("대신대납",J1247)),ISNUMBER(SEARCH("대신 대납",J1247)),ISNUMBER(SEARCH("대신착불",J1247)),ISNUMBER(SEARCH("대신 착불",J1247))), 0,_xlfn.IFNA(_xlfn.IFS(
    AND(N1247/K1247 &gt; 2, N1247/K1247 &lt;= 5), 500/(Summary!$B$23/100) * K1247,
    AND(N1247/K1247 &gt; 5, N1247/K1247 &lt;= 10), 1000/(Summary!$B$23/100) * K1247,
    AND(N1247/K1247 &gt; 10, N1247/K1247 &lt;= 20), 3000/(Summary!$B$23/100) * K1247,
    AND(N1247/K1247 &gt; 20, N1247/K1247 &lt;= 25), 11000/(Summary!$B$23/100) * K1247,
    AND(N1247/K1247 &gt; 25, N1247/K1247 &lt;= 999), 15000/(Summary!$B$23/100) * K1247
),0))</f>
        <v>53.059968376258844</v>
      </c>
      <c r="X1247" s="99" cm="1">
        <f t="array" ref="X1247">_xlfn.IFNA(_xlfn.IFS(AND(P1247&gt;=2000, P1247&lt;3000), 10000, AND(P1247&gt;=3000, P1247&lt;4000), 15000, AND(P1247&gt;=4000, P1247&lt;5000), 20000, AND(P1247&gt;=5000), 25000),0)</f>
        <v>0</v>
      </c>
      <c r="Y1247" s="64" t="str">
        <f>_xlfn.IFNA(VLOOKUP(D1247,OTC!$A:$H,8,0),"")</f>
        <v/>
      </c>
      <c r="Z1247" s="102">
        <f t="shared" si="439"/>
        <v>53</v>
      </c>
      <c r="AA1247" s="113">
        <f t="shared" si="440"/>
        <v>979</v>
      </c>
      <c r="AB1247" s="124">
        <f>IF(OR(ISNUMBER(SEARCH("적하삭제",J1247)),ISNUMBER(SEARCH("적하 삭제",J1247))),0,AA1247*Summary!$B$23/100)</f>
        <v>9225.4107000000004</v>
      </c>
      <c r="AC1247" s="65"/>
      <c r="AD1247" s="145">
        <v>45927</v>
      </c>
      <c r="AE1247" s="139" t="s">
        <v>10</v>
      </c>
      <c r="AF1247" s="139">
        <v>82020038200</v>
      </c>
      <c r="AG1247" s="139" t="s">
        <v>3733</v>
      </c>
      <c r="AH1247" s="139" t="s">
        <v>3734</v>
      </c>
      <c r="AI1247" s="139">
        <v>1075137209</v>
      </c>
      <c r="AJ1247" s="139">
        <v>8630</v>
      </c>
      <c r="AK1247" s="139"/>
      <c r="AL1247" s="140">
        <v>1</v>
      </c>
      <c r="AM1247" s="141">
        <v>2.35</v>
      </c>
      <c r="AN1247" s="141">
        <v>1.9</v>
      </c>
      <c r="AO1247" s="141">
        <v>2.4</v>
      </c>
      <c r="AP1247" s="139" t="s">
        <v>8</v>
      </c>
      <c r="AQ1247" s="141">
        <v>4.71</v>
      </c>
      <c r="AR1247" s="139" t="s">
        <v>81</v>
      </c>
      <c r="AS1247" s="139" t="s">
        <v>81</v>
      </c>
      <c r="AT1247" s="139" t="s">
        <v>81</v>
      </c>
      <c r="AU1247" s="139" t="s">
        <v>81</v>
      </c>
      <c r="AV1247" s="139" t="s">
        <v>81</v>
      </c>
      <c r="AW1247" s="139">
        <v>2256355</v>
      </c>
      <c r="AX1247" s="139" t="s">
        <v>121</v>
      </c>
      <c r="AY1247" s="139" t="s">
        <v>82</v>
      </c>
      <c r="AZ1247" s="139"/>
      <c r="BA1247" s="139" t="s">
        <v>83</v>
      </c>
      <c r="BB1247" s="157">
        <v>596421516032</v>
      </c>
      <c r="BC1247" s="139"/>
      <c r="BD1247" s="139" t="s">
        <v>3735</v>
      </c>
      <c r="BE1247" s="139" t="s">
        <v>88</v>
      </c>
      <c r="BF1247" s="139" t="s">
        <v>87</v>
      </c>
      <c r="BG1247" s="139" t="s">
        <v>84</v>
      </c>
      <c r="BH1247" s="139" t="s">
        <v>85</v>
      </c>
      <c r="BI1247" s="139" t="s">
        <v>86</v>
      </c>
      <c r="BJ1247" s="139"/>
      <c r="BK1247" s="139" t="s">
        <v>116</v>
      </c>
    </row>
    <row r="1248" spans="1:63" ht="13.2" customHeight="1" x14ac:dyDescent="0.2">
      <c r="A1248" s="54">
        <f t="shared" si="419"/>
        <v>45927</v>
      </c>
      <c r="B1248" s="54" t="str">
        <f t="shared" si="420"/>
        <v>NRT</v>
      </c>
      <c r="C1248" s="53">
        <f t="shared" si="421"/>
        <v>82020038200</v>
      </c>
      <c r="D1248" s="55" t="str">
        <f t="shared" si="422"/>
        <v>PJP250151316</v>
      </c>
      <c r="E1248" s="53">
        <f t="shared" si="423"/>
        <v>596421516135</v>
      </c>
      <c r="F1248" s="53">
        <f t="shared" si="424"/>
        <v>2256355</v>
      </c>
      <c r="G1248" s="53" t="str">
        <f t="shared" si="425"/>
        <v>SWCORP (TEAMHT)</v>
      </c>
      <c r="H1248" s="55" t="str">
        <f t="shared" si="426"/>
        <v>박채윤</v>
      </c>
      <c r="I1248" s="53">
        <f t="shared" si="427"/>
        <v>2625</v>
      </c>
      <c r="J1248" s="72">
        <f t="shared" si="428"/>
        <v>0</v>
      </c>
      <c r="K1248" s="114">
        <f t="shared" si="429"/>
        <v>1</v>
      </c>
      <c r="L1248" s="115">
        <f t="shared" si="430"/>
        <v>0.3</v>
      </c>
      <c r="M1248" s="115">
        <f t="shared" si="431"/>
        <v>2</v>
      </c>
      <c r="N1248" s="56">
        <f t="shared" si="432"/>
        <v>2</v>
      </c>
      <c r="O1248" s="53" t="str">
        <f t="shared" si="433"/>
        <v>일반(목록배제,Normal-Manifest Exception)</v>
      </c>
      <c r="P1248" s="100">
        <f t="shared" si="434"/>
        <v>4.84</v>
      </c>
      <c r="Q1248" s="63" t="str">
        <f t="shared" si="435"/>
        <v>RS706</v>
      </c>
      <c r="R1248" s="63" t="str">
        <f t="shared" si="436"/>
        <v>AIR SEOUL</v>
      </c>
      <c r="S1248" s="54">
        <f t="shared" si="437"/>
        <v>45927</v>
      </c>
      <c r="T1248" s="94">
        <f t="shared" si="438"/>
        <v>850</v>
      </c>
      <c r="U1248" s="98" cm="1">
        <f t="array" ref="U1248">IF(OR(ISNUMBER(SEARCH("대신대납",J1248)),ISNUMBER(SEARCH("대신 대납",J1248))),_xlfn.LET(
  _xlpm.s,J1248,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8" s="98">
        <f>((K1248-1)*2500)/(Summary!$B$23/100)</f>
        <v>0</v>
      </c>
      <c r="W1248" s="107">
        <f>IF(OR(ISNUMBER(SEARCH("대신대납",J1248)),ISNUMBER(SEARCH("대신 대납",J1248)),ISNUMBER(SEARCH("대신착불",J1248)),ISNUMBER(SEARCH("대신 착불",J1248))), 0,_xlfn.IFNA(_xlfn.IFS(
    AND(N1248/K1248 &gt; 2, N1248/K1248 &lt;= 5), 500/(Summary!$B$23/100) * K1248,
    AND(N1248/K1248 &gt; 5, N1248/K1248 &lt;= 10), 1000/(Summary!$B$23/100) * K1248,
    AND(N1248/K1248 &gt; 10, N1248/K1248 &lt;= 20), 3000/(Summary!$B$23/100) * K1248,
    AND(N1248/K1248 &gt; 20, N1248/K1248 &lt;= 25), 11000/(Summary!$B$23/100) * K1248,
    AND(N1248/K1248 &gt; 25, N1248/K1248 &lt;= 999), 15000/(Summary!$B$23/100) * K1248
),0))</f>
        <v>0</v>
      </c>
      <c r="X1248" s="99" cm="1">
        <f t="array" ref="X1248">_xlfn.IFNA(_xlfn.IFS(AND(P1248&gt;=2000, P1248&lt;3000), 10000, AND(P1248&gt;=3000, P1248&lt;4000), 15000, AND(P1248&gt;=4000, P1248&lt;5000), 20000, AND(P1248&gt;=5000), 25000),0)</f>
        <v>0</v>
      </c>
      <c r="Y1248" s="64" t="str">
        <f>_xlfn.IFNA(VLOOKUP(D1248,OTC!$A:$H,8,0),"")</f>
        <v/>
      </c>
      <c r="Z1248" s="102">
        <f t="shared" si="439"/>
        <v>0</v>
      </c>
      <c r="AA1248" s="113">
        <f t="shared" si="440"/>
        <v>850</v>
      </c>
      <c r="AB1248" s="124">
        <f>IF(OR(ISNUMBER(SEARCH("적하삭제",J1248)),ISNUMBER(SEARCH("적하 삭제",J1248))),0,AA1248*Summary!$B$23/100)</f>
        <v>8009.8050000000003</v>
      </c>
      <c r="AC1248" s="65"/>
      <c r="AD1248" s="145">
        <v>45927</v>
      </c>
      <c r="AE1248" s="139" t="s">
        <v>10</v>
      </c>
      <c r="AF1248" s="139">
        <v>82020038200</v>
      </c>
      <c r="AG1248" s="139" t="s">
        <v>3736</v>
      </c>
      <c r="AH1248" s="139" t="s">
        <v>3737</v>
      </c>
      <c r="AI1248" s="139">
        <v>1052133098</v>
      </c>
      <c r="AJ1248" s="139">
        <v>2625</v>
      </c>
      <c r="AK1248" s="139"/>
      <c r="AL1248" s="140">
        <v>1</v>
      </c>
      <c r="AM1248" s="141">
        <v>0.3</v>
      </c>
      <c r="AN1248" s="141">
        <v>2</v>
      </c>
      <c r="AO1248" s="141">
        <v>2</v>
      </c>
      <c r="AP1248" s="139" t="s">
        <v>8</v>
      </c>
      <c r="AQ1248" s="141">
        <v>4.84</v>
      </c>
      <c r="AR1248" s="139" t="s">
        <v>81</v>
      </c>
      <c r="AS1248" s="139" t="s">
        <v>81</v>
      </c>
      <c r="AT1248" s="139" t="s">
        <v>81</v>
      </c>
      <c r="AU1248" s="139" t="s">
        <v>81</v>
      </c>
      <c r="AV1248" s="139" t="s">
        <v>81</v>
      </c>
      <c r="AW1248" s="139">
        <v>2256355</v>
      </c>
      <c r="AX1248" s="139" t="s">
        <v>121</v>
      </c>
      <c r="AY1248" s="139" t="s">
        <v>82</v>
      </c>
      <c r="AZ1248" s="139"/>
      <c r="BA1248" s="139" t="s">
        <v>83</v>
      </c>
      <c r="BB1248" s="157">
        <v>596421516135</v>
      </c>
      <c r="BC1248" s="139"/>
      <c r="BD1248" s="139" t="s">
        <v>3738</v>
      </c>
      <c r="BE1248" s="139" t="s">
        <v>88</v>
      </c>
      <c r="BF1248" s="139" t="s">
        <v>87</v>
      </c>
      <c r="BG1248" s="139" t="s">
        <v>84</v>
      </c>
      <c r="BH1248" s="139" t="s">
        <v>85</v>
      </c>
      <c r="BI1248" s="139" t="s">
        <v>86</v>
      </c>
      <c r="BJ1248" s="139"/>
      <c r="BK1248" s="139" t="s">
        <v>116</v>
      </c>
    </row>
    <row r="1249" spans="1:63" ht="13.2" customHeight="1" x14ac:dyDescent="0.2">
      <c r="A1249" s="54">
        <f t="shared" si="419"/>
        <v>45927</v>
      </c>
      <c r="B1249" s="54" t="str">
        <f t="shared" si="420"/>
        <v>NRT</v>
      </c>
      <c r="C1249" s="53">
        <f t="shared" si="421"/>
        <v>82020038200</v>
      </c>
      <c r="D1249" s="55" t="str">
        <f t="shared" si="422"/>
        <v>PJP250151320</v>
      </c>
      <c r="E1249" s="53">
        <f t="shared" si="423"/>
        <v>596421516172</v>
      </c>
      <c r="F1249" s="53">
        <f t="shared" si="424"/>
        <v>2256355</v>
      </c>
      <c r="G1249" s="53" t="str">
        <f t="shared" si="425"/>
        <v>SWCORP (TEAMHT)</v>
      </c>
      <c r="H1249" s="55" t="str">
        <f t="shared" si="426"/>
        <v>이지윤</v>
      </c>
      <c r="I1249" s="53">
        <f t="shared" si="427"/>
        <v>5807</v>
      </c>
      <c r="J1249" s="72">
        <f t="shared" si="428"/>
        <v>0</v>
      </c>
      <c r="K1249" s="114">
        <f t="shared" si="429"/>
        <v>1</v>
      </c>
      <c r="L1249" s="115">
        <f t="shared" si="430"/>
        <v>1.8</v>
      </c>
      <c r="M1249" s="115">
        <f t="shared" si="431"/>
        <v>2</v>
      </c>
      <c r="N1249" s="56">
        <f t="shared" si="432"/>
        <v>2</v>
      </c>
      <c r="O1249" s="53" t="str">
        <f t="shared" si="433"/>
        <v>일반(목록배제,Normal-Manifest Exception)</v>
      </c>
      <c r="P1249" s="100">
        <f t="shared" si="434"/>
        <v>11.94</v>
      </c>
      <c r="Q1249" s="63" t="str">
        <f t="shared" si="435"/>
        <v>RS706</v>
      </c>
      <c r="R1249" s="63" t="str">
        <f t="shared" si="436"/>
        <v>AIR SEOUL</v>
      </c>
      <c r="S1249" s="54">
        <f t="shared" si="437"/>
        <v>45927</v>
      </c>
      <c r="T1249" s="94">
        <f t="shared" si="438"/>
        <v>850</v>
      </c>
      <c r="U1249" s="98" cm="1">
        <f t="array" ref="U1249">IF(OR(ISNUMBER(SEARCH("대신대납",J1249)),ISNUMBER(SEARCH("대신 대납",J1249))),_xlfn.LET(
  _xlpm.s,J1249,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49" s="98">
        <f>((K1249-1)*2500)/(Summary!$B$23/100)</f>
        <v>0</v>
      </c>
      <c r="W1249" s="107">
        <f>IF(OR(ISNUMBER(SEARCH("대신대납",J1249)),ISNUMBER(SEARCH("대신 대납",J1249)),ISNUMBER(SEARCH("대신착불",J1249)),ISNUMBER(SEARCH("대신 착불",J1249))), 0,_xlfn.IFNA(_xlfn.IFS(
    AND(N1249/K1249 &gt; 2, N1249/K1249 &lt;= 5), 500/(Summary!$B$23/100) * K1249,
    AND(N1249/K1249 &gt; 5, N1249/K1249 &lt;= 10), 1000/(Summary!$B$23/100) * K1249,
    AND(N1249/K1249 &gt; 10, N1249/K1249 &lt;= 20), 3000/(Summary!$B$23/100) * K1249,
    AND(N1249/K1249 &gt; 20, N1249/K1249 &lt;= 25), 11000/(Summary!$B$23/100) * K1249,
    AND(N1249/K1249 &gt; 25, N1249/K1249 &lt;= 999), 15000/(Summary!$B$23/100) * K1249
),0))</f>
        <v>0</v>
      </c>
      <c r="X1249" s="99" cm="1">
        <f t="array" ref="X1249">_xlfn.IFNA(_xlfn.IFS(AND(P1249&gt;=2000, P1249&lt;3000), 10000, AND(P1249&gt;=3000, P1249&lt;4000), 15000, AND(P1249&gt;=4000, P1249&lt;5000), 20000, AND(P1249&gt;=5000), 25000),0)</f>
        <v>0</v>
      </c>
      <c r="Y1249" s="64" t="str">
        <f>_xlfn.IFNA(VLOOKUP(D1249,OTC!$A:$H,8,0),"")</f>
        <v/>
      </c>
      <c r="Z1249" s="102">
        <f t="shared" si="439"/>
        <v>0</v>
      </c>
      <c r="AA1249" s="113">
        <f t="shared" si="440"/>
        <v>850</v>
      </c>
      <c r="AB1249" s="124">
        <f>IF(OR(ISNUMBER(SEARCH("적하삭제",J1249)),ISNUMBER(SEARCH("적하 삭제",J1249))),0,AA1249*Summary!$B$23/100)</f>
        <v>8009.8050000000003</v>
      </c>
      <c r="AC1249" s="65"/>
      <c r="AD1249" s="145">
        <v>45927</v>
      </c>
      <c r="AE1249" s="139" t="s">
        <v>10</v>
      </c>
      <c r="AF1249" s="139">
        <v>82020038200</v>
      </c>
      <c r="AG1249" s="139" t="s">
        <v>3739</v>
      </c>
      <c r="AH1249" s="139" t="s">
        <v>1807</v>
      </c>
      <c r="AI1249" s="139">
        <v>1099252634</v>
      </c>
      <c r="AJ1249" s="139">
        <v>5807</v>
      </c>
      <c r="AK1249" s="139"/>
      <c r="AL1249" s="140">
        <v>1</v>
      </c>
      <c r="AM1249" s="141">
        <v>1.8</v>
      </c>
      <c r="AN1249" s="141">
        <v>2</v>
      </c>
      <c r="AO1249" s="141">
        <v>2</v>
      </c>
      <c r="AP1249" s="139" t="s">
        <v>8</v>
      </c>
      <c r="AQ1249" s="141">
        <v>11.94</v>
      </c>
      <c r="AR1249" s="139" t="s">
        <v>81</v>
      </c>
      <c r="AS1249" s="139" t="s">
        <v>81</v>
      </c>
      <c r="AT1249" s="139" t="s">
        <v>81</v>
      </c>
      <c r="AU1249" s="139" t="s">
        <v>81</v>
      </c>
      <c r="AV1249" s="139" t="s">
        <v>81</v>
      </c>
      <c r="AW1249" s="139">
        <v>2256355</v>
      </c>
      <c r="AX1249" s="139" t="s">
        <v>121</v>
      </c>
      <c r="AY1249" s="139" t="s">
        <v>82</v>
      </c>
      <c r="AZ1249" s="139"/>
      <c r="BA1249" s="139" t="s">
        <v>83</v>
      </c>
      <c r="BB1249" s="157">
        <v>596421516172</v>
      </c>
      <c r="BC1249" s="139"/>
      <c r="BD1249" s="139" t="s">
        <v>3740</v>
      </c>
      <c r="BE1249" s="139" t="s">
        <v>88</v>
      </c>
      <c r="BF1249" s="139" t="s">
        <v>87</v>
      </c>
      <c r="BG1249" s="139" t="s">
        <v>84</v>
      </c>
      <c r="BH1249" s="139" t="s">
        <v>85</v>
      </c>
      <c r="BI1249" s="139" t="s">
        <v>86</v>
      </c>
      <c r="BJ1249" s="139"/>
      <c r="BK1249" s="139" t="s">
        <v>116</v>
      </c>
    </row>
    <row r="1250" spans="1:63" ht="13.2" customHeight="1" x14ac:dyDescent="0.2">
      <c r="A1250" s="54">
        <f t="shared" si="419"/>
        <v>45927</v>
      </c>
      <c r="B1250" s="54" t="str">
        <f t="shared" si="420"/>
        <v>NRT</v>
      </c>
      <c r="C1250" s="53">
        <f t="shared" si="421"/>
        <v>82020038200</v>
      </c>
      <c r="D1250" s="55" t="str">
        <f t="shared" si="422"/>
        <v>PJP250151429</v>
      </c>
      <c r="E1250" s="53">
        <f t="shared" si="423"/>
        <v>596421516850</v>
      </c>
      <c r="F1250" s="53">
        <f t="shared" si="424"/>
        <v>2256355</v>
      </c>
      <c r="G1250" s="53" t="str">
        <f t="shared" si="425"/>
        <v>SWCORP (TEAMHT)</v>
      </c>
      <c r="H1250" s="55" t="str">
        <f t="shared" si="426"/>
        <v>최민석</v>
      </c>
      <c r="I1250" s="53">
        <f t="shared" si="427"/>
        <v>38838</v>
      </c>
      <c r="J1250" s="72">
        <f t="shared" si="428"/>
        <v>0</v>
      </c>
      <c r="K1250" s="114">
        <f t="shared" si="429"/>
        <v>1</v>
      </c>
      <c r="L1250" s="115">
        <f t="shared" si="430"/>
        <v>1.65</v>
      </c>
      <c r="M1250" s="115">
        <f t="shared" si="431"/>
        <v>3.4</v>
      </c>
      <c r="N1250" s="56">
        <f t="shared" si="432"/>
        <v>3.4000000000000004</v>
      </c>
      <c r="O1250" s="53" t="str">
        <f t="shared" si="433"/>
        <v>일반(목록배제,Normal-Manifest Exception)</v>
      </c>
      <c r="P1250" s="100">
        <f t="shared" si="434"/>
        <v>7.99</v>
      </c>
      <c r="Q1250" s="63" t="str">
        <f t="shared" si="435"/>
        <v>RS706</v>
      </c>
      <c r="R1250" s="63" t="str">
        <f t="shared" si="436"/>
        <v>AIR SEOUL</v>
      </c>
      <c r="S1250" s="54">
        <f t="shared" si="437"/>
        <v>45927</v>
      </c>
      <c r="T1250" s="94">
        <f t="shared" si="438"/>
        <v>1116</v>
      </c>
      <c r="U1250" s="98" cm="1">
        <f t="array" ref="U1250">IF(OR(ISNUMBER(SEARCH("대신대납",J1250)),ISNUMBER(SEARCH("대신 대납",J1250))),_xlfn.LET(
  _xlpm.s,J1250,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0" s="98">
        <f>((K1250-1)*2500)/(Summary!$B$23/100)</f>
        <v>0</v>
      </c>
      <c r="W1250" s="107">
        <f>IF(OR(ISNUMBER(SEARCH("대신대납",J1250)),ISNUMBER(SEARCH("대신 대납",J1250)),ISNUMBER(SEARCH("대신착불",J1250)),ISNUMBER(SEARCH("대신 착불",J1250))), 0,_xlfn.IFNA(_xlfn.IFS(
    AND(N1250/K1250 &gt; 2, N1250/K1250 &lt;= 5), 500/(Summary!$B$23/100) * K1250,
    AND(N1250/K1250 &gt; 5, N1250/K1250 &lt;= 10), 1000/(Summary!$B$23/100) * K1250,
    AND(N1250/K1250 &gt; 10, N1250/K1250 &lt;= 20), 3000/(Summary!$B$23/100) * K1250,
    AND(N1250/K1250 &gt; 20, N1250/K1250 &lt;= 25), 11000/(Summary!$B$23/100) * K1250,
    AND(N1250/K1250 &gt; 25, N1250/K1250 &lt;= 999), 15000/(Summary!$B$23/100) * K1250
),0))</f>
        <v>53.059968376258844</v>
      </c>
      <c r="X1250" s="99" cm="1">
        <f t="array" ref="X1250">_xlfn.IFNA(_xlfn.IFS(AND(P1250&gt;=2000, P1250&lt;3000), 10000, AND(P1250&gt;=3000, P1250&lt;4000), 15000, AND(P1250&gt;=4000, P1250&lt;5000), 20000, AND(P1250&gt;=5000), 25000),0)</f>
        <v>0</v>
      </c>
      <c r="Y1250" s="64" t="str">
        <f>_xlfn.IFNA(VLOOKUP(D1250,OTC!$A:$H,8,0),"")</f>
        <v/>
      </c>
      <c r="Z1250" s="102">
        <f t="shared" si="439"/>
        <v>53</v>
      </c>
      <c r="AA1250" s="113">
        <f t="shared" si="440"/>
        <v>1169</v>
      </c>
      <c r="AB1250" s="124">
        <f>IF(OR(ISNUMBER(SEARCH("적하삭제",J1250)),ISNUMBER(SEARCH("적하 삭제",J1250))),0,AA1250*Summary!$B$23/100)</f>
        <v>11015.8377</v>
      </c>
      <c r="AC1250" s="65"/>
      <c r="AD1250" s="145">
        <v>45927</v>
      </c>
      <c r="AE1250" s="139" t="s">
        <v>10</v>
      </c>
      <c r="AF1250" s="139">
        <v>82020038200</v>
      </c>
      <c r="AG1250" s="139" t="s">
        <v>3741</v>
      </c>
      <c r="AH1250" s="139" t="s">
        <v>3742</v>
      </c>
      <c r="AI1250" s="139">
        <v>1086260180</v>
      </c>
      <c r="AJ1250" s="139">
        <v>38838</v>
      </c>
      <c r="AK1250" s="139"/>
      <c r="AL1250" s="140">
        <v>1</v>
      </c>
      <c r="AM1250" s="141">
        <v>1.65</v>
      </c>
      <c r="AN1250" s="141">
        <v>3.4</v>
      </c>
      <c r="AO1250" s="141">
        <v>3.4</v>
      </c>
      <c r="AP1250" s="139" t="s">
        <v>8</v>
      </c>
      <c r="AQ1250" s="141">
        <v>7.99</v>
      </c>
      <c r="AR1250" s="139" t="s">
        <v>81</v>
      </c>
      <c r="AS1250" s="139" t="s">
        <v>81</v>
      </c>
      <c r="AT1250" s="139" t="s">
        <v>81</v>
      </c>
      <c r="AU1250" s="139" t="s">
        <v>81</v>
      </c>
      <c r="AV1250" s="139" t="s">
        <v>81</v>
      </c>
      <c r="AW1250" s="139">
        <v>2256355</v>
      </c>
      <c r="AX1250" s="139" t="s">
        <v>121</v>
      </c>
      <c r="AY1250" s="139" t="s">
        <v>82</v>
      </c>
      <c r="AZ1250" s="139"/>
      <c r="BA1250" s="139" t="s">
        <v>83</v>
      </c>
      <c r="BB1250" s="157">
        <v>596421516850</v>
      </c>
      <c r="BC1250" s="139"/>
      <c r="BD1250" s="139" t="s">
        <v>3743</v>
      </c>
      <c r="BE1250" s="139" t="s">
        <v>88</v>
      </c>
      <c r="BF1250" s="139" t="s">
        <v>87</v>
      </c>
      <c r="BG1250" s="139" t="s">
        <v>84</v>
      </c>
      <c r="BH1250" s="139" t="s">
        <v>85</v>
      </c>
      <c r="BI1250" s="139" t="s">
        <v>86</v>
      </c>
      <c r="BJ1250" s="139"/>
      <c r="BK1250" s="139" t="s">
        <v>116</v>
      </c>
    </row>
    <row r="1251" spans="1:63" ht="13.2" customHeight="1" x14ac:dyDescent="0.2">
      <c r="A1251" s="54">
        <f t="shared" si="419"/>
        <v>45927</v>
      </c>
      <c r="B1251" s="54" t="str">
        <f t="shared" si="420"/>
        <v>NRT</v>
      </c>
      <c r="C1251" s="53">
        <f t="shared" si="421"/>
        <v>82020038200</v>
      </c>
      <c r="D1251" s="55" t="str">
        <f t="shared" si="422"/>
        <v>PJP250151433</v>
      </c>
      <c r="E1251" s="53">
        <f t="shared" si="423"/>
        <v>596421516894</v>
      </c>
      <c r="F1251" s="53">
        <f t="shared" si="424"/>
        <v>2256355</v>
      </c>
      <c r="G1251" s="53" t="str">
        <f t="shared" si="425"/>
        <v>SWCORP (TEAMHT)</v>
      </c>
      <c r="H1251" s="55" t="str">
        <f t="shared" si="426"/>
        <v>여미성</v>
      </c>
      <c r="I1251" s="53">
        <f t="shared" si="427"/>
        <v>13586</v>
      </c>
      <c r="J1251" s="72">
        <f t="shared" si="428"/>
        <v>0</v>
      </c>
      <c r="K1251" s="114">
        <f t="shared" si="429"/>
        <v>1</v>
      </c>
      <c r="L1251" s="115">
        <f t="shared" si="430"/>
        <v>1.5</v>
      </c>
      <c r="M1251" s="115">
        <f t="shared" si="431"/>
        <v>3.6</v>
      </c>
      <c r="N1251" s="56">
        <f t="shared" si="432"/>
        <v>3.6</v>
      </c>
      <c r="O1251" s="53" t="str">
        <f t="shared" si="433"/>
        <v>일반(목록배제,Normal-Manifest Exception)</v>
      </c>
      <c r="P1251" s="100">
        <f t="shared" si="434"/>
        <v>7.09</v>
      </c>
      <c r="Q1251" s="63" t="str">
        <f t="shared" si="435"/>
        <v>RS706</v>
      </c>
      <c r="R1251" s="63" t="str">
        <f t="shared" si="436"/>
        <v>AIR SEOUL</v>
      </c>
      <c r="S1251" s="54">
        <f t="shared" si="437"/>
        <v>45927</v>
      </c>
      <c r="T1251" s="94">
        <f t="shared" si="438"/>
        <v>1154</v>
      </c>
      <c r="U1251" s="98" cm="1">
        <f t="array" ref="U1251">IF(OR(ISNUMBER(SEARCH("대신대납",J1251)),ISNUMBER(SEARCH("대신 대납",J1251))),_xlfn.LET(
  _xlpm.s,J1251,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1" s="98">
        <f>((K1251-1)*2500)/(Summary!$B$23/100)</f>
        <v>0</v>
      </c>
      <c r="W1251" s="107">
        <f>IF(OR(ISNUMBER(SEARCH("대신대납",J1251)),ISNUMBER(SEARCH("대신 대납",J1251)),ISNUMBER(SEARCH("대신착불",J1251)),ISNUMBER(SEARCH("대신 착불",J1251))), 0,_xlfn.IFNA(_xlfn.IFS(
    AND(N1251/K1251 &gt; 2, N1251/K1251 &lt;= 5), 500/(Summary!$B$23/100) * K1251,
    AND(N1251/K1251 &gt; 5, N1251/K1251 &lt;= 10), 1000/(Summary!$B$23/100) * K1251,
    AND(N1251/K1251 &gt; 10, N1251/K1251 &lt;= 20), 3000/(Summary!$B$23/100) * K1251,
    AND(N1251/K1251 &gt; 20, N1251/K1251 &lt;= 25), 11000/(Summary!$B$23/100) * K1251,
    AND(N1251/K1251 &gt; 25, N1251/K1251 &lt;= 999), 15000/(Summary!$B$23/100) * K1251
),0))</f>
        <v>53.059968376258844</v>
      </c>
      <c r="X1251" s="99" cm="1">
        <f t="array" ref="X1251">_xlfn.IFNA(_xlfn.IFS(AND(P1251&gt;=2000, P1251&lt;3000), 10000, AND(P1251&gt;=3000, P1251&lt;4000), 15000, AND(P1251&gt;=4000, P1251&lt;5000), 20000, AND(P1251&gt;=5000), 25000),0)</f>
        <v>0</v>
      </c>
      <c r="Y1251" s="64" t="str">
        <f>_xlfn.IFNA(VLOOKUP(D1251,OTC!$A:$H,8,0),"")</f>
        <v/>
      </c>
      <c r="Z1251" s="102">
        <f t="shared" si="439"/>
        <v>53</v>
      </c>
      <c r="AA1251" s="113">
        <f t="shared" si="440"/>
        <v>1207</v>
      </c>
      <c r="AB1251" s="124">
        <f>IF(OR(ISNUMBER(SEARCH("적하삭제",J1251)),ISNUMBER(SEARCH("적하 삭제",J1251))),0,AA1251*Summary!$B$23/100)</f>
        <v>11373.9231</v>
      </c>
      <c r="AC1251" s="65"/>
      <c r="AD1251" s="145">
        <v>45927</v>
      </c>
      <c r="AE1251" s="139" t="s">
        <v>10</v>
      </c>
      <c r="AF1251" s="139">
        <v>82020038200</v>
      </c>
      <c r="AG1251" s="139" t="s">
        <v>3744</v>
      </c>
      <c r="AH1251" s="139" t="s">
        <v>3745</v>
      </c>
      <c r="AI1251" s="139">
        <v>1062872786</v>
      </c>
      <c r="AJ1251" s="139">
        <v>13586</v>
      </c>
      <c r="AK1251" s="139"/>
      <c r="AL1251" s="140">
        <v>1</v>
      </c>
      <c r="AM1251" s="141">
        <v>1.5</v>
      </c>
      <c r="AN1251" s="141">
        <v>3.6</v>
      </c>
      <c r="AO1251" s="141">
        <v>3.6</v>
      </c>
      <c r="AP1251" s="139" t="s">
        <v>8</v>
      </c>
      <c r="AQ1251" s="141">
        <v>7.09</v>
      </c>
      <c r="AR1251" s="139" t="s">
        <v>81</v>
      </c>
      <c r="AS1251" s="139" t="s">
        <v>81</v>
      </c>
      <c r="AT1251" s="139" t="s">
        <v>81</v>
      </c>
      <c r="AU1251" s="139" t="s">
        <v>81</v>
      </c>
      <c r="AV1251" s="139" t="s">
        <v>81</v>
      </c>
      <c r="AW1251" s="139">
        <v>2256355</v>
      </c>
      <c r="AX1251" s="139" t="s">
        <v>121</v>
      </c>
      <c r="AY1251" s="139" t="s">
        <v>82</v>
      </c>
      <c r="AZ1251" s="139"/>
      <c r="BA1251" s="139" t="s">
        <v>83</v>
      </c>
      <c r="BB1251" s="157">
        <v>596421516894</v>
      </c>
      <c r="BC1251" s="139"/>
      <c r="BD1251" s="139" t="s">
        <v>3746</v>
      </c>
      <c r="BE1251" s="139" t="s">
        <v>88</v>
      </c>
      <c r="BF1251" s="139" t="s">
        <v>87</v>
      </c>
      <c r="BG1251" s="139" t="s">
        <v>84</v>
      </c>
      <c r="BH1251" s="139" t="s">
        <v>85</v>
      </c>
      <c r="BI1251" s="139" t="s">
        <v>86</v>
      </c>
      <c r="BJ1251" s="139"/>
      <c r="BK1251" s="139" t="s">
        <v>116</v>
      </c>
    </row>
    <row r="1252" spans="1:63" ht="13.2" customHeight="1" x14ac:dyDescent="0.2">
      <c r="A1252" s="54">
        <f t="shared" si="419"/>
        <v>45927</v>
      </c>
      <c r="B1252" s="54" t="str">
        <f t="shared" si="420"/>
        <v>NRT</v>
      </c>
      <c r="C1252" s="53">
        <f t="shared" si="421"/>
        <v>82020038200</v>
      </c>
      <c r="D1252" s="55" t="str">
        <f t="shared" si="422"/>
        <v>PJP250151012</v>
      </c>
      <c r="E1252" s="53">
        <f t="shared" si="423"/>
        <v>596421514525</v>
      </c>
      <c r="F1252" s="53">
        <f t="shared" si="424"/>
        <v>2256355</v>
      </c>
      <c r="G1252" s="53" t="str">
        <f t="shared" si="425"/>
        <v>SWCORP (TEAMHT)</v>
      </c>
      <c r="H1252" s="55" t="str">
        <f t="shared" si="426"/>
        <v>김시연</v>
      </c>
      <c r="I1252" s="53">
        <f t="shared" si="427"/>
        <v>8787</v>
      </c>
      <c r="J1252" s="72">
        <f t="shared" si="428"/>
        <v>0</v>
      </c>
      <c r="K1252" s="114">
        <f t="shared" si="429"/>
        <v>1</v>
      </c>
      <c r="L1252" s="115">
        <f t="shared" si="430"/>
        <v>2.2000000000000002</v>
      </c>
      <c r="M1252" s="115">
        <f t="shared" si="431"/>
        <v>3.5</v>
      </c>
      <c r="N1252" s="56">
        <f t="shared" si="432"/>
        <v>3.5</v>
      </c>
      <c r="O1252" s="53" t="str">
        <f t="shared" si="433"/>
        <v>일반(목록배제,Normal-Manifest Exception)</v>
      </c>
      <c r="P1252" s="100">
        <f t="shared" si="434"/>
        <v>15.61</v>
      </c>
      <c r="Q1252" s="63" t="str">
        <f t="shared" si="435"/>
        <v>RS706</v>
      </c>
      <c r="R1252" s="63" t="str">
        <f t="shared" si="436"/>
        <v>AIR SEOUL</v>
      </c>
      <c r="S1252" s="54">
        <f t="shared" si="437"/>
        <v>45927</v>
      </c>
      <c r="T1252" s="94">
        <f t="shared" si="438"/>
        <v>1135</v>
      </c>
      <c r="U1252" s="98" cm="1">
        <f t="array" ref="U1252">IF(OR(ISNUMBER(SEARCH("대신대납",J1252)),ISNUMBER(SEARCH("대신 대납",J1252))),_xlfn.LET(
  _xlpm.s,J1252,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2" s="98">
        <f>((K1252-1)*2500)/(Summary!$B$23/100)</f>
        <v>0</v>
      </c>
      <c r="W1252" s="107">
        <f>IF(OR(ISNUMBER(SEARCH("대신대납",J1252)),ISNUMBER(SEARCH("대신 대납",J1252)),ISNUMBER(SEARCH("대신착불",J1252)),ISNUMBER(SEARCH("대신 착불",J1252))), 0,_xlfn.IFNA(_xlfn.IFS(
    AND(N1252/K1252 &gt; 2, N1252/K1252 &lt;= 5), 500/(Summary!$B$23/100) * K1252,
    AND(N1252/K1252 &gt; 5, N1252/K1252 &lt;= 10), 1000/(Summary!$B$23/100) * K1252,
    AND(N1252/K1252 &gt; 10, N1252/K1252 &lt;= 20), 3000/(Summary!$B$23/100) * K1252,
    AND(N1252/K1252 &gt; 20, N1252/K1252 &lt;= 25), 11000/(Summary!$B$23/100) * K1252,
    AND(N1252/K1252 &gt; 25, N1252/K1252 &lt;= 999), 15000/(Summary!$B$23/100) * K1252
),0))</f>
        <v>53.059968376258844</v>
      </c>
      <c r="X1252" s="99" cm="1">
        <f t="array" ref="X1252">_xlfn.IFNA(_xlfn.IFS(AND(P1252&gt;=2000, P1252&lt;3000), 10000, AND(P1252&gt;=3000, P1252&lt;4000), 15000, AND(P1252&gt;=4000, P1252&lt;5000), 20000, AND(P1252&gt;=5000), 25000),0)</f>
        <v>0</v>
      </c>
      <c r="Y1252" s="64" t="str">
        <f>_xlfn.IFNA(VLOOKUP(D1252,OTC!$A:$H,8,0),"")</f>
        <v/>
      </c>
      <c r="Z1252" s="102">
        <f t="shared" si="439"/>
        <v>53</v>
      </c>
      <c r="AA1252" s="113">
        <f t="shared" si="440"/>
        <v>1188</v>
      </c>
      <c r="AB1252" s="124">
        <f>IF(OR(ISNUMBER(SEARCH("적하삭제",J1252)),ISNUMBER(SEARCH("적하 삭제",J1252))),0,AA1252*Summary!$B$23/100)</f>
        <v>11194.8804</v>
      </c>
      <c r="AC1252" s="65"/>
      <c r="AD1252" s="145">
        <v>45927</v>
      </c>
      <c r="AE1252" s="139" t="s">
        <v>10</v>
      </c>
      <c r="AF1252" s="139">
        <v>82020038200</v>
      </c>
      <c r="AG1252" s="139" t="s">
        <v>3747</v>
      </c>
      <c r="AH1252" s="139" t="s">
        <v>3748</v>
      </c>
      <c r="AI1252" s="139">
        <v>1030112191</v>
      </c>
      <c r="AJ1252" s="139">
        <v>8787</v>
      </c>
      <c r="AK1252" s="139"/>
      <c r="AL1252" s="140">
        <v>1</v>
      </c>
      <c r="AM1252" s="141">
        <v>2.2000000000000002</v>
      </c>
      <c r="AN1252" s="141">
        <v>3.5</v>
      </c>
      <c r="AO1252" s="141">
        <v>3.5</v>
      </c>
      <c r="AP1252" s="139" t="s">
        <v>8</v>
      </c>
      <c r="AQ1252" s="141">
        <v>15.61</v>
      </c>
      <c r="AR1252" s="139" t="s">
        <v>81</v>
      </c>
      <c r="AS1252" s="139" t="s">
        <v>81</v>
      </c>
      <c r="AT1252" s="139" t="s">
        <v>81</v>
      </c>
      <c r="AU1252" s="139" t="s">
        <v>81</v>
      </c>
      <c r="AV1252" s="139"/>
      <c r="AW1252" s="139">
        <v>2256355</v>
      </c>
      <c r="AX1252" s="139" t="s">
        <v>121</v>
      </c>
      <c r="AY1252" s="139" t="s">
        <v>82</v>
      </c>
      <c r="AZ1252" s="139"/>
      <c r="BA1252" s="139" t="s">
        <v>83</v>
      </c>
      <c r="BB1252" s="157">
        <v>596421514525</v>
      </c>
      <c r="BC1252" s="139"/>
      <c r="BD1252" s="139" t="s">
        <v>3749</v>
      </c>
      <c r="BE1252" s="139" t="s">
        <v>88</v>
      </c>
      <c r="BF1252" s="139" t="s">
        <v>87</v>
      </c>
      <c r="BG1252" s="139" t="s">
        <v>84</v>
      </c>
      <c r="BH1252" s="139" t="s">
        <v>85</v>
      </c>
      <c r="BI1252" s="139" t="s">
        <v>86</v>
      </c>
      <c r="BJ1252" s="139"/>
      <c r="BK1252" s="139" t="s">
        <v>116</v>
      </c>
    </row>
    <row r="1253" spans="1:63" ht="13.2" customHeight="1" x14ac:dyDescent="0.2">
      <c r="A1253" s="54">
        <f t="shared" si="419"/>
        <v>45927</v>
      </c>
      <c r="B1253" s="54" t="str">
        <f t="shared" si="420"/>
        <v>NRT</v>
      </c>
      <c r="C1253" s="53">
        <f t="shared" si="421"/>
        <v>82020038200</v>
      </c>
      <c r="D1253" s="55" t="str">
        <f t="shared" si="422"/>
        <v>PJP250151006</v>
      </c>
      <c r="E1253" s="53">
        <f t="shared" si="423"/>
        <v>596421514466</v>
      </c>
      <c r="F1253" s="53">
        <f t="shared" si="424"/>
        <v>2256355</v>
      </c>
      <c r="G1253" s="53" t="str">
        <f t="shared" si="425"/>
        <v>SWCORP (TEAMHT)</v>
      </c>
      <c r="H1253" s="55" t="str">
        <f t="shared" si="426"/>
        <v>이재성</v>
      </c>
      <c r="I1253" s="53">
        <f t="shared" si="427"/>
        <v>13105</v>
      </c>
      <c r="J1253" s="72">
        <f t="shared" si="428"/>
        <v>0</v>
      </c>
      <c r="K1253" s="114">
        <f t="shared" si="429"/>
        <v>1</v>
      </c>
      <c r="L1253" s="115">
        <f t="shared" si="430"/>
        <v>2.35</v>
      </c>
      <c r="M1253" s="115">
        <f t="shared" si="431"/>
        <v>6.3</v>
      </c>
      <c r="N1253" s="56">
        <f t="shared" si="432"/>
        <v>6.3000000000000007</v>
      </c>
      <c r="O1253" s="53" t="str">
        <f t="shared" si="433"/>
        <v>일반(목록배제,Normal-Manifest Exception)</v>
      </c>
      <c r="P1253" s="100">
        <f t="shared" si="434"/>
        <v>18.53</v>
      </c>
      <c r="Q1253" s="63" t="str">
        <f t="shared" si="435"/>
        <v>RS706</v>
      </c>
      <c r="R1253" s="63" t="str">
        <f t="shared" si="436"/>
        <v>AIR SEOUL</v>
      </c>
      <c r="S1253" s="54">
        <f t="shared" si="437"/>
        <v>45927</v>
      </c>
      <c r="T1253" s="94">
        <f t="shared" si="438"/>
        <v>1667</v>
      </c>
      <c r="U1253" s="98" cm="1">
        <f t="array" ref="U1253">IF(OR(ISNUMBER(SEARCH("대신대납",J1253)),ISNUMBER(SEARCH("대신 대납",J1253))),_xlfn.LET(
  _xlpm.s,J1253,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3" s="98">
        <f>((K1253-1)*2500)/(Summary!$B$23/100)</f>
        <v>0</v>
      </c>
      <c r="W1253" s="107">
        <f>IF(OR(ISNUMBER(SEARCH("대신대납",J1253)),ISNUMBER(SEARCH("대신 대납",J1253)),ISNUMBER(SEARCH("대신착불",J1253)),ISNUMBER(SEARCH("대신 착불",J1253))), 0,_xlfn.IFNA(_xlfn.IFS(
    AND(N1253/K1253 &gt; 2, N1253/K1253 &lt;= 5), 500/(Summary!$B$23/100) * K1253,
    AND(N1253/K1253 &gt; 5, N1253/K1253 &lt;= 10), 1000/(Summary!$B$23/100) * K1253,
    AND(N1253/K1253 &gt; 10, N1253/K1253 &lt;= 20), 3000/(Summary!$B$23/100) * K1253,
    AND(N1253/K1253 &gt; 20, N1253/K1253 &lt;= 25), 11000/(Summary!$B$23/100) * K1253,
    AND(N1253/K1253 &gt; 25, N1253/K1253 &lt;= 999), 15000/(Summary!$B$23/100) * K1253
),0))</f>
        <v>106.11993675251769</v>
      </c>
      <c r="X1253" s="99" cm="1">
        <f t="array" ref="X1253">_xlfn.IFNA(_xlfn.IFS(AND(P1253&gt;=2000, P1253&lt;3000), 10000, AND(P1253&gt;=3000, P1253&lt;4000), 15000, AND(P1253&gt;=4000, P1253&lt;5000), 20000, AND(P1253&gt;=5000), 25000),0)</f>
        <v>0</v>
      </c>
      <c r="Y1253" s="64" t="str">
        <f>_xlfn.IFNA(VLOOKUP(D1253,OTC!$A:$H,8,0),"")</f>
        <v/>
      </c>
      <c r="Z1253" s="102">
        <f t="shared" si="439"/>
        <v>106</v>
      </c>
      <c r="AA1253" s="113">
        <f t="shared" si="440"/>
        <v>1773</v>
      </c>
      <c r="AB1253" s="124">
        <f>IF(OR(ISNUMBER(SEARCH("적하삭제",J1253)),ISNUMBER(SEARCH("적하 삭제",J1253))),0,AA1253*Summary!$B$23/100)</f>
        <v>16707.510900000001</v>
      </c>
      <c r="AC1253" s="65"/>
      <c r="AD1253" s="145">
        <v>45927</v>
      </c>
      <c r="AE1253" s="139" t="s">
        <v>10</v>
      </c>
      <c r="AF1253" s="139">
        <v>82020038200</v>
      </c>
      <c r="AG1253" s="139" t="s">
        <v>3750</v>
      </c>
      <c r="AH1253" s="139" t="s">
        <v>3751</v>
      </c>
      <c r="AI1253" s="139">
        <v>1027537860</v>
      </c>
      <c r="AJ1253" s="139">
        <v>13105</v>
      </c>
      <c r="AK1253" s="139"/>
      <c r="AL1253" s="140">
        <v>1</v>
      </c>
      <c r="AM1253" s="141">
        <v>2.35</v>
      </c>
      <c r="AN1253" s="141">
        <v>6.3</v>
      </c>
      <c r="AO1253" s="141">
        <v>6.5</v>
      </c>
      <c r="AP1253" s="139" t="s">
        <v>8</v>
      </c>
      <c r="AQ1253" s="141">
        <v>18.53</v>
      </c>
      <c r="AR1253" s="139" t="s">
        <v>81</v>
      </c>
      <c r="AS1253" s="139" t="s">
        <v>81</v>
      </c>
      <c r="AT1253" s="139" t="s">
        <v>81</v>
      </c>
      <c r="AU1253" s="139" t="s">
        <v>81</v>
      </c>
      <c r="AV1253" s="139" t="s">
        <v>81</v>
      </c>
      <c r="AW1253" s="139">
        <v>2256355</v>
      </c>
      <c r="AX1253" s="139" t="s">
        <v>121</v>
      </c>
      <c r="AY1253" s="139" t="s">
        <v>82</v>
      </c>
      <c r="AZ1253" s="139"/>
      <c r="BA1253" s="139" t="s">
        <v>83</v>
      </c>
      <c r="BB1253" s="157">
        <v>596421514466</v>
      </c>
      <c r="BC1253" s="139"/>
      <c r="BD1253" s="139" t="s">
        <v>3752</v>
      </c>
      <c r="BE1253" s="139" t="s">
        <v>88</v>
      </c>
      <c r="BF1253" s="139" t="s">
        <v>87</v>
      </c>
      <c r="BG1253" s="139" t="s">
        <v>84</v>
      </c>
      <c r="BH1253" s="139" t="s">
        <v>85</v>
      </c>
      <c r="BI1253" s="139" t="s">
        <v>86</v>
      </c>
      <c r="BJ1253" s="139"/>
      <c r="BK1253" s="139" t="s">
        <v>116</v>
      </c>
    </row>
    <row r="1254" spans="1:63" ht="13.2" customHeight="1" x14ac:dyDescent="0.2">
      <c r="A1254" s="54">
        <f t="shared" si="419"/>
        <v>45927</v>
      </c>
      <c r="B1254" s="54" t="str">
        <f t="shared" si="420"/>
        <v>NRT</v>
      </c>
      <c r="C1254" s="53">
        <f t="shared" si="421"/>
        <v>82020038200</v>
      </c>
      <c r="D1254" s="55" t="str">
        <f t="shared" si="422"/>
        <v>PJP250151430</v>
      </c>
      <c r="E1254" s="53">
        <f t="shared" si="423"/>
        <v>596421516861</v>
      </c>
      <c r="F1254" s="53">
        <f t="shared" si="424"/>
        <v>2256355</v>
      </c>
      <c r="G1254" s="53" t="str">
        <f t="shared" si="425"/>
        <v>SWCORP (TEAMHT)</v>
      </c>
      <c r="H1254" s="55" t="str">
        <f t="shared" si="426"/>
        <v>최은지</v>
      </c>
      <c r="I1254" s="53">
        <f t="shared" si="427"/>
        <v>12919</v>
      </c>
      <c r="J1254" s="72">
        <f t="shared" si="428"/>
        <v>0</v>
      </c>
      <c r="K1254" s="114">
        <f t="shared" si="429"/>
        <v>1</v>
      </c>
      <c r="L1254" s="115">
        <f t="shared" si="430"/>
        <v>2.4</v>
      </c>
      <c r="M1254" s="115">
        <f t="shared" si="431"/>
        <v>6.2</v>
      </c>
      <c r="N1254" s="56">
        <f t="shared" si="432"/>
        <v>6.2</v>
      </c>
      <c r="O1254" s="53" t="str">
        <f t="shared" si="433"/>
        <v>일반(목록배제,Normal-Manifest Exception)</v>
      </c>
      <c r="P1254" s="100">
        <f t="shared" si="434"/>
        <v>39.11</v>
      </c>
      <c r="Q1254" s="63" t="str">
        <f t="shared" si="435"/>
        <v>RS706</v>
      </c>
      <c r="R1254" s="63" t="str">
        <f t="shared" si="436"/>
        <v>AIR SEOUL</v>
      </c>
      <c r="S1254" s="54">
        <f t="shared" si="437"/>
        <v>45927</v>
      </c>
      <c r="T1254" s="94">
        <f t="shared" si="438"/>
        <v>1648</v>
      </c>
      <c r="U1254" s="98" cm="1">
        <f t="array" ref="U1254">IF(OR(ISNUMBER(SEARCH("대신대납",J1254)),ISNUMBER(SEARCH("대신 대납",J1254))),_xlfn.LET(
  _xlpm.s,J1254,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4" s="98">
        <f>((K1254-1)*2500)/(Summary!$B$23/100)</f>
        <v>0</v>
      </c>
      <c r="W1254" s="107">
        <f>IF(OR(ISNUMBER(SEARCH("대신대납",J1254)),ISNUMBER(SEARCH("대신 대납",J1254)),ISNUMBER(SEARCH("대신착불",J1254)),ISNUMBER(SEARCH("대신 착불",J1254))), 0,_xlfn.IFNA(_xlfn.IFS(
    AND(N1254/K1254 &gt; 2, N1254/K1254 &lt;= 5), 500/(Summary!$B$23/100) * K1254,
    AND(N1254/K1254 &gt; 5, N1254/K1254 &lt;= 10), 1000/(Summary!$B$23/100) * K1254,
    AND(N1254/K1254 &gt; 10, N1254/K1254 &lt;= 20), 3000/(Summary!$B$23/100) * K1254,
    AND(N1254/K1254 &gt; 20, N1254/K1254 &lt;= 25), 11000/(Summary!$B$23/100) * K1254,
    AND(N1254/K1254 &gt; 25, N1254/K1254 &lt;= 999), 15000/(Summary!$B$23/100) * K1254
),0))</f>
        <v>106.11993675251769</v>
      </c>
      <c r="X1254" s="99" cm="1">
        <f t="array" ref="X1254">_xlfn.IFNA(_xlfn.IFS(AND(P1254&gt;=2000, P1254&lt;3000), 10000, AND(P1254&gt;=3000, P1254&lt;4000), 15000, AND(P1254&gt;=4000, P1254&lt;5000), 20000, AND(P1254&gt;=5000), 25000),0)</f>
        <v>0</v>
      </c>
      <c r="Y1254" s="64" t="str">
        <f>_xlfn.IFNA(VLOOKUP(D1254,OTC!$A:$H,8,0),"")</f>
        <v/>
      </c>
      <c r="Z1254" s="102">
        <f t="shared" si="439"/>
        <v>106</v>
      </c>
      <c r="AA1254" s="113">
        <f t="shared" si="440"/>
        <v>1754</v>
      </c>
      <c r="AB1254" s="124">
        <f>IF(OR(ISNUMBER(SEARCH("적하삭제",J1254)),ISNUMBER(SEARCH("적하 삭제",J1254))),0,AA1254*Summary!$B$23/100)</f>
        <v>16528.468199999999</v>
      </c>
      <c r="AC1254" s="65"/>
      <c r="AD1254" s="145">
        <v>45927</v>
      </c>
      <c r="AE1254" s="139" t="s">
        <v>10</v>
      </c>
      <c r="AF1254" s="139">
        <v>82020038200</v>
      </c>
      <c r="AG1254" s="139" t="s">
        <v>3753</v>
      </c>
      <c r="AH1254" s="139" t="s">
        <v>3754</v>
      </c>
      <c r="AI1254" s="139">
        <v>1088410470</v>
      </c>
      <c r="AJ1254" s="139">
        <v>12919</v>
      </c>
      <c r="AK1254" s="139"/>
      <c r="AL1254" s="140">
        <v>1</v>
      </c>
      <c r="AM1254" s="141">
        <v>2.4</v>
      </c>
      <c r="AN1254" s="141">
        <v>6.2</v>
      </c>
      <c r="AO1254" s="141">
        <v>6.5</v>
      </c>
      <c r="AP1254" s="139" t="s">
        <v>8</v>
      </c>
      <c r="AQ1254" s="141">
        <v>39.11</v>
      </c>
      <c r="AR1254" s="139" t="s">
        <v>81</v>
      </c>
      <c r="AS1254" s="139" t="s">
        <v>81</v>
      </c>
      <c r="AT1254" s="139" t="s">
        <v>81</v>
      </c>
      <c r="AU1254" s="139" t="s">
        <v>81</v>
      </c>
      <c r="AV1254" s="139" t="s">
        <v>81</v>
      </c>
      <c r="AW1254" s="139">
        <v>2256355</v>
      </c>
      <c r="AX1254" s="139" t="s">
        <v>121</v>
      </c>
      <c r="AY1254" s="139" t="s">
        <v>82</v>
      </c>
      <c r="AZ1254" s="139"/>
      <c r="BA1254" s="139" t="s">
        <v>83</v>
      </c>
      <c r="BB1254" s="157">
        <v>596421516861</v>
      </c>
      <c r="BC1254" s="139"/>
      <c r="BD1254" s="139" t="s">
        <v>3755</v>
      </c>
      <c r="BE1254" s="139" t="s">
        <v>88</v>
      </c>
      <c r="BF1254" s="139" t="s">
        <v>87</v>
      </c>
      <c r="BG1254" s="139" t="s">
        <v>84</v>
      </c>
      <c r="BH1254" s="139" t="s">
        <v>85</v>
      </c>
      <c r="BI1254" s="139" t="s">
        <v>86</v>
      </c>
      <c r="BJ1254" s="139"/>
      <c r="BK1254" s="139" t="s">
        <v>116</v>
      </c>
    </row>
    <row r="1255" spans="1:63" ht="13.2" customHeight="1" x14ac:dyDescent="0.2">
      <c r="A1255" s="54">
        <f t="shared" si="419"/>
        <v>45927</v>
      </c>
      <c r="B1255" s="54" t="str">
        <f t="shared" si="420"/>
        <v>NRT</v>
      </c>
      <c r="C1255" s="53">
        <f t="shared" si="421"/>
        <v>82020038200</v>
      </c>
      <c r="D1255" s="55" t="str">
        <f t="shared" si="422"/>
        <v>PJP250151007</v>
      </c>
      <c r="E1255" s="53">
        <f t="shared" si="423"/>
        <v>596421514470</v>
      </c>
      <c r="F1255" s="53">
        <f t="shared" si="424"/>
        <v>2256355</v>
      </c>
      <c r="G1255" s="53" t="str">
        <f t="shared" si="425"/>
        <v>SWCORP (TEAMHT)</v>
      </c>
      <c r="H1255" s="55" t="str">
        <f t="shared" si="426"/>
        <v>천관익</v>
      </c>
      <c r="I1255" s="53">
        <f t="shared" si="427"/>
        <v>3670</v>
      </c>
      <c r="J1255" s="72">
        <f t="shared" si="428"/>
        <v>0</v>
      </c>
      <c r="K1255" s="114">
        <f t="shared" si="429"/>
        <v>1</v>
      </c>
      <c r="L1255" s="115">
        <f t="shared" si="430"/>
        <v>7.7</v>
      </c>
      <c r="M1255" s="115">
        <f t="shared" si="431"/>
        <v>6.2</v>
      </c>
      <c r="N1255" s="56">
        <f t="shared" si="432"/>
        <v>7.7</v>
      </c>
      <c r="O1255" s="53" t="str">
        <f t="shared" si="433"/>
        <v>일반(목록배제,Normal-Manifest Exception)</v>
      </c>
      <c r="P1255" s="100">
        <f t="shared" si="434"/>
        <v>21.17</v>
      </c>
      <c r="Q1255" s="63" t="str">
        <f t="shared" si="435"/>
        <v>RS706</v>
      </c>
      <c r="R1255" s="63" t="str">
        <f t="shared" si="436"/>
        <v>AIR SEOUL</v>
      </c>
      <c r="S1255" s="54">
        <f t="shared" si="437"/>
        <v>45927</v>
      </c>
      <c r="T1255" s="94">
        <f t="shared" si="438"/>
        <v>1933</v>
      </c>
      <c r="U1255" s="98" cm="1">
        <f t="array" ref="U1255">IF(OR(ISNUMBER(SEARCH("대신대납",J1255)),ISNUMBER(SEARCH("대신 대납",J1255))),_xlfn.LET(
  _xlpm.s,J1255,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5" s="98">
        <f>((K1255-1)*2500)/(Summary!$B$23/100)</f>
        <v>0</v>
      </c>
      <c r="W1255" s="107">
        <f>IF(OR(ISNUMBER(SEARCH("대신대납",J1255)),ISNUMBER(SEARCH("대신 대납",J1255)),ISNUMBER(SEARCH("대신착불",J1255)),ISNUMBER(SEARCH("대신 착불",J1255))), 0,_xlfn.IFNA(_xlfn.IFS(
    AND(N1255/K1255 &gt; 2, N1255/K1255 &lt;= 5), 500/(Summary!$B$23/100) * K1255,
    AND(N1255/K1255 &gt; 5, N1255/K1255 &lt;= 10), 1000/(Summary!$B$23/100) * K1255,
    AND(N1255/K1255 &gt; 10, N1255/K1255 &lt;= 20), 3000/(Summary!$B$23/100) * K1255,
    AND(N1255/K1255 &gt; 20, N1255/K1255 &lt;= 25), 11000/(Summary!$B$23/100) * K1255,
    AND(N1255/K1255 &gt; 25, N1255/K1255 &lt;= 999), 15000/(Summary!$B$23/100) * K1255
),0))</f>
        <v>106.11993675251769</v>
      </c>
      <c r="X1255" s="99" cm="1">
        <f t="array" ref="X1255">_xlfn.IFNA(_xlfn.IFS(AND(P1255&gt;=2000, P1255&lt;3000), 10000, AND(P1255&gt;=3000, P1255&lt;4000), 15000, AND(P1255&gt;=4000, P1255&lt;5000), 20000, AND(P1255&gt;=5000), 25000),0)</f>
        <v>0</v>
      </c>
      <c r="Y1255" s="64" t="str">
        <f>_xlfn.IFNA(VLOOKUP(D1255,OTC!$A:$H,8,0),"")</f>
        <v/>
      </c>
      <c r="Z1255" s="102">
        <f t="shared" si="439"/>
        <v>106</v>
      </c>
      <c r="AA1255" s="113">
        <f t="shared" si="440"/>
        <v>2039</v>
      </c>
      <c r="AB1255" s="124">
        <f>IF(OR(ISNUMBER(SEARCH("적하삭제",J1255)),ISNUMBER(SEARCH("적하 삭제",J1255))),0,AA1255*Summary!$B$23/100)</f>
        <v>19214.108700000001</v>
      </c>
      <c r="AC1255" s="65"/>
      <c r="AD1255" s="145">
        <v>45927</v>
      </c>
      <c r="AE1255" s="139" t="s">
        <v>10</v>
      </c>
      <c r="AF1255" s="139">
        <v>82020038200</v>
      </c>
      <c r="AG1255" s="139" t="s">
        <v>3756</v>
      </c>
      <c r="AH1255" s="139" t="s">
        <v>142</v>
      </c>
      <c r="AI1255" s="139">
        <v>1027025798</v>
      </c>
      <c r="AJ1255" s="139">
        <v>3670</v>
      </c>
      <c r="AK1255" s="139"/>
      <c r="AL1255" s="140">
        <v>1</v>
      </c>
      <c r="AM1255" s="141">
        <v>7.7</v>
      </c>
      <c r="AN1255" s="141">
        <v>6.2</v>
      </c>
      <c r="AO1255" s="141">
        <v>8</v>
      </c>
      <c r="AP1255" s="139" t="s">
        <v>8</v>
      </c>
      <c r="AQ1255" s="141">
        <v>21.17</v>
      </c>
      <c r="AR1255" s="139" t="s">
        <v>81</v>
      </c>
      <c r="AS1255" s="139" t="s">
        <v>81</v>
      </c>
      <c r="AT1255" s="139" t="s">
        <v>81</v>
      </c>
      <c r="AU1255" s="139" t="s">
        <v>81</v>
      </c>
      <c r="AV1255" s="139" t="s">
        <v>81</v>
      </c>
      <c r="AW1255" s="139">
        <v>2256355</v>
      </c>
      <c r="AX1255" s="139" t="s">
        <v>121</v>
      </c>
      <c r="AY1255" s="139" t="s">
        <v>82</v>
      </c>
      <c r="AZ1255" s="139"/>
      <c r="BA1255" s="139" t="s">
        <v>83</v>
      </c>
      <c r="BB1255" s="157">
        <v>596421514470</v>
      </c>
      <c r="BC1255" s="139"/>
      <c r="BD1255" s="139" t="s">
        <v>3757</v>
      </c>
      <c r="BE1255" s="139" t="s">
        <v>88</v>
      </c>
      <c r="BF1255" s="139" t="s">
        <v>87</v>
      </c>
      <c r="BG1255" s="139" t="s">
        <v>84</v>
      </c>
      <c r="BH1255" s="139" t="s">
        <v>85</v>
      </c>
      <c r="BI1255" s="139" t="s">
        <v>86</v>
      </c>
      <c r="BJ1255" s="139"/>
      <c r="BK1255" s="139" t="s">
        <v>116</v>
      </c>
    </row>
    <row r="1256" spans="1:63" ht="13.2" customHeight="1" x14ac:dyDescent="0.2">
      <c r="A1256" s="54">
        <f t="shared" si="419"/>
        <v>45927</v>
      </c>
      <c r="B1256" s="54" t="str">
        <f t="shared" si="420"/>
        <v>NRT</v>
      </c>
      <c r="C1256" s="53">
        <f t="shared" si="421"/>
        <v>82020038200</v>
      </c>
      <c r="D1256" s="55" t="str">
        <f t="shared" si="422"/>
        <v>PJP250151016</v>
      </c>
      <c r="E1256" s="53">
        <f t="shared" si="423"/>
        <v>596421514562</v>
      </c>
      <c r="F1256" s="53">
        <f t="shared" si="424"/>
        <v>2256355</v>
      </c>
      <c r="G1256" s="53" t="str">
        <f t="shared" si="425"/>
        <v>SWCORP (TEAMHT)</v>
      </c>
      <c r="H1256" s="55" t="str">
        <f t="shared" si="426"/>
        <v>최재형</v>
      </c>
      <c r="I1256" s="53">
        <f t="shared" si="427"/>
        <v>10587</v>
      </c>
      <c r="J1256" s="72">
        <f t="shared" si="428"/>
        <v>0</v>
      </c>
      <c r="K1256" s="114">
        <f t="shared" si="429"/>
        <v>1</v>
      </c>
      <c r="L1256" s="115">
        <f t="shared" si="430"/>
        <v>3.95</v>
      </c>
      <c r="M1256" s="115">
        <f t="shared" si="431"/>
        <v>6.1</v>
      </c>
      <c r="N1256" s="56">
        <f t="shared" si="432"/>
        <v>6.1000000000000005</v>
      </c>
      <c r="O1256" s="53" t="str">
        <f t="shared" si="433"/>
        <v>일반(목록배제,Normal-Manifest Exception)</v>
      </c>
      <c r="P1256" s="100">
        <f t="shared" si="434"/>
        <v>16.739999999999998</v>
      </c>
      <c r="Q1256" s="63" t="str">
        <f t="shared" si="435"/>
        <v>RS706</v>
      </c>
      <c r="R1256" s="63" t="str">
        <f t="shared" si="436"/>
        <v>AIR SEOUL</v>
      </c>
      <c r="S1256" s="54">
        <f t="shared" si="437"/>
        <v>45927</v>
      </c>
      <c r="T1256" s="94">
        <f t="shared" si="438"/>
        <v>1629</v>
      </c>
      <c r="U1256" s="98" cm="1">
        <f t="array" ref="U1256">IF(OR(ISNUMBER(SEARCH("대신대납",J1256)),ISNUMBER(SEARCH("대신 대납",J1256))),_xlfn.LET(
  _xlpm.s,J1256,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6" s="98">
        <f>((K1256-1)*2500)/(Summary!$B$23/100)</f>
        <v>0</v>
      </c>
      <c r="W1256" s="107">
        <f>IF(OR(ISNUMBER(SEARCH("대신대납",J1256)),ISNUMBER(SEARCH("대신 대납",J1256)),ISNUMBER(SEARCH("대신착불",J1256)),ISNUMBER(SEARCH("대신 착불",J1256))), 0,_xlfn.IFNA(_xlfn.IFS(
    AND(N1256/K1256 &gt; 2, N1256/K1256 &lt;= 5), 500/(Summary!$B$23/100) * K1256,
    AND(N1256/K1256 &gt; 5, N1256/K1256 &lt;= 10), 1000/(Summary!$B$23/100) * K1256,
    AND(N1256/K1256 &gt; 10, N1256/K1256 &lt;= 20), 3000/(Summary!$B$23/100) * K1256,
    AND(N1256/K1256 &gt; 20, N1256/K1256 &lt;= 25), 11000/(Summary!$B$23/100) * K1256,
    AND(N1256/K1256 &gt; 25, N1256/K1256 &lt;= 999), 15000/(Summary!$B$23/100) * K1256
),0))</f>
        <v>106.11993675251769</v>
      </c>
      <c r="X1256" s="99" cm="1">
        <f t="array" ref="X1256">_xlfn.IFNA(_xlfn.IFS(AND(P1256&gt;=2000, P1256&lt;3000), 10000, AND(P1256&gt;=3000, P1256&lt;4000), 15000, AND(P1256&gt;=4000, P1256&lt;5000), 20000, AND(P1256&gt;=5000), 25000),0)</f>
        <v>0</v>
      </c>
      <c r="Y1256" s="64" t="str">
        <f>_xlfn.IFNA(VLOOKUP(D1256,OTC!$A:$H,8,0),"")</f>
        <v/>
      </c>
      <c r="Z1256" s="102">
        <f t="shared" si="439"/>
        <v>106</v>
      </c>
      <c r="AA1256" s="113">
        <f t="shared" si="440"/>
        <v>1735</v>
      </c>
      <c r="AB1256" s="124">
        <f>IF(OR(ISNUMBER(SEARCH("적하삭제",J1256)),ISNUMBER(SEARCH("적하 삭제",J1256))),0,AA1256*Summary!$B$23/100)</f>
        <v>16349.425500000001</v>
      </c>
      <c r="AC1256" s="65"/>
      <c r="AD1256" s="145">
        <v>45927</v>
      </c>
      <c r="AE1256" s="139" t="s">
        <v>10</v>
      </c>
      <c r="AF1256" s="139">
        <v>82020038200</v>
      </c>
      <c r="AG1256" s="139" t="s">
        <v>3758</v>
      </c>
      <c r="AH1256" s="139" t="s">
        <v>3759</v>
      </c>
      <c r="AI1256" s="139">
        <v>1099317399</v>
      </c>
      <c r="AJ1256" s="139">
        <v>10587</v>
      </c>
      <c r="AK1256" s="139"/>
      <c r="AL1256" s="140">
        <v>1</v>
      </c>
      <c r="AM1256" s="141">
        <v>3.95</v>
      </c>
      <c r="AN1256" s="141">
        <v>6.1</v>
      </c>
      <c r="AO1256" s="141">
        <v>6.5</v>
      </c>
      <c r="AP1256" s="139" t="s">
        <v>8</v>
      </c>
      <c r="AQ1256" s="141">
        <v>16.739999999999998</v>
      </c>
      <c r="AR1256" s="139" t="s">
        <v>81</v>
      </c>
      <c r="AS1256" s="139" t="s">
        <v>81</v>
      </c>
      <c r="AT1256" s="139" t="s">
        <v>81</v>
      </c>
      <c r="AU1256" s="139" t="s">
        <v>81</v>
      </c>
      <c r="AV1256" s="139" t="s">
        <v>81</v>
      </c>
      <c r="AW1256" s="139">
        <v>2256355</v>
      </c>
      <c r="AX1256" s="139" t="s">
        <v>121</v>
      </c>
      <c r="AY1256" s="139" t="s">
        <v>82</v>
      </c>
      <c r="AZ1256" s="139"/>
      <c r="BA1256" s="139" t="s">
        <v>83</v>
      </c>
      <c r="BB1256" s="157">
        <v>596421514562</v>
      </c>
      <c r="BC1256" s="139"/>
      <c r="BD1256" s="139" t="s">
        <v>3760</v>
      </c>
      <c r="BE1256" s="139" t="s">
        <v>88</v>
      </c>
      <c r="BF1256" s="139" t="s">
        <v>87</v>
      </c>
      <c r="BG1256" s="139" t="s">
        <v>84</v>
      </c>
      <c r="BH1256" s="139" t="s">
        <v>85</v>
      </c>
      <c r="BI1256" s="139" t="s">
        <v>86</v>
      </c>
      <c r="BJ1256" s="139"/>
      <c r="BK1256" s="139" t="s">
        <v>116</v>
      </c>
    </row>
    <row r="1257" spans="1:63" ht="13.2" customHeight="1" x14ac:dyDescent="0.2">
      <c r="A1257" s="54">
        <f t="shared" si="419"/>
        <v>45927</v>
      </c>
      <c r="B1257" s="54" t="str">
        <f t="shared" si="420"/>
        <v>NRT</v>
      </c>
      <c r="C1257" s="53">
        <f t="shared" si="421"/>
        <v>82020038200</v>
      </c>
      <c r="D1257" s="55" t="str">
        <f t="shared" si="422"/>
        <v>PJP250150487</v>
      </c>
      <c r="E1257" s="53">
        <f t="shared" si="423"/>
        <v>596421512473</v>
      </c>
      <c r="F1257" s="53">
        <f t="shared" si="424"/>
        <v>2256355</v>
      </c>
      <c r="G1257" s="53" t="str">
        <f t="shared" si="425"/>
        <v>SWCORP (TEAMHT)</v>
      </c>
      <c r="H1257" s="55" t="str">
        <f t="shared" si="426"/>
        <v>정성수</v>
      </c>
      <c r="I1257" s="53">
        <f t="shared" si="427"/>
        <v>3309</v>
      </c>
      <c r="J1257" s="72">
        <f t="shared" si="428"/>
        <v>0</v>
      </c>
      <c r="K1257" s="114">
        <f t="shared" si="429"/>
        <v>1</v>
      </c>
      <c r="L1257" s="115">
        <f t="shared" si="430"/>
        <v>1.35</v>
      </c>
      <c r="M1257" s="115">
        <f t="shared" si="431"/>
        <v>2.2000000000000002</v>
      </c>
      <c r="N1257" s="56">
        <f t="shared" si="432"/>
        <v>2.2000000000000002</v>
      </c>
      <c r="O1257" s="53" t="str">
        <f t="shared" si="433"/>
        <v>일반(목록배제,Normal-Manifest Exception)</v>
      </c>
      <c r="P1257" s="100">
        <f t="shared" si="434"/>
        <v>2.62</v>
      </c>
      <c r="Q1257" s="63" t="str">
        <f t="shared" si="435"/>
        <v>RS706</v>
      </c>
      <c r="R1257" s="63" t="str">
        <f t="shared" si="436"/>
        <v>AIR SEOUL</v>
      </c>
      <c r="S1257" s="54">
        <f t="shared" si="437"/>
        <v>45927</v>
      </c>
      <c r="T1257" s="94">
        <f t="shared" si="438"/>
        <v>888</v>
      </c>
      <c r="U1257" s="98" cm="1">
        <f t="array" ref="U1257">IF(OR(ISNUMBER(SEARCH("대신대납",J1257)),ISNUMBER(SEARCH("대신 대납",J1257))),_xlfn.LET(
  _xlpm.s,J1257,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7" s="98">
        <f>((K1257-1)*2500)/(Summary!$B$23/100)</f>
        <v>0</v>
      </c>
      <c r="W1257" s="107">
        <f>IF(OR(ISNUMBER(SEARCH("대신대납",J1257)),ISNUMBER(SEARCH("대신 대납",J1257)),ISNUMBER(SEARCH("대신착불",J1257)),ISNUMBER(SEARCH("대신 착불",J1257))), 0,_xlfn.IFNA(_xlfn.IFS(
    AND(N1257/K1257 &gt; 2, N1257/K1257 &lt;= 5), 500/(Summary!$B$23/100) * K1257,
    AND(N1257/K1257 &gt; 5, N1257/K1257 &lt;= 10), 1000/(Summary!$B$23/100) * K1257,
    AND(N1257/K1257 &gt; 10, N1257/K1257 &lt;= 20), 3000/(Summary!$B$23/100) * K1257,
    AND(N1257/K1257 &gt; 20, N1257/K1257 &lt;= 25), 11000/(Summary!$B$23/100) * K1257,
    AND(N1257/K1257 &gt; 25, N1257/K1257 &lt;= 999), 15000/(Summary!$B$23/100) * K1257
),0))</f>
        <v>53.059968376258844</v>
      </c>
      <c r="X1257" s="99" cm="1">
        <f t="array" ref="X1257">_xlfn.IFNA(_xlfn.IFS(AND(P1257&gt;=2000, P1257&lt;3000), 10000, AND(P1257&gt;=3000, P1257&lt;4000), 15000, AND(P1257&gt;=4000, P1257&lt;5000), 20000, AND(P1257&gt;=5000), 25000),0)</f>
        <v>0</v>
      </c>
      <c r="Y1257" s="64" t="str">
        <f>_xlfn.IFNA(VLOOKUP(D1257,OTC!$A:$H,8,0),"")</f>
        <v/>
      </c>
      <c r="Z1257" s="102">
        <f t="shared" si="439"/>
        <v>53</v>
      </c>
      <c r="AA1257" s="113">
        <f t="shared" si="440"/>
        <v>941</v>
      </c>
      <c r="AB1257" s="124">
        <f>IF(OR(ISNUMBER(SEARCH("적하삭제",J1257)),ISNUMBER(SEARCH("적하 삭제",J1257))),0,AA1257*Summary!$B$23/100)</f>
        <v>8867.3253000000004</v>
      </c>
      <c r="AC1257" s="65"/>
      <c r="AD1257" s="145">
        <v>45927</v>
      </c>
      <c r="AE1257" s="139" t="s">
        <v>10</v>
      </c>
      <c r="AF1257" s="139">
        <v>82020038200</v>
      </c>
      <c r="AG1257" s="139" t="s">
        <v>3761</v>
      </c>
      <c r="AH1257" s="139" t="s">
        <v>3762</v>
      </c>
      <c r="AI1257" s="139">
        <v>1047364706</v>
      </c>
      <c r="AJ1257" s="139">
        <v>3309</v>
      </c>
      <c r="AK1257" s="139"/>
      <c r="AL1257" s="140">
        <v>1</v>
      </c>
      <c r="AM1257" s="141">
        <v>1.35</v>
      </c>
      <c r="AN1257" s="141">
        <v>2.2000000000000002</v>
      </c>
      <c r="AO1257" s="141">
        <v>2.2000000000000002</v>
      </c>
      <c r="AP1257" s="139" t="s">
        <v>8</v>
      </c>
      <c r="AQ1257" s="141">
        <v>2.62</v>
      </c>
      <c r="AR1257" s="139" t="s">
        <v>81</v>
      </c>
      <c r="AS1257" s="139" t="s">
        <v>81</v>
      </c>
      <c r="AT1257" s="139" t="s">
        <v>81</v>
      </c>
      <c r="AU1257" s="139" t="s">
        <v>81</v>
      </c>
      <c r="AV1257" s="139" t="s">
        <v>81</v>
      </c>
      <c r="AW1257" s="139">
        <v>2256355</v>
      </c>
      <c r="AX1257" s="139" t="s">
        <v>121</v>
      </c>
      <c r="AY1257" s="139" t="s">
        <v>82</v>
      </c>
      <c r="AZ1257" s="139"/>
      <c r="BA1257" s="139" t="s">
        <v>83</v>
      </c>
      <c r="BB1257" s="157">
        <v>596421512473</v>
      </c>
      <c r="BC1257" s="139"/>
      <c r="BD1257" s="139" t="s">
        <v>3763</v>
      </c>
      <c r="BE1257" s="139" t="s">
        <v>88</v>
      </c>
      <c r="BF1257" s="139" t="s">
        <v>87</v>
      </c>
      <c r="BG1257" s="139" t="s">
        <v>84</v>
      </c>
      <c r="BH1257" s="139" t="s">
        <v>85</v>
      </c>
      <c r="BI1257" s="139" t="s">
        <v>86</v>
      </c>
      <c r="BJ1257" s="139"/>
      <c r="BK1257" s="139" t="s">
        <v>116</v>
      </c>
    </row>
    <row r="1258" spans="1:63" ht="13.2" customHeight="1" x14ac:dyDescent="0.2">
      <c r="A1258" s="54">
        <f t="shared" si="419"/>
        <v>45927</v>
      </c>
      <c r="B1258" s="54" t="str">
        <f t="shared" si="420"/>
        <v>NRT</v>
      </c>
      <c r="C1258" s="53">
        <f t="shared" si="421"/>
        <v>82020038200</v>
      </c>
      <c r="D1258" s="55" t="str">
        <f t="shared" si="422"/>
        <v>PJP250150518</v>
      </c>
      <c r="E1258" s="53">
        <f t="shared" si="423"/>
        <v>596421512786</v>
      </c>
      <c r="F1258" s="53">
        <f t="shared" si="424"/>
        <v>2256355</v>
      </c>
      <c r="G1258" s="53" t="str">
        <f t="shared" si="425"/>
        <v>SWCORP (TEAMHT)</v>
      </c>
      <c r="H1258" s="55" t="str">
        <f t="shared" si="426"/>
        <v>신미정</v>
      </c>
      <c r="I1258" s="53">
        <f t="shared" si="427"/>
        <v>28746</v>
      </c>
      <c r="J1258" s="72">
        <f t="shared" si="428"/>
        <v>0</v>
      </c>
      <c r="K1258" s="114">
        <f t="shared" si="429"/>
        <v>1</v>
      </c>
      <c r="L1258" s="115">
        <f t="shared" si="430"/>
        <v>1.45</v>
      </c>
      <c r="M1258" s="115">
        <f t="shared" si="431"/>
        <v>2</v>
      </c>
      <c r="N1258" s="56">
        <f t="shared" si="432"/>
        <v>2</v>
      </c>
      <c r="O1258" s="53" t="str">
        <f t="shared" si="433"/>
        <v>일반(목록배제,Normal-Manifest Exception)</v>
      </c>
      <c r="P1258" s="100">
        <f t="shared" si="434"/>
        <v>16.600000000000001</v>
      </c>
      <c r="Q1258" s="63" t="str">
        <f t="shared" si="435"/>
        <v>RS706</v>
      </c>
      <c r="R1258" s="63" t="str">
        <f t="shared" si="436"/>
        <v>AIR SEOUL</v>
      </c>
      <c r="S1258" s="54">
        <f t="shared" si="437"/>
        <v>45927</v>
      </c>
      <c r="T1258" s="94">
        <f t="shared" si="438"/>
        <v>850</v>
      </c>
      <c r="U1258" s="98" cm="1">
        <f t="array" ref="U1258">IF(OR(ISNUMBER(SEARCH("대신대납",J1258)),ISNUMBER(SEARCH("대신 대납",J1258))),_xlfn.LET(
  _xlpm.s,J1258,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8" s="98">
        <f>((K1258-1)*2500)/(Summary!$B$23/100)</f>
        <v>0</v>
      </c>
      <c r="W1258" s="107">
        <f>IF(OR(ISNUMBER(SEARCH("대신대납",J1258)),ISNUMBER(SEARCH("대신 대납",J1258)),ISNUMBER(SEARCH("대신착불",J1258)),ISNUMBER(SEARCH("대신 착불",J1258))), 0,_xlfn.IFNA(_xlfn.IFS(
    AND(N1258/K1258 &gt; 2, N1258/K1258 &lt;= 5), 500/(Summary!$B$23/100) * K1258,
    AND(N1258/K1258 &gt; 5, N1258/K1258 &lt;= 10), 1000/(Summary!$B$23/100) * K1258,
    AND(N1258/K1258 &gt; 10, N1258/K1258 &lt;= 20), 3000/(Summary!$B$23/100) * K1258,
    AND(N1258/K1258 &gt; 20, N1258/K1258 &lt;= 25), 11000/(Summary!$B$23/100) * K1258,
    AND(N1258/K1258 &gt; 25, N1258/K1258 &lt;= 999), 15000/(Summary!$B$23/100) * K1258
),0))</f>
        <v>0</v>
      </c>
      <c r="X1258" s="99" cm="1">
        <f t="array" ref="X1258">_xlfn.IFNA(_xlfn.IFS(AND(P1258&gt;=2000, P1258&lt;3000), 10000, AND(P1258&gt;=3000, P1258&lt;4000), 15000, AND(P1258&gt;=4000, P1258&lt;5000), 20000, AND(P1258&gt;=5000), 25000),0)</f>
        <v>0</v>
      </c>
      <c r="Y1258" s="64" t="str">
        <f>_xlfn.IFNA(VLOOKUP(D1258,OTC!$A:$H,8,0),"")</f>
        <v/>
      </c>
      <c r="Z1258" s="102">
        <f t="shared" si="439"/>
        <v>0</v>
      </c>
      <c r="AA1258" s="113">
        <f t="shared" si="440"/>
        <v>850</v>
      </c>
      <c r="AB1258" s="124">
        <f>IF(OR(ISNUMBER(SEARCH("적하삭제",J1258)),ISNUMBER(SEARCH("적하 삭제",J1258))),0,AA1258*Summary!$B$23/100)</f>
        <v>8009.8050000000003</v>
      </c>
      <c r="AC1258" s="65"/>
      <c r="AD1258" s="145">
        <v>45927</v>
      </c>
      <c r="AE1258" s="139" t="s">
        <v>10</v>
      </c>
      <c r="AF1258" s="139">
        <v>82020038200</v>
      </c>
      <c r="AG1258" s="139" t="s">
        <v>3764</v>
      </c>
      <c r="AH1258" s="139" t="s">
        <v>3765</v>
      </c>
      <c r="AI1258" s="139">
        <v>1029438682</v>
      </c>
      <c r="AJ1258" s="139">
        <v>28746</v>
      </c>
      <c r="AK1258" s="139"/>
      <c r="AL1258" s="140">
        <v>1</v>
      </c>
      <c r="AM1258" s="141">
        <v>1.45</v>
      </c>
      <c r="AN1258" s="141">
        <v>2</v>
      </c>
      <c r="AO1258" s="141">
        <v>2</v>
      </c>
      <c r="AP1258" s="139" t="s">
        <v>8</v>
      </c>
      <c r="AQ1258" s="141">
        <v>16.600000000000001</v>
      </c>
      <c r="AR1258" s="139" t="s">
        <v>81</v>
      </c>
      <c r="AS1258" s="139" t="s">
        <v>81</v>
      </c>
      <c r="AT1258" s="139" t="s">
        <v>81</v>
      </c>
      <c r="AU1258" s="139" t="s">
        <v>81</v>
      </c>
      <c r="AV1258" s="139" t="s">
        <v>81</v>
      </c>
      <c r="AW1258" s="139">
        <v>2256355</v>
      </c>
      <c r="AX1258" s="139" t="s">
        <v>121</v>
      </c>
      <c r="AY1258" s="139" t="s">
        <v>82</v>
      </c>
      <c r="AZ1258" s="139"/>
      <c r="BA1258" s="139" t="s">
        <v>83</v>
      </c>
      <c r="BB1258" s="157">
        <v>596421512786</v>
      </c>
      <c r="BC1258" s="139"/>
      <c r="BD1258" s="139" t="s">
        <v>3766</v>
      </c>
      <c r="BE1258" s="139" t="s">
        <v>88</v>
      </c>
      <c r="BF1258" s="139" t="s">
        <v>87</v>
      </c>
      <c r="BG1258" s="139" t="s">
        <v>84</v>
      </c>
      <c r="BH1258" s="139" t="s">
        <v>85</v>
      </c>
      <c r="BI1258" s="139" t="s">
        <v>86</v>
      </c>
      <c r="BJ1258" s="139"/>
      <c r="BK1258" s="139" t="s">
        <v>116</v>
      </c>
    </row>
    <row r="1259" spans="1:63" ht="13.2" customHeight="1" x14ac:dyDescent="0.2">
      <c r="A1259" s="54">
        <f t="shared" si="419"/>
        <v>45927</v>
      </c>
      <c r="B1259" s="54" t="str">
        <f t="shared" si="420"/>
        <v>NRT</v>
      </c>
      <c r="C1259" s="53">
        <f t="shared" si="421"/>
        <v>82020038200</v>
      </c>
      <c r="D1259" s="55" t="str">
        <f t="shared" si="422"/>
        <v>PJP250150521</v>
      </c>
      <c r="E1259" s="53">
        <f t="shared" si="423"/>
        <v>596421512812</v>
      </c>
      <c r="F1259" s="53">
        <f t="shared" si="424"/>
        <v>2256355</v>
      </c>
      <c r="G1259" s="53" t="str">
        <f t="shared" si="425"/>
        <v>SWCORP (TEAMHT)</v>
      </c>
      <c r="H1259" s="55" t="str">
        <f t="shared" si="426"/>
        <v>이명화</v>
      </c>
      <c r="I1259" s="53">
        <f t="shared" si="427"/>
        <v>16687</v>
      </c>
      <c r="J1259" s="72">
        <f t="shared" si="428"/>
        <v>0</v>
      </c>
      <c r="K1259" s="114">
        <f t="shared" si="429"/>
        <v>1</v>
      </c>
      <c r="L1259" s="115">
        <f t="shared" si="430"/>
        <v>1.2</v>
      </c>
      <c r="M1259" s="115">
        <f t="shared" si="431"/>
        <v>8</v>
      </c>
      <c r="N1259" s="56">
        <f t="shared" si="432"/>
        <v>8</v>
      </c>
      <c r="O1259" s="53" t="str">
        <f t="shared" si="433"/>
        <v>일반(목록배제,Normal-Manifest Exception)</v>
      </c>
      <c r="P1259" s="100">
        <f t="shared" si="434"/>
        <v>27.59</v>
      </c>
      <c r="Q1259" s="63" t="str">
        <f t="shared" si="435"/>
        <v>RS706</v>
      </c>
      <c r="R1259" s="63" t="str">
        <f t="shared" si="436"/>
        <v>AIR SEOUL</v>
      </c>
      <c r="S1259" s="54">
        <f t="shared" si="437"/>
        <v>45927</v>
      </c>
      <c r="T1259" s="94">
        <f t="shared" si="438"/>
        <v>1990</v>
      </c>
      <c r="U1259" s="98" cm="1">
        <f t="array" ref="U1259">IF(OR(ISNUMBER(SEARCH("대신대납",J1259)),ISNUMBER(SEARCH("대신 대납",J1259))),_xlfn.LET(
  _xlpm.s,J1259,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59" s="98">
        <f>((K1259-1)*2500)/(Summary!$B$23/100)</f>
        <v>0</v>
      </c>
      <c r="W1259" s="107">
        <f>IF(OR(ISNUMBER(SEARCH("대신대납",J1259)),ISNUMBER(SEARCH("대신 대납",J1259)),ISNUMBER(SEARCH("대신착불",J1259)),ISNUMBER(SEARCH("대신 착불",J1259))), 0,_xlfn.IFNA(_xlfn.IFS(
    AND(N1259/K1259 &gt; 2, N1259/K1259 &lt;= 5), 500/(Summary!$B$23/100) * K1259,
    AND(N1259/K1259 &gt; 5, N1259/K1259 &lt;= 10), 1000/(Summary!$B$23/100) * K1259,
    AND(N1259/K1259 &gt; 10, N1259/K1259 &lt;= 20), 3000/(Summary!$B$23/100) * K1259,
    AND(N1259/K1259 &gt; 20, N1259/K1259 &lt;= 25), 11000/(Summary!$B$23/100) * K1259,
    AND(N1259/K1259 &gt; 25, N1259/K1259 &lt;= 999), 15000/(Summary!$B$23/100) * K1259
),0))</f>
        <v>106.11993675251769</v>
      </c>
      <c r="X1259" s="99" cm="1">
        <f t="array" ref="X1259">_xlfn.IFNA(_xlfn.IFS(AND(P1259&gt;=2000, P1259&lt;3000), 10000, AND(P1259&gt;=3000, P1259&lt;4000), 15000, AND(P1259&gt;=4000, P1259&lt;5000), 20000, AND(P1259&gt;=5000), 25000),0)</f>
        <v>0</v>
      </c>
      <c r="Y1259" s="64" t="str">
        <f>_xlfn.IFNA(VLOOKUP(D1259,OTC!$A:$H,8,0),"")</f>
        <v/>
      </c>
      <c r="Z1259" s="102">
        <f t="shared" si="439"/>
        <v>106</v>
      </c>
      <c r="AA1259" s="113">
        <f t="shared" si="440"/>
        <v>2096</v>
      </c>
      <c r="AB1259" s="124">
        <f>IF(OR(ISNUMBER(SEARCH("적하삭제",J1259)),ISNUMBER(SEARCH("적하 삭제",J1259))),0,AA1259*Summary!$B$23/100)</f>
        <v>19751.236800000002</v>
      </c>
      <c r="AC1259" s="65"/>
      <c r="AD1259" s="145">
        <v>45927</v>
      </c>
      <c r="AE1259" s="139" t="s">
        <v>10</v>
      </c>
      <c r="AF1259" s="139">
        <v>82020038200</v>
      </c>
      <c r="AG1259" s="139" t="s">
        <v>3767</v>
      </c>
      <c r="AH1259" s="139" t="s">
        <v>3768</v>
      </c>
      <c r="AI1259" s="139">
        <v>1047454159</v>
      </c>
      <c r="AJ1259" s="139">
        <v>16687</v>
      </c>
      <c r="AK1259" s="139"/>
      <c r="AL1259" s="140">
        <v>1</v>
      </c>
      <c r="AM1259" s="141">
        <v>1.2</v>
      </c>
      <c r="AN1259" s="141">
        <v>8</v>
      </c>
      <c r="AO1259" s="141">
        <v>8</v>
      </c>
      <c r="AP1259" s="139" t="s">
        <v>8</v>
      </c>
      <c r="AQ1259" s="141">
        <v>27.59</v>
      </c>
      <c r="AR1259" s="139" t="s">
        <v>81</v>
      </c>
      <c r="AS1259" s="139" t="s">
        <v>81</v>
      </c>
      <c r="AT1259" s="139" t="s">
        <v>81</v>
      </c>
      <c r="AU1259" s="139" t="s">
        <v>81</v>
      </c>
      <c r="AV1259" s="139" t="s">
        <v>81</v>
      </c>
      <c r="AW1259" s="139">
        <v>2256355</v>
      </c>
      <c r="AX1259" s="139" t="s">
        <v>121</v>
      </c>
      <c r="AY1259" s="139" t="s">
        <v>82</v>
      </c>
      <c r="AZ1259" s="139"/>
      <c r="BA1259" s="139" t="s">
        <v>83</v>
      </c>
      <c r="BB1259" s="157">
        <v>596421512812</v>
      </c>
      <c r="BC1259" s="139"/>
      <c r="BD1259" s="139" t="s">
        <v>3769</v>
      </c>
      <c r="BE1259" s="139" t="s">
        <v>88</v>
      </c>
      <c r="BF1259" s="139" t="s">
        <v>87</v>
      </c>
      <c r="BG1259" s="139" t="s">
        <v>84</v>
      </c>
      <c r="BH1259" s="139" t="s">
        <v>85</v>
      </c>
      <c r="BI1259" s="139" t="s">
        <v>86</v>
      </c>
      <c r="BJ1259" s="139"/>
      <c r="BK1259" s="139" t="s">
        <v>116</v>
      </c>
    </row>
    <row r="1260" spans="1:63" ht="13.2" customHeight="1" x14ac:dyDescent="0.2">
      <c r="A1260" s="54">
        <f t="shared" si="419"/>
        <v>45927</v>
      </c>
      <c r="B1260" s="54" t="str">
        <f t="shared" si="420"/>
        <v>NRT</v>
      </c>
      <c r="C1260" s="53">
        <f t="shared" si="421"/>
        <v>82020038200</v>
      </c>
      <c r="D1260" s="55" t="str">
        <f t="shared" si="422"/>
        <v>PJP250151308</v>
      </c>
      <c r="E1260" s="53">
        <f t="shared" si="423"/>
        <v>596421516054</v>
      </c>
      <c r="F1260" s="53">
        <f t="shared" si="424"/>
        <v>2256355</v>
      </c>
      <c r="G1260" s="53" t="str">
        <f t="shared" si="425"/>
        <v>SWCORP (TEAMHT)</v>
      </c>
      <c r="H1260" s="55" t="str">
        <f t="shared" si="426"/>
        <v>정서희</v>
      </c>
      <c r="I1260" s="53">
        <f t="shared" si="427"/>
        <v>8743</v>
      </c>
      <c r="J1260" s="72">
        <f t="shared" si="428"/>
        <v>0</v>
      </c>
      <c r="K1260" s="114">
        <f t="shared" si="429"/>
        <v>1</v>
      </c>
      <c r="L1260" s="115">
        <f t="shared" si="430"/>
        <v>0.9</v>
      </c>
      <c r="M1260" s="115">
        <f t="shared" si="431"/>
        <v>2.2000000000000002</v>
      </c>
      <c r="N1260" s="56">
        <f t="shared" si="432"/>
        <v>2.2000000000000002</v>
      </c>
      <c r="O1260" s="53" t="str">
        <f t="shared" si="433"/>
        <v>일반(목록배제,Normal-Manifest Exception)</v>
      </c>
      <c r="P1260" s="100">
        <f t="shared" si="434"/>
        <v>13.13</v>
      </c>
      <c r="Q1260" s="63" t="str">
        <f t="shared" si="435"/>
        <v>RS706</v>
      </c>
      <c r="R1260" s="63" t="str">
        <f t="shared" si="436"/>
        <v>AIR SEOUL</v>
      </c>
      <c r="S1260" s="54">
        <f t="shared" si="437"/>
        <v>45927</v>
      </c>
      <c r="T1260" s="94">
        <f t="shared" si="438"/>
        <v>888</v>
      </c>
      <c r="U1260" s="98" cm="1">
        <f t="array" ref="U1260">IF(OR(ISNUMBER(SEARCH("대신대납",J1260)),ISNUMBER(SEARCH("대신 대납",J1260))),_xlfn.LET(
  _xlpm.s,J1260,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0" s="98">
        <f>((K1260-1)*2500)/(Summary!$B$23/100)</f>
        <v>0</v>
      </c>
      <c r="W1260" s="107">
        <f>IF(OR(ISNUMBER(SEARCH("대신대납",J1260)),ISNUMBER(SEARCH("대신 대납",J1260)),ISNUMBER(SEARCH("대신착불",J1260)),ISNUMBER(SEARCH("대신 착불",J1260))), 0,_xlfn.IFNA(_xlfn.IFS(
    AND(N1260/K1260 &gt; 2, N1260/K1260 &lt;= 5), 500/(Summary!$B$23/100) * K1260,
    AND(N1260/K1260 &gt; 5, N1260/K1260 &lt;= 10), 1000/(Summary!$B$23/100) * K1260,
    AND(N1260/K1260 &gt; 10, N1260/K1260 &lt;= 20), 3000/(Summary!$B$23/100) * K1260,
    AND(N1260/K1260 &gt; 20, N1260/K1260 &lt;= 25), 11000/(Summary!$B$23/100) * K1260,
    AND(N1260/K1260 &gt; 25, N1260/K1260 &lt;= 999), 15000/(Summary!$B$23/100) * K1260
),0))</f>
        <v>53.059968376258844</v>
      </c>
      <c r="X1260" s="99" cm="1">
        <f t="array" ref="X1260">_xlfn.IFNA(_xlfn.IFS(AND(P1260&gt;=2000, P1260&lt;3000), 10000, AND(P1260&gt;=3000, P1260&lt;4000), 15000, AND(P1260&gt;=4000, P1260&lt;5000), 20000, AND(P1260&gt;=5000), 25000),0)</f>
        <v>0</v>
      </c>
      <c r="Y1260" s="64" t="str">
        <f>_xlfn.IFNA(VLOOKUP(D1260,OTC!$A:$H,8,0),"")</f>
        <v/>
      </c>
      <c r="Z1260" s="102">
        <f t="shared" si="439"/>
        <v>53</v>
      </c>
      <c r="AA1260" s="113">
        <f t="shared" si="440"/>
        <v>941</v>
      </c>
      <c r="AB1260" s="124">
        <f>IF(OR(ISNUMBER(SEARCH("적하삭제",J1260)),ISNUMBER(SEARCH("적하 삭제",J1260))),0,AA1260*Summary!$B$23/100)</f>
        <v>8867.3253000000004</v>
      </c>
      <c r="AC1260" s="65"/>
      <c r="AD1260" s="145">
        <v>45927</v>
      </c>
      <c r="AE1260" s="139" t="s">
        <v>10</v>
      </c>
      <c r="AF1260" s="139">
        <v>82020038200</v>
      </c>
      <c r="AG1260" s="139" t="s">
        <v>3770</v>
      </c>
      <c r="AH1260" s="139" t="s">
        <v>444</v>
      </c>
      <c r="AI1260" s="139">
        <v>1091602014</v>
      </c>
      <c r="AJ1260" s="139">
        <v>8743</v>
      </c>
      <c r="AK1260" s="139"/>
      <c r="AL1260" s="140">
        <v>1</v>
      </c>
      <c r="AM1260" s="141">
        <v>0.9</v>
      </c>
      <c r="AN1260" s="141">
        <v>2.2000000000000002</v>
      </c>
      <c r="AO1260" s="141">
        <v>2.2000000000000002</v>
      </c>
      <c r="AP1260" s="139" t="s">
        <v>8</v>
      </c>
      <c r="AQ1260" s="141">
        <v>13.13</v>
      </c>
      <c r="AR1260" s="139" t="s">
        <v>81</v>
      </c>
      <c r="AS1260" s="139" t="s">
        <v>81</v>
      </c>
      <c r="AT1260" s="139" t="s">
        <v>81</v>
      </c>
      <c r="AU1260" s="139" t="s">
        <v>81</v>
      </c>
      <c r="AV1260" s="139" t="s">
        <v>81</v>
      </c>
      <c r="AW1260" s="139">
        <v>2256355</v>
      </c>
      <c r="AX1260" s="139" t="s">
        <v>121</v>
      </c>
      <c r="AY1260" s="139" t="s">
        <v>82</v>
      </c>
      <c r="AZ1260" s="139"/>
      <c r="BA1260" s="139" t="s">
        <v>83</v>
      </c>
      <c r="BB1260" s="157">
        <v>596421516054</v>
      </c>
      <c r="BC1260" s="139"/>
      <c r="BD1260" s="139" t="s">
        <v>3771</v>
      </c>
      <c r="BE1260" s="139" t="s">
        <v>88</v>
      </c>
      <c r="BF1260" s="139" t="s">
        <v>87</v>
      </c>
      <c r="BG1260" s="139" t="s">
        <v>84</v>
      </c>
      <c r="BH1260" s="139" t="s">
        <v>85</v>
      </c>
      <c r="BI1260" s="139" t="s">
        <v>86</v>
      </c>
      <c r="BJ1260" s="139"/>
      <c r="BK1260" s="139" t="s">
        <v>116</v>
      </c>
    </row>
    <row r="1261" spans="1:63" ht="13.2" customHeight="1" x14ac:dyDescent="0.2">
      <c r="A1261" s="54">
        <f t="shared" si="419"/>
        <v>45927</v>
      </c>
      <c r="B1261" s="54" t="str">
        <f t="shared" si="420"/>
        <v>NRT</v>
      </c>
      <c r="C1261" s="53">
        <f t="shared" si="421"/>
        <v>82020038200</v>
      </c>
      <c r="D1261" s="55" t="str">
        <f t="shared" si="422"/>
        <v>PJP250150489</v>
      </c>
      <c r="E1261" s="53">
        <f t="shared" si="423"/>
        <v>596421512495</v>
      </c>
      <c r="F1261" s="53">
        <f t="shared" si="424"/>
        <v>2256355</v>
      </c>
      <c r="G1261" s="53" t="str">
        <f t="shared" si="425"/>
        <v>SWCORP (TEAMHT)</v>
      </c>
      <c r="H1261" s="55" t="str">
        <f t="shared" si="426"/>
        <v>박지희</v>
      </c>
      <c r="I1261" s="53">
        <f t="shared" si="427"/>
        <v>6598</v>
      </c>
      <c r="J1261" s="72">
        <f t="shared" si="428"/>
        <v>0</v>
      </c>
      <c r="K1261" s="114">
        <f t="shared" si="429"/>
        <v>1</v>
      </c>
      <c r="L1261" s="115">
        <f t="shared" si="430"/>
        <v>7.6</v>
      </c>
      <c r="M1261" s="115">
        <f t="shared" si="431"/>
        <v>8.1</v>
      </c>
      <c r="N1261" s="56">
        <f t="shared" si="432"/>
        <v>8.1</v>
      </c>
      <c r="O1261" s="53" t="str">
        <f t="shared" si="433"/>
        <v>일반(목록배제,Normal-Manifest Exception)</v>
      </c>
      <c r="P1261" s="100">
        <f t="shared" si="434"/>
        <v>31.44</v>
      </c>
      <c r="Q1261" s="63" t="str">
        <f t="shared" si="435"/>
        <v>RS706</v>
      </c>
      <c r="R1261" s="63" t="str">
        <f t="shared" si="436"/>
        <v>AIR SEOUL</v>
      </c>
      <c r="S1261" s="54">
        <f t="shared" si="437"/>
        <v>45927</v>
      </c>
      <c r="T1261" s="94">
        <f t="shared" si="438"/>
        <v>2009</v>
      </c>
      <c r="U1261" s="98" cm="1">
        <f t="array" ref="U1261">IF(OR(ISNUMBER(SEARCH("대신대납",J1261)),ISNUMBER(SEARCH("대신 대납",J1261))),_xlfn.LET(
  _xlpm.s,J1261,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1" s="98">
        <f>((K1261-1)*2500)/(Summary!$B$23/100)</f>
        <v>0</v>
      </c>
      <c r="W1261" s="107">
        <f>IF(OR(ISNUMBER(SEARCH("대신대납",J1261)),ISNUMBER(SEARCH("대신 대납",J1261)),ISNUMBER(SEARCH("대신착불",J1261)),ISNUMBER(SEARCH("대신 착불",J1261))), 0,_xlfn.IFNA(_xlfn.IFS(
    AND(N1261/K1261 &gt; 2, N1261/K1261 &lt;= 5), 500/(Summary!$B$23/100) * K1261,
    AND(N1261/K1261 &gt; 5, N1261/K1261 &lt;= 10), 1000/(Summary!$B$23/100) * K1261,
    AND(N1261/K1261 &gt; 10, N1261/K1261 &lt;= 20), 3000/(Summary!$B$23/100) * K1261,
    AND(N1261/K1261 &gt; 20, N1261/K1261 &lt;= 25), 11000/(Summary!$B$23/100) * K1261,
    AND(N1261/K1261 &gt; 25, N1261/K1261 &lt;= 999), 15000/(Summary!$B$23/100) * K1261
),0))</f>
        <v>106.11993675251769</v>
      </c>
      <c r="X1261" s="99" cm="1">
        <f t="array" ref="X1261">_xlfn.IFNA(_xlfn.IFS(AND(P1261&gt;=2000, P1261&lt;3000), 10000, AND(P1261&gt;=3000, P1261&lt;4000), 15000, AND(P1261&gt;=4000, P1261&lt;5000), 20000, AND(P1261&gt;=5000), 25000),0)</f>
        <v>0</v>
      </c>
      <c r="Y1261" s="64" t="str">
        <f>_xlfn.IFNA(VLOOKUP(D1261,OTC!$A:$H,8,0),"")</f>
        <v/>
      </c>
      <c r="Z1261" s="102">
        <f t="shared" si="439"/>
        <v>106</v>
      </c>
      <c r="AA1261" s="113">
        <f t="shared" si="440"/>
        <v>2115</v>
      </c>
      <c r="AB1261" s="124">
        <f>IF(OR(ISNUMBER(SEARCH("적하삭제",J1261)),ISNUMBER(SEARCH("적하 삭제",J1261))),0,AA1261*Summary!$B$23/100)</f>
        <v>19930.279500000001</v>
      </c>
      <c r="AC1261" s="65"/>
      <c r="AD1261" s="145">
        <v>45927</v>
      </c>
      <c r="AE1261" s="139" t="s">
        <v>10</v>
      </c>
      <c r="AF1261" s="139">
        <v>82020038200</v>
      </c>
      <c r="AG1261" s="139" t="s">
        <v>3772</v>
      </c>
      <c r="AH1261" s="139" t="s">
        <v>240</v>
      </c>
      <c r="AI1261" s="139">
        <v>1051400031</v>
      </c>
      <c r="AJ1261" s="139">
        <v>6598</v>
      </c>
      <c r="AK1261" s="139"/>
      <c r="AL1261" s="140">
        <v>1</v>
      </c>
      <c r="AM1261" s="141">
        <v>7.6</v>
      </c>
      <c r="AN1261" s="141">
        <v>8.1</v>
      </c>
      <c r="AO1261" s="141">
        <v>8.5</v>
      </c>
      <c r="AP1261" s="139" t="s">
        <v>8</v>
      </c>
      <c r="AQ1261" s="141">
        <v>31.44</v>
      </c>
      <c r="AR1261" s="139" t="s">
        <v>81</v>
      </c>
      <c r="AS1261" s="139" t="s">
        <v>81</v>
      </c>
      <c r="AT1261" s="139"/>
      <c r="AU1261" s="139"/>
      <c r="AV1261" s="139"/>
      <c r="AW1261" s="139">
        <v>2256355</v>
      </c>
      <c r="AX1261" s="139" t="s">
        <v>121</v>
      </c>
      <c r="AY1261" s="139" t="s">
        <v>82</v>
      </c>
      <c r="AZ1261" s="139"/>
      <c r="BA1261" s="139" t="s">
        <v>83</v>
      </c>
      <c r="BB1261" s="157">
        <v>596421512495</v>
      </c>
      <c r="BC1261" s="139"/>
      <c r="BD1261" s="139" t="s">
        <v>3773</v>
      </c>
      <c r="BE1261" s="139" t="s">
        <v>88</v>
      </c>
      <c r="BF1261" s="139" t="s">
        <v>87</v>
      </c>
      <c r="BG1261" s="139" t="s">
        <v>84</v>
      </c>
      <c r="BH1261" s="139" t="s">
        <v>85</v>
      </c>
      <c r="BI1261" s="139" t="s">
        <v>86</v>
      </c>
      <c r="BJ1261" s="139"/>
      <c r="BK1261" s="139" t="s">
        <v>116</v>
      </c>
    </row>
    <row r="1262" spans="1:63" ht="13.2" customHeight="1" x14ac:dyDescent="0.2">
      <c r="A1262" s="54">
        <f t="shared" si="419"/>
        <v>45927</v>
      </c>
      <c r="B1262" s="54" t="str">
        <f t="shared" si="420"/>
        <v>NRT</v>
      </c>
      <c r="C1262" s="53">
        <f t="shared" si="421"/>
        <v>82020038200</v>
      </c>
      <c r="D1262" s="55" t="str">
        <f t="shared" si="422"/>
        <v>PJP250151318</v>
      </c>
      <c r="E1262" s="53">
        <f t="shared" si="423"/>
        <v>596421516150</v>
      </c>
      <c r="F1262" s="53">
        <f t="shared" si="424"/>
        <v>2256355</v>
      </c>
      <c r="G1262" s="53" t="str">
        <f t="shared" si="425"/>
        <v>SWCORP (TEAMHT)</v>
      </c>
      <c r="H1262" s="55" t="str">
        <f t="shared" si="426"/>
        <v>안시형</v>
      </c>
      <c r="I1262" s="53">
        <f t="shared" si="427"/>
        <v>8503</v>
      </c>
      <c r="J1262" s="72">
        <f t="shared" si="428"/>
        <v>0</v>
      </c>
      <c r="K1262" s="114">
        <f t="shared" si="429"/>
        <v>1</v>
      </c>
      <c r="L1262" s="115">
        <f t="shared" si="430"/>
        <v>0.6</v>
      </c>
      <c r="M1262" s="115">
        <f t="shared" si="431"/>
        <v>2</v>
      </c>
      <c r="N1262" s="56">
        <f t="shared" si="432"/>
        <v>2</v>
      </c>
      <c r="O1262" s="53" t="str">
        <f t="shared" si="433"/>
        <v>일반(목록배제,Normal-Manifest Exception)</v>
      </c>
      <c r="P1262" s="100">
        <f t="shared" si="434"/>
        <v>14.07</v>
      </c>
      <c r="Q1262" s="63" t="str">
        <f t="shared" si="435"/>
        <v>RS706</v>
      </c>
      <c r="R1262" s="63" t="str">
        <f t="shared" si="436"/>
        <v>AIR SEOUL</v>
      </c>
      <c r="S1262" s="54">
        <f t="shared" si="437"/>
        <v>45927</v>
      </c>
      <c r="T1262" s="94">
        <f t="shared" si="438"/>
        <v>850</v>
      </c>
      <c r="U1262" s="98" cm="1">
        <f t="array" ref="U1262">IF(OR(ISNUMBER(SEARCH("대신대납",J1262)),ISNUMBER(SEARCH("대신 대납",J1262))),_xlfn.LET(
  _xlpm.s,J1262,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2" s="98">
        <f>((K1262-1)*2500)/(Summary!$B$23/100)</f>
        <v>0</v>
      </c>
      <c r="W1262" s="107">
        <f>IF(OR(ISNUMBER(SEARCH("대신대납",J1262)),ISNUMBER(SEARCH("대신 대납",J1262)),ISNUMBER(SEARCH("대신착불",J1262)),ISNUMBER(SEARCH("대신 착불",J1262))), 0,_xlfn.IFNA(_xlfn.IFS(
    AND(N1262/K1262 &gt; 2, N1262/K1262 &lt;= 5), 500/(Summary!$B$23/100) * K1262,
    AND(N1262/K1262 &gt; 5, N1262/K1262 &lt;= 10), 1000/(Summary!$B$23/100) * K1262,
    AND(N1262/K1262 &gt; 10, N1262/K1262 &lt;= 20), 3000/(Summary!$B$23/100) * K1262,
    AND(N1262/K1262 &gt; 20, N1262/K1262 &lt;= 25), 11000/(Summary!$B$23/100) * K1262,
    AND(N1262/K1262 &gt; 25, N1262/K1262 &lt;= 999), 15000/(Summary!$B$23/100) * K1262
),0))</f>
        <v>0</v>
      </c>
      <c r="X1262" s="99" cm="1">
        <f t="array" ref="X1262">_xlfn.IFNA(_xlfn.IFS(AND(P1262&gt;=2000, P1262&lt;3000), 10000, AND(P1262&gt;=3000, P1262&lt;4000), 15000, AND(P1262&gt;=4000, P1262&lt;5000), 20000, AND(P1262&gt;=5000), 25000),0)</f>
        <v>0</v>
      </c>
      <c r="Y1262" s="64" t="str">
        <f>_xlfn.IFNA(VLOOKUP(D1262,OTC!$A:$H,8,0),"")</f>
        <v/>
      </c>
      <c r="Z1262" s="102">
        <f t="shared" si="439"/>
        <v>0</v>
      </c>
      <c r="AA1262" s="113">
        <f t="shared" si="440"/>
        <v>850</v>
      </c>
      <c r="AB1262" s="124">
        <f>IF(OR(ISNUMBER(SEARCH("적하삭제",J1262)),ISNUMBER(SEARCH("적하 삭제",J1262))),0,AA1262*Summary!$B$23/100)</f>
        <v>8009.8050000000003</v>
      </c>
      <c r="AC1262" s="65"/>
      <c r="AD1262" s="145">
        <v>45927</v>
      </c>
      <c r="AE1262" s="139" t="s">
        <v>10</v>
      </c>
      <c r="AF1262" s="139">
        <v>82020038200</v>
      </c>
      <c r="AG1262" s="139" t="s">
        <v>3774</v>
      </c>
      <c r="AH1262" s="139" t="s">
        <v>2303</v>
      </c>
      <c r="AI1262" s="139">
        <v>1049990831</v>
      </c>
      <c r="AJ1262" s="139">
        <v>8503</v>
      </c>
      <c r="AK1262" s="139"/>
      <c r="AL1262" s="140">
        <v>1</v>
      </c>
      <c r="AM1262" s="141">
        <v>0.6</v>
      </c>
      <c r="AN1262" s="141">
        <v>2</v>
      </c>
      <c r="AO1262" s="141">
        <v>2</v>
      </c>
      <c r="AP1262" s="139" t="s">
        <v>8</v>
      </c>
      <c r="AQ1262" s="141">
        <v>14.07</v>
      </c>
      <c r="AR1262" s="139" t="s">
        <v>81</v>
      </c>
      <c r="AS1262" s="139" t="s">
        <v>81</v>
      </c>
      <c r="AT1262" s="139" t="s">
        <v>81</v>
      </c>
      <c r="AU1262" s="139" t="s">
        <v>81</v>
      </c>
      <c r="AV1262" s="139" t="s">
        <v>81</v>
      </c>
      <c r="AW1262" s="139">
        <v>2256355</v>
      </c>
      <c r="AX1262" s="139" t="s">
        <v>121</v>
      </c>
      <c r="AY1262" s="139" t="s">
        <v>82</v>
      </c>
      <c r="AZ1262" s="139"/>
      <c r="BA1262" s="139" t="s">
        <v>83</v>
      </c>
      <c r="BB1262" s="157">
        <v>596421516150</v>
      </c>
      <c r="BC1262" s="139"/>
      <c r="BD1262" s="139" t="s">
        <v>3775</v>
      </c>
      <c r="BE1262" s="139" t="s">
        <v>88</v>
      </c>
      <c r="BF1262" s="139" t="s">
        <v>87</v>
      </c>
      <c r="BG1262" s="139" t="s">
        <v>84</v>
      </c>
      <c r="BH1262" s="139" t="s">
        <v>85</v>
      </c>
      <c r="BI1262" s="139" t="s">
        <v>86</v>
      </c>
      <c r="BJ1262" s="139"/>
      <c r="BK1262" s="139" t="s">
        <v>116</v>
      </c>
    </row>
    <row r="1263" spans="1:63" ht="13.2" customHeight="1" x14ac:dyDescent="0.2">
      <c r="A1263" s="54">
        <f t="shared" si="419"/>
        <v>45927</v>
      </c>
      <c r="B1263" s="54" t="str">
        <f t="shared" si="420"/>
        <v>NRT</v>
      </c>
      <c r="C1263" s="53">
        <f t="shared" si="421"/>
        <v>82020038200</v>
      </c>
      <c r="D1263" s="55" t="str">
        <f t="shared" si="422"/>
        <v>PJP250151314</v>
      </c>
      <c r="E1263" s="53">
        <f t="shared" si="423"/>
        <v>596421516113</v>
      </c>
      <c r="F1263" s="53">
        <f t="shared" si="424"/>
        <v>2256355</v>
      </c>
      <c r="G1263" s="53" t="str">
        <f t="shared" si="425"/>
        <v>SWCORP (TEAMHT)</v>
      </c>
      <c r="H1263" s="55" t="str">
        <f t="shared" si="426"/>
        <v>신다은</v>
      </c>
      <c r="I1263" s="53">
        <f t="shared" si="427"/>
        <v>5545</v>
      </c>
      <c r="J1263" s="72">
        <f t="shared" si="428"/>
        <v>0</v>
      </c>
      <c r="K1263" s="114">
        <f t="shared" si="429"/>
        <v>1</v>
      </c>
      <c r="L1263" s="115">
        <f t="shared" si="430"/>
        <v>1.85</v>
      </c>
      <c r="M1263" s="115">
        <f t="shared" si="431"/>
        <v>6.4</v>
      </c>
      <c r="N1263" s="56">
        <f t="shared" si="432"/>
        <v>6.4</v>
      </c>
      <c r="O1263" s="53" t="str">
        <f t="shared" si="433"/>
        <v>일반(목록배제,Normal-Manifest Exception)</v>
      </c>
      <c r="P1263" s="100">
        <f t="shared" si="434"/>
        <v>12.99</v>
      </c>
      <c r="Q1263" s="63" t="str">
        <f t="shared" si="435"/>
        <v>RS706</v>
      </c>
      <c r="R1263" s="63" t="str">
        <f t="shared" si="436"/>
        <v>AIR SEOUL</v>
      </c>
      <c r="S1263" s="54">
        <f t="shared" si="437"/>
        <v>45927</v>
      </c>
      <c r="T1263" s="94">
        <f t="shared" si="438"/>
        <v>1686</v>
      </c>
      <c r="U1263" s="98" cm="1">
        <f t="array" ref="U1263">IF(OR(ISNUMBER(SEARCH("대신대납",J1263)),ISNUMBER(SEARCH("대신 대납",J1263))),_xlfn.LET(
  _xlpm.s,J1263,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3" s="98">
        <f>((K1263-1)*2500)/(Summary!$B$23/100)</f>
        <v>0</v>
      </c>
      <c r="W1263" s="107">
        <f>IF(OR(ISNUMBER(SEARCH("대신대납",J1263)),ISNUMBER(SEARCH("대신 대납",J1263)),ISNUMBER(SEARCH("대신착불",J1263)),ISNUMBER(SEARCH("대신 착불",J1263))), 0,_xlfn.IFNA(_xlfn.IFS(
    AND(N1263/K1263 &gt; 2, N1263/K1263 &lt;= 5), 500/(Summary!$B$23/100) * K1263,
    AND(N1263/K1263 &gt; 5, N1263/K1263 &lt;= 10), 1000/(Summary!$B$23/100) * K1263,
    AND(N1263/K1263 &gt; 10, N1263/K1263 &lt;= 20), 3000/(Summary!$B$23/100) * K1263,
    AND(N1263/K1263 &gt; 20, N1263/K1263 &lt;= 25), 11000/(Summary!$B$23/100) * K1263,
    AND(N1263/K1263 &gt; 25, N1263/K1263 &lt;= 999), 15000/(Summary!$B$23/100) * K1263
),0))</f>
        <v>106.11993675251769</v>
      </c>
      <c r="X1263" s="99" cm="1">
        <f t="array" ref="X1263">_xlfn.IFNA(_xlfn.IFS(AND(P1263&gt;=2000, P1263&lt;3000), 10000, AND(P1263&gt;=3000, P1263&lt;4000), 15000, AND(P1263&gt;=4000, P1263&lt;5000), 20000, AND(P1263&gt;=5000), 25000),0)</f>
        <v>0</v>
      </c>
      <c r="Y1263" s="64" t="str">
        <f>_xlfn.IFNA(VLOOKUP(D1263,OTC!$A:$H,8,0),"")</f>
        <v/>
      </c>
      <c r="Z1263" s="102">
        <f t="shared" si="439"/>
        <v>106</v>
      </c>
      <c r="AA1263" s="113">
        <f t="shared" si="440"/>
        <v>1792</v>
      </c>
      <c r="AB1263" s="124">
        <f>IF(OR(ISNUMBER(SEARCH("적하삭제",J1263)),ISNUMBER(SEARCH("적하 삭제",J1263))),0,AA1263*Summary!$B$23/100)</f>
        <v>16886.553599999999</v>
      </c>
      <c r="AC1263" s="65"/>
      <c r="AD1263" s="145">
        <v>45927</v>
      </c>
      <c r="AE1263" s="139" t="s">
        <v>10</v>
      </c>
      <c r="AF1263" s="139">
        <v>82020038200</v>
      </c>
      <c r="AG1263" s="139" t="s">
        <v>3776</v>
      </c>
      <c r="AH1263" s="139" t="s">
        <v>3777</v>
      </c>
      <c r="AI1263" s="139">
        <v>1026946488</v>
      </c>
      <c r="AJ1263" s="139">
        <v>5545</v>
      </c>
      <c r="AK1263" s="139"/>
      <c r="AL1263" s="140">
        <v>1</v>
      </c>
      <c r="AM1263" s="141">
        <v>1.85</v>
      </c>
      <c r="AN1263" s="141">
        <v>6.4</v>
      </c>
      <c r="AO1263" s="141">
        <v>6.5</v>
      </c>
      <c r="AP1263" s="139" t="s">
        <v>8</v>
      </c>
      <c r="AQ1263" s="141">
        <v>12.99</v>
      </c>
      <c r="AR1263" s="139" t="s">
        <v>81</v>
      </c>
      <c r="AS1263" s="139" t="s">
        <v>81</v>
      </c>
      <c r="AT1263" s="139" t="s">
        <v>81</v>
      </c>
      <c r="AU1263" s="139" t="s">
        <v>81</v>
      </c>
      <c r="AV1263" s="139"/>
      <c r="AW1263" s="139">
        <v>2256355</v>
      </c>
      <c r="AX1263" s="139" t="s">
        <v>121</v>
      </c>
      <c r="AY1263" s="139" t="s">
        <v>82</v>
      </c>
      <c r="AZ1263" s="139"/>
      <c r="BA1263" s="139" t="s">
        <v>83</v>
      </c>
      <c r="BB1263" s="157">
        <v>596421516113</v>
      </c>
      <c r="BC1263" s="139"/>
      <c r="BD1263" s="139" t="s">
        <v>3778</v>
      </c>
      <c r="BE1263" s="139" t="s">
        <v>88</v>
      </c>
      <c r="BF1263" s="139" t="s">
        <v>87</v>
      </c>
      <c r="BG1263" s="139" t="s">
        <v>84</v>
      </c>
      <c r="BH1263" s="139" t="s">
        <v>85</v>
      </c>
      <c r="BI1263" s="139" t="s">
        <v>86</v>
      </c>
      <c r="BJ1263" s="139"/>
      <c r="BK1263" s="139" t="s">
        <v>116</v>
      </c>
    </row>
    <row r="1264" spans="1:63" ht="13.2" customHeight="1" x14ac:dyDescent="0.2">
      <c r="A1264" s="54">
        <f t="shared" si="419"/>
        <v>45927</v>
      </c>
      <c r="B1264" s="54" t="str">
        <f t="shared" si="420"/>
        <v>NRT</v>
      </c>
      <c r="C1264" s="53">
        <f t="shared" si="421"/>
        <v>82020038200</v>
      </c>
      <c r="D1264" s="55" t="str">
        <f t="shared" si="422"/>
        <v>PJP250150506</v>
      </c>
      <c r="E1264" s="53">
        <f t="shared" si="423"/>
        <v>596421512661</v>
      </c>
      <c r="F1264" s="53">
        <f t="shared" si="424"/>
        <v>2256355</v>
      </c>
      <c r="G1264" s="53" t="str">
        <f t="shared" si="425"/>
        <v>SWCORP (TEAMHT)</v>
      </c>
      <c r="H1264" s="55" t="str">
        <f t="shared" si="426"/>
        <v>조영석</v>
      </c>
      <c r="I1264" s="53">
        <f t="shared" si="427"/>
        <v>50130</v>
      </c>
      <c r="J1264" s="72">
        <f t="shared" si="428"/>
        <v>0</v>
      </c>
      <c r="K1264" s="114">
        <f t="shared" si="429"/>
        <v>1</v>
      </c>
      <c r="L1264" s="115">
        <f t="shared" si="430"/>
        <v>8.1999999999999993</v>
      </c>
      <c r="M1264" s="115">
        <f t="shared" si="431"/>
        <v>10.4</v>
      </c>
      <c r="N1264" s="56">
        <f t="shared" si="432"/>
        <v>10.4</v>
      </c>
      <c r="O1264" s="53" t="str">
        <f t="shared" si="433"/>
        <v>일반(목록배제,Normal-Manifest Exception)</v>
      </c>
      <c r="P1264" s="100">
        <f t="shared" si="434"/>
        <v>42.24</v>
      </c>
      <c r="Q1264" s="63" t="str">
        <f t="shared" si="435"/>
        <v>RS706</v>
      </c>
      <c r="R1264" s="63" t="str">
        <f t="shared" si="436"/>
        <v>AIR SEOUL</v>
      </c>
      <c r="S1264" s="54">
        <f t="shared" si="437"/>
        <v>45927</v>
      </c>
      <c r="T1264" s="94">
        <f t="shared" si="438"/>
        <v>2446</v>
      </c>
      <c r="U1264" s="98" cm="1">
        <f t="array" ref="U1264">IF(OR(ISNUMBER(SEARCH("대신대납",J1264)),ISNUMBER(SEARCH("대신 대납",J1264))),_xlfn.LET(
  _xlpm.s,J1264,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4" s="98">
        <f>((K1264-1)*2500)/(Summary!$B$23/100)</f>
        <v>0</v>
      </c>
      <c r="W1264" s="107">
        <f>IF(OR(ISNUMBER(SEARCH("대신대납",J1264)),ISNUMBER(SEARCH("대신 대납",J1264)),ISNUMBER(SEARCH("대신착불",J1264)),ISNUMBER(SEARCH("대신 착불",J1264))), 0,_xlfn.IFNA(_xlfn.IFS(
    AND(N1264/K1264 &gt; 2, N1264/K1264 &lt;= 5), 500/(Summary!$B$23/100) * K1264,
    AND(N1264/K1264 &gt; 5, N1264/K1264 &lt;= 10), 1000/(Summary!$B$23/100) * K1264,
    AND(N1264/K1264 &gt; 10, N1264/K1264 &lt;= 20), 3000/(Summary!$B$23/100) * K1264,
    AND(N1264/K1264 &gt; 20, N1264/K1264 &lt;= 25), 11000/(Summary!$B$23/100) * K1264,
    AND(N1264/K1264 &gt; 25, N1264/K1264 &lt;= 999), 15000/(Summary!$B$23/100) * K1264
),0))</f>
        <v>318.35981025755302</v>
      </c>
      <c r="X1264" s="99" cm="1">
        <f t="array" ref="X1264">_xlfn.IFNA(_xlfn.IFS(AND(P1264&gt;=2000, P1264&lt;3000), 10000, AND(P1264&gt;=3000, P1264&lt;4000), 15000, AND(P1264&gt;=4000, P1264&lt;5000), 20000, AND(P1264&gt;=5000), 25000),0)</f>
        <v>0</v>
      </c>
      <c r="Y1264" s="64" t="str">
        <f>_xlfn.IFNA(VLOOKUP(D1264,OTC!$A:$H,8,0),"")</f>
        <v/>
      </c>
      <c r="Z1264" s="102">
        <f t="shared" si="439"/>
        <v>318</v>
      </c>
      <c r="AA1264" s="113">
        <f t="shared" si="440"/>
        <v>2764</v>
      </c>
      <c r="AB1264" s="124">
        <f>IF(OR(ISNUMBER(SEARCH("적하삭제",J1264)),ISNUMBER(SEARCH("적하 삭제",J1264))),0,AA1264*Summary!$B$23/100)</f>
        <v>26046.001200000002</v>
      </c>
      <c r="AC1264" s="65"/>
      <c r="AD1264" s="145">
        <v>45927</v>
      </c>
      <c r="AE1264" s="139" t="s">
        <v>10</v>
      </c>
      <c r="AF1264" s="139">
        <v>82020038200</v>
      </c>
      <c r="AG1264" s="139" t="s">
        <v>3779</v>
      </c>
      <c r="AH1264" s="139" t="s">
        <v>3780</v>
      </c>
      <c r="AI1264" s="139">
        <v>1039417481</v>
      </c>
      <c r="AJ1264" s="139">
        <v>50130</v>
      </c>
      <c r="AK1264" s="139"/>
      <c r="AL1264" s="140">
        <v>1</v>
      </c>
      <c r="AM1264" s="141">
        <v>8.1999999999999993</v>
      </c>
      <c r="AN1264" s="141">
        <v>10.4</v>
      </c>
      <c r="AO1264" s="141">
        <v>10.5</v>
      </c>
      <c r="AP1264" s="139" t="s">
        <v>8</v>
      </c>
      <c r="AQ1264" s="141">
        <v>42.24</v>
      </c>
      <c r="AR1264" s="139" t="s">
        <v>81</v>
      </c>
      <c r="AS1264" s="139" t="s">
        <v>81</v>
      </c>
      <c r="AT1264" s="139" t="s">
        <v>81</v>
      </c>
      <c r="AU1264" s="139" t="s">
        <v>81</v>
      </c>
      <c r="AV1264" s="139" t="s">
        <v>81</v>
      </c>
      <c r="AW1264" s="139">
        <v>2256355</v>
      </c>
      <c r="AX1264" s="139" t="s">
        <v>121</v>
      </c>
      <c r="AY1264" s="139" t="s">
        <v>82</v>
      </c>
      <c r="AZ1264" s="139"/>
      <c r="BA1264" s="139" t="s">
        <v>83</v>
      </c>
      <c r="BB1264" s="157">
        <v>596421512661</v>
      </c>
      <c r="BC1264" s="139"/>
      <c r="BD1264" s="139" t="s">
        <v>3781</v>
      </c>
      <c r="BE1264" s="139" t="s">
        <v>88</v>
      </c>
      <c r="BF1264" s="139" t="s">
        <v>87</v>
      </c>
      <c r="BG1264" s="139" t="s">
        <v>84</v>
      </c>
      <c r="BH1264" s="139" t="s">
        <v>85</v>
      </c>
      <c r="BI1264" s="139" t="s">
        <v>86</v>
      </c>
      <c r="BJ1264" s="139"/>
      <c r="BK1264" s="139" t="s">
        <v>116</v>
      </c>
    </row>
    <row r="1265" spans="1:63" ht="13.2" customHeight="1" x14ac:dyDescent="0.2">
      <c r="A1265" s="54">
        <f t="shared" si="419"/>
        <v>45927</v>
      </c>
      <c r="B1265" s="54" t="str">
        <f t="shared" si="420"/>
        <v>NRT</v>
      </c>
      <c r="C1265" s="53">
        <f t="shared" si="421"/>
        <v>82020038200</v>
      </c>
      <c r="D1265" s="55" t="str">
        <f t="shared" si="422"/>
        <v>PJP250150480</v>
      </c>
      <c r="E1265" s="53">
        <f t="shared" si="423"/>
        <v>596421512403</v>
      </c>
      <c r="F1265" s="53">
        <f t="shared" si="424"/>
        <v>2256355</v>
      </c>
      <c r="G1265" s="53" t="str">
        <f t="shared" si="425"/>
        <v>SWCORP (TEAMHT)</v>
      </c>
      <c r="H1265" s="55" t="str">
        <f t="shared" si="426"/>
        <v>강석준</v>
      </c>
      <c r="I1265" s="53">
        <f t="shared" si="427"/>
        <v>46048</v>
      </c>
      <c r="J1265" s="72">
        <f t="shared" si="428"/>
        <v>0</v>
      </c>
      <c r="K1265" s="114">
        <f t="shared" si="429"/>
        <v>1</v>
      </c>
      <c r="L1265" s="115">
        <f t="shared" si="430"/>
        <v>0.65</v>
      </c>
      <c r="M1265" s="115">
        <f t="shared" si="431"/>
        <v>2.1</v>
      </c>
      <c r="N1265" s="56">
        <f t="shared" si="432"/>
        <v>2.1</v>
      </c>
      <c r="O1265" s="53" t="str">
        <f t="shared" si="433"/>
        <v>일반(목록배제,Normal-Manifest Exception)</v>
      </c>
      <c r="P1265" s="100">
        <f t="shared" si="434"/>
        <v>8.5299999999999994</v>
      </c>
      <c r="Q1265" s="63" t="str">
        <f t="shared" si="435"/>
        <v>RS706</v>
      </c>
      <c r="R1265" s="63" t="str">
        <f t="shared" si="436"/>
        <v>AIR SEOUL</v>
      </c>
      <c r="S1265" s="54">
        <f t="shared" si="437"/>
        <v>45927</v>
      </c>
      <c r="T1265" s="94">
        <f t="shared" si="438"/>
        <v>869</v>
      </c>
      <c r="U1265" s="98" cm="1">
        <f t="array" ref="U1265">IF(OR(ISNUMBER(SEARCH("대신대납",J1265)),ISNUMBER(SEARCH("대신 대납",J1265))),_xlfn.LET(
  _xlpm.s,J1265,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5" s="98">
        <f>((K1265-1)*2500)/(Summary!$B$23/100)</f>
        <v>0</v>
      </c>
      <c r="W1265" s="107">
        <f>IF(OR(ISNUMBER(SEARCH("대신대납",J1265)),ISNUMBER(SEARCH("대신 대납",J1265)),ISNUMBER(SEARCH("대신착불",J1265)),ISNUMBER(SEARCH("대신 착불",J1265))), 0,_xlfn.IFNA(_xlfn.IFS(
    AND(N1265/K1265 &gt; 2, N1265/K1265 &lt;= 5), 500/(Summary!$B$23/100) * K1265,
    AND(N1265/K1265 &gt; 5, N1265/K1265 &lt;= 10), 1000/(Summary!$B$23/100) * K1265,
    AND(N1265/K1265 &gt; 10, N1265/K1265 &lt;= 20), 3000/(Summary!$B$23/100) * K1265,
    AND(N1265/K1265 &gt; 20, N1265/K1265 &lt;= 25), 11000/(Summary!$B$23/100) * K1265,
    AND(N1265/K1265 &gt; 25, N1265/K1265 &lt;= 999), 15000/(Summary!$B$23/100) * K1265
),0))</f>
        <v>53.059968376258844</v>
      </c>
      <c r="X1265" s="99" cm="1">
        <f t="array" ref="X1265">_xlfn.IFNA(_xlfn.IFS(AND(P1265&gt;=2000, P1265&lt;3000), 10000, AND(P1265&gt;=3000, P1265&lt;4000), 15000, AND(P1265&gt;=4000, P1265&lt;5000), 20000, AND(P1265&gt;=5000), 25000),0)</f>
        <v>0</v>
      </c>
      <c r="Y1265" s="64" t="str">
        <f>_xlfn.IFNA(VLOOKUP(D1265,OTC!$A:$H,8,0),"")</f>
        <v/>
      </c>
      <c r="Z1265" s="102">
        <f t="shared" si="439"/>
        <v>53</v>
      </c>
      <c r="AA1265" s="113">
        <f t="shared" si="440"/>
        <v>922</v>
      </c>
      <c r="AB1265" s="124">
        <f>IF(OR(ISNUMBER(SEARCH("적하삭제",J1265)),ISNUMBER(SEARCH("적하 삭제",J1265))),0,AA1265*Summary!$B$23/100)</f>
        <v>8688.2826000000005</v>
      </c>
      <c r="AC1265" s="65"/>
      <c r="AD1265" s="145">
        <v>45927</v>
      </c>
      <c r="AE1265" s="139" t="s">
        <v>10</v>
      </c>
      <c r="AF1265" s="139">
        <v>82020038200</v>
      </c>
      <c r="AG1265" s="139" t="s">
        <v>3782</v>
      </c>
      <c r="AH1265" s="139" t="s">
        <v>3783</v>
      </c>
      <c r="AI1265" s="139">
        <v>1027758990</v>
      </c>
      <c r="AJ1265" s="139">
        <v>46048</v>
      </c>
      <c r="AK1265" s="139"/>
      <c r="AL1265" s="140">
        <v>1</v>
      </c>
      <c r="AM1265" s="141">
        <v>0.65</v>
      </c>
      <c r="AN1265" s="141">
        <v>2.1</v>
      </c>
      <c r="AO1265" s="141">
        <v>2.1</v>
      </c>
      <c r="AP1265" s="139" t="s">
        <v>8</v>
      </c>
      <c r="AQ1265" s="141">
        <v>8.5299999999999994</v>
      </c>
      <c r="AR1265" s="139" t="s">
        <v>81</v>
      </c>
      <c r="AS1265" s="139" t="s">
        <v>81</v>
      </c>
      <c r="AT1265" s="139" t="s">
        <v>81</v>
      </c>
      <c r="AU1265" s="139" t="s">
        <v>81</v>
      </c>
      <c r="AV1265" s="139" t="s">
        <v>81</v>
      </c>
      <c r="AW1265" s="139">
        <v>2256355</v>
      </c>
      <c r="AX1265" s="139" t="s">
        <v>121</v>
      </c>
      <c r="AY1265" s="139" t="s">
        <v>82</v>
      </c>
      <c r="AZ1265" s="139"/>
      <c r="BA1265" s="139" t="s">
        <v>83</v>
      </c>
      <c r="BB1265" s="157">
        <v>596421512403</v>
      </c>
      <c r="BC1265" s="139"/>
      <c r="BD1265" s="139" t="s">
        <v>3784</v>
      </c>
      <c r="BE1265" s="139" t="s">
        <v>88</v>
      </c>
      <c r="BF1265" s="139" t="s">
        <v>87</v>
      </c>
      <c r="BG1265" s="139" t="s">
        <v>84</v>
      </c>
      <c r="BH1265" s="139" t="s">
        <v>85</v>
      </c>
      <c r="BI1265" s="139" t="s">
        <v>86</v>
      </c>
      <c r="BJ1265" s="139"/>
      <c r="BK1265" s="139" t="s">
        <v>116</v>
      </c>
    </row>
    <row r="1266" spans="1:63" ht="13.2" customHeight="1" x14ac:dyDescent="0.2">
      <c r="A1266" s="54">
        <f t="shared" si="419"/>
        <v>45927</v>
      </c>
      <c r="B1266" s="54" t="str">
        <f t="shared" si="420"/>
        <v>NRT</v>
      </c>
      <c r="C1266" s="53">
        <f t="shared" si="421"/>
        <v>82020038200</v>
      </c>
      <c r="D1266" s="55" t="str">
        <f t="shared" si="422"/>
        <v>PJP250150502</v>
      </c>
      <c r="E1266" s="53">
        <f t="shared" si="423"/>
        <v>596421512624</v>
      </c>
      <c r="F1266" s="53">
        <f t="shared" si="424"/>
        <v>2256355</v>
      </c>
      <c r="G1266" s="53" t="str">
        <f t="shared" si="425"/>
        <v>SWCORP (TEAMHT)</v>
      </c>
      <c r="H1266" s="55" t="str">
        <f t="shared" si="426"/>
        <v>신범준</v>
      </c>
      <c r="I1266" s="53">
        <f t="shared" si="427"/>
        <v>24225</v>
      </c>
      <c r="J1266" s="72">
        <f t="shared" si="428"/>
        <v>0</v>
      </c>
      <c r="K1266" s="114">
        <f t="shared" si="429"/>
        <v>1</v>
      </c>
      <c r="L1266" s="115">
        <f t="shared" si="430"/>
        <v>3.05</v>
      </c>
      <c r="M1266" s="115">
        <f t="shared" si="431"/>
        <v>3.6</v>
      </c>
      <c r="N1266" s="56">
        <f t="shared" si="432"/>
        <v>3.6</v>
      </c>
      <c r="O1266" s="53" t="str">
        <f t="shared" si="433"/>
        <v>일반(목록배제,Normal-Manifest Exception)</v>
      </c>
      <c r="P1266" s="100">
        <f t="shared" si="434"/>
        <v>19.510000000000002</v>
      </c>
      <c r="Q1266" s="63" t="str">
        <f t="shared" si="435"/>
        <v>RS706</v>
      </c>
      <c r="R1266" s="63" t="str">
        <f t="shared" si="436"/>
        <v>AIR SEOUL</v>
      </c>
      <c r="S1266" s="54">
        <f t="shared" si="437"/>
        <v>45927</v>
      </c>
      <c r="T1266" s="94">
        <f t="shared" si="438"/>
        <v>1154</v>
      </c>
      <c r="U1266" s="98" cm="1">
        <f t="array" ref="U1266">IF(OR(ISNUMBER(SEARCH("대신대납",J1266)),ISNUMBER(SEARCH("대신 대납",J1266))),_xlfn.LET(
  _xlpm.s,J1266,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6" s="98">
        <f>((K1266-1)*2500)/(Summary!$B$23/100)</f>
        <v>0</v>
      </c>
      <c r="W1266" s="107">
        <f>IF(OR(ISNUMBER(SEARCH("대신대납",J1266)),ISNUMBER(SEARCH("대신 대납",J1266)),ISNUMBER(SEARCH("대신착불",J1266)),ISNUMBER(SEARCH("대신 착불",J1266))), 0,_xlfn.IFNA(_xlfn.IFS(
    AND(N1266/K1266 &gt; 2, N1266/K1266 &lt;= 5), 500/(Summary!$B$23/100) * K1266,
    AND(N1266/K1266 &gt; 5, N1266/K1266 &lt;= 10), 1000/(Summary!$B$23/100) * K1266,
    AND(N1266/K1266 &gt; 10, N1266/K1266 &lt;= 20), 3000/(Summary!$B$23/100) * K1266,
    AND(N1266/K1266 &gt; 20, N1266/K1266 &lt;= 25), 11000/(Summary!$B$23/100) * K1266,
    AND(N1266/K1266 &gt; 25, N1266/K1266 &lt;= 999), 15000/(Summary!$B$23/100) * K1266
),0))</f>
        <v>53.059968376258844</v>
      </c>
      <c r="X1266" s="99" cm="1">
        <f t="array" ref="X1266">_xlfn.IFNA(_xlfn.IFS(AND(P1266&gt;=2000, P1266&lt;3000), 10000, AND(P1266&gt;=3000, P1266&lt;4000), 15000, AND(P1266&gt;=4000, P1266&lt;5000), 20000, AND(P1266&gt;=5000), 25000),0)</f>
        <v>0</v>
      </c>
      <c r="Y1266" s="64" t="str">
        <f>_xlfn.IFNA(VLOOKUP(D1266,OTC!$A:$H,8,0),"")</f>
        <v/>
      </c>
      <c r="Z1266" s="102">
        <f t="shared" si="439"/>
        <v>53</v>
      </c>
      <c r="AA1266" s="113">
        <f t="shared" si="440"/>
        <v>1207</v>
      </c>
      <c r="AB1266" s="124">
        <f>IF(OR(ISNUMBER(SEARCH("적하삭제",J1266)),ISNUMBER(SEARCH("적하 삭제",J1266))),0,AA1266*Summary!$B$23/100)</f>
        <v>11373.9231</v>
      </c>
      <c r="AC1266" s="65"/>
      <c r="AD1266" s="145">
        <v>45927</v>
      </c>
      <c r="AE1266" s="139" t="s">
        <v>10</v>
      </c>
      <c r="AF1266" s="139">
        <v>82020038200</v>
      </c>
      <c r="AG1266" s="139" t="s">
        <v>3785</v>
      </c>
      <c r="AH1266" s="139" t="s">
        <v>3786</v>
      </c>
      <c r="AI1266" s="139">
        <v>1035143655</v>
      </c>
      <c r="AJ1266" s="139">
        <v>24225</v>
      </c>
      <c r="AK1266" s="139"/>
      <c r="AL1266" s="140">
        <v>1</v>
      </c>
      <c r="AM1266" s="141">
        <v>3.05</v>
      </c>
      <c r="AN1266" s="141">
        <v>3.6</v>
      </c>
      <c r="AO1266" s="141">
        <v>3.6</v>
      </c>
      <c r="AP1266" s="139" t="s">
        <v>8</v>
      </c>
      <c r="AQ1266" s="141">
        <v>19.510000000000002</v>
      </c>
      <c r="AR1266" s="139" t="s">
        <v>81</v>
      </c>
      <c r="AS1266" s="139" t="s">
        <v>81</v>
      </c>
      <c r="AT1266" s="139" t="s">
        <v>81</v>
      </c>
      <c r="AU1266" s="139" t="s">
        <v>81</v>
      </c>
      <c r="AV1266" s="139" t="s">
        <v>81</v>
      </c>
      <c r="AW1266" s="139">
        <v>2256355</v>
      </c>
      <c r="AX1266" s="139" t="s">
        <v>121</v>
      </c>
      <c r="AY1266" s="139" t="s">
        <v>82</v>
      </c>
      <c r="AZ1266" s="139"/>
      <c r="BA1266" s="139" t="s">
        <v>83</v>
      </c>
      <c r="BB1266" s="157">
        <v>596421512624</v>
      </c>
      <c r="BC1266" s="139"/>
      <c r="BD1266" s="139" t="s">
        <v>3787</v>
      </c>
      <c r="BE1266" s="139" t="s">
        <v>88</v>
      </c>
      <c r="BF1266" s="139" t="s">
        <v>87</v>
      </c>
      <c r="BG1266" s="139" t="s">
        <v>84</v>
      </c>
      <c r="BH1266" s="139" t="s">
        <v>85</v>
      </c>
      <c r="BI1266" s="139" t="s">
        <v>86</v>
      </c>
      <c r="BJ1266" s="139"/>
      <c r="BK1266" s="139" t="s">
        <v>116</v>
      </c>
    </row>
    <row r="1267" spans="1:63" ht="13.2" customHeight="1" x14ac:dyDescent="0.2">
      <c r="A1267" s="54">
        <f t="shared" si="419"/>
        <v>45927</v>
      </c>
      <c r="B1267" s="54" t="str">
        <f t="shared" si="420"/>
        <v>NRT</v>
      </c>
      <c r="C1267" s="53">
        <f t="shared" si="421"/>
        <v>82020038200</v>
      </c>
      <c r="D1267" s="55" t="str">
        <f t="shared" si="422"/>
        <v>PJP250151294</v>
      </c>
      <c r="E1267" s="53">
        <f t="shared" si="423"/>
        <v>596421515914</v>
      </c>
      <c r="F1267" s="53">
        <f t="shared" si="424"/>
        <v>2256355</v>
      </c>
      <c r="G1267" s="53" t="str">
        <f t="shared" si="425"/>
        <v>SWCORP (TEAMHT)</v>
      </c>
      <c r="H1267" s="55" t="str">
        <f t="shared" si="426"/>
        <v>김희영</v>
      </c>
      <c r="I1267" s="53">
        <f t="shared" si="427"/>
        <v>56133</v>
      </c>
      <c r="J1267" s="72">
        <f t="shared" si="428"/>
        <v>0</v>
      </c>
      <c r="K1267" s="114">
        <f t="shared" si="429"/>
        <v>1</v>
      </c>
      <c r="L1267" s="115">
        <f t="shared" si="430"/>
        <v>3.25</v>
      </c>
      <c r="M1267" s="115">
        <f t="shared" si="431"/>
        <v>6.2</v>
      </c>
      <c r="N1267" s="56">
        <f t="shared" si="432"/>
        <v>6.2</v>
      </c>
      <c r="O1267" s="53" t="str">
        <f t="shared" si="433"/>
        <v>일반(목록배제,Normal-Manifest Exception)</v>
      </c>
      <c r="P1267" s="100">
        <f t="shared" si="434"/>
        <v>20.07</v>
      </c>
      <c r="Q1267" s="63" t="str">
        <f t="shared" si="435"/>
        <v>RS706</v>
      </c>
      <c r="R1267" s="63" t="str">
        <f t="shared" si="436"/>
        <v>AIR SEOUL</v>
      </c>
      <c r="S1267" s="54">
        <f t="shared" si="437"/>
        <v>45927</v>
      </c>
      <c r="T1267" s="94">
        <f t="shared" si="438"/>
        <v>1648</v>
      </c>
      <c r="U1267" s="98" cm="1">
        <f t="array" ref="U1267">IF(OR(ISNUMBER(SEARCH("대신대납",J1267)),ISNUMBER(SEARCH("대신 대납",J1267))),_xlfn.LET(
  _xlpm.s,J1267,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7" s="98">
        <f>((K1267-1)*2500)/(Summary!$B$23/100)</f>
        <v>0</v>
      </c>
      <c r="W1267" s="107">
        <f>IF(OR(ISNUMBER(SEARCH("대신대납",J1267)),ISNUMBER(SEARCH("대신 대납",J1267)),ISNUMBER(SEARCH("대신착불",J1267)),ISNUMBER(SEARCH("대신 착불",J1267))), 0,_xlfn.IFNA(_xlfn.IFS(
    AND(N1267/K1267 &gt; 2, N1267/K1267 &lt;= 5), 500/(Summary!$B$23/100) * K1267,
    AND(N1267/K1267 &gt; 5, N1267/K1267 &lt;= 10), 1000/(Summary!$B$23/100) * K1267,
    AND(N1267/K1267 &gt; 10, N1267/K1267 &lt;= 20), 3000/(Summary!$B$23/100) * K1267,
    AND(N1267/K1267 &gt; 20, N1267/K1267 &lt;= 25), 11000/(Summary!$B$23/100) * K1267,
    AND(N1267/K1267 &gt; 25, N1267/K1267 &lt;= 999), 15000/(Summary!$B$23/100) * K1267
),0))</f>
        <v>106.11993675251769</v>
      </c>
      <c r="X1267" s="99" cm="1">
        <f t="array" ref="X1267">_xlfn.IFNA(_xlfn.IFS(AND(P1267&gt;=2000, P1267&lt;3000), 10000, AND(P1267&gt;=3000, P1267&lt;4000), 15000, AND(P1267&gt;=4000, P1267&lt;5000), 20000, AND(P1267&gt;=5000), 25000),0)</f>
        <v>0</v>
      </c>
      <c r="Y1267" s="64" t="str">
        <f>_xlfn.IFNA(VLOOKUP(D1267,OTC!$A:$H,8,0),"")</f>
        <v/>
      </c>
      <c r="Z1267" s="102">
        <f t="shared" si="439"/>
        <v>106</v>
      </c>
      <c r="AA1267" s="113">
        <f t="shared" si="440"/>
        <v>1754</v>
      </c>
      <c r="AB1267" s="124">
        <f>IF(OR(ISNUMBER(SEARCH("적하삭제",J1267)),ISNUMBER(SEARCH("적하 삭제",J1267))),0,AA1267*Summary!$B$23/100)</f>
        <v>16528.468199999999</v>
      </c>
      <c r="AC1267" s="65"/>
      <c r="AD1267" s="145">
        <v>45927</v>
      </c>
      <c r="AE1267" s="139" t="s">
        <v>10</v>
      </c>
      <c r="AF1267" s="139">
        <v>82020038200</v>
      </c>
      <c r="AG1267" s="139" t="s">
        <v>3788</v>
      </c>
      <c r="AH1267" s="139" t="s">
        <v>1458</v>
      </c>
      <c r="AI1267" s="139">
        <v>1097231249</v>
      </c>
      <c r="AJ1267" s="139">
        <v>56133</v>
      </c>
      <c r="AK1267" s="139"/>
      <c r="AL1267" s="140">
        <v>1</v>
      </c>
      <c r="AM1267" s="141">
        <v>3.25</v>
      </c>
      <c r="AN1267" s="141">
        <v>6.2</v>
      </c>
      <c r="AO1267" s="141">
        <v>6.5</v>
      </c>
      <c r="AP1267" s="139" t="s">
        <v>8</v>
      </c>
      <c r="AQ1267" s="141">
        <v>20.07</v>
      </c>
      <c r="AR1267" s="139" t="s">
        <v>81</v>
      </c>
      <c r="AS1267" s="139" t="s">
        <v>81</v>
      </c>
      <c r="AT1267" s="139" t="s">
        <v>81</v>
      </c>
      <c r="AU1267" s="139" t="s">
        <v>81</v>
      </c>
      <c r="AV1267" s="139" t="s">
        <v>81</v>
      </c>
      <c r="AW1267" s="139">
        <v>2256355</v>
      </c>
      <c r="AX1267" s="139" t="s">
        <v>121</v>
      </c>
      <c r="AY1267" s="139" t="s">
        <v>82</v>
      </c>
      <c r="AZ1267" s="139"/>
      <c r="BA1267" s="139" t="s">
        <v>83</v>
      </c>
      <c r="BB1267" s="157">
        <v>596421515914</v>
      </c>
      <c r="BC1267" s="139"/>
      <c r="BD1267" s="139" t="s">
        <v>3789</v>
      </c>
      <c r="BE1267" s="139" t="s">
        <v>88</v>
      </c>
      <c r="BF1267" s="139" t="s">
        <v>87</v>
      </c>
      <c r="BG1267" s="139" t="s">
        <v>84</v>
      </c>
      <c r="BH1267" s="139" t="s">
        <v>85</v>
      </c>
      <c r="BI1267" s="139" t="s">
        <v>86</v>
      </c>
      <c r="BJ1267" s="139"/>
      <c r="BK1267" s="139" t="s">
        <v>116</v>
      </c>
    </row>
    <row r="1268" spans="1:63" ht="13.2" customHeight="1" x14ac:dyDescent="0.2">
      <c r="A1268" s="54">
        <f t="shared" si="419"/>
        <v>45927</v>
      </c>
      <c r="B1268" s="54" t="str">
        <f t="shared" si="420"/>
        <v>NRT</v>
      </c>
      <c r="C1268" s="53">
        <f t="shared" si="421"/>
        <v>82020038200</v>
      </c>
      <c r="D1268" s="55" t="str">
        <f t="shared" si="422"/>
        <v>PJP250151309</v>
      </c>
      <c r="E1268" s="53">
        <f t="shared" si="423"/>
        <v>596421516065</v>
      </c>
      <c r="F1268" s="53">
        <f t="shared" si="424"/>
        <v>2256355</v>
      </c>
      <c r="G1268" s="53" t="str">
        <f t="shared" si="425"/>
        <v>SWCORP (TEAMHT)</v>
      </c>
      <c r="H1268" s="55" t="str">
        <f t="shared" si="426"/>
        <v>하나영</v>
      </c>
      <c r="I1268" s="53">
        <f t="shared" si="427"/>
        <v>13603</v>
      </c>
      <c r="J1268" s="72">
        <f t="shared" si="428"/>
        <v>0</v>
      </c>
      <c r="K1268" s="114">
        <f t="shared" si="429"/>
        <v>1</v>
      </c>
      <c r="L1268" s="115">
        <f t="shared" si="430"/>
        <v>3.8</v>
      </c>
      <c r="M1268" s="115">
        <f t="shared" si="431"/>
        <v>6</v>
      </c>
      <c r="N1268" s="56">
        <f t="shared" si="432"/>
        <v>6</v>
      </c>
      <c r="O1268" s="53" t="str">
        <f t="shared" si="433"/>
        <v>일반(목록배제,Normal-Manifest Exception)</v>
      </c>
      <c r="P1268" s="100">
        <f t="shared" si="434"/>
        <v>55.74</v>
      </c>
      <c r="Q1268" s="63" t="str">
        <f t="shared" si="435"/>
        <v>RS706</v>
      </c>
      <c r="R1268" s="63" t="str">
        <f t="shared" si="436"/>
        <v>AIR SEOUL</v>
      </c>
      <c r="S1268" s="54">
        <f t="shared" si="437"/>
        <v>45927</v>
      </c>
      <c r="T1268" s="94">
        <f t="shared" si="438"/>
        <v>1610</v>
      </c>
      <c r="U1268" s="98" cm="1">
        <f t="array" ref="U1268">IF(OR(ISNUMBER(SEARCH("대신대납",J1268)),ISNUMBER(SEARCH("대신 대납",J1268))),_xlfn.LET(
  _xlpm.s,J1268,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8" s="98">
        <f>((K1268-1)*2500)/(Summary!$B$23/100)</f>
        <v>0</v>
      </c>
      <c r="W1268" s="107">
        <f>IF(OR(ISNUMBER(SEARCH("대신대납",J1268)),ISNUMBER(SEARCH("대신 대납",J1268)),ISNUMBER(SEARCH("대신착불",J1268)),ISNUMBER(SEARCH("대신 착불",J1268))), 0,_xlfn.IFNA(_xlfn.IFS(
    AND(N1268/K1268 &gt; 2, N1268/K1268 &lt;= 5), 500/(Summary!$B$23/100) * K1268,
    AND(N1268/K1268 &gt; 5, N1268/K1268 &lt;= 10), 1000/(Summary!$B$23/100) * K1268,
    AND(N1268/K1268 &gt; 10, N1268/K1268 &lt;= 20), 3000/(Summary!$B$23/100) * K1268,
    AND(N1268/K1268 &gt; 20, N1268/K1268 &lt;= 25), 11000/(Summary!$B$23/100) * K1268,
    AND(N1268/K1268 &gt; 25, N1268/K1268 &lt;= 999), 15000/(Summary!$B$23/100) * K1268
),0))</f>
        <v>106.11993675251769</v>
      </c>
      <c r="X1268" s="99" cm="1">
        <f t="array" ref="X1268">_xlfn.IFNA(_xlfn.IFS(AND(P1268&gt;=2000, P1268&lt;3000), 10000, AND(P1268&gt;=3000, P1268&lt;4000), 15000, AND(P1268&gt;=4000, P1268&lt;5000), 20000, AND(P1268&gt;=5000), 25000),0)</f>
        <v>0</v>
      </c>
      <c r="Y1268" s="64" t="str">
        <f>_xlfn.IFNA(VLOOKUP(D1268,OTC!$A:$H,8,0),"")</f>
        <v/>
      </c>
      <c r="Z1268" s="102">
        <f t="shared" si="439"/>
        <v>106</v>
      </c>
      <c r="AA1268" s="113">
        <f t="shared" si="440"/>
        <v>1716</v>
      </c>
      <c r="AB1268" s="124">
        <f>IF(OR(ISNUMBER(SEARCH("적하삭제",J1268)),ISNUMBER(SEARCH("적하 삭제",J1268))),0,AA1268*Summary!$B$23/100)</f>
        <v>16170.382799999999</v>
      </c>
      <c r="AC1268" s="65"/>
      <c r="AD1268" s="145">
        <v>45927</v>
      </c>
      <c r="AE1268" s="139" t="s">
        <v>10</v>
      </c>
      <c r="AF1268" s="139">
        <v>82020038200</v>
      </c>
      <c r="AG1268" s="139" t="s">
        <v>3790</v>
      </c>
      <c r="AH1268" s="139" t="s">
        <v>3791</v>
      </c>
      <c r="AI1268" s="139">
        <v>1065613111</v>
      </c>
      <c r="AJ1268" s="139">
        <v>13603</v>
      </c>
      <c r="AK1268" s="139"/>
      <c r="AL1268" s="140">
        <v>1</v>
      </c>
      <c r="AM1268" s="141">
        <v>3.8</v>
      </c>
      <c r="AN1268" s="141">
        <v>6</v>
      </c>
      <c r="AO1268" s="141">
        <v>6</v>
      </c>
      <c r="AP1268" s="139" t="s">
        <v>8</v>
      </c>
      <c r="AQ1268" s="141">
        <v>55.74</v>
      </c>
      <c r="AR1268" s="139" t="s">
        <v>81</v>
      </c>
      <c r="AS1268" s="139" t="s">
        <v>81</v>
      </c>
      <c r="AT1268" s="139" t="s">
        <v>81</v>
      </c>
      <c r="AU1268" s="139" t="s">
        <v>81</v>
      </c>
      <c r="AV1268" s="139" t="s">
        <v>81</v>
      </c>
      <c r="AW1268" s="139">
        <v>2256355</v>
      </c>
      <c r="AX1268" s="139" t="s">
        <v>121</v>
      </c>
      <c r="AY1268" s="139" t="s">
        <v>82</v>
      </c>
      <c r="AZ1268" s="139"/>
      <c r="BA1268" s="139" t="s">
        <v>83</v>
      </c>
      <c r="BB1268" s="157">
        <v>596421516065</v>
      </c>
      <c r="BC1268" s="139"/>
      <c r="BD1268" s="139" t="s">
        <v>3792</v>
      </c>
      <c r="BE1268" s="139" t="s">
        <v>88</v>
      </c>
      <c r="BF1268" s="139" t="s">
        <v>87</v>
      </c>
      <c r="BG1268" s="139" t="s">
        <v>84</v>
      </c>
      <c r="BH1268" s="139" t="s">
        <v>85</v>
      </c>
      <c r="BI1268" s="139" t="s">
        <v>86</v>
      </c>
      <c r="BJ1268" s="139"/>
      <c r="BK1268" s="139" t="s">
        <v>116</v>
      </c>
    </row>
    <row r="1269" spans="1:63" ht="13.2" customHeight="1" x14ac:dyDescent="0.2">
      <c r="A1269" s="54">
        <f t="shared" si="419"/>
        <v>45927</v>
      </c>
      <c r="B1269" s="54" t="str">
        <f t="shared" si="420"/>
        <v>NRT</v>
      </c>
      <c r="C1269" s="53">
        <f t="shared" si="421"/>
        <v>82020038200</v>
      </c>
      <c r="D1269" s="55" t="str">
        <f t="shared" si="422"/>
        <v>PJP250151432</v>
      </c>
      <c r="E1269" s="53">
        <f t="shared" si="423"/>
        <v>596421516883</v>
      </c>
      <c r="F1269" s="53">
        <f t="shared" si="424"/>
        <v>2256355</v>
      </c>
      <c r="G1269" s="53" t="str">
        <f t="shared" si="425"/>
        <v>SWCORP (TEAMHT)</v>
      </c>
      <c r="H1269" s="55" t="str">
        <f t="shared" si="426"/>
        <v>김수진</v>
      </c>
      <c r="I1269" s="53">
        <f t="shared" si="427"/>
        <v>8393</v>
      </c>
      <c r="J1269" s="72" t="str">
        <f t="shared" si="428"/>
        <v>[동물검역]</v>
      </c>
      <c r="K1269" s="114">
        <f t="shared" si="429"/>
        <v>1</v>
      </c>
      <c r="L1269" s="115">
        <f t="shared" si="430"/>
        <v>1.45</v>
      </c>
      <c r="M1269" s="115">
        <f t="shared" si="431"/>
        <v>2.2000000000000002</v>
      </c>
      <c r="N1269" s="56">
        <f t="shared" si="432"/>
        <v>2.2000000000000002</v>
      </c>
      <c r="O1269" s="53" t="str">
        <f t="shared" si="433"/>
        <v>동물검역(Animal Inspection)</v>
      </c>
      <c r="P1269" s="100">
        <f t="shared" si="434"/>
        <v>3.73</v>
      </c>
      <c r="Q1269" s="63" t="str">
        <f t="shared" si="435"/>
        <v>RS706</v>
      </c>
      <c r="R1269" s="63" t="str">
        <f t="shared" si="436"/>
        <v>AIR SEOUL</v>
      </c>
      <c r="S1269" s="54">
        <f t="shared" si="437"/>
        <v>45927</v>
      </c>
      <c r="T1269" s="94">
        <f t="shared" si="438"/>
        <v>888</v>
      </c>
      <c r="U1269" s="98" cm="1">
        <f t="array" ref="U1269">IF(OR(ISNUMBER(SEARCH("대신대납",J1269)),ISNUMBER(SEARCH("대신 대납",J1269))),_xlfn.LET(
  _xlpm.s,J1269,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69" s="98">
        <f>((K1269-1)*2500)/(Summary!$B$23/100)</f>
        <v>0</v>
      </c>
      <c r="W1269" s="107">
        <f>IF(OR(ISNUMBER(SEARCH("대신대납",J1269)),ISNUMBER(SEARCH("대신 대납",J1269)),ISNUMBER(SEARCH("대신착불",J1269)),ISNUMBER(SEARCH("대신 착불",J1269))), 0,_xlfn.IFNA(_xlfn.IFS(
    AND(N1269/K1269 &gt; 2, N1269/K1269 &lt;= 5), 500/(Summary!$B$23/100) * K1269,
    AND(N1269/K1269 &gt; 5, N1269/K1269 &lt;= 10), 1000/(Summary!$B$23/100) * K1269,
    AND(N1269/K1269 &gt; 10, N1269/K1269 &lt;= 20), 3000/(Summary!$B$23/100) * K1269,
    AND(N1269/K1269 &gt; 20, N1269/K1269 &lt;= 25), 11000/(Summary!$B$23/100) * K1269,
    AND(N1269/K1269 &gt; 25, N1269/K1269 &lt;= 999), 15000/(Summary!$B$23/100) * K1269
),0))</f>
        <v>53.059968376258844</v>
      </c>
      <c r="X1269" s="99" cm="1">
        <f t="array" ref="X1269">_xlfn.IFNA(_xlfn.IFS(AND(P1269&gt;=2000, P1269&lt;3000), 10000, AND(P1269&gt;=3000, P1269&lt;4000), 15000, AND(P1269&gt;=4000, P1269&lt;5000), 20000, AND(P1269&gt;=5000), 25000),0)</f>
        <v>0</v>
      </c>
      <c r="Y1269" s="64" t="str">
        <f>_xlfn.IFNA(VLOOKUP(D1269,OTC!$A:$H,8,0),"")</f>
        <v/>
      </c>
      <c r="Z1269" s="102">
        <f t="shared" si="439"/>
        <v>53</v>
      </c>
      <c r="AA1269" s="113">
        <f t="shared" si="440"/>
        <v>941</v>
      </c>
      <c r="AB1269" s="124">
        <f>IF(OR(ISNUMBER(SEARCH("적하삭제",J1269)),ISNUMBER(SEARCH("적하 삭제",J1269))),0,AA1269*Summary!$B$23/100)</f>
        <v>8867.3253000000004</v>
      </c>
      <c r="AC1269" s="65"/>
      <c r="AD1269" s="145">
        <v>45927</v>
      </c>
      <c r="AE1269" s="139" t="s">
        <v>10</v>
      </c>
      <c r="AF1269" s="139">
        <v>82020038200</v>
      </c>
      <c r="AG1269" s="139" t="s">
        <v>3793</v>
      </c>
      <c r="AH1269" s="139" t="s">
        <v>238</v>
      </c>
      <c r="AI1269" s="139">
        <v>1027154738</v>
      </c>
      <c r="AJ1269" s="139">
        <v>8393</v>
      </c>
      <c r="AK1269" s="139" t="s">
        <v>108</v>
      </c>
      <c r="AL1269" s="140">
        <v>1</v>
      </c>
      <c r="AM1269" s="141">
        <v>1.45</v>
      </c>
      <c r="AN1269" s="141">
        <v>2.2000000000000002</v>
      </c>
      <c r="AO1269" s="141">
        <v>2.2000000000000002</v>
      </c>
      <c r="AP1269" s="139" t="s">
        <v>100</v>
      </c>
      <c r="AQ1269" s="141">
        <v>3.73</v>
      </c>
      <c r="AR1269" s="139" t="s">
        <v>81</v>
      </c>
      <c r="AS1269" s="139"/>
      <c r="AT1269" s="139"/>
      <c r="AU1269" s="139"/>
      <c r="AV1269" s="139"/>
      <c r="AW1269" s="139">
        <v>2256355</v>
      </c>
      <c r="AX1269" s="139" t="s">
        <v>121</v>
      </c>
      <c r="AY1269" s="139" t="s">
        <v>82</v>
      </c>
      <c r="AZ1269" s="139"/>
      <c r="BA1269" s="139" t="s">
        <v>83</v>
      </c>
      <c r="BB1269" s="157">
        <v>596421516883</v>
      </c>
      <c r="BC1269" s="139"/>
      <c r="BD1269" s="139" t="s">
        <v>3794</v>
      </c>
      <c r="BE1269" s="139" t="s">
        <v>88</v>
      </c>
      <c r="BF1269" s="139" t="s">
        <v>87</v>
      </c>
      <c r="BG1269" s="139" t="s">
        <v>84</v>
      </c>
      <c r="BH1269" s="139" t="s">
        <v>85</v>
      </c>
      <c r="BI1269" s="139" t="s">
        <v>86</v>
      </c>
      <c r="BJ1269" s="139"/>
      <c r="BK1269" s="139" t="s">
        <v>116</v>
      </c>
    </row>
    <row r="1270" spans="1:63" ht="13.2" customHeight="1" x14ac:dyDescent="0.2">
      <c r="A1270" s="54">
        <f t="shared" si="419"/>
        <v>45927</v>
      </c>
      <c r="B1270" s="54" t="str">
        <f t="shared" si="420"/>
        <v>NRT</v>
      </c>
      <c r="C1270" s="53">
        <f t="shared" si="421"/>
        <v>82020038200</v>
      </c>
      <c r="D1270" s="55" t="str">
        <f t="shared" si="422"/>
        <v>PJP250151014</v>
      </c>
      <c r="E1270" s="53">
        <f t="shared" si="423"/>
        <v>596421514540</v>
      </c>
      <c r="F1270" s="53">
        <f t="shared" si="424"/>
        <v>2256355</v>
      </c>
      <c r="G1270" s="53" t="str">
        <f t="shared" si="425"/>
        <v>SWCORP (TEAMHT)</v>
      </c>
      <c r="H1270" s="55" t="str">
        <f t="shared" si="426"/>
        <v>주우정</v>
      </c>
      <c r="I1270" s="53">
        <f t="shared" si="427"/>
        <v>17954</v>
      </c>
      <c r="J1270" s="72">
        <f t="shared" si="428"/>
        <v>0</v>
      </c>
      <c r="K1270" s="114">
        <f t="shared" si="429"/>
        <v>1</v>
      </c>
      <c r="L1270" s="115">
        <f t="shared" si="430"/>
        <v>0.75</v>
      </c>
      <c r="M1270" s="115">
        <f t="shared" si="431"/>
        <v>2</v>
      </c>
      <c r="N1270" s="56">
        <f t="shared" si="432"/>
        <v>2</v>
      </c>
      <c r="O1270" s="53" t="str">
        <f t="shared" si="433"/>
        <v>일반(목록배제,Normal-Manifest Exception)</v>
      </c>
      <c r="P1270" s="100">
        <f t="shared" si="434"/>
        <v>7.05</v>
      </c>
      <c r="Q1270" s="63" t="str">
        <f t="shared" si="435"/>
        <v>RS706</v>
      </c>
      <c r="R1270" s="63" t="str">
        <f t="shared" si="436"/>
        <v>AIR SEOUL</v>
      </c>
      <c r="S1270" s="54">
        <f t="shared" si="437"/>
        <v>45927</v>
      </c>
      <c r="T1270" s="94">
        <f t="shared" si="438"/>
        <v>850</v>
      </c>
      <c r="U1270" s="98" cm="1">
        <f t="array" ref="U1270">IF(OR(ISNUMBER(SEARCH("대신대납",J1270)),ISNUMBER(SEARCH("대신 대납",J1270))),_xlfn.LET(
  _xlpm.s,J1270,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0" s="98">
        <f>((K1270-1)*2500)/(Summary!$B$23/100)</f>
        <v>0</v>
      </c>
      <c r="W1270" s="107">
        <f>IF(OR(ISNUMBER(SEARCH("대신대납",J1270)),ISNUMBER(SEARCH("대신 대납",J1270)),ISNUMBER(SEARCH("대신착불",J1270)),ISNUMBER(SEARCH("대신 착불",J1270))), 0,_xlfn.IFNA(_xlfn.IFS(
    AND(N1270/K1270 &gt; 2, N1270/K1270 &lt;= 5), 500/(Summary!$B$23/100) * K1270,
    AND(N1270/K1270 &gt; 5, N1270/K1270 &lt;= 10), 1000/(Summary!$B$23/100) * K1270,
    AND(N1270/K1270 &gt; 10, N1270/K1270 &lt;= 20), 3000/(Summary!$B$23/100) * K1270,
    AND(N1270/K1270 &gt; 20, N1270/K1270 &lt;= 25), 11000/(Summary!$B$23/100) * K1270,
    AND(N1270/K1270 &gt; 25, N1270/K1270 &lt;= 999), 15000/(Summary!$B$23/100) * K1270
),0))</f>
        <v>0</v>
      </c>
      <c r="X1270" s="99" cm="1">
        <f t="array" ref="X1270">_xlfn.IFNA(_xlfn.IFS(AND(P1270&gt;=2000, P1270&lt;3000), 10000, AND(P1270&gt;=3000, P1270&lt;4000), 15000, AND(P1270&gt;=4000, P1270&lt;5000), 20000, AND(P1270&gt;=5000), 25000),0)</f>
        <v>0</v>
      </c>
      <c r="Y1270" s="64" t="str">
        <f>_xlfn.IFNA(VLOOKUP(D1270,OTC!$A:$H,8,0),"")</f>
        <v/>
      </c>
      <c r="Z1270" s="102">
        <f t="shared" si="439"/>
        <v>0</v>
      </c>
      <c r="AA1270" s="113">
        <f t="shared" si="440"/>
        <v>850</v>
      </c>
      <c r="AB1270" s="124">
        <f>IF(OR(ISNUMBER(SEARCH("적하삭제",J1270)),ISNUMBER(SEARCH("적하 삭제",J1270))),0,AA1270*Summary!$B$23/100)</f>
        <v>8009.8050000000003</v>
      </c>
      <c r="AC1270" s="65"/>
      <c r="AD1270" s="145">
        <v>45927</v>
      </c>
      <c r="AE1270" s="139" t="s">
        <v>10</v>
      </c>
      <c r="AF1270" s="139">
        <v>82020038200</v>
      </c>
      <c r="AG1270" s="139" t="s">
        <v>3795</v>
      </c>
      <c r="AH1270" s="139" t="s">
        <v>3796</v>
      </c>
      <c r="AI1270" s="139">
        <v>1066285416</v>
      </c>
      <c r="AJ1270" s="139">
        <v>17954</v>
      </c>
      <c r="AK1270" s="139"/>
      <c r="AL1270" s="140">
        <v>1</v>
      </c>
      <c r="AM1270" s="141">
        <v>0.75</v>
      </c>
      <c r="AN1270" s="141">
        <v>2</v>
      </c>
      <c r="AO1270" s="141">
        <v>2</v>
      </c>
      <c r="AP1270" s="139" t="s">
        <v>8</v>
      </c>
      <c r="AQ1270" s="141">
        <v>7.05</v>
      </c>
      <c r="AR1270" s="139" t="s">
        <v>81</v>
      </c>
      <c r="AS1270" s="139" t="s">
        <v>81</v>
      </c>
      <c r="AT1270" s="139" t="s">
        <v>81</v>
      </c>
      <c r="AU1270" s="139" t="s">
        <v>81</v>
      </c>
      <c r="AV1270" s="139" t="s">
        <v>81</v>
      </c>
      <c r="AW1270" s="139">
        <v>2256355</v>
      </c>
      <c r="AX1270" s="139" t="s">
        <v>121</v>
      </c>
      <c r="AY1270" s="139" t="s">
        <v>82</v>
      </c>
      <c r="AZ1270" s="139"/>
      <c r="BA1270" s="139" t="s">
        <v>83</v>
      </c>
      <c r="BB1270" s="157">
        <v>596421514540</v>
      </c>
      <c r="BC1270" s="139"/>
      <c r="BD1270" s="139" t="s">
        <v>3797</v>
      </c>
      <c r="BE1270" s="139" t="s">
        <v>88</v>
      </c>
      <c r="BF1270" s="139" t="s">
        <v>87</v>
      </c>
      <c r="BG1270" s="139" t="s">
        <v>84</v>
      </c>
      <c r="BH1270" s="139" t="s">
        <v>85</v>
      </c>
      <c r="BI1270" s="139" t="s">
        <v>86</v>
      </c>
      <c r="BJ1270" s="139"/>
      <c r="BK1270" s="139" t="s">
        <v>116</v>
      </c>
    </row>
    <row r="1271" spans="1:63" ht="13.2" customHeight="1" x14ac:dyDescent="0.2">
      <c r="A1271" s="54">
        <f t="shared" si="419"/>
        <v>45927</v>
      </c>
      <c r="B1271" s="54" t="str">
        <f t="shared" si="420"/>
        <v>NRT</v>
      </c>
      <c r="C1271" s="53">
        <f t="shared" si="421"/>
        <v>82020038200</v>
      </c>
      <c r="D1271" s="55" t="str">
        <f t="shared" si="422"/>
        <v>PJP250150490</v>
      </c>
      <c r="E1271" s="53">
        <f t="shared" si="423"/>
        <v>596421512506</v>
      </c>
      <c r="F1271" s="53">
        <f t="shared" si="424"/>
        <v>2256355</v>
      </c>
      <c r="G1271" s="53" t="str">
        <f t="shared" si="425"/>
        <v>SWCORP (TEAMHT)</v>
      </c>
      <c r="H1271" s="55" t="str">
        <f t="shared" si="426"/>
        <v>이안</v>
      </c>
      <c r="I1271" s="53">
        <f t="shared" si="427"/>
        <v>13609</v>
      </c>
      <c r="J1271" s="72">
        <f t="shared" si="428"/>
        <v>0</v>
      </c>
      <c r="K1271" s="114">
        <f t="shared" si="429"/>
        <v>1</v>
      </c>
      <c r="L1271" s="115">
        <f t="shared" si="430"/>
        <v>2.5499999999999998</v>
      </c>
      <c r="M1271" s="115">
        <f t="shared" si="431"/>
        <v>2</v>
      </c>
      <c r="N1271" s="56">
        <f t="shared" si="432"/>
        <v>2.6</v>
      </c>
      <c r="O1271" s="53" t="str">
        <f t="shared" si="433"/>
        <v>일반(목록배제,Normal-Manifest Exception)</v>
      </c>
      <c r="P1271" s="100">
        <f t="shared" si="434"/>
        <v>6.6</v>
      </c>
      <c r="Q1271" s="63" t="str">
        <f t="shared" si="435"/>
        <v>RS706</v>
      </c>
      <c r="R1271" s="63" t="str">
        <f t="shared" si="436"/>
        <v>AIR SEOUL</v>
      </c>
      <c r="S1271" s="54">
        <f t="shared" si="437"/>
        <v>45927</v>
      </c>
      <c r="T1271" s="94">
        <f t="shared" si="438"/>
        <v>964</v>
      </c>
      <c r="U1271" s="98" cm="1">
        <f t="array" ref="U1271">IF(OR(ISNUMBER(SEARCH("대신대납",J1271)),ISNUMBER(SEARCH("대신 대납",J1271))),_xlfn.LET(
  _xlpm.s,J1271,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1" s="98">
        <f>((K1271-1)*2500)/(Summary!$B$23/100)</f>
        <v>0</v>
      </c>
      <c r="W1271" s="107">
        <f>IF(OR(ISNUMBER(SEARCH("대신대납",J1271)),ISNUMBER(SEARCH("대신 대납",J1271)),ISNUMBER(SEARCH("대신착불",J1271)),ISNUMBER(SEARCH("대신 착불",J1271))), 0,_xlfn.IFNA(_xlfn.IFS(
    AND(N1271/K1271 &gt; 2, N1271/K1271 &lt;= 5), 500/(Summary!$B$23/100) * K1271,
    AND(N1271/K1271 &gt; 5, N1271/K1271 &lt;= 10), 1000/(Summary!$B$23/100) * K1271,
    AND(N1271/K1271 &gt; 10, N1271/K1271 &lt;= 20), 3000/(Summary!$B$23/100) * K1271,
    AND(N1271/K1271 &gt; 20, N1271/K1271 &lt;= 25), 11000/(Summary!$B$23/100) * K1271,
    AND(N1271/K1271 &gt; 25, N1271/K1271 &lt;= 999), 15000/(Summary!$B$23/100) * K1271
),0))</f>
        <v>53.059968376258844</v>
      </c>
      <c r="X1271" s="99" cm="1">
        <f t="array" ref="X1271">_xlfn.IFNA(_xlfn.IFS(AND(P1271&gt;=2000, P1271&lt;3000), 10000, AND(P1271&gt;=3000, P1271&lt;4000), 15000, AND(P1271&gt;=4000, P1271&lt;5000), 20000, AND(P1271&gt;=5000), 25000),0)</f>
        <v>0</v>
      </c>
      <c r="Y1271" s="64" t="str">
        <f>_xlfn.IFNA(VLOOKUP(D1271,OTC!$A:$H,8,0),"")</f>
        <v/>
      </c>
      <c r="Z1271" s="102">
        <f t="shared" si="439"/>
        <v>53</v>
      </c>
      <c r="AA1271" s="113">
        <f t="shared" si="440"/>
        <v>1017</v>
      </c>
      <c r="AB1271" s="124">
        <f>IF(OR(ISNUMBER(SEARCH("적하삭제",J1271)),ISNUMBER(SEARCH("적하 삭제",J1271))),0,AA1271*Summary!$B$23/100)</f>
        <v>9583.4961000000003</v>
      </c>
      <c r="AC1271" s="65"/>
      <c r="AD1271" s="145">
        <v>45927</v>
      </c>
      <c r="AE1271" s="139" t="s">
        <v>10</v>
      </c>
      <c r="AF1271" s="139">
        <v>82020038200</v>
      </c>
      <c r="AG1271" s="139" t="s">
        <v>3798</v>
      </c>
      <c r="AH1271" s="139" t="s">
        <v>3799</v>
      </c>
      <c r="AI1271" s="139">
        <v>1029994056</v>
      </c>
      <c r="AJ1271" s="139">
        <v>13609</v>
      </c>
      <c r="AK1271" s="139"/>
      <c r="AL1271" s="140">
        <v>1</v>
      </c>
      <c r="AM1271" s="141">
        <v>2.5499999999999998</v>
      </c>
      <c r="AN1271" s="141">
        <v>2</v>
      </c>
      <c r="AO1271" s="141">
        <v>2.6</v>
      </c>
      <c r="AP1271" s="139" t="s">
        <v>8</v>
      </c>
      <c r="AQ1271" s="141">
        <v>6.6</v>
      </c>
      <c r="AR1271" s="139" t="s">
        <v>81</v>
      </c>
      <c r="AS1271" s="139" t="s">
        <v>81</v>
      </c>
      <c r="AT1271" s="139" t="s">
        <v>81</v>
      </c>
      <c r="AU1271" s="139" t="s">
        <v>81</v>
      </c>
      <c r="AV1271" s="139" t="s">
        <v>81</v>
      </c>
      <c r="AW1271" s="139">
        <v>2256355</v>
      </c>
      <c r="AX1271" s="139" t="s">
        <v>121</v>
      </c>
      <c r="AY1271" s="139" t="s">
        <v>82</v>
      </c>
      <c r="AZ1271" s="139"/>
      <c r="BA1271" s="139" t="s">
        <v>83</v>
      </c>
      <c r="BB1271" s="157">
        <v>596421512506</v>
      </c>
      <c r="BC1271" s="139"/>
      <c r="BD1271" s="139" t="s">
        <v>3800</v>
      </c>
      <c r="BE1271" s="139" t="s">
        <v>88</v>
      </c>
      <c r="BF1271" s="139" t="s">
        <v>87</v>
      </c>
      <c r="BG1271" s="139" t="s">
        <v>84</v>
      </c>
      <c r="BH1271" s="139" t="s">
        <v>85</v>
      </c>
      <c r="BI1271" s="139" t="s">
        <v>86</v>
      </c>
      <c r="BJ1271" s="139"/>
      <c r="BK1271" s="139" t="s">
        <v>116</v>
      </c>
    </row>
    <row r="1272" spans="1:63" ht="13.2" customHeight="1" x14ac:dyDescent="0.2">
      <c r="A1272" s="54">
        <f t="shared" si="419"/>
        <v>45927</v>
      </c>
      <c r="B1272" s="54" t="str">
        <f t="shared" si="420"/>
        <v>NRT</v>
      </c>
      <c r="C1272" s="53">
        <f t="shared" si="421"/>
        <v>82020038200</v>
      </c>
      <c r="D1272" s="55" t="str">
        <f t="shared" si="422"/>
        <v>PJP250150485</v>
      </c>
      <c r="E1272" s="53">
        <f t="shared" si="423"/>
        <v>596421512451</v>
      </c>
      <c r="F1272" s="53">
        <f t="shared" si="424"/>
        <v>2256355</v>
      </c>
      <c r="G1272" s="53" t="str">
        <f t="shared" si="425"/>
        <v>SWCORP (TEAMHT)</v>
      </c>
      <c r="H1272" s="55" t="str">
        <f t="shared" si="426"/>
        <v>박현정</v>
      </c>
      <c r="I1272" s="53">
        <f t="shared" si="427"/>
        <v>13623</v>
      </c>
      <c r="J1272" s="72">
        <f t="shared" si="428"/>
        <v>0</v>
      </c>
      <c r="K1272" s="114">
        <f t="shared" si="429"/>
        <v>1</v>
      </c>
      <c r="L1272" s="115">
        <f t="shared" si="430"/>
        <v>0.75</v>
      </c>
      <c r="M1272" s="115">
        <f t="shared" si="431"/>
        <v>2.1</v>
      </c>
      <c r="N1272" s="56">
        <f t="shared" si="432"/>
        <v>2.1</v>
      </c>
      <c r="O1272" s="53" t="str">
        <f t="shared" si="433"/>
        <v>일반(목록배제,Normal-Manifest Exception)</v>
      </c>
      <c r="P1272" s="100">
        <f t="shared" si="434"/>
        <v>8.0500000000000007</v>
      </c>
      <c r="Q1272" s="63" t="str">
        <f t="shared" si="435"/>
        <v>RS706</v>
      </c>
      <c r="R1272" s="63" t="str">
        <f t="shared" si="436"/>
        <v>AIR SEOUL</v>
      </c>
      <c r="S1272" s="54">
        <f t="shared" si="437"/>
        <v>45927</v>
      </c>
      <c r="T1272" s="94">
        <f t="shared" si="438"/>
        <v>869</v>
      </c>
      <c r="U1272" s="98" cm="1">
        <f t="array" ref="U1272">IF(OR(ISNUMBER(SEARCH("대신대납",J1272)),ISNUMBER(SEARCH("대신 대납",J1272))),_xlfn.LET(
  _xlpm.s,J1272,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2" s="98">
        <f>((K1272-1)*2500)/(Summary!$B$23/100)</f>
        <v>0</v>
      </c>
      <c r="W1272" s="107">
        <f>IF(OR(ISNUMBER(SEARCH("대신대납",J1272)),ISNUMBER(SEARCH("대신 대납",J1272)),ISNUMBER(SEARCH("대신착불",J1272)),ISNUMBER(SEARCH("대신 착불",J1272))), 0,_xlfn.IFNA(_xlfn.IFS(
    AND(N1272/K1272 &gt; 2, N1272/K1272 &lt;= 5), 500/(Summary!$B$23/100) * K1272,
    AND(N1272/K1272 &gt; 5, N1272/K1272 &lt;= 10), 1000/(Summary!$B$23/100) * K1272,
    AND(N1272/K1272 &gt; 10, N1272/K1272 &lt;= 20), 3000/(Summary!$B$23/100) * K1272,
    AND(N1272/K1272 &gt; 20, N1272/K1272 &lt;= 25), 11000/(Summary!$B$23/100) * K1272,
    AND(N1272/K1272 &gt; 25, N1272/K1272 &lt;= 999), 15000/(Summary!$B$23/100) * K1272
),0))</f>
        <v>53.059968376258844</v>
      </c>
      <c r="X1272" s="99" cm="1">
        <f t="array" ref="X1272">_xlfn.IFNA(_xlfn.IFS(AND(P1272&gt;=2000, P1272&lt;3000), 10000, AND(P1272&gt;=3000, P1272&lt;4000), 15000, AND(P1272&gt;=4000, P1272&lt;5000), 20000, AND(P1272&gt;=5000), 25000),0)</f>
        <v>0</v>
      </c>
      <c r="Y1272" s="64" t="str">
        <f>_xlfn.IFNA(VLOOKUP(D1272,OTC!$A:$H,8,0),"")</f>
        <v/>
      </c>
      <c r="Z1272" s="102">
        <f t="shared" si="439"/>
        <v>53</v>
      </c>
      <c r="AA1272" s="113">
        <f t="shared" si="440"/>
        <v>922</v>
      </c>
      <c r="AB1272" s="124">
        <f>IF(OR(ISNUMBER(SEARCH("적하삭제",J1272)),ISNUMBER(SEARCH("적하 삭제",J1272))),0,AA1272*Summary!$B$23/100)</f>
        <v>8688.2826000000005</v>
      </c>
      <c r="AC1272" s="65"/>
      <c r="AD1272" s="145">
        <v>45927</v>
      </c>
      <c r="AE1272" s="139" t="s">
        <v>10</v>
      </c>
      <c r="AF1272" s="139">
        <v>82020038200</v>
      </c>
      <c r="AG1272" s="139" t="s">
        <v>3801</v>
      </c>
      <c r="AH1272" s="139" t="s">
        <v>257</v>
      </c>
      <c r="AI1272" s="139">
        <v>1073711341</v>
      </c>
      <c r="AJ1272" s="139">
        <v>13623</v>
      </c>
      <c r="AK1272" s="139"/>
      <c r="AL1272" s="140">
        <v>1</v>
      </c>
      <c r="AM1272" s="141">
        <v>0.75</v>
      </c>
      <c r="AN1272" s="141">
        <v>2.1</v>
      </c>
      <c r="AO1272" s="141">
        <v>2.1</v>
      </c>
      <c r="AP1272" s="139" t="s">
        <v>8</v>
      </c>
      <c r="AQ1272" s="141">
        <v>8.0500000000000007</v>
      </c>
      <c r="AR1272" s="139" t="s">
        <v>81</v>
      </c>
      <c r="AS1272" s="139" t="s">
        <v>81</v>
      </c>
      <c r="AT1272" s="139" t="s">
        <v>81</v>
      </c>
      <c r="AU1272" s="139" t="s">
        <v>81</v>
      </c>
      <c r="AV1272" s="139" t="s">
        <v>81</v>
      </c>
      <c r="AW1272" s="139">
        <v>2256355</v>
      </c>
      <c r="AX1272" s="139" t="s">
        <v>121</v>
      </c>
      <c r="AY1272" s="139" t="s">
        <v>82</v>
      </c>
      <c r="AZ1272" s="139"/>
      <c r="BA1272" s="139" t="s">
        <v>83</v>
      </c>
      <c r="BB1272" s="157">
        <v>596421512451</v>
      </c>
      <c r="BC1272" s="139"/>
      <c r="BD1272" s="139" t="s">
        <v>3802</v>
      </c>
      <c r="BE1272" s="139" t="s">
        <v>88</v>
      </c>
      <c r="BF1272" s="139" t="s">
        <v>87</v>
      </c>
      <c r="BG1272" s="139" t="s">
        <v>84</v>
      </c>
      <c r="BH1272" s="139" t="s">
        <v>85</v>
      </c>
      <c r="BI1272" s="139" t="s">
        <v>86</v>
      </c>
      <c r="BJ1272" s="139"/>
      <c r="BK1272" s="139" t="s">
        <v>116</v>
      </c>
    </row>
    <row r="1273" spans="1:63" ht="13.2" customHeight="1" x14ac:dyDescent="0.2">
      <c r="A1273" s="54">
        <f t="shared" si="419"/>
        <v>45927</v>
      </c>
      <c r="B1273" s="54" t="str">
        <f t="shared" si="420"/>
        <v>NRT</v>
      </c>
      <c r="C1273" s="53">
        <f t="shared" si="421"/>
        <v>82020038200</v>
      </c>
      <c r="D1273" s="55" t="str">
        <f t="shared" si="422"/>
        <v>PJP250150496</v>
      </c>
      <c r="E1273" s="53">
        <f t="shared" si="423"/>
        <v>596421512565</v>
      </c>
      <c r="F1273" s="53">
        <f t="shared" si="424"/>
        <v>2256355</v>
      </c>
      <c r="G1273" s="53" t="str">
        <f t="shared" si="425"/>
        <v>SWCORP (TEAMHT)</v>
      </c>
      <c r="H1273" s="55" t="str">
        <f t="shared" si="426"/>
        <v>박동철</v>
      </c>
      <c r="I1273" s="53">
        <f t="shared" si="427"/>
        <v>6544</v>
      </c>
      <c r="J1273" s="72" t="str">
        <f t="shared" si="428"/>
        <v>[동물검역]</v>
      </c>
      <c r="K1273" s="114">
        <f t="shared" si="429"/>
        <v>1</v>
      </c>
      <c r="L1273" s="115">
        <f t="shared" si="430"/>
        <v>3.45</v>
      </c>
      <c r="M1273" s="115">
        <f t="shared" si="431"/>
        <v>6</v>
      </c>
      <c r="N1273" s="56">
        <f t="shared" si="432"/>
        <v>6</v>
      </c>
      <c r="O1273" s="53" t="str">
        <f t="shared" si="433"/>
        <v>동물검역(Animal Inspection)</v>
      </c>
      <c r="P1273" s="100">
        <f t="shared" si="434"/>
        <v>26.51</v>
      </c>
      <c r="Q1273" s="63" t="str">
        <f t="shared" si="435"/>
        <v>RS706</v>
      </c>
      <c r="R1273" s="63" t="str">
        <f t="shared" si="436"/>
        <v>AIR SEOUL</v>
      </c>
      <c r="S1273" s="54">
        <f t="shared" si="437"/>
        <v>45927</v>
      </c>
      <c r="T1273" s="94">
        <f t="shared" si="438"/>
        <v>1610</v>
      </c>
      <c r="U1273" s="98" cm="1">
        <f t="array" ref="U1273">IF(OR(ISNUMBER(SEARCH("대신대납",J1273)),ISNUMBER(SEARCH("대신 대납",J1273))),_xlfn.LET(
  _xlpm.s,J1273,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3" s="98">
        <f>((K1273-1)*2500)/(Summary!$B$23/100)</f>
        <v>0</v>
      </c>
      <c r="W1273" s="107">
        <f>IF(OR(ISNUMBER(SEARCH("대신대납",J1273)),ISNUMBER(SEARCH("대신 대납",J1273)),ISNUMBER(SEARCH("대신착불",J1273)),ISNUMBER(SEARCH("대신 착불",J1273))), 0,_xlfn.IFNA(_xlfn.IFS(
    AND(N1273/K1273 &gt; 2, N1273/K1273 &lt;= 5), 500/(Summary!$B$23/100) * K1273,
    AND(N1273/K1273 &gt; 5, N1273/K1273 &lt;= 10), 1000/(Summary!$B$23/100) * K1273,
    AND(N1273/K1273 &gt; 10, N1273/K1273 &lt;= 20), 3000/(Summary!$B$23/100) * K1273,
    AND(N1273/K1273 &gt; 20, N1273/K1273 &lt;= 25), 11000/(Summary!$B$23/100) * K1273,
    AND(N1273/K1273 &gt; 25, N1273/K1273 &lt;= 999), 15000/(Summary!$B$23/100) * K1273
),0))</f>
        <v>106.11993675251769</v>
      </c>
      <c r="X1273" s="99" cm="1">
        <f t="array" ref="X1273">_xlfn.IFNA(_xlfn.IFS(AND(P1273&gt;=2000, P1273&lt;3000), 10000, AND(P1273&gt;=3000, P1273&lt;4000), 15000, AND(P1273&gt;=4000, P1273&lt;5000), 20000, AND(P1273&gt;=5000), 25000),0)</f>
        <v>0</v>
      </c>
      <c r="Y1273" s="64" t="str">
        <f>_xlfn.IFNA(VLOOKUP(D1273,OTC!$A:$H,8,0),"")</f>
        <v/>
      </c>
      <c r="Z1273" s="102">
        <f t="shared" si="439"/>
        <v>106</v>
      </c>
      <c r="AA1273" s="113">
        <f t="shared" si="440"/>
        <v>1716</v>
      </c>
      <c r="AB1273" s="124">
        <f>IF(OR(ISNUMBER(SEARCH("적하삭제",J1273)),ISNUMBER(SEARCH("적하 삭제",J1273))),0,AA1273*Summary!$B$23/100)</f>
        <v>16170.382799999999</v>
      </c>
      <c r="AC1273" s="65"/>
      <c r="AD1273" s="145">
        <v>45927</v>
      </c>
      <c r="AE1273" s="139" t="s">
        <v>10</v>
      </c>
      <c r="AF1273" s="139">
        <v>82020038200</v>
      </c>
      <c r="AG1273" s="139" t="s">
        <v>3803</v>
      </c>
      <c r="AH1273" s="139" t="s">
        <v>3804</v>
      </c>
      <c r="AI1273" s="139">
        <v>1033488767</v>
      </c>
      <c r="AJ1273" s="139">
        <v>6544</v>
      </c>
      <c r="AK1273" s="139" t="s">
        <v>108</v>
      </c>
      <c r="AL1273" s="140">
        <v>1</v>
      </c>
      <c r="AM1273" s="141">
        <v>3.45</v>
      </c>
      <c r="AN1273" s="141">
        <v>6</v>
      </c>
      <c r="AO1273" s="141">
        <v>6</v>
      </c>
      <c r="AP1273" s="139" t="s">
        <v>100</v>
      </c>
      <c r="AQ1273" s="141">
        <v>26.51</v>
      </c>
      <c r="AR1273" s="139" t="s">
        <v>81</v>
      </c>
      <c r="AS1273" s="139" t="s">
        <v>81</v>
      </c>
      <c r="AT1273" s="139" t="s">
        <v>81</v>
      </c>
      <c r="AU1273" s="139" t="s">
        <v>81</v>
      </c>
      <c r="AV1273" s="139"/>
      <c r="AW1273" s="139">
        <v>2256355</v>
      </c>
      <c r="AX1273" s="139" t="s">
        <v>121</v>
      </c>
      <c r="AY1273" s="139" t="s">
        <v>82</v>
      </c>
      <c r="AZ1273" s="139"/>
      <c r="BA1273" s="139" t="s">
        <v>83</v>
      </c>
      <c r="BB1273" s="157">
        <v>596421512565</v>
      </c>
      <c r="BC1273" s="139"/>
      <c r="BD1273" s="139" t="s">
        <v>3805</v>
      </c>
      <c r="BE1273" s="139" t="s">
        <v>88</v>
      </c>
      <c r="BF1273" s="139" t="s">
        <v>87</v>
      </c>
      <c r="BG1273" s="139" t="s">
        <v>84</v>
      </c>
      <c r="BH1273" s="139" t="s">
        <v>85</v>
      </c>
      <c r="BI1273" s="139" t="s">
        <v>86</v>
      </c>
      <c r="BJ1273" s="139"/>
      <c r="BK1273" s="139" t="s">
        <v>116</v>
      </c>
    </row>
    <row r="1274" spans="1:63" ht="13.2" customHeight="1" x14ac:dyDescent="0.2">
      <c r="A1274" s="54">
        <f t="shared" si="419"/>
        <v>45927</v>
      </c>
      <c r="B1274" s="54" t="str">
        <f t="shared" si="420"/>
        <v>NRT</v>
      </c>
      <c r="C1274" s="53">
        <f t="shared" si="421"/>
        <v>82020038200</v>
      </c>
      <c r="D1274" s="55" t="str">
        <f t="shared" si="422"/>
        <v>PJP250150511</v>
      </c>
      <c r="E1274" s="53">
        <f t="shared" si="423"/>
        <v>596421512716</v>
      </c>
      <c r="F1274" s="53">
        <f t="shared" si="424"/>
        <v>2256355</v>
      </c>
      <c r="G1274" s="53" t="str">
        <f t="shared" si="425"/>
        <v>SWCORP (TEAMHT)</v>
      </c>
      <c r="H1274" s="55" t="str">
        <f t="shared" si="426"/>
        <v>송경하</v>
      </c>
      <c r="I1274" s="53">
        <f t="shared" si="427"/>
        <v>54864</v>
      </c>
      <c r="J1274" s="72">
        <f t="shared" si="428"/>
        <v>0</v>
      </c>
      <c r="K1274" s="114">
        <f t="shared" si="429"/>
        <v>1</v>
      </c>
      <c r="L1274" s="115">
        <f t="shared" si="430"/>
        <v>2.4</v>
      </c>
      <c r="M1274" s="115">
        <f t="shared" si="431"/>
        <v>2</v>
      </c>
      <c r="N1274" s="56">
        <f t="shared" si="432"/>
        <v>2.4000000000000004</v>
      </c>
      <c r="O1274" s="53" t="str">
        <f t="shared" si="433"/>
        <v>일반(목록배제,Normal-Manifest Exception)</v>
      </c>
      <c r="P1274" s="100">
        <f t="shared" si="434"/>
        <v>20.95</v>
      </c>
      <c r="Q1274" s="63" t="str">
        <f t="shared" si="435"/>
        <v>RS706</v>
      </c>
      <c r="R1274" s="63" t="str">
        <f t="shared" si="436"/>
        <v>AIR SEOUL</v>
      </c>
      <c r="S1274" s="54">
        <f t="shared" si="437"/>
        <v>45927</v>
      </c>
      <c r="T1274" s="94">
        <f t="shared" si="438"/>
        <v>926</v>
      </c>
      <c r="U1274" s="98" cm="1">
        <f t="array" ref="U1274">IF(OR(ISNUMBER(SEARCH("대신대납",J1274)),ISNUMBER(SEARCH("대신 대납",J1274))),_xlfn.LET(
  _xlpm.s,J1274,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4" s="98">
        <f>((K1274-1)*2500)/(Summary!$B$23/100)</f>
        <v>0</v>
      </c>
      <c r="W1274" s="107">
        <f>IF(OR(ISNUMBER(SEARCH("대신대납",J1274)),ISNUMBER(SEARCH("대신 대납",J1274)),ISNUMBER(SEARCH("대신착불",J1274)),ISNUMBER(SEARCH("대신 착불",J1274))), 0,_xlfn.IFNA(_xlfn.IFS(
    AND(N1274/K1274 &gt; 2, N1274/K1274 &lt;= 5), 500/(Summary!$B$23/100) * K1274,
    AND(N1274/K1274 &gt; 5, N1274/K1274 &lt;= 10), 1000/(Summary!$B$23/100) * K1274,
    AND(N1274/K1274 &gt; 10, N1274/K1274 &lt;= 20), 3000/(Summary!$B$23/100) * K1274,
    AND(N1274/K1274 &gt; 20, N1274/K1274 &lt;= 25), 11000/(Summary!$B$23/100) * K1274,
    AND(N1274/K1274 &gt; 25, N1274/K1274 &lt;= 999), 15000/(Summary!$B$23/100) * K1274
),0))</f>
        <v>53.059968376258844</v>
      </c>
      <c r="X1274" s="99" cm="1">
        <f t="array" ref="X1274">_xlfn.IFNA(_xlfn.IFS(AND(P1274&gt;=2000, P1274&lt;3000), 10000, AND(P1274&gt;=3000, P1274&lt;4000), 15000, AND(P1274&gt;=4000, P1274&lt;5000), 20000, AND(P1274&gt;=5000), 25000),0)</f>
        <v>0</v>
      </c>
      <c r="Y1274" s="64" t="str">
        <f>_xlfn.IFNA(VLOOKUP(D1274,OTC!$A:$H,8,0),"")</f>
        <v/>
      </c>
      <c r="Z1274" s="102">
        <f t="shared" si="439"/>
        <v>53</v>
      </c>
      <c r="AA1274" s="113">
        <f t="shared" si="440"/>
        <v>979</v>
      </c>
      <c r="AB1274" s="124">
        <f>IF(OR(ISNUMBER(SEARCH("적하삭제",J1274)),ISNUMBER(SEARCH("적하 삭제",J1274))),0,AA1274*Summary!$B$23/100)</f>
        <v>9225.4107000000004</v>
      </c>
      <c r="AC1274" s="65"/>
      <c r="AD1274" s="145">
        <v>45927</v>
      </c>
      <c r="AE1274" s="139" t="s">
        <v>10</v>
      </c>
      <c r="AF1274" s="139">
        <v>82020038200</v>
      </c>
      <c r="AG1274" s="139" t="s">
        <v>3806</v>
      </c>
      <c r="AH1274" s="139" t="s">
        <v>3807</v>
      </c>
      <c r="AI1274" s="139">
        <v>1052254231</v>
      </c>
      <c r="AJ1274" s="139">
        <v>54864</v>
      </c>
      <c r="AK1274" s="139"/>
      <c r="AL1274" s="140">
        <v>1</v>
      </c>
      <c r="AM1274" s="141">
        <v>2.4</v>
      </c>
      <c r="AN1274" s="141">
        <v>2</v>
      </c>
      <c r="AO1274" s="141">
        <v>2.4</v>
      </c>
      <c r="AP1274" s="139" t="s">
        <v>8</v>
      </c>
      <c r="AQ1274" s="141">
        <v>20.95</v>
      </c>
      <c r="AR1274" s="139" t="s">
        <v>81</v>
      </c>
      <c r="AS1274" s="139" t="s">
        <v>81</v>
      </c>
      <c r="AT1274" s="139" t="s">
        <v>81</v>
      </c>
      <c r="AU1274" s="139" t="s">
        <v>81</v>
      </c>
      <c r="AV1274" s="139" t="s">
        <v>81</v>
      </c>
      <c r="AW1274" s="139">
        <v>2256355</v>
      </c>
      <c r="AX1274" s="139" t="s">
        <v>121</v>
      </c>
      <c r="AY1274" s="139" t="s">
        <v>82</v>
      </c>
      <c r="AZ1274" s="139"/>
      <c r="BA1274" s="139" t="s">
        <v>83</v>
      </c>
      <c r="BB1274" s="157">
        <v>596421512716</v>
      </c>
      <c r="BC1274" s="139"/>
      <c r="BD1274" s="139" t="s">
        <v>3808</v>
      </c>
      <c r="BE1274" s="139" t="s">
        <v>88</v>
      </c>
      <c r="BF1274" s="139" t="s">
        <v>87</v>
      </c>
      <c r="BG1274" s="139" t="s">
        <v>84</v>
      </c>
      <c r="BH1274" s="139" t="s">
        <v>85</v>
      </c>
      <c r="BI1274" s="139" t="s">
        <v>86</v>
      </c>
      <c r="BJ1274" s="139"/>
      <c r="BK1274" s="139" t="s">
        <v>116</v>
      </c>
    </row>
    <row r="1275" spans="1:63" ht="13.2" customHeight="1" x14ac:dyDescent="0.2">
      <c r="A1275" s="54">
        <f t="shared" si="419"/>
        <v>45927</v>
      </c>
      <c r="B1275" s="54" t="str">
        <f t="shared" si="420"/>
        <v>NRT</v>
      </c>
      <c r="C1275" s="53">
        <f t="shared" si="421"/>
        <v>82020038200</v>
      </c>
      <c r="D1275" s="55" t="str">
        <f t="shared" si="422"/>
        <v>PJP250150500</v>
      </c>
      <c r="E1275" s="53">
        <f t="shared" si="423"/>
        <v>596421512602</v>
      </c>
      <c r="F1275" s="53">
        <f t="shared" si="424"/>
        <v>2256355</v>
      </c>
      <c r="G1275" s="53" t="str">
        <f t="shared" si="425"/>
        <v>SWCORP (TEAMHT)</v>
      </c>
      <c r="H1275" s="55" t="str">
        <f t="shared" si="426"/>
        <v>박지훈</v>
      </c>
      <c r="I1275" s="53">
        <f t="shared" si="427"/>
        <v>5698</v>
      </c>
      <c r="J1275" s="72">
        <f t="shared" si="428"/>
        <v>0</v>
      </c>
      <c r="K1275" s="114">
        <f t="shared" si="429"/>
        <v>1</v>
      </c>
      <c r="L1275" s="115">
        <f t="shared" si="430"/>
        <v>2.25</v>
      </c>
      <c r="M1275" s="115">
        <f t="shared" si="431"/>
        <v>3.5</v>
      </c>
      <c r="N1275" s="56">
        <f t="shared" si="432"/>
        <v>3.5</v>
      </c>
      <c r="O1275" s="53" t="str">
        <f t="shared" si="433"/>
        <v>일반(목록배제,Normal-Manifest Exception)</v>
      </c>
      <c r="P1275" s="100">
        <f t="shared" si="434"/>
        <v>27.06</v>
      </c>
      <c r="Q1275" s="63" t="str">
        <f t="shared" si="435"/>
        <v>RS706</v>
      </c>
      <c r="R1275" s="63" t="str">
        <f t="shared" si="436"/>
        <v>AIR SEOUL</v>
      </c>
      <c r="S1275" s="54">
        <f t="shared" si="437"/>
        <v>45927</v>
      </c>
      <c r="T1275" s="94">
        <f t="shared" si="438"/>
        <v>1135</v>
      </c>
      <c r="U1275" s="98" cm="1">
        <f t="array" ref="U1275">IF(OR(ISNUMBER(SEARCH("대신대납",J1275)),ISNUMBER(SEARCH("대신 대납",J1275))),_xlfn.LET(
  _xlpm.s,J1275,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5" s="98">
        <f>((K1275-1)*2500)/(Summary!$B$23/100)</f>
        <v>0</v>
      </c>
      <c r="W1275" s="107">
        <f>IF(OR(ISNUMBER(SEARCH("대신대납",J1275)),ISNUMBER(SEARCH("대신 대납",J1275)),ISNUMBER(SEARCH("대신착불",J1275)),ISNUMBER(SEARCH("대신 착불",J1275))), 0,_xlfn.IFNA(_xlfn.IFS(
    AND(N1275/K1275 &gt; 2, N1275/K1275 &lt;= 5), 500/(Summary!$B$23/100) * K1275,
    AND(N1275/K1275 &gt; 5, N1275/K1275 &lt;= 10), 1000/(Summary!$B$23/100) * K1275,
    AND(N1275/K1275 &gt; 10, N1275/K1275 &lt;= 20), 3000/(Summary!$B$23/100) * K1275,
    AND(N1275/K1275 &gt; 20, N1275/K1275 &lt;= 25), 11000/(Summary!$B$23/100) * K1275,
    AND(N1275/K1275 &gt; 25, N1275/K1275 &lt;= 999), 15000/(Summary!$B$23/100) * K1275
),0))</f>
        <v>53.059968376258844</v>
      </c>
      <c r="X1275" s="99" cm="1">
        <f t="array" ref="X1275">_xlfn.IFNA(_xlfn.IFS(AND(P1275&gt;=2000, P1275&lt;3000), 10000, AND(P1275&gt;=3000, P1275&lt;4000), 15000, AND(P1275&gt;=4000, P1275&lt;5000), 20000, AND(P1275&gt;=5000), 25000),0)</f>
        <v>0</v>
      </c>
      <c r="Y1275" s="64" t="str">
        <f>_xlfn.IFNA(VLOOKUP(D1275,OTC!$A:$H,8,0),"")</f>
        <v/>
      </c>
      <c r="Z1275" s="102">
        <f t="shared" si="439"/>
        <v>53</v>
      </c>
      <c r="AA1275" s="113">
        <f t="shared" si="440"/>
        <v>1188</v>
      </c>
      <c r="AB1275" s="124">
        <f>IF(OR(ISNUMBER(SEARCH("적하삭제",J1275)),ISNUMBER(SEARCH("적하 삭제",J1275))),0,AA1275*Summary!$B$23/100)</f>
        <v>11194.8804</v>
      </c>
      <c r="AC1275" s="65"/>
      <c r="AD1275" s="145">
        <v>45927</v>
      </c>
      <c r="AE1275" s="139" t="s">
        <v>10</v>
      </c>
      <c r="AF1275" s="139">
        <v>82020038200</v>
      </c>
      <c r="AG1275" s="139" t="s">
        <v>3809</v>
      </c>
      <c r="AH1275" s="139" t="s">
        <v>3810</v>
      </c>
      <c r="AI1275" s="139">
        <v>1038579302</v>
      </c>
      <c r="AJ1275" s="139">
        <v>5698</v>
      </c>
      <c r="AK1275" s="139"/>
      <c r="AL1275" s="140">
        <v>1</v>
      </c>
      <c r="AM1275" s="141">
        <v>2.25</v>
      </c>
      <c r="AN1275" s="141">
        <v>3.5</v>
      </c>
      <c r="AO1275" s="141">
        <v>3.5</v>
      </c>
      <c r="AP1275" s="139" t="s">
        <v>8</v>
      </c>
      <c r="AQ1275" s="141">
        <v>27.06</v>
      </c>
      <c r="AR1275" s="139" t="s">
        <v>81</v>
      </c>
      <c r="AS1275" s="139" t="s">
        <v>81</v>
      </c>
      <c r="AT1275" s="139" t="s">
        <v>81</v>
      </c>
      <c r="AU1275" s="139" t="s">
        <v>81</v>
      </c>
      <c r="AV1275" s="139" t="s">
        <v>81</v>
      </c>
      <c r="AW1275" s="139">
        <v>2256355</v>
      </c>
      <c r="AX1275" s="139" t="s">
        <v>121</v>
      </c>
      <c r="AY1275" s="139" t="s">
        <v>82</v>
      </c>
      <c r="AZ1275" s="139"/>
      <c r="BA1275" s="139" t="s">
        <v>83</v>
      </c>
      <c r="BB1275" s="157">
        <v>596421512602</v>
      </c>
      <c r="BC1275" s="139"/>
      <c r="BD1275" s="139" t="s">
        <v>3811</v>
      </c>
      <c r="BE1275" s="139" t="s">
        <v>88</v>
      </c>
      <c r="BF1275" s="139" t="s">
        <v>87</v>
      </c>
      <c r="BG1275" s="139" t="s">
        <v>84</v>
      </c>
      <c r="BH1275" s="139" t="s">
        <v>85</v>
      </c>
      <c r="BI1275" s="139" t="s">
        <v>86</v>
      </c>
      <c r="BJ1275" s="139"/>
      <c r="BK1275" s="139" t="s">
        <v>116</v>
      </c>
    </row>
    <row r="1276" spans="1:63" ht="13.2" customHeight="1" x14ac:dyDescent="0.2">
      <c r="A1276" s="54">
        <f t="shared" si="419"/>
        <v>45927</v>
      </c>
      <c r="B1276" s="54" t="str">
        <f t="shared" si="420"/>
        <v>NRT</v>
      </c>
      <c r="C1276" s="53">
        <f t="shared" si="421"/>
        <v>82020038200</v>
      </c>
      <c r="D1276" s="55" t="str">
        <f t="shared" si="422"/>
        <v>PJP250151353</v>
      </c>
      <c r="E1276" s="53">
        <f t="shared" si="423"/>
        <v>596421516474</v>
      </c>
      <c r="F1276" s="53">
        <f t="shared" si="424"/>
        <v>2256355</v>
      </c>
      <c r="G1276" s="53" t="str">
        <f t="shared" si="425"/>
        <v>SWCORP (TEAMHT)</v>
      </c>
      <c r="H1276" s="55" t="str">
        <f t="shared" si="426"/>
        <v>김혜선</v>
      </c>
      <c r="I1276" s="53">
        <f t="shared" si="427"/>
        <v>16988</v>
      </c>
      <c r="J1276" s="72">
        <f t="shared" si="428"/>
        <v>0</v>
      </c>
      <c r="K1276" s="114">
        <f t="shared" si="429"/>
        <v>1</v>
      </c>
      <c r="L1276" s="115">
        <f t="shared" si="430"/>
        <v>6.5</v>
      </c>
      <c r="M1276" s="115">
        <f t="shared" si="431"/>
        <v>6.3</v>
      </c>
      <c r="N1276" s="56">
        <f t="shared" si="432"/>
        <v>6.5</v>
      </c>
      <c r="O1276" s="53" t="str">
        <f t="shared" si="433"/>
        <v>일반(목록배제,Normal-Manifest Exception)</v>
      </c>
      <c r="P1276" s="100">
        <f t="shared" si="434"/>
        <v>22.09</v>
      </c>
      <c r="Q1276" s="63" t="str">
        <f t="shared" si="435"/>
        <v>RS706</v>
      </c>
      <c r="R1276" s="63" t="str">
        <f t="shared" si="436"/>
        <v>AIR SEOUL</v>
      </c>
      <c r="S1276" s="54">
        <f t="shared" si="437"/>
        <v>45927</v>
      </c>
      <c r="T1276" s="94">
        <f t="shared" si="438"/>
        <v>1705</v>
      </c>
      <c r="U1276" s="98" cm="1">
        <f t="array" ref="U1276">IF(OR(ISNUMBER(SEARCH("대신대납",J1276)),ISNUMBER(SEARCH("대신 대납",J1276))),_xlfn.LET(
  _xlpm.s,J1276,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6" s="98">
        <f>((K1276-1)*2500)/(Summary!$B$23/100)</f>
        <v>0</v>
      </c>
      <c r="W1276" s="107">
        <f>IF(OR(ISNUMBER(SEARCH("대신대납",J1276)),ISNUMBER(SEARCH("대신 대납",J1276)),ISNUMBER(SEARCH("대신착불",J1276)),ISNUMBER(SEARCH("대신 착불",J1276))), 0,_xlfn.IFNA(_xlfn.IFS(
    AND(N1276/K1276 &gt; 2, N1276/K1276 &lt;= 5), 500/(Summary!$B$23/100) * K1276,
    AND(N1276/K1276 &gt; 5, N1276/K1276 &lt;= 10), 1000/(Summary!$B$23/100) * K1276,
    AND(N1276/K1276 &gt; 10, N1276/K1276 &lt;= 20), 3000/(Summary!$B$23/100) * K1276,
    AND(N1276/K1276 &gt; 20, N1276/K1276 &lt;= 25), 11000/(Summary!$B$23/100) * K1276,
    AND(N1276/K1276 &gt; 25, N1276/K1276 &lt;= 999), 15000/(Summary!$B$23/100) * K1276
),0))</f>
        <v>106.11993675251769</v>
      </c>
      <c r="X1276" s="99" cm="1">
        <f t="array" ref="X1276">_xlfn.IFNA(_xlfn.IFS(AND(P1276&gt;=2000, P1276&lt;3000), 10000, AND(P1276&gt;=3000, P1276&lt;4000), 15000, AND(P1276&gt;=4000, P1276&lt;5000), 20000, AND(P1276&gt;=5000), 25000),0)</f>
        <v>0</v>
      </c>
      <c r="Y1276" s="64" t="str">
        <f>_xlfn.IFNA(VLOOKUP(D1276,OTC!$A:$H,8,0),"")</f>
        <v/>
      </c>
      <c r="Z1276" s="102">
        <f t="shared" si="439"/>
        <v>106</v>
      </c>
      <c r="AA1276" s="113">
        <f t="shared" si="440"/>
        <v>1811</v>
      </c>
      <c r="AB1276" s="124">
        <f>IF(OR(ISNUMBER(SEARCH("적하삭제",J1276)),ISNUMBER(SEARCH("적하 삭제",J1276))),0,AA1276*Summary!$B$23/100)</f>
        <v>17065.596300000001</v>
      </c>
      <c r="AC1276" s="65"/>
      <c r="AD1276" s="145">
        <v>45927</v>
      </c>
      <c r="AE1276" s="139" t="s">
        <v>10</v>
      </c>
      <c r="AF1276" s="139">
        <v>82020038200</v>
      </c>
      <c r="AG1276" s="139" t="s">
        <v>3812</v>
      </c>
      <c r="AH1276" s="139" t="s">
        <v>3813</v>
      </c>
      <c r="AI1276" s="139">
        <v>1067556615</v>
      </c>
      <c r="AJ1276" s="139">
        <v>16988</v>
      </c>
      <c r="AK1276" s="139"/>
      <c r="AL1276" s="140">
        <v>1</v>
      </c>
      <c r="AM1276" s="141">
        <v>6.5</v>
      </c>
      <c r="AN1276" s="141">
        <v>6.3</v>
      </c>
      <c r="AO1276" s="141">
        <v>6.5</v>
      </c>
      <c r="AP1276" s="139" t="s">
        <v>8</v>
      </c>
      <c r="AQ1276" s="141">
        <v>22.09</v>
      </c>
      <c r="AR1276" s="139" t="s">
        <v>81</v>
      </c>
      <c r="AS1276" s="139" t="s">
        <v>81</v>
      </c>
      <c r="AT1276" s="139" t="s">
        <v>81</v>
      </c>
      <c r="AU1276" s="139" t="s">
        <v>81</v>
      </c>
      <c r="AV1276" s="139" t="s">
        <v>81</v>
      </c>
      <c r="AW1276" s="139">
        <v>2256355</v>
      </c>
      <c r="AX1276" s="139" t="s">
        <v>121</v>
      </c>
      <c r="AY1276" s="139" t="s">
        <v>82</v>
      </c>
      <c r="AZ1276" s="139"/>
      <c r="BA1276" s="139" t="s">
        <v>83</v>
      </c>
      <c r="BB1276" s="157">
        <v>596421516474</v>
      </c>
      <c r="BC1276" s="139"/>
      <c r="BD1276" s="139" t="s">
        <v>3814</v>
      </c>
      <c r="BE1276" s="139" t="s">
        <v>88</v>
      </c>
      <c r="BF1276" s="139" t="s">
        <v>87</v>
      </c>
      <c r="BG1276" s="139" t="s">
        <v>84</v>
      </c>
      <c r="BH1276" s="139" t="s">
        <v>85</v>
      </c>
      <c r="BI1276" s="139" t="s">
        <v>86</v>
      </c>
      <c r="BJ1276" s="139"/>
      <c r="BK1276" s="139" t="s">
        <v>116</v>
      </c>
    </row>
    <row r="1277" spans="1:63" ht="13.2" customHeight="1" x14ac:dyDescent="0.2">
      <c r="A1277" s="54">
        <f t="shared" si="419"/>
        <v>45927</v>
      </c>
      <c r="B1277" s="54" t="str">
        <f t="shared" si="420"/>
        <v>NRT</v>
      </c>
      <c r="C1277" s="53">
        <f t="shared" si="421"/>
        <v>82020038200</v>
      </c>
      <c r="D1277" s="55" t="str">
        <f t="shared" si="422"/>
        <v>PJP250151295</v>
      </c>
      <c r="E1277" s="53">
        <f t="shared" si="423"/>
        <v>596421515925</v>
      </c>
      <c r="F1277" s="53">
        <f t="shared" si="424"/>
        <v>2256355</v>
      </c>
      <c r="G1277" s="53" t="str">
        <f t="shared" si="425"/>
        <v>SWCORP (TEAMHT)</v>
      </c>
      <c r="H1277" s="55" t="str">
        <f t="shared" si="426"/>
        <v>권수현</v>
      </c>
      <c r="I1277" s="53">
        <f t="shared" si="427"/>
        <v>44645</v>
      </c>
      <c r="J1277" s="72">
        <f t="shared" si="428"/>
        <v>0</v>
      </c>
      <c r="K1277" s="114">
        <f t="shared" si="429"/>
        <v>1</v>
      </c>
      <c r="L1277" s="115">
        <f t="shared" si="430"/>
        <v>0.85</v>
      </c>
      <c r="M1277" s="115">
        <f t="shared" si="431"/>
        <v>3.4</v>
      </c>
      <c r="N1277" s="56">
        <f t="shared" si="432"/>
        <v>3.4000000000000004</v>
      </c>
      <c r="O1277" s="53" t="str">
        <f t="shared" si="433"/>
        <v>일반(목록배제,Normal-Manifest Exception)</v>
      </c>
      <c r="P1277" s="100">
        <f t="shared" si="434"/>
        <v>16.350000000000001</v>
      </c>
      <c r="Q1277" s="63" t="str">
        <f t="shared" si="435"/>
        <v>RS706</v>
      </c>
      <c r="R1277" s="63" t="str">
        <f t="shared" si="436"/>
        <v>AIR SEOUL</v>
      </c>
      <c r="S1277" s="54">
        <f t="shared" si="437"/>
        <v>45927</v>
      </c>
      <c r="T1277" s="94">
        <f t="shared" si="438"/>
        <v>1116</v>
      </c>
      <c r="U1277" s="98" cm="1">
        <f t="array" ref="U1277">IF(OR(ISNUMBER(SEARCH("대신대납",J1277)),ISNUMBER(SEARCH("대신 대납",J1277))),_xlfn.LET(
  _xlpm.s,J1277,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7" s="98">
        <f>((K1277-1)*2500)/(Summary!$B$23/100)</f>
        <v>0</v>
      </c>
      <c r="W1277" s="107">
        <f>IF(OR(ISNUMBER(SEARCH("대신대납",J1277)),ISNUMBER(SEARCH("대신 대납",J1277)),ISNUMBER(SEARCH("대신착불",J1277)),ISNUMBER(SEARCH("대신 착불",J1277))), 0,_xlfn.IFNA(_xlfn.IFS(
    AND(N1277/K1277 &gt; 2, N1277/K1277 &lt;= 5), 500/(Summary!$B$23/100) * K1277,
    AND(N1277/K1277 &gt; 5, N1277/K1277 &lt;= 10), 1000/(Summary!$B$23/100) * K1277,
    AND(N1277/K1277 &gt; 10, N1277/K1277 &lt;= 20), 3000/(Summary!$B$23/100) * K1277,
    AND(N1277/K1277 &gt; 20, N1277/K1277 &lt;= 25), 11000/(Summary!$B$23/100) * K1277,
    AND(N1277/K1277 &gt; 25, N1277/K1277 &lt;= 999), 15000/(Summary!$B$23/100) * K1277
),0))</f>
        <v>53.059968376258844</v>
      </c>
      <c r="X1277" s="99" cm="1">
        <f t="array" ref="X1277">_xlfn.IFNA(_xlfn.IFS(AND(P1277&gt;=2000, P1277&lt;3000), 10000, AND(P1277&gt;=3000, P1277&lt;4000), 15000, AND(P1277&gt;=4000, P1277&lt;5000), 20000, AND(P1277&gt;=5000), 25000),0)</f>
        <v>0</v>
      </c>
      <c r="Y1277" s="64" t="str">
        <f>_xlfn.IFNA(VLOOKUP(D1277,OTC!$A:$H,8,0),"")</f>
        <v/>
      </c>
      <c r="Z1277" s="102">
        <f t="shared" si="439"/>
        <v>53</v>
      </c>
      <c r="AA1277" s="113">
        <f t="shared" si="440"/>
        <v>1169</v>
      </c>
      <c r="AB1277" s="124">
        <f>IF(OR(ISNUMBER(SEARCH("적하삭제",J1277)),ISNUMBER(SEARCH("적하 삭제",J1277))),0,AA1277*Summary!$B$23/100)</f>
        <v>11015.8377</v>
      </c>
      <c r="AC1277" s="65"/>
      <c r="AD1277" s="145">
        <v>45927</v>
      </c>
      <c r="AE1277" s="139" t="s">
        <v>10</v>
      </c>
      <c r="AF1277" s="139">
        <v>82020038200</v>
      </c>
      <c r="AG1277" s="139" t="s">
        <v>3815</v>
      </c>
      <c r="AH1277" s="139" t="s">
        <v>3816</v>
      </c>
      <c r="AI1277" s="139">
        <v>1028140502</v>
      </c>
      <c r="AJ1277" s="139">
        <v>44645</v>
      </c>
      <c r="AK1277" s="139"/>
      <c r="AL1277" s="140">
        <v>1</v>
      </c>
      <c r="AM1277" s="141">
        <v>0.85</v>
      </c>
      <c r="AN1277" s="141">
        <v>3.4</v>
      </c>
      <c r="AO1277" s="141">
        <v>3.4</v>
      </c>
      <c r="AP1277" s="139" t="s">
        <v>8</v>
      </c>
      <c r="AQ1277" s="141">
        <v>16.350000000000001</v>
      </c>
      <c r="AR1277" s="139" t="s">
        <v>81</v>
      </c>
      <c r="AS1277" s="139" t="s">
        <v>81</v>
      </c>
      <c r="AT1277" s="139" t="s">
        <v>81</v>
      </c>
      <c r="AU1277" s="139" t="s">
        <v>81</v>
      </c>
      <c r="AV1277" s="139" t="s">
        <v>81</v>
      </c>
      <c r="AW1277" s="139">
        <v>2256355</v>
      </c>
      <c r="AX1277" s="139" t="s">
        <v>121</v>
      </c>
      <c r="AY1277" s="139" t="s">
        <v>82</v>
      </c>
      <c r="AZ1277" s="139"/>
      <c r="BA1277" s="139" t="s">
        <v>83</v>
      </c>
      <c r="BB1277" s="157">
        <v>596421515925</v>
      </c>
      <c r="BC1277" s="139"/>
      <c r="BD1277" s="139" t="s">
        <v>3817</v>
      </c>
      <c r="BE1277" s="139" t="s">
        <v>88</v>
      </c>
      <c r="BF1277" s="139" t="s">
        <v>87</v>
      </c>
      <c r="BG1277" s="139" t="s">
        <v>84</v>
      </c>
      <c r="BH1277" s="139" t="s">
        <v>85</v>
      </c>
      <c r="BI1277" s="139" t="s">
        <v>86</v>
      </c>
      <c r="BJ1277" s="139"/>
      <c r="BK1277" s="139" t="s">
        <v>116</v>
      </c>
    </row>
    <row r="1278" spans="1:63" ht="13.2" customHeight="1" x14ac:dyDescent="0.2">
      <c r="A1278" s="54">
        <f t="shared" si="419"/>
        <v>45927</v>
      </c>
      <c r="B1278" s="54" t="str">
        <f t="shared" si="420"/>
        <v>NRT</v>
      </c>
      <c r="C1278" s="53">
        <f t="shared" si="421"/>
        <v>82020038200</v>
      </c>
      <c r="D1278" s="55" t="str">
        <f t="shared" si="422"/>
        <v>PJP250151292</v>
      </c>
      <c r="E1278" s="53">
        <f t="shared" si="423"/>
        <v>596421515892</v>
      </c>
      <c r="F1278" s="53">
        <f t="shared" si="424"/>
        <v>2256355</v>
      </c>
      <c r="G1278" s="53" t="str">
        <f t="shared" si="425"/>
        <v>SWCORP (TEAMHT)</v>
      </c>
      <c r="H1278" s="55" t="str">
        <f t="shared" si="426"/>
        <v>이연규</v>
      </c>
      <c r="I1278" s="53">
        <f t="shared" si="427"/>
        <v>50949</v>
      </c>
      <c r="J1278" s="72">
        <f t="shared" si="428"/>
        <v>0</v>
      </c>
      <c r="K1278" s="114">
        <f t="shared" si="429"/>
        <v>1</v>
      </c>
      <c r="L1278" s="115">
        <f t="shared" si="430"/>
        <v>1.1000000000000001</v>
      </c>
      <c r="M1278" s="115">
        <f t="shared" si="431"/>
        <v>3.6</v>
      </c>
      <c r="N1278" s="56">
        <f t="shared" si="432"/>
        <v>3.6</v>
      </c>
      <c r="O1278" s="53" t="str">
        <f t="shared" si="433"/>
        <v>일반(목록배제,Normal-Manifest Exception)</v>
      </c>
      <c r="P1278" s="100">
        <f t="shared" si="434"/>
        <v>20.48</v>
      </c>
      <c r="Q1278" s="63" t="str">
        <f t="shared" si="435"/>
        <v>RS706</v>
      </c>
      <c r="R1278" s="63" t="str">
        <f t="shared" si="436"/>
        <v>AIR SEOUL</v>
      </c>
      <c r="S1278" s="54">
        <f t="shared" si="437"/>
        <v>45927</v>
      </c>
      <c r="T1278" s="94">
        <f t="shared" si="438"/>
        <v>1154</v>
      </c>
      <c r="U1278" s="98" cm="1">
        <f t="array" ref="U1278">IF(OR(ISNUMBER(SEARCH("대신대납",J1278)),ISNUMBER(SEARCH("대신 대납",J1278))),_xlfn.LET(
  _xlpm.s,J1278,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8" s="98">
        <f>((K1278-1)*2500)/(Summary!$B$23/100)</f>
        <v>0</v>
      </c>
      <c r="W1278" s="107">
        <f>IF(OR(ISNUMBER(SEARCH("대신대납",J1278)),ISNUMBER(SEARCH("대신 대납",J1278)),ISNUMBER(SEARCH("대신착불",J1278)),ISNUMBER(SEARCH("대신 착불",J1278))), 0,_xlfn.IFNA(_xlfn.IFS(
    AND(N1278/K1278 &gt; 2, N1278/K1278 &lt;= 5), 500/(Summary!$B$23/100) * K1278,
    AND(N1278/K1278 &gt; 5, N1278/K1278 &lt;= 10), 1000/(Summary!$B$23/100) * K1278,
    AND(N1278/K1278 &gt; 10, N1278/K1278 &lt;= 20), 3000/(Summary!$B$23/100) * K1278,
    AND(N1278/K1278 &gt; 20, N1278/K1278 &lt;= 25), 11000/(Summary!$B$23/100) * K1278,
    AND(N1278/K1278 &gt; 25, N1278/K1278 &lt;= 999), 15000/(Summary!$B$23/100) * K1278
),0))</f>
        <v>53.059968376258844</v>
      </c>
      <c r="X1278" s="99" cm="1">
        <f t="array" ref="X1278">_xlfn.IFNA(_xlfn.IFS(AND(P1278&gt;=2000, P1278&lt;3000), 10000, AND(P1278&gt;=3000, P1278&lt;4000), 15000, AND(P1278&gt;=4000, P1278&lt;5000), 20000, AND(P1278&gt;=5000), 25000),0)</f>
        <v>0</v>
      </c>
      <c r="Y1278" s="64" t="str">
        <f>_xlfn.IFNA(VLOOKUP(D1278,OTC!$A:$H,8,0),"")</f>
        <v/>
      </c>
      <c r="Z1278" s="102">
        <f t="shared" si="439"/>
        <v>53</v>
      </c>
      <c r="AA1278" s="113">
        <f t="shared" si="440"/>
        <v>1207</v>
      </c>
      <c r="AB1278" s="124">
        <f>IF(OR(ISNUMBER(SEARCH("적하삭제",J1278)),ISNUMBER(SEARCH("적하 삭제",J1278))),0,AA1278*Summary!$B$23/100)</f>
        <v>11373.9231</v>
      </c>
      <c r="AC1278" s="65"/>
      <c r="AD1278" s="145">
        <v>45927</v>
      </c>
      <c r="AE1278" s="139" t="s">
        <v>10</v>
      </c>
      <c r="AF1278" s="139">
        <v>82020038200</v>
      </c>
      <c r="AG1278" s="139" t="s">
        <v>3818</v>
      </c>
      <c r="AH1278" s="139" t="s">
        <v>3819</v>
      </c>
      <c r="AI1278" s="139">
        <v>1048725009</v>
      </c>
      <c r="AJ1278" s="139">
        <v>50949</v>
      </c>
      <c r="AK1278" s="139"/>
      <c r="AL1278" s="140">
        <v>1</v>
      </c>
      <c r="AM1278" s="141">
        <v>1.1000000000000001</v>
      </c>
      <c r="AN1278" s="141">
        <v>3.6</v>
      </c>
      <c r="AO1278" s="141">
        <v>3.6</v>
      </c>
      <c r="AP1278" s="139" t="s">
        <v>8</v>
      </c>
      <c r="AQ1278" s="141">
        <v>20.48</v>
      </c>
      <c r="AR1278" s="139" t="s">
        <v>81</v>
      </c>
      <c r="AS1278" s="139" t="s">
        <v>81</v>
      </c>
      <c r="AT1278" s="139" t="s">
        <v>81</v>
      </c>
      <c r="AU1278" s="139" t="s">
        <v>81</v>
      </c>
      <c r="AV1278" s="139" t="s">
        <v>81</v>
      </c>
      <c r="AW1278" s="139">
        <v>2256355</v>
      </c>
      <c r="AX1278" s="139" t="s">
        <v>121</v>
      </c>
      <c r="AY1278" s="139" t="s">
        <v>82</v>
      </c>
      <c r="AZ1278" s="139"/>
      <c r="BA1278" s="139" t="s">
        <v>83</v>
      </c>
      <c r="BB1278" s="157">
        <v>596421515892</v>
      </c>
      <c r="BC1278" s="139"/>
      <c r="BD1278" s="139" t="s">
        <v>3820</v>
      </c>
      <c r="BE1278" s="139" t="s">
        <v>88</v>
      </c>
      <c r="BF1278" s="139" t="s">
        <v>87</v>
      </c>
      <c r="BG1278" s="139" t="s">
        <v>84</v>
      </c>
      <c r="BH1278" s="139" t="s">
        <v>85</v>
      </c>
      <c r="BI1278" s="139" t="s">
        <v>86</v>
      </c>
      <c r="BJ1278" s="139"/>
      <c r="BK1278" s="139" t="s">
        <v>116</v>
      </c>
    </row>
    <row r="1279" spans="1:63" ht="13.2" customHeight="1" x14ac:dyDescent="0.2">
      <c r="A1279" s="54">
        <f t="shared" si="419"/>
        <v>45927</v>
      </c>
      <c r="B1279" s="54" t="str">
        <f t="shared" si="420"/>
        <v>NRT</v>
      </c>
      <c r="C1279" s="53">
        <f t="shared" si="421"/>
        <v>82020038200</v>
      </c>
      <c r="D1279" s="55" t="str">
        <f t="shared" si="422"/>
        <v>PJP250151293</v>
      </c>
      <c r="E1279" s="53">
        <f t="shared" si="423"/>
        <v>596421515903</v>
      </c>
      <c r="F1279" s="53">
        <f t="shared" si="424"/>
        <v>2256355</v>
      </c>
      <c r="G1279" s="53" t="str">
        <f t="shared" si="425"/>
        <v>SWCORP (TEAMHT)</v>
      </c>
      <c r="H1279" s="55" t="str">
        <f t="shared" si="426"/>
        <v>김윤나</v>
      </c>
      <c r="I1279" s="53">
        <f t="shared" si="427"/>
        <v>17573</v>
      </c>
      <c r="J1279" s="72">
        <f t="shared" si="428"/>
        <v>0</v>
      </c>
      <c r="K1279" s="114">
        <f t="shared" si="429"/>
        <v>1</v>
      </c>
      <c r="L1279" s="115">
        <f t="shared" si="430"/>
        <v>0.75</v>
      </c>
      <c r="M1279" s="115">
        <f t="shared" si="431"/>
        <v>2.1</v>
      </c>
      <c r="N1279" s="56">
        <f t="shared" si="432"/>
        <v>2.1</v>
      </c>
      <c r="O1279" s="53" t="str">
        <f t="shared" si="433"/>
        <v>일반(목록배제,Normal-Manifest Exception)</v>
      </c>
      <c r="P1279" s="100">
        <f t="shared" si="434"/>
        <v>5.28</v>
      </c>
      <c r="Q1279" s="63" t="str">
        <f t="shared" si="435"/>
        <v>RS706</v>
      </c>
      <c r="R1279" s="63" t="str">
        <f t="shared" si="436"/>
        <v>AIR SEOUL</v>
      </c>
      <c r="S1279" s="54">
        <f t="shared" si="437"/>
        <v>45927</v>
      </c>
      <c r="T1279" s="94">
        <f t="shared" si="438"/>
        <v>869</v>
      </c>
      <c r="U1279" s="98" cm="1">
        <f t="array" ref="U1279">IF(OR(ISNUMBER(SEARCH("대신대납",J1279)),ISNUMBER(SEARCH("대신 대납",J1279))),_xlfn.LET(
  _xlpm.s,J1279,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79" s="98">
        <f>((K1279-1)*2500)/(Summary!$B$23/100)</f>
        <v>0</v>
      </c>
      <c r="W1279" s="107">
        <f>IF(OR(ISNUMBER(SEARCH("대신대납",J1279)),ISNUMBER(SEARCH("대신 대납",J1279)),ISNUMBER(SEARCH("대신착불",J1279)),ISNUMBER(SEARCH("대신 착불",J1279))), 0,_xlfn.IFNA(_xlfn.IFS(
    AND(N1279/K1279 &gt; 2, N1279/K1279 &lt;= 5), 500/(Summary!$B$23/100) * K1279,
    AND(N1279/K1279 &gt; 5, N1279/K1279 &lt;= 10), 1000/(Summary!$B$23/100) * K1279,
    AND(N1279/K1279 &gt; 10, N1279/K1279 &lt;= 20), 3000/(Summary!$B$23/100) * K1279,
    AND(N1279/K1279 &gt; 20, N1279/K1279 &lt;= 25), 11000/(Summary!$B$23/100) * K1279,
    AND(N1279/K1279 &gt; 25, N1279/K1279 &lt;= 999), 15000/(Summary!$B$23/100) * K1279
),0))</f>
        <v>53.059968376258844</v>
      </c>
      <c r="X1279" s="99" cm="1">
        <f t="array" ref="X1279">_xlfn.IFNA(_xlfn.IFS(AND(P1279&gt;=2000, P1279&lt;3000), 10000, AND(P1279&gt;=3000, P1279&lt;4000), 15000, AND(P1279&gt;=4000, P1279&lt;5000), 20000, AND(P1279&gt;=5000), 25000),0)</f>
        <v>0</v>
      </c>
      <c r="Y1279" s="64" t="str">
        <f>_xlfn.IFNA(VLOOKUP(D1279,OTC!$A:$H,8,0),"")</f>
        <v/>
      </c>
      <c r="Z1279" s="102">
        <f t="shared" si="439"/>
        <v>53</v>
      </c>
      <c r="AA1279" s="113">
        <f t="shared" si="440"/>
        <v>922</v>
      </c>
      <c r="AB1279" s="124">
        <f>IF(OR(ISNUMBER(SEARCH("적하삭제",J1279)),ISNUMBER(SEARCH("적하 삭제",J1279))),0,AA1279*Summary!$B$23/100)</f>
        <v>8688.2826000000005</v>
      </c>
      <c r="AC1279" s="65"/>
      <c r="AD1279" s="145">
        <v>45927</v>
      </c>
      <c r="AE1279" s="139" t="s">
        <v>10</v>
      </c>
      <c r="AF1279" s="139">
        <v>82020038200</v>
      </c>
      <c r="AG1279" s="139" t="s">
        <v>3821</v>
      </c>
      <c r="AH1279" s="139" t="s">
        <v>3822</v>
      </c>
      <c r="AI1279" s="139">
        <v>1031196175</v>
      </c>
      <c r="AJ1279" s="139">
        <v>17573</v>
      </c>
      <c r="AK1279" s="139"/>
      <c r="AL1279" s="140">
        <v>1</v>
      </c>
      <c r="AM1279" s="141">
        <v>0.75</v>
      </c>
      <c r="AN1279" s="141">
        <v>2.1</v>
      </c>
      <c r="AO1279" s="141">
        <v>2.1</v>
      </c>
      <c r="AP1279" s="139" t="s">
        <v>8</v>
      </c>
      <c r="AQ1279" s="141">
        <v>5.28</v>
      </c>
      <c r="AR1279" s="139" t="s">
        <v>81</v>
      </c>
      <c r="AS1279" s="139" t="s">
        <v>81</v>
      </c>
      <c r="AT1279" s="139" t="s">
        <v>81</v>
      </c>
      <c r="AU1279" s="139" t="s">
        <v>81</v>
      </c>
      <c r="AV1279" s="139" t="s">
        <v>81</v>
      </c>
      <c r="AW1279" s="139">
        <v>2256355</v>
      </c>
      <c r="AX1279" s="139" t="s">
        <v>121</v>
      </c>
      <c r="AY1279" s="139" t="s">
        <v>82</v>
      </c>
      <c r="AZ1279" s="139"/>
      <c r="BA1279" s="139" t="s">
        <v>83</v>
      </c>
      <c r="BB1279" s="157">
        <v>596421515903</v>
      </c>
      <c r="BC1279" s="139"/>
      <c r="BD1279" s="139" t="s">
        <v>3823</v>
      </c>
      <c r="BE1279" s="139" t="s">
        <v>88</v>
      </c>
      <c r="BF1279" s="139" t="s">
        <v>87</v>
      </c>
      <c r="BG1279" s="139" t="s">
        <v>84</v>
      </c>
      <c r="BH1279" s="139" t="s">
        <v>85</v>
      </c>
      <c r="BI1279" s="139" t="s">
        <v>86</v>
      </c>
      <c r="BJ1279" s="139"/>
      <c r="BK1279" s="139" t="s">
        <v>116</v>
      </c>
    </row>
    <row r="1280" spans="1:63" ht="13.2" customHeight="1" x14ac:dyDescent="0.2">
      <c r="A1280" s="54">
        <f t="shared" si="419"/>
        <v>45927</v>
      </c>
      <c r="B1280" s="54" t="str">
        <f t="shared" si="420"/>
        <v>NRT</v>
      </c>
      <c r="C1280" s="53">
        <f t="shared" si="421"/>
        <v>82020038200</v>
      </c>
      <c r="D1280" s="55" t="str">
        <f t="shared" si="422"/>
        <v>PJP250151323</v>
      </c>
      <c r="E1280" s="53">
        <f t="shared" si="423"/>
        <v>596421516205</v>
      </c>
      <c r="F1280" s="53">
        <f t="shared" si="424"/>
        <v>2256355</v>
      </c>
      <c r="G1280" s="53" t="str">
        <f t="shared" si="425"/>
        <v>SWCORP (TEAMHT)</v>
      </c>
      <c r="H1280" s="55" t="str">
        <f t="shared" si="426"/>
        <v>김아현</v>
      </c>
      <c r="I1280" s="53">
        <f t="shared" si="427"/>
        <v>6186</v>
      </c>
      <c r="J1280" s="72">
        <f t="shared" si="428"/>
        <v>0</v>
      </c>
      <c r="K1280" s="114">
        <f t="shared" si="429"/>
        <v>1</v>
      </c>
      <c r="L1280" s="115">
        <f t="shared" si="430"/>
        <v>1.25</v>
      </c>
      <c r="M1280" s="115">
        <f t="shared" si="431"/>
        <v>3.4</v>
      </c>
      <c r="N1280" s="56">
        <f t="shared" si="432"/>
        <v>3.4000000000000004</v>
      </c>
      <c r="O1280" s="53" t="str">
        <f t="shared" si="433"/>
        <v>일반(목록배제,Normal-Manifest Exception)</v>
      </c>
      <c r="P1280" s="100">
        <f t="shared" si="434"/>
        <v>13.7</v>
      </c>
      <c r="Q1280" s="63" t="str">
        <f t="shared" si="435"/>
        <v>RS706</v>
      </c>
      <c r="R1280" s="63" t="str">
        <f t="shared" si="436"/>
        <v>AIR SEOUL</v>
      </c>
      <c r="S1280" s="54">
        <f t="shared" si="437"/>
        <v>45927</v>
      </c>
      <c r="T1280" s="94">
        <f t="shared" si="438"/>
        <v>1116</v>
      </c>
      <c r="U1280" s="98" cm="1">
        <f t="array" ref="U1280">IF(OR(ISNUMBER(SEARCH("대신대납",J1280)),ISNUMBER(SEARCH("대신 대납",J1280))),_xlfn.LET(
  _xlpm.s,J1280,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0" s="98">
        <f>((K1280-1)*2500)/(Summary!$B$23/100)</f>
        <v>0</v>
      </c>
      <c r="W1280" s="107">
        <f>IF(OR(ISNUMBER(SEARCH("대신대납",J1280)),ISNUMBER(SEARCH("대신 대납",J1280)),ISNUMBER(SEARCH("대신착불",J1280)),ISNUMBER(SEARCH("대신 착불",J1280))), 0,_xlfn.IFNA(_xlfn.IFS(
    AND(N1280/K1280 &gt; 2, N1280/K1280 &lt;= 5), 500/(Summary!$B$23/100) * K1280,
    AND(N1280/K1280 &gt; 5, N1280/K1280 &lt;= 10), 1000/(Summary!$B$23/100) * K1280,
    AND(N1280/K1280 &gt; 10, N1280/K1280 &lt;= 20), 3000/(Summary!$B$23/100) * K1280,
    AND(N1280/K1280 &gt; 20, N1280/K1280 &lt;= 25), 11000/(Summary!$B$23/100) * K1280,
    AND(N1280/K1280 &gt; 25, N1280/K1280 &lt;= 999), 15000/(Summary!$B$23/100) * K1280
),0))</f>
        <v>53.059968376258844</v>
      </c>
      <c r="X1280" s="99" cm="1">
        <f t="array" ref="X1280">_xlfn.IFNA(_xlfn.IFS(AND(P1280&gt;=2000, P1280&lt;3000), 10000, AND(P1280&gt;=3000, P1280&lt;4000), 15000, AND(P1280&gt;=4000, P1280&lt;5000), 20000, AND(P1280&gt;=5000), 25000),0)</f>
        <v>0</v>
      </c>
      <c r="Y1280" s="64" t="str">
        <f>_xlfn.IFNA(VLOOKUP(D1280,OTC!$A:$H,8,0),"")</f>
        <v/>
      </c>
      <c r="Z1280" s="102">
        <f t="shared" si="439"/>
        <v>53</v>
      </c>
      <c r="AA1280" s="113">
        <f t="shared" si="440"/>
        <v>1169</v>
      </c>
      <c r="AB1280" s="124">
        <f>IF(OR(ISNUMBER(SEARCH("적하삭제",J1280)),ISNUMBER(SEARCH("적하 삭제",J1280))),0,AA1280*Summary!$B$23/100)</f>
        <v>11015.8377</v>
      </c>
      <c r="AC1280" s="65"/>
      <c r="AD1280" s="145">
        <v>45927</v>
      </c>
      <c r="AE1280" s="139" t="s">
        <v>10</v>
      </c>
      <c r="AF1280" s="139">
        <v>82020038200</v>
      </c>
      <c r="AG1280" s="139" t="s">
        <v>3824</v>
      </c>
      <c r="AH1280" s="139" t="s">
        <v>3825</v>
      </c>
      <c r="AI1280" s="139">
        <v>1092477055</v>
      </c>
      <c r="AJ1280" s="139">
        <v>6186</v>
      </c>
      <c r="AK1280" s="139"/>
      <c r="AL1280" s="140">
        <v>1</v>
      </c>
      <c r="AM1280" s="141">
        <v>1.25</v>
      </c>
      <c r="AN1280" s="141">
        <v>3.4</v>
      </c>
      <c r="AO1280" s="141">
        <v>3.4</v>
      </c>
      <c r="AP1280" s="139" t="s">
        <v>8</v>
      </c>
      <c r="AQ1280" s="141">
        <v>13.7</v>
      </c>
      <c r="AR1280" s="139" t="s">
        <v>81</v>
      </c>
      <c r="AS1280" s="139" t="s">
        <v>81</v>
      </c>
      <c r="AT1280" s="139" t="s">
        <v>81</v>
      </c>
      <c r="AU1280" s="139" t="s">
        <v>81</v>
      </c>
      <c r="AV1280" s="139"/>
      <c r="AW1280" s="139">
        <v>2256355</v>
      </c>
      <c r="AX1280" s="139" t="s">
        <v>121</v>
      </c>
      <c r="AY1280" s="139" t="s">
        <v>82</v>
      </c>
      <c r="AZ1280" s="139"/>
      <c r="BA1280" s="139" t="s">
        <v>83</v>
      </c>
      <c r="BB1280" s="157">
        <v>596421516205</v>
      </c>
      <c r="BC1280" s="139"/>
      <c r="BD1280" s="139" t="s">
        <v>3826</v>
      </c>
      <c r="BE1280" s="139" t="s">
        <v>88</v>
      </c>
      <c r="BF1280" s="139" t="s">
        <v>87</v>
      </c>
      <c r="BG1280" s="139" t="s">
        <v>84</v>
      </c>
      <c r="BH1280" s="139" t="s">
        <v>85</v>
      </c>
      <c r="BI1280" s="139" t="s">
        <v>86</v>
      </c>
      <c r="BJ1280" s="139"/>
      <c r="BK1280" s="139" t="s">
        <v>116</v>
      </c>
    </row>
    <row r="1281" spans="1:63" ht="13.2" customHeight="1" x14ac:dyDescent="0.2">
      <c r="A1281" s="54">
        <f t="shared" si="419"/>
        <v>45927</v>
      </c>
      <c r="B1281" s="54" t="str">
        <f t="shared" si="420"/>
        <v>NRT</v>
      </c>
      <c r="C1281" s="53">
        <f t="shared" si="421"/>
        <v>82020038200</v>
      </c>
      <c r="D1281" s="55" t="str">
        <f t="shared" si="422"/>
        <v>PJP250151303</v>
      </c>
      <c r="E1281" s="53">
        <f t="shared" si="423"/>
        <v>596421516006</v>
      </c>
      <c r="F1281" s="53">
        <f t="shared" si="424"/>
        <v>2256355</v>
      </c>
      <c r="G1281" s="53" t="str">
        <f t="shared" si="425"/>
        <v>SWCORP (TEAMHT)</v>
      </c>
      <c r="H1281" s="55" t="str">
        <f t="shared" si="426"/>
        <v>정지윤</v>
      </c>
      <c r="I1281" s="53">
        <f t="shared" si="427"/>
        <v>28222</v>
      </c>
      <c r="J1281" s="72">
        <f t="shared" si="428"/>
        <v>0</v>
      </c>
      <c r="K1281" s="114">
        <f t="shared" si="429"/>
        <v>1</v>
      </c>
      <c r="L1281" s="115">
        <f t="shared" si="430"/>
        <v>2.4</v>
      </c>
      <c r="M1281" s="115">
        <f t="shared" si="431"/>
        <v>5.6</v>
      </c>
      <c r="N1281" s="56">
        <f t="shared" si="432"/>
        <v>5.6000000000000005</v>
      </c>
      <c r="O1281" s="53" t="str">
        <f t="shared" si="433"/>
        <v>일반(목록배제,Normal-Manifest Exception)</v>
      </c>
      <c r="P1281" s="100">
        <f t="shared" si="434"/>
        <v>19.73</v>
      </c>
      <c r="Q1281" s="63" t="str">
        <f t="shared" si="435"/>
        <v>RS706</v>
      </c>
      <c r="R1281" s="63" t="str">
        <f t="shared" si="436"/>
        <v>AIR SEOUL</v>
      </c>
      <c r="S1281" s="54">
        <f t="shared" si="437"/>
        <v>45927</v>
      </c>
      <c r="T1281" s="94">
        <f t="shared" si="438"/>
        <v>1534</v>
      </c>
      <c r="U1281" s="98" cm="1">
        <f t="array" ref="U1281">IF(OR(ISNUMBER(SEARCH("대신대납",J1281)),ISNUMBER(SEARCH("대신 대납",J1281))),_xlfn.LET(
  _xlpm.s,J1281,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1" s="98">
        <f>((K1281-1)*2500)/(Summary!$B$23/100)</f>
        <v>0</v>
      </c>
      <c r="W1281" s="107">
        <f>IF(OR(ISNUMBER(SEARCH("대신대납",J1281)),ISNUMBER(SEARCH("대신 대납",J1281)),ISNUMBER(SEARCH("대신착불",J1281)),ISNUMBER(SEARCH("대신 착불",J1281))), 0,_xlfn.IFNA(_xlfn.IFS(
    AND(N1281/K1281 &gt; 2, N1281/K1281 &lt;= 5), 500/(Summary!$B$23/100) * K1281,
    AND(N1281/K1281 &gt; 5, N1281/K1281 &lt;= 10), 1000/(Summary!$B$23/100) * K1281,
    AND(N1281/K1281 &gt; 10, N1281/K1281 &lt;= 20), 3000/(Summary!$B$23/100) * K1281,
    AND(N1281/K1281 &gt; 20, N1281/K1281 &lt;= 25), 11000/(Summary!$B$23/100) * K1281,
    AND(N1281/K1281 &gt; 25, N1281/K1281 &lt;= 999), 15000/(Summary!$B$23/100) * K1281
),0))</f>
        <v>106.11993675251769</v>
      </c>
      <c r="X1281" s="99" cm="1">
        <f t="array" ref="X1281">_xlfn.IFNA(_xlfn.IFS(AND(P1281&gt;=2000, P1281&lt;3000), 10000, AND(P1281&gt;=3000, P1281&lt;4000), 15000, AND(P1281&gt;=4000, P1281&lt;5000), 20000, AND(P1281&gt;=5000), 25000),0)</f>
        <v>0</v>
      </c>
      <c r="Y1281" s="64" t="str">
        <f>_xlfn.IFNA(VLOOKUP(D1281,OTC!$A:$H,8,0),"")</f>
        <v/>
      </c>
      <c r="Z1281" s="102">
        <f t="shared" si="439"/>
        <v>106</v>
      </c>
      <c r="AA1281" s="113">
        <f t="shared" si="440"/>
        <v>1640</v>
      </c>
      <c r="AB1281" s="124">
        <f>IF(OR(ISNUMBER(SEARCH("적하삭제",J1281)),ISNUMBER(SEARCH("적하 삭제",J1281))),0,AA1281*Summary!$B$23/100)</f>
        <v>15454.212</v>
      </c>
      <c r="AC1281" s="65"/>
      <c r="AD1281" s="145">
        <v>45927</v>
      </c>
      <c r="AE1281" s="139" t="s">
        <v>10</v>
      </c>
      <c r="AF1281" s="139">
        <v>82020038200</v>
      </c>
      <c r="AG1281" s="139" t="s">
        <v>3827</v>
      </c>
      <c r="AH1281" s="139" t="s">
        <v>3828</v>
      </c>
      <c r="AI1281" s="139">
        <v>1057873477</v>
      </c>
      <c r="AJ1281" s="139">
        <v>28222</v>
      </c>
      <c r="AK1281" s="139"/>
      <c r="AL1281" s="140">
        <v>1</v>
      </c>
      <c r="AM1281" s="141">
        <v>2.4</v>
      </c>
      <c r="AN1281" s="141">
        <v>5.6</v>
      </c>
      <c r="AO1281" s="141">
        <v>6</v>
      </c>
      <c r="AP1281" s="139" t="s">
        <v>8</v>
      </c>
      <c r="AQ1281" s="141">
        <v>19.73</v>
      </c>
      <c r="AR1281" s="139" t="s">
        <v>81</v>
      </c>
      <c r="AS1281" s="139" t="s">
        <v>81</v>
      </c>
      <c r="AT1281" s="139" t="s">
        <v>81</v>
      </c>
      <c r="AU1281" s="139" t="s">
        <v>81</v>
      </c>
      <c r="AV1281" s="139" t="s">
        <v>81</v>
      </c>
      <c r="AW1281" s="139">
        <v>2256355</v>
      </c>
      <c r="AX1281" s="139" t="s">
        <v>121</v>
      </c>
      <c r="AY1281" s="139" t="s">
        <v>82</v>
      </c>
      <c r="AZ1281" s="139"/>
      <c r="BA1281" s="139" t="s">
        <v>83</v>
      </c>
      <c r="BB1281" s="157">
        <v>596421516006</v>
      </c>
      <c r="BC1281" s="139"/>
      <c r="BD1281" s="139" t="s">
        <v>3829</v>
      </c>
      <c r="BE1281" s="139" t="s">
        <v>88</v>
      </c>
      <c r="BF1281" s="139" t="s">
        <v>87</v>
      </c>
      <c r="BG1281" s="139" t="s">
        <v>84</v>
      </c>
      <c r="BH1281" s="139" t="s">
        <v>85</v>
      </c>
      <c r="BI1281" s="139" t="s">
        <v>86</v>
      </c>
      <c r="BJ1281" s="139"/>
      <c r="BK1281" s="139" t="s">
        <v>116</v>
      </c>
    </row>
    <row r="1282" spans="1:63" ht="13.2" customHeight="1" x14ac:dyDescent="0.2">
      <c r="A1282" s="54">
        <f t="shared" si="419"/>
        <v>45927</v>
      </c>
      <c r="B1282" s="54" t="str">
        <f t="shared" si="420"/>
        <v>NRT</v>
      </c>
      <c r="C1282" s="53">
        <f t="shared" si="421"/>
        <v>82020038200</v>
      </c>
      <c r="D1282" s="55" t="str">
        <f t="shared" si="422"/>
        <v>PJP250151313</v>
      </c>
      <c r="E1282" s="53">
        <f t="shared" si="423"/>
        <v>596421516102</v>
      </c>
      <c r="F1282" s="53">
        <f t="shared" si="424"/>
        <v>2256355</v>
      </c>
      <c r="G1282" s="53" t="str">
        <f t="shared" si="425"/>
        <v>SWCORP (TEAMHT)</v>
      </c>
      <c r="H1282" s="55" t="str">
        <f t="shared" si="426"/>
        <v>최준현</v>
      </c>
      <c r="I1282" s="53">
        <f t="shared" si="427"/>
        <v>5698</v>
      </c>
      <c r="J1282" s="72">
        <f t="shared" si="428"/>
        <v>0</v>
      </c>
      <c r="K1282" s="114">
        <f t="shared" si="429"/>
        <v>1</v>
      </c>
      <c r="L1282" s="115">
        <f t="shared" si="430"/>
        <v>3.25</v>
      </c>
      <c r="M1282" s="115">
        <f t="shared" si="431"/>
        <v>8.5</v>
      </c>
      <c r="N1282" s="56">
        <f t="shared" si="432"/>
        <v>8.5</v>
      </c>
      <c r="O1282" s="53" t="str">
        <f t="shared" si="433"/>
        <v>일반(목록배제,Normal-Manifest Exception)</v>
      </c>
      <c r="P1282" s="100">
        <f t="shared" si="434"/>
        <v>35.590000000000003</v>
      </c>
      <c r="Q1282" s="63" t="str">
        <f t="shared" si="435"/>
        <v>RS706</v>
      </c>
      <c r="R1282" s="63" t="str">
        <f t="shared" si="436"/>
        <v>AIR SEOUL</v>
      </c>
      <c r="S1282" s="54">
        <f t="shared" si="437"/>
        <v>45927</v>
      </c>
      <c r="T1282" s="94">
        <f t="shared" si="438"/>
        <v>2085</v>
      </c>
      <c r="U1282" s="98" cm="1">
        <f t="array" ref="U1282">IF(OR(ISNUMBER(SEARCH("대신대납",J1282)),ISNUMBER(SEARCH("대신 대납",J1282))),_xlfn.LET(
  _xlpm.s,J1282,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2" s="98">
        <f>((K1282-1)*2500)/(Summary!$B$23/100)</f>
        <v>0</v>
      </c>
      <c r="W1282" s="107">
        <f>IF(OR(ISNUMBER(SEARCH("대신대납",J1282)),ISNUMBER(SEARCH("대신 대납",J1282)),ISNUMBER(SEARCH("대신착불",J1282)),ISNUMBER(SEARCH("대신 착불",J1282))), 0,_xlfn.IFNA(_xlfn.IFS(
    AND(N1282/K1282 &gt; 2, N1282/K1282 &lt;= 5), 500/(Summary!$B$23/100) * K1282,
    AND(N1282/K1282 &gt; 5, N1282/K1282 &lt;= 10), 1000/(Summary!$B$23/100) * K1282,
    AND(N1282/K1282 &gt; 10, N1282/K1282 &lt;= 20), 3000/(Summary!$B$23/100) * K1282,
    AND(N1282/K1282 &gt; 20, N1282/K1282 &lt;= 25), 11000/(Summary!$B$23/100) * K1282,
    AND(N1282/K1282 &gt; 25, N1282/K1282 &lt;= 999), 15000/(Summary!$B$23/100) * K1282
),0))</f>
        <v>106.11993675251769</v>
      </c>
      <c r="X1282" s="99" cm="1">
        <f t="array" ref="X1282">_xlfn.IFNA(_xlfn.IFS(AND(P1282&gt;=2000, P1282&lt;3000), 10000, AND(P1282&gt;=3000, P1282&lt;4000), 15000, AND(P1282&gt;=4000, P1282&lt;5000), 20000, AND(P1282&gt;=5000), 25000),0)</f>
        <v>0</v>
      </c>
      <c r="Y1282" s="64" t="str">
        <f>_xlfn.IFNA(VLOOKUP(D1282,OTC!$A:$H,8,0),"")</f>
        <v/>
      </c>
      <c r="Z1282" s="102">
        <f t="shared" si="439"/>
        <v>106</v>
      </c>
      <c r="AA1282" s="113">
        <f t="shared" si="440"/>
        <v>2191</v>
      </c>
      <c r="AB1282" s="124">
        <f>IF(OR(ISNUMBER(SEARCH("적하삭제",J1282)),ISNUMBER(SEARCH("적하 삭제",J1282))),0,AA1282*Summary!$B$23/100)</f>
        <v>20646.4503</v>
      </c>
      <c r="AC1282" s="65"/>
      <c r="AD1282" s="145">
        <v>45927</v>
      </c>
      <c r="AE1282" s="139" t="s">
        <v>10</v>
      </c>
      <c r="AF1282" s="139">
        <v>82020038200</v>
      </c>
      <c r="AG1282" s="139" t="s">
        <v>3830</v>
      </c>
      <c r="AH1282" s="139" t="s">
        <v>3831</v>
      </c>
      <c r="AI1282" s="139">
        <v>1066558468</v>
      </c>
      <c r="AJ1282" s="139">
        <v>5698</v>
      </c>
      <c r="AK1282" s="139"/>
      <c r="AL1282" s="140">
        <v>1</v>
      </c>
      <c r="AM1282" s="141">
        <v>3.25</v>
      </c>
      <c r="AN1282" s="141">
        <v>8.5</v>
      </c>
      <c r="AO1282" s="141">
        <v>8.5</v>
      </c>
      <c r="AP1282" s="139" t="s">
        <v>8</v>
      </c>
      <c r="AQ1282" s="141">
        <v>35.590000000000003</v>
      </c>
      <c r="AR1282" s="139" t="s">
        <v>81</v>
      </c>
      <c r="AS1282" s="139" t="s">
        <v>81</v>
      </c>
      <c r="AT1282" s="139" t="s">
        <v>81</v>
      </c>
      <c r="AU1282" s="139" t="s">
        <v>81</v>
      </c>
      <c r="AV1282" s="139" t="s">
        <v>81</v>
      </c>
      <c r="AW1282" s="139">
        <v>2256355</v>
      </c>
      <c r="AX1282" s="139" t="s">
        <v>121</v>
      </c>
      <c r="AY1282" s="139" t="s">
        <v>82</v>
      </c>
      <c r="AZ1282" s="139"/>
      <c r="BA1282" s="139" t="s">
        <v>83</v>
      </c>
      <c r="BB1282" s="157">
        <v>596421516102</v>
      </c>
      <c r="BC1282" s="139"/>
      <c r="BD1282" s="139" t="s">
        <v>3832</v>
      </c>
      <c r="BE1282" s="139" t="s">
        <v>88</v>
      </c>
      <c r="BF1282" s="139" t="s">
        <v>87</v>
      </c>
      <c r="BG1282" s="139" t="s">
        <v>84</v>
      </c>
      <c r="BH1282" s="139" t="s">
        <v>85</v>
      </c>
      <c r="BI1282" s="139" t="s">
        <v>86</v>
      </c>
      <c r="BJ1282" s="139"/>
      <c r="BK1282" s="139" t="s">
        <v>116</v>
      </c>
    </row>
    <row r="1283" spans="1:63" ht="13.2" customHeight="1" x14ac:dyDescent="0.2">
      <c r="A1283" s="54">
        <f t="shared" si="419"/>
        <v>45927</v>
      </c>
      <c r="B1283" s="54" t="str">
        <f t="shared" si="420"/>
        <v>NRT</v>
      </c>
      <c r="C1283" s="53">
        <f t="shared" si="421"/>
        <v>82020038200</v>
      </c>
      <c r="D1283" s="55" t="str">
        <f t="shared" si="422"/>
        <v>PJP250150494</v>
      </c>
      <c r="E1283" s="53">
        <f t="shared" si="423"/>
        <v>596421512543</v>
      </c>
      <c r="F1283" s="53">
        <f t="shared" si="424"/>
        <v>2256355</v>
      </c>
      <c r="G1283" s="53" t="str">
        <f t="shared" si="425"/>
        <v>SWCORP (TEAMHT)</v>
      </c>
      <c r="H1283" s="55" t="str">
        <f t="shared" si="426"/>
        <v>김민걸</v>
      </c>
      <c r="I1283" s="53">
        <f t="shared" si="427"/>
        <v>31102</v>
      </c>
      <c r="J1283" s="72">
        <f t="shared" si="428"/>
        <v>0</v>
      </c>
      <c r="K1283" s="114">
        <f t="shared" si="429"/>
        <v>1</v>
      </c>
      <c r="L1283" s="115">
        <f t="shared" si="430"/>
        <v>4</v>
      </c>
      <c r="M1283" s="115">
        <f t="shared" si="431"/>
        <v>1.9</v>
      </c>
      <c r="N1283" s="56">
        <f t="shared" si="432"/>
        <v>4</v>
      </c>
      <c r="O1283" s="53" t="str">
        <f t="shared" si="433"/>
        <v>일반(목록배제,Normal-Manifest Exception)</v>
      </c>
      <c r="P1283" s="100">
        <f t="shared" si="434"/>
        <v>14.51</v>
      </c>
      <c r="Q1283" s="63" t="str">
        <f t="shared" si="435"/>
        <v>RS706</v>
      </c>
      <c r="R1283" s="63" t="str">
        <f t="shared" si="436"/>
        <v>AIR SEOUL</v>
      </c>
      <c r="S1283" s="54">
        <f t="shared" si="437"/>
        <v>45927</v>
      </c>
      <c r="T1283" s="94">
        <f t="shared" si="438"/>
        <v>1230</v>
      </c>
      <c r="U1283" s="98" cm="1">
        <f t="array" ref="U1283">IF(OR(ISNUMBER(SEARCH("대신대납",J1283)),ISNUMBER(SEARCH("대신 대납",J1283))),_xlfn.LET(
  _xlpm.s,J1283,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3" s="98">
        <f>((K1283-1)*2500)/(Summary!$B$23/100)</f>
        <v>0</v>
      </c>
      <c r="W1283" s="107">
        <f>IF(OR(ISNUMBER(SEARCH("대신대납",J1283)),ISNUMBER(SEARCH("대신 대납",J1283)),ISNUMBER(SEARCH("대신착불",J1283)),ISNUMBER(SEARCH("대신 착불",J1283))), 0,_xlfn.IFNA(_xlfn.IFS(
    AND(N1283/K1283 &gt; 2, N1283/K1283 &lt;= 5), 500/(Summary!$B$23/100) * K1283,
    AND(N1283/K1283 &gt; 5, N1283/K1283 &lt;= 10), 1000/(Summary!$B$23/100) * K1283,
    AND(N1283/K1283 &gt; 10, N1283/K1283 &lt;= 20), 3000/(Summary!$B$23/100) * K1283,
    AND(N1283/K1283 &gt; 20, N1283/K1283 &lt;= 25), 11000/(Summary!$B$23/100) * K1283,
    AND(N1283/K1283 &gt; 25, N1283/K1283 &lt;= 999), 15000/(Summary!$B$23/100) * K1283
),0))</f>
        <v>53.059968376258844</v>
      </c>
      <c r="X1283" s="99" cm="1">
        <f t="array" ref="X1283">_xlfn.IFNA(_xlfn.IFS(AND(P1283&gt;=2000, P1283&lt;3000), 10000, AND(P1283&gt;=3000, P1283&lt;4000), 15000, AND(P1283&gt;=4000, P1283&lt;5000), 20000, AND(P1283&gt;=5000), 25000),0)</f>
        <v>0</v>
      </c>
      <c r="Y1283" s="64" t="str">
        <f>_xlfn.IFNA(VLOOKUP(D1283,OTC!$A:$H,8,0),"")</f>
        <v/>
      </c>
      <c r="Z1283" s="102">
        <f t="shared" si="439"/>
        <v>53</v>
      </c>
      <c r="AA1283" s="113">
        <f t="shared" si="440"/>
        <v>1283</v>
      </c>
      <c r="AB1283" s="124">
        <f>IF(OR(ISNUMBER(SEARCH("적하삭제",J1283)),ISNUMBER(SEARCH("적하 삭제",J1283))),0,AA1283*Summary!$B$23/100)</f>
        <v>12090.093900000002</v>
      </c>
      <c r="AC1283" s="65"/>
      <c r="AD1283" s="145">
        <v>45927</v>
      </c>
      <c r="AE1283" s="139" t="s">
        <v>10</v>
      </c>
      <c r="AF1283" s="139">
        <v>82020038200</v>
      </c>
      <c r="AG1283" s="139" t="s">
        <v>3833</v>
      </c>
      <c r="AH1283" s="139" t="s">
        <v>3834</v>
      </c>
      <c r="AI1283" s="139">
        <v>1093460261</v>
      </c>
      <c r="AJ1283" s="139">
        <v>31102</v>
      </c>
      <c r="AK1283" s="139"/>
      <c r="AL1283" s="140">
        <v>1</v>
      </c>
      <c r="AM1283" s="141">
        <v>4</v>
      </c>
      <c r="AN1283" s="141">
        <v>1.9</v>
      </c>
      <c r="AO1283" s="141">
        <v>4</v>
      </c>
      <c r="AP1283" s="139" t="s">
        <v>8</v>
      </c>
      <c r="AQ1283" s="141">
        <v>14.51</v>
      </c>
      <c r="AR1283" s="139" t="s">
        <v>81</v>
      </c>
      <c r="AS1283" s="139" t="s">
        <v>81</v>
      </c>
      <c r="AT1283" s="139" t="s">
        <v>81</v>
      </c>
      <c r="AU1283" s="139" t="s">
        <v>81</v>
      </c>
      <c r="AV1283" s="139"/>
      <c r="AW1283" s="139">
        <v>2256355</v>
      </c>
      <c r="AX1283" s="139" t="s">
        <v>121</v>
      </c>
      <c r="AY1283" s="139" t="s">
        <v>82</v>
      </c>
      <c r="AZ1283" s="139"/>
      <c r="BA1283" s="139" t="s">
        <v>83</v>
      </c>
      <c r="BB1283" s="157">
        <v>596421512543</v>
      </c>
      <c r="BC1283" s="139"/>
      <c r="BD1283" s="139" t="s">
        <v>3835</v>
      </c>
      <c r="BE1283" s="139" t="s">
        <v>88</v>
      </c>
      <c r="BF1283" s="139" t="s">
        <v>87</v>
      </c>
      <c r="BG1283" s="139" t="s">
        <v>84</v>
      </c>
      <c r="BH1283" s="139" t="s">
        <v>85</v>
      </c>
      <c r="BI1283" s="139" t="s">
        <v>86</v>
      </c>
      <c r="BJ1283" s="139"/>
      <c r="BK1283" s="139" t="s">
        <v>116</v>
      </c>
    </row>
    <row r="1284" spans="1:63" ht="13.2" customHeight="1" x14ac:dyDescent="0.2">
      <c r="A1284" s="54">
        <f t="shared" si="419"/>
        <v>45927</v>
      </c>
      <c r="B1284" s="54" t="str">
        <f t="shared" si="420"/>
        <v>NRT</v>
      </c>
      <c r="C1284" s="53">
        <f t="shared" si="421"/>
        <v>82020038200</v>
      </c>
      <c r="D1284" s="55" t="str">
        <f t="shared" si="422"/>
        <v>PJP250150516</v>
      </c>
      <c r="E1284" s="53">
        <f t="shared" si="423"/>
        <v>596421512764</v>
      </c>
      <c r="F1284" s="53">
        <f t="shared" si="424"/>
        <v>2256355</v>
      </c>
      <c r="G1284" s="53" t="str">
        <f t="shared" si="425"/>
        <v>SWCORP (TEAMHT)</v>
      </c>
      <c r="H1284" s="55" t="str">
        <f t="shared" si="426"/>
        <v>박지민</v>
      </c>
      <c r="I1284" s="53">
        <f t="shared" si="427"/>
        <v>16683</v>
      </c>
      <c r="J1284" s="72">
        <f t="shared" si="428"/>
        <v>0</v>
      </c>
      <c r="K1284" s="114">
        <f t="shared" si="429"/>
        <v>1</v>
      </c>
      <c r="L1284" s="115">
        <f t="shared" si="430"/>
        <v>3.4</v>
      </c>
      <c r="M1284" s="115">
        <f t="shared" si="431"/>
        <v>6.1</v>
      </c>
      <c r="N1284" s="56">
        <f t="shared" si="432"/>
        <v>6.1000000000000005</v>
      </c>
      <c r="O1284" s="53" t="str">
        <f t="shared" si="433"/>
        <v>일반(목록배제,Normal-Manifest Exception)</v>
      </c>
      <c r="P1284" s="100">
        <f t="shared" si="434"/>
        <v>27.21</v>
      </c>
      <c r="Q1284" s="63" t="str">
        <f t="shared" si="435"/>
        <v>RS706</v>
      </c>
      <c r="R1284" s="63" t="str">
        <f t="shared" si="436"/>
        <v>AIR SEOUL</v>
      </c>
      <c r="S1284" s="54">
        <f t="shared" si="437"/>
        <v>45927</v>
      </c>
      <c r="T1284" s="94">
        <f t="shared" si="438"/>
        <v>1629</v>
      </c>
      <c r="U1284" s="98" cm="1">
        <f t="array" ref="U1284">IF(OR(ISNUMBER(SEARCH("대신대납",J1284)),ISNUMBER(SEARCH("대신 대납",J1284))),_xlfn.LET(
  _xlpm.s,J1284,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4" s="98">
        <f>((K1284-1)*2500)/(Summary!$B$23/100)</f>
        <v>0</v>
      </c>
      <c r="W1284" s="107">
        <f>IF(OR(ISNUMBER(SEARCH("대신대납",J1284)),ISNUMBER(SEARCH("대신 대납",J1284)),ISNUMBER(SEARCH("대신착불",J1284)),ISNUMBER(SEARCH("대신 착불",J1284))), 0,_xlfn.IFNA(_xlfn.IFS(
    AND(N1284/K1284 &gt; 2, N1284/K1284 &lt;= 5), 500/(Summary!$B$23/100) * K1284,
    AND(N1284/K1284 &gt; 5, N1284/K1284 &lt;= 10), 1000/(Summary!$B$23/100) * K1284,
    AND(N1284/K1284 &gt; 10, N1284/K1284 &lt;= 20), 3000/(Summary!$B$23/100) * K1284,
    AND(N1284/K1284 &gt; 20, N1284/K1284 &lt;= 25), 11000/(Summary!$B$23/100) * K1284,
    AND(N1284/K1284 &gt; 25, N1284/K1284 &lt;= 999), 15000/(Summary!$B$23/100) * K1284
),0))</f>
        <v>106.11993675251769</v>
      </c>
      <c r="X1284" s="99" cm="1">
        <f t="array" ref="X1284">_xlfn.IFNA(_xlfn.IFS(AND(P1284&gt;=2000, P1284&lt;3000), 10000, AND(P1284&gt;=3000, P1284&lt;4000), 15000, AND(P1284&gt;=4000, P1284&lt;5000), 20000, AND(P1284&gt;=5000), 25000),0)</f>
        <v>0</v>
      </c>
      <c r="Y1284" s="64" t="str">
        <f>_xlfn.IFNA(VLOOKUP(D1284,OTC!$A:$H,8,0),"")</f>
        <v/>
      </c>
      <c r="Z1284" s="102">
        <f t="shared" si="439"/>
        <v>106</v>
      </c>
      <c r="AA1284" s="113">
        <f t="shared" si="440"/>
        <v>1735</v>
      </c>
      <c r="AB1284" s="124">
        <f>IF(OR(ISNUMBER(SEARCH("적하삭제",J1284)),ISNUMBER(SEARCH("적하 삭제",J1284))),0,AA1284*Summary!$B$23/100)</f>
        <v>16349.425500000001</v>
      </c>
      <c r="AC1284" s="65"/>
      <c r="AD1284" s="145">
        <v>45927</v>
      </c>
      <c r="AE1284" s="139" t="s">
        <v>10</v>
      </c>
      <c r="AF1284" s="139">
        <v>82020038200</v>
      </c>
      <c r="AG1284" s="139" t="s">
        <v>3836</v>
      </c>
      <c r="AH1284" s="139" t="s">
        <v>150</v>
      </c>
      <c r="AI1284" s="139">
        <v>1077239576</v>
      </c>
      <c r="AJ1284" s="139">
        <v>16683</v>
      </c>
      <c r="AK1284" s="139"/>
      <c r="AL1284" s="140">
        <v>1</v>
      </c>
      <c r="AM1284" s="141">
        <v>3.4</v>
      </c>
      <c r="AN1284" s="141">
        <v>6.1</v>
      </c>
      <c r="AO1284" s="141">
        <v>6.5</v>
      </c>
      <c r="AP1284" s="139" t="s">
        <v>8</v>
      </c>
      <c r="AQ1284" s="141">
        <v>27.21</v>
      </c>
      <c r="AR1284" s="139" t="s">
        <v>81</v>
      </c>
      <c r="AS1284" s="139" t="s">
        <v>81</v>
      </c>
      <c r="AT1284" s="139"/>
      <c r="AU1284" s="139"/>
      <c r="AV1284" s="139"/>
      <c r="AW1284" s="139">
        <v>2256355</v>
      </c>
      <c r="AX1284" s="139" t="s">
        <v>121</v>
      </c>
      <c r="AY1284" s="139" t="s">
        <v>82</v>
      </c>
      <c r="AZ1284" s="139"/>
      <c r="BA1284" s="139" t="s">
        <v>83</v>
      </c>
      <c r="BB1284" s="157">
        <v>596421512764</v>
      </c>
      <c r="BC1284" s="139"/>
      <c r="BD1284" s="139" t="s">
        <v>3837</v>
      </c>
      <c r="BE1284" s="139" t="s">
        <v>88</v>
      </c>
      <c r="BF1284" s="139" t="s">
        <v>87</v>
      </c>
      <c r="BG1284" s="139" t="s">
        <v>84</v>
      </c>
      <c r="BH1284" s="139" t="s">
        <v>85</v>
      </c>
      <c r="BI1284" s="139" t="s">
        <v>86</v>
      </c>
      <c r="BJ1284" s="139"/>
      <c r="BK1284" s="139" t="s">
        <v>116</v>
      </c>
    </row>
    <row r="1285" spans="1:63" ht="13.2" customHeight="1" x14ac:dyDescent="0.2">
      <c r="A1285" s="54">
        <f t="shared" si="419"/>
        <v>45927</v>
      </c>
      <c r="B1285" s="54" t="str">
        <f t="shared" si="420"/>
        <v>NRT</v>
      </c>
      <c r="C1285" s="53">
        <f t="shared" si="421"/>
        <v>82020038200</v>
      </c>
      <c r="D1285" s="55" t="str">
        <f t="shared" si="422"/>
        <v>PJP250151304</v>
      </c>
      <c r="E1285" s="53">
        <f t="shared" si="423"/>
        <v>596421516010</v>
      </c>
      <c r="F1285" s="53">
        <f t="shared" si="424"/>
        <v>2256355</v>
      </c>
      <c r="G1285" s="53" t="str">
        <f t="shared" si="425"/>
        <v>SWCORP (TEAMHT)</v>
      </c>
      <c r="H1285" s="55" t="str">
        <f t="shared" si="426"/>
        <v>이은비</v>
      </c>
      <c r="I1285" s="53">
        <f t="shared" si="427"/>
        <v>11479</v>
      </c>
      <c r="J1285" s="72">
        <f t="shared" si="428"/>
        <v>0</v>
      </c>
      <c r="K1285" s="114">
        <f t="shared" si="429"/>
        <v>1</v>
      </c>
      <c r="L1285" s="115">
        <f t="shared" si="430"/>
        <v>0.75</v>
      </c>
      <c r="M1285" s="115">
        <f t="shared" si="431"/>
        <v>2.1</v>
      </c>
      <c r="N1285" s="56">
        <f t="shared" si="432"/>
        <v>2.1</v>
      </c>
      <c r="O1285" s="53" t="str">
        <f t="shared" si="433"/>
        <v>일반(목록배제,Normal-Manifest Exception)</v>
      </c>
      <c r="P1285" s="100">
        <f t="shared" si="434"/>
        <v>9.08</v>
      </c>
      <c r="Q1285" s="63" t="str">
        <f t="shared" si="435"/>
        <v>RS706</v>
      </c>
      <c r="R1285" s="63" t="str">
        <f t="shared" si="436"/>
        <v>AIR SEOUL</v>
      </c>
      <c r="S1285" s="54">
        <f t="shared" si="437"/>
        <v>45927</v>
      </c>
      <c r="T1285" s="94">
        <f t="shared" si="438"/>
        <v>869</v>
      </c>
      <c r="U1285" s="98" cm="1">
        <f t="array" ref="U1285">IF(OR(ISNUMBER(SEARCH("대신대납",J1285)),ISNUMBER(SEARCH("대신 대납",J1285))),_xlfn.LET(
  _xlpm.s,J1285,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5" s="98">
        <f>((K1285-1)*2500)/(Summary!$B$23/100)</f>
        <v>0</v>
      </c>
      <c r="W1285" s="107">
        <f>IF(OR(ISNUMBER(SEARCH("대신대납",J1285)),ISNUMBER(SEARCH("대신 대납",J1285)),ISNUMBER(SEARCH("대신착불",J1285)),ISNUMBER(SEARCH("대신 착불",J1285))), 0,_xlfn.IFNA(_xlfn.IFS(
    AND(N1285/K1285 &gt; 2, N1285/K1285 &lt;= 5), 500/(Summary!$B$23/100) * K1285,
    AND(N1285/K1285 &gt; 5, N1285/K1285 &lt;= 10), 1000/(Summary!$B$23/100) * K1285,
    AND(N1285/K1285 &gt; 10, N1285/K1285 &lt;= 20), 3000/(Summary!$B$23/100) * K1285,
    AND(N1285/K1285 &gt; 20, N1285/K1285 &lt;= 25), 11000/(Summary!$B$23/100) * K1285,
    AND(N1285/K1285 &gt; 25, N1285/K1285 &lt;= 999), 15000/(Summary!$B$23/100) * K1285
),0))</f>
        <v>53.059968376258844</v>
      </c>
      <c r="X1285" s="99" cm="1">
        <f t="array" ref="X1285">_xlfn.IFNA(_xlfn.IFS(AND(P1285&gt;=2000, P1285&lt;3000), 10000, AND(P1285&gt;=3000, P1285&lt;4000), 15000, AND(P1285&gt;=4000, P1285&lt;5000), 20000, AND(P1285&gt;=5000), 25000),0)</f>
        <v>0</v>
      </c>
      <c r="Y1285" s="64" t="str">
        <f>_xlfn.IFNA(VLOOKUP(D1285,OTC!$A:$H,8,0),"")</f>
        <v/>
      </c>
      <c r="Z1285" s="102">
        <f t="shared" si="439"/>
        <v>53</v>
      </c>
      <c r="AA1285" s="113">
        <f t="shared" si="440"/>
        <v>922</v>
      </c>
      <c r="AB1285" s="124">
        <f>IF(OR(ISNUMBER(SEARCH("적하삭제",J1285)),ISNUMBER(SEARCH("적하 삭제",J1285))),0,AA1285*Summary!$B$23/100)</f>
        <v>8688.2826000000005</v>
      </c>
      <c r="AC1285" s="65"/>
      <c r="AD1285" s="145">
        <v>45927</v>
      </c>
      <c r="AE1285" s="139" t="s">
        <v>10</v>
      </c>
      <c r="AF1285" s="139">
        <v>82020038200</v>
      </c>
      <c r="AG1285" s="139" t="s">
        <v>3838</v>
      </c>
      <c r="AH1285" s="139" t="s">
        <v>3839</v>
      </c>
      <c r="AI1285" s="139">
        <v>1046268819</v>
      </c>
      <c r="AJ1285" s="139">
        <v>11479</v>
      </c>
      <c r="AK1285" s="139"/>
      <c r="AL1285" s="140">
        <v>1</v>
      </c>
      <c r="AM1285" s="141">
        <v>0.75</v>
      </c>
      <c r="AN1285" s="141">
        <v>2.1</v>
      </c>
      <c r="AO1285" s="141">
        <v>2.1</v>
      </c>
      <c r="AP1285" s="139" t="s">
        <v>8</v>
      </c>
      <c r="AQ1285" s="141">
        <v>9.08</v>
      </c>
      <c r="AR1285" s="139" t="s">
        <v>81</v>
      </c>
      <c r="AS1285" s="139" t="s">
        <v>81</v>
      </c>
      <c r="AT1285" s="139" t="s">
        <v>81</v>
      </c>
      <c r="AU1285" s="139" t="s">
        <v>81</v>
      </c>
      <c r="AV1285" s="139" t="s">
        <v>81</v>
      </c>
      <c r="AW1285" s="139">
        <v>2256355</v>
      </c>
      <c r="AX1285" s="139" t="s">
        <v>121</v>
      </c>
      <c r="AY1285" s="139" t="s">
        <v>82</v>
      </c>
      <c r="AZ1285" s="139"/>
      <c r="BA1285" s="139" t="s">
        <v>83</v>
      </c>
      <c r="BB1285" s="157">
        <v>596421516010</v>
      </c>
      <c r="BC1285" s="139"/>
      <c r="BD1285" s="139" t="s">
        <v>3840</v>
      </c>
      <c r="BE1285" s="139" t="s">
        <v>88</v>
      </c>
      <c r="BF1285" s="139" t="s">
        <v>87</v>
      </c>
      <c r="BG1285" s="139" t="s">
        <v>84</v>
      </c>
      <c r="BH1285" s="139" t="s">
        <v>85</v>
      </c>
      <c r="BI1285" s="139" t="s">
        <v>86</v>
      </c>
      <c r="BJ1285" s="139"/>
      <c r="BK1285" s="139" t="s">
        <v>116</v>
      </c>
    </row>
    <row r="1286" spans="1:63" ht="13.2" customHeight="1" x14ac:dyDescent="0.2">
      <c r="A1286" s="54">
        <f t="shared" si="419"/>
        <v>45927</v>
      </c>
      <c r="B1286" s="54" t="str">
        <f t="shared" si="420"/>
        <v>NRT</v>
      </c>
      <c r="C1286" s="53">
        <f t="shared" si="421"/>
        <v>82020038200</v>
      </c>
      <c r="D1286" s="55" t="str">
        <f t="shared" si="422"/>
        <v>PJP250151011</v>
      </c>
      <c r="E1286" s="53">
        <f t="shared" si="423"/>
        <v>596421514514</v>
      </c>
      <c r="F1286" s="53">
        <f t="shared" si="424"/>
        <v>2256355</v>
      </c>
      <c r="G1286" s="53" t="str">
        <f t="shared" si="425"/>
        <v>SWCORP (TEAMHT)</v>
      </c>
      <c r="H1286" s="55" t="str">
        <f t="shared" si="426"/>
        <v>김준영</v>
      </c>
      <c r="I1286" s="53">
        <f t="shared" si="427"/>
        <v>31156</v>
      </c>
      <c r="J1286" s="72">
        <f t="shared" si="428"/>
        <v>0</v>
      </c>
      <c r="K1286" s="114">
        <f t="shared" si="429"/>
        <v>1</v>
      </c>
      <c r="L1286" s="115">
        <f t="shared" si="430"/>
        <v>10.199999999999999</v>
      </c>
      <c r="M1286" s="115">
        <f t="shared" si="431"/>
        <v>8.4</v>
      </c>
      <c r="N1286" s="56">
        <f t="shared" si="432"/>
        <v>10.200000000000001</v>
      </c>
      <c r="O1286" s="53" t="str">
        <f t="shared" si="433"/>
        <v>일반(목록배제,Normal-Manifest Exception)</v>
      </c>
      <c r="P1286" s="100">
        <f t="shared" si="434"/>
        <v>20.07</v>
      </c>
      <c r="Q1286" s="63" t="str">
        <f t="shared" si="435"/>
        <v>RS706</v>
      </c>
      <c r="R1286" s="63" t="str">
        <f t="shared" si="436"/>
        <v>AIR SEOUL</v>
      </c>
      <c r="S1286" s="54">
        <f t="shared" si="437"/>
        <v>45927</v>
      </c>
      <c r="T1286" s="94">
        <f t="shared" si="438"/>
        <v>2408</v>
      </c>
      <c r="U1286" s="98" cm="1">
        <f t="array" ref="U1286">IF(OR(ISNUMBER(SEARCH("대신대납",J1286)),ISNUMBER(SEARCH("대신 대납",J1286))),_xlfn.LET(
  _xlpm.s,J1286,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6" s="98">
        <f>((K1286-1)*2500)/(Summary!$B$23/100)</f>
        <v>0</v>
      </c>
      <c r="W1286" s="107">
        <f>IF(OR(ISNUMBER(SEARCH("대신대납",J1286)),ISNUMBER(SEARCH("대신 대납",J1286)),ISNUMBER(SEARCH("대신착불",J1286)),ISNUMBER(SEARCH("대신 착불",J1286))), 0,_xlfn.IFNA(_xlfn.IFS(
    AND(N1286/K1286 &gt; 2, N1286/K1286 &lt;= 5), 500/(Summary!$B$23/100) * K1286,
    AND(N1286/K1286 &gt; 5, N1286/K1286 &lt;= 10), 1000/(Summary!$B$23/100) * K1286,
    AND(N1286/K1286 &gt; 10, N1286/K1286 &lt;= 20), 3000/(Summary!$B$23/100) * K1286,
    AND(N1286/K1286 &gt; 20, N1286/K1286 &lt;= 25), 11000/(Summary!$B$23/100) * K1286,
    AND(N1286/K1286 &gt; 25, N1286/K1286 &lt;= 999), 15000/(Summary!$B$23/100) * K1286
),0))</f>
        <v>318.35981025755302</v>
      </c>
      <c r="X1286" s="99" cm="1">
        <f t="array" ref="X1286">_xlfn.IFNA(_xlfn.IFS(AND(P1286&gt;=2000, P1286&lt;3000), 10000, AND(P1286&gt;=3000, P1286&lt;4000), 15000, AND(P1286&gt;=4000, P1286&lt;5000), 20000, AND(P1286&gt;=5000), 25000),0)</f>
        <v>0</v>
      </c>
      <c r="Y1286" s="64" t="str">
        <f>_xlfn.IFNA(VLOOKUP(D1286,OTC!$A:$H,8,0),"")</f>
        <v/>
      </c>
      <c r="Z1286" s="102">
        <f t="shared" si="439"/>
        <v>318</v>
      </c>
      <c r="AA1286" s="113">
        <f t="shared" si="440"/>
        <v>2726</v>
      </c>
      <c r="AB1286" s="124">
        <f>IF(OR(ISNUMBER(SEARCH("적하삭제",J1286)),ISNUMBER(SEARCH("적하 삭제",J1286))),0,AA1286*Summary!$B$23/100)</f>
        <v>25687.915800000002</v>
      </c>
      <c r="AC1286" s="65"/>
      <c r="AD1286" s="145">
        <v>45927</v>
      </c>
      <c r="AE1286" s="139" t="s">
        <v>10</v>
      </c>
      <c r="AF1286" s="139">
        <v>82020038200</v>
      </c>
      <c r="AG1286" s="139" t="s">
        <v>3841</v>
      </c>
      <c r="AH1286" s="139" t="s">
        <v>3842</v>
      </c>
      <c r="AI1286" s="139">
        <v>1062118688</v>
      </c>
      <c r="AJ1286" s="139">
        <v>31156</v>
      </c>
      <c r="AK1286" s="139"/>
      <c r="AL1286" s="140">
        <v>1</v>
      </c>
      <c r="AM1286" s="141">
        <v>10.199999999999999</v>
      </c>
      <c r="AN1286" s="141">
        <v>8.4</v>
      </c>
      <c r="AO1286" s="141">
        <v>10.5</v>
      </c>
      <c r="AP1286" s="139" t="s">
        <v>8</v>
      </c>
      <c r="AQ1286" s="141">
        <v>20.07</v>
      </c>
      <c r="AR1286" s="139" t="s">
        <v>81</v>
      </c>
      <c r="AS1286" s="139" t="s">
        <v>81</v>
      </c>
      <c r="AT1286" s="139" t="s">
        <v>81</v>
      </c>
      <c r="AU1286" s="139" t="s">
        <v>81</v>
      </c>
      <c r="AV1286" s="139" t="s">
        <v>81</v>
      </c>
      <c r="AW1286" s="139">
        <v>2256355</v>
      </c>
      <c r="AX1286" s="139" t="s">
        <v>121</v>
      </c>
      <c r="AY1286" s="139" t="s">
        <v>82</v>
      </c>
      <c r="AZ1286" s="139"/>
      <c r="BA1286" s="139" t="s">
        <v>83</v>
      </c>
      <c r="BB1286" s="157">
        <v>596421514514</v>
      </c>
      <c r="BC1286" s="139"/>
      <c r="BD1286" s="139" t="s">
        <v>3843</v>
      </c>
      <c r="BE1286" s="139" t="s">
        <v>88</v>
      </c>
      <c r="BF1286" s="139" t="s">
        <v>87</v>
      </c>
      <c r="BG1286" s="139" t="s">
        <v>84</v>
      </c>
      <c r="BH1286" s="139" t="s">
        <v>85</v>
      </c>
      <c r="BI1286" s="139" t="s">
        <v>86</v>
      </c>
      <c r="BJ1286" s="139"/>
      <c r="BK1286" s="139" t="s">
        <v>116</v>
      </c>
    </row>
    <row r="1287" spans="1:63" ht="13.2" customHeight="1" x14ac:dyDescent="0.2">
      <c r="A1287" s="54">
        <f t="shared" ref="A1287:A1350" si="441">AD1287</f>
        <v>45927</v>
      </c>
      <c r="B1287" s="54" t="str">
        <f t="shared" ref="B1287:B1350" si="442">AE1287</f>
        <v>NRT</v>
      </c>
      <c r="C1287" s="53">
        <f t="shared" ref="C1287:C1350" si="443">AF1287</f>
        <v>82020038200</v>
      </c>
      <c r="D1287" s="55" t="str">
        <f t="shared" ref="D1287:D1350" si="444">AG1287</f>
        <v>PJP250151297</v>
      </c>
      <c r="E1287" s="53">
        <f t="shared" ref="E1287:E1350" si="445">BB1287</f>
        <v>596421515940</v>
      </c>
      <c r="F1287" s="53">
        <f t="shared" ref="F1287:F1350" si="446">AW1287</f>
        <v>2256355</v>
      </c>
      <c r="G1287" s="53" t="str">
        <f t="shared" ref="G1287:G1350" si="447">AX1287</f>
        <v>SWCORP (TEAMHT)</v>
      </c>
      <c r="H1287" s="55" t="str">
        <f t="shared" ref="H1287:H1350" si="448">AH1287</f>
        <v>문선미</v>
      </c>
      <c r="I1287" s="53">
        <f t="shared" ref="I1287:I1350" si="449">AJ1287</f>
        <v>26458</v>
      </c>
      <c r="J1287" s="72">
        <f t="shared" ref="J1287:J1350" si="450">AK1287</f>
        <v>0</v>
      </c>
      <c r="K1287" s="114">
        <f t="shared" ref="K1287:K1350" si="451">AL1287</f>
        <v>1</v>
      </c>
      <c r="L1287" s="115">
        <f t="shared" ref="L1287:L1350" si="452">AM1287</f>
        <v>11.3</v>
      </c>
      <c r="M1287" s="115">
        <f t="shared" ref="M1287:M1350" si="453">AN1287</f>
        <v>8.4</v>
      </c>
      <c r="N1287" s="56">
        <f t="shared" ref="N1287:N1350" si="454">CEILING(IF(L1287&gt;M1287,L1287,M1287),$D$2)</f>
        <v>11.3</v>
      </c>
      <c r="O1287" s="53" t="str">
        <f t="shared" ref="O1287:O1350" si="455">AP1287</f>
        <v>일반(목록배제,Normal-Manifest Exception)</v>
      </c>
      <c r="P1287" s="100">
        <f t="shared" ref="P1287:P1350" si="456">AQ1287</f>
        <v>35.19</v>
      </c>
      <c r="Q1287" s="63" t="str">
        <f t="shared" ref="Q1287:Q1350" si="457">BE1287</f>
        <v>RS706</v>
      </c>
      <c r="R1287" s="63" t="str">
        <f t="shared" ref="R1287:R1350" si="458">BF1287</f>
        <v>AIR SEOUL</v>
      </c>
      <c r="S1287" s="54">
        <f t="shared" ref="S1287:S1350" si="459">DATE(YEAR(A1287),MONTH(A1287),DAY(A1287))</f>
        <v>45927</v>
      </c>
      <c r="T1287" s="94">
        <f t="shared" ref="T1287:T1350" si="460">IF(N1287&gt;0.5,CEILING($B$2+(N1287-0.5)*$C$2,1),$B$2)-30</f>
        <v>2617</v>
      </c>
      <c r="U1287" s="98" cm="1">
        <f t="array" ref="U1287">IF(OR(ISNUMBER(SEARCH("대신대납",J1287)),ISNUMBER(SEARCH("대신 대납",J1287))),_xlfn.LET(
  _xlpm.s,J1287,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7" s="98">
        <f>((K1287-1)*2500)/(Summary!$B$23/100)</f>
        <v>0</v>
      </c>
      <c r="W1287" s="107">
        <f>IF(OR(ISNUMBER(SEARCH("대신대납",J1287)),ISNUMBER(SEARCH("대신 대납",J1287)),ISNUMBER(SEARCH("대신착불",J1287)),ISNUMBER(SEARCH("대신 착불",J1287))), 0,_xlfn.IFNA(_xlfn.IFS(
    AND(N1287/K1287 &gt; 2, N1287/K1287 &lt;= 5), 500/(Summary!$B$23/100) * K1287,
    AND(N1287/K1287 &gt; 5, N1287/K1287 &lt;= 10), 1000/(Summary!$B$23/100) * K1287,
    AND(N1287/K1287 &gt; 10, N1287/K1287 &lt;= 20), 3000/(Summary!$B$23/100) * K1287,
    AND(N1287/K1287 &gt; 20, N1287/K1287 &lt;= 25), 11000/(Summary!$B$23/100) * K1287,
    AND(N1287/K1287 &gt; 25, N1287/K1287 &lt;= 999), 15000/(Summary!$B$23/100) * K1287
),0))</f>
        <v>318.35981025755302</v>
      </c>
      <c r="X1287" s="99" cm="1">
        <f t="array" ref="X1287">_xlfn.IFNA(_xlfn.IFS(AND(P1287&gt;=2000, P1287&lt;3000), 10000, AND(P1287&gt;=3000, P1287&lt;4000), 15000, AND(P1287&gt;=4000, P1287&lt;5000), 20000, AND(P1287&gt;=5000), 25000),0)</f>
        <v>0</v>
      </c>
      <c r="Y1287" s="64" t="str">
        <f>_xlfn.IFNA(VLOOKUP(D1287,OTC!$A:$H,8,0),"")</f>
        <v/>
      </c>
      <c r="Z1287" s="102">
        <f t="shared" ref="Z1287:Z1350" si="461">ROUND(SUM(U1287:Y1287),0)</f>
        <v>318</v>
      </c>
      <c r="AA1287" s="113">
        <f t="shared" ref="AA1287:AA1350" si="462">SUM(Z1287,T1287)</f>
        <v>2935</v>
      </c>
      <c r="AB1287" s="124">
        <f>IF(OR(ISNUMBER(SEARCH("적하삭제",J1287)),ISNUMBER(SEARCH("적하 삭제",J1287))),0,AA1287*Summary!$B$23/100)</f>
        <v>27657.385500000004</v>
      </c>
      <c r="AC1287" s="65"/>
      <c r="AD1287" s="145">
        <v>45927</v>
      </c>
      <c r="AE1287" s="139" t="s">
        <v>10</v>
      </c>
      <c r="AF1287" s="139">
        <v>82020038200</v>
      </c>
      <c r="AG1287" s="139" t="s">
        <v>3844</v>
      </c>
      <c r="AH1287" s="139" t="s">
        <v>3845</v>
      </c>
      <c r="AI1287" s="139">
        <v>1057573793</v>
      </c>
      <c r="AJ1287" s="139">
        <v>26458</v>
      </c>
      <c r="AK1287" s="139"/>
      <c r="AL1287" s="140">
        <v>1</v>
      </c>
      <c r="AM1287" s="141">
        <v>11.3</v>
      </c>
      <c r="AN1287" s="141">
        <v>8.4</v>
      </c>
      <c r="AO1287" s="141">
        <v>11.5</v>
      </c>
      <c r="AP1287" s="139" t="s">
        <v>8</v>
      </c>
      <c r="AQ1287" s="141">
        <v>35.19</v>
      </c>
      <c r="AR1287" s="139" t="s">
        <v>81</v>
      </c>
      <c r="AS1287" s="139" t="s">
        <v>81</v>
      </c>
      <c r="AT1287" s="139" t="s">
        <v>81</v>
      </c>
      <c r="AU1287" s="139" t="s">
        <v>81</v>
      </c>
      <c r="AV1287" s="139" t="s">
        <v>81</v>
      </c>
      <c r="AW1287" s="139">
        <v>2256355</v>
      </c>
      <c r="AX1287" s="139" t="s">
        <v>121</v>
      </c>
      <c r="AY1287" s="139" t="s">
        <v>82</v>
      </c>
      <c r="AZ1287" s="139"/>
      <c r="BA1287" s="139" t="s">
        <v>83</v>
      </c>
      <c r="BB1287" s="157">
        <v>596421515940</v>
      </c>
      <c r="BC1287" s="139"/>
      <c r="BD1287" s="139" t="s">
        <v>3846</v>
      </c>
      <c r="BE1287" s="139" t="s">
        <v>88</v>
      </c>
      <c r="BF1287" s="139" t="s">
        <v>87</v>
      </c>
      <c r="BG1287" s="139" t="s">
        <v>84</v>
      </c>
      <c r="BH1287" s="139" t="s">
        <v>85</v>
      </c>
      <c r="BI1287" s="139" t="s">
        <v>86</v>
      </c>
      <c r="BJ1287" s="139"/>
      <c r="BK1287" s="139" t="s">
        <v>116</v>
      </c>
    </row>
    <row r="1288" spans="1:63" ht="13.2" customHeight="1" x14ac:dyDescent="0.2">
      <c r="A1288" s="54">
        <f t="shared" si="441"/>
        <v>45927</v>
      </c>
      <c r="B1288" s="54" t="str">
        <f t="shared" si="442"/>
        <v>NRT</v>
      </c>
      <c r="C1288" s="53">
        <f t="shared" si="443"/>
        <v>82020038200</v>
      </c>
      <c r="D1288" s="55" t="str">
        <f t="shared" si="444"/>
        <v>PJP250151301</v>
      </c>
      <c r="E1288" s="53">
        <f t="shared" si="445"/>
        <v>596421515984</v>
      </c>
      <c r="F1288" s="53">
        <f t="shared" si="446"/>
        <v>2256355</v>
      </c>
      <c r="G1288" s="53" t="str">
        <f t="shared" si="447"/>
        <v>SWCORP (TEAMHT)</v>
      </c>
      <c r="H1288" s="55" t="str">
        <f t="shared" si="448"/>
        <v>한한나</v>
      </c>
      <c r="I1288" s="53">
        <f t="shared" si="449"/>
        <v>14232</v>
      </c>
      <c r="J1288" s="72">
        <f t="shared" si="450"/>
        <v>0</v>
      </c>
      <c r="K1288" s="114">
        <f t="shared" si="451"/>
        <v>1</v>
      </c>
      <c r="L1288" s="115">
        <f t="shared" si="452"/>
        <v>2.15</v>
      </c>
      <c r="M1288" s="115">
        <f t="shared" si="453"/>
        <v>1.9</v>
      </c>
      <c r="N1288" s="56">
        <f t="shared" si="454"/>
        <v>2.2000000000000002</v>
      </c>
      <c r="O1288" s="53" t="str">
        <f t="shared" si="455"/>
        <v>일반(목록배제,Normal-Manifest Exception)</v>
      </c>
      <c r="P1288" s="100">
        <f t="shared" si="456"/>
        <v>7.33</v>
      </c>
      <c r="Q1288" s="63" t="str">
        <f t="shared" si="457"/>
        <v>RS706</v>
      </c>
      <c r="R1288" s="63" t="str">
        <f t="shared" si="458"/>
        <v>AIR SEOUL</v>
      </c>
      <c r="S1288" s="54">
        <f t="shared" si="459"/>
        <v>45927</v>
      </c>
      <c r="T1288" s="94">
        <f t="shared" si="460"/>
        <v>888</v>
      </c>
      <c r="U1288" s="98" cm="1">
        <f t="array" ref="U1288">IF(OR(ISNUMBER(SEARCH("대신대납",J1288)),ISNUMBER(SEARCH("대신 대납",J1288))),_xlfn.LET(
  _xlpm.s,J1288,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8" s="98">
        <f>((K1288-1)*2500)/(Summary!$B$23/100)</f>
        <v>0</v>
      </c>
      <c r="W1288" s="107">
        <f>IF(OR(ISNUMBER(SEARCH("대신대납",J1288)),ISNUMBER(SEARCH("대신 대납",J1288)),ISNUMBER(SEARCH("대신착불",J1288)),ISNUMBER(SEARCH("대신 착불",J1288))), 0,_xlfn.IFNA(_xlfn.IFS(
    AND(N1288/K1288 &gt; 2, N1288/K1288 &lt;= 5), 500/(Summary!$B$23/100) * K1288,
    AND(N1288/K1288 &gt; 5, N1288/K1288 &lt;= 10), 1000/(Summary!$B$23/100) * K1288,
    AND(N1288/K1288 &gt; 10, N1288/K1288 &lt;= 20), 3000/(Summary!$B$23/100) * K1288,
    AND(N1288/K1288 &gt; 20, N1288/K1288 &lt;= 25), 11000/(Summary!$B$23/100) * K1288,
    AND(N1288/K1288 &gt; 25, N1288/K1288 &lt;= 999), 15000/(Summary!$B$23/100) * K1288
),0))</f>
        <v>53.059968376258844</v>
      </c>
      <c r="X1288" s="99" cm="1">
        <f t="array" ref="X1288">_xlfn.IFNA(_xlfn.IFS(AND(P1288&gt;=2000, P1288&lt;3000), 10000, AND(P1288&gt;=3000, P1288&lt;4000), 15000, AND(P1288&gt;=4000, P1288&lt;5000), 20000, AND(P1288&gt;=5000), 25000),0)</f>
        <v>0</v>
      </c>
      <c r="Y1288" s="64" t="str">
        <f>_xlfn.IFNA(VLOOKUP(D1288,OTC!$A:$H,8,0),"")</f>
        <v/>
      </c>
      <c r="Z1288" s="102">
        <f t="shared" si="461"/>
        <v>53</v>
      </c>
      <c r="AA1288" s="113">
        <f t="shared" si="462"/>
        <v>941</v>
      </c>
      <c r="AB1288" s="124">
        <f>IF(OR(ISNUMBER(SEARCH("적하삭제",J1288)),ISNUMBER(SEARCH("적하 삭제",J1288))),0,AA1288*Summary!$B$23/100)</f>
        <v>8867.3253000000004</v>
      </c>
      <c r="AC1288" s="65"/>
      <c r="AD1288" s="145">
        <v>45927</v>
      </c>
      <c r="AE1288" s="139" t="s">
        <v>10</v>
      </c>
      <c r="AF1288" s="139">
        <v>82020038200</v>
      </c>
      <c r="AG1288" s="139" t="s">
        <v>3847</v>
      </c>
      <c r="AH1288" s="139" t="s">
        <v>3848</v>
      </c>
      <c r="AI1288" s="139">
        <v>1092621887</v>
      </c>
      <c r="AJ1288" s="139">
        <v>14232</v>
      </c>
      <c r="AK1288" s="139"/>
      <c r="AL1288" s="140">
        <v>1</v>
      </c>
      <c r="AM1288" s="141">
        <v>2.15</v>
      </c>
      <c r="AN1288" s="141">
        <v>1.9</v>
      </c>
      <c r="AO1288" s="141">
        <v>2.2000000000000002</v>
      </c>
      <c r="AP1288" s="139" t="s">
        <v>8</v>
      </c>
      <c r="AQ1288" s="141">
        <v>7.33</v>
      </c>
      <c r="AR1288" s="139" t="s">
        <v>81</v>
      </c>
      <c r="AS1288" s="139" t="s">
        <v>81</v>
      </c>
      <c r="AT1288" s="139" t="s">
        <v>81</v>
      </c>
      <c r="AU1288" s="139" t="s">
        <v>81</v>
      </c>
      <c r="AV1288" s="139" t="s">
        <v>81</v>
      </c>
      <c r="AW1288" s="139">
        <v>2256355</v>
      </c>
      <c r="AX1288" s="139" t="s">
        <v>121</v>
      </c>
      <c r="AY1288" s="139" t="s">
        <v>82</v>
      </c>
      <c r="AZ1288" s="139"/>
      <c r="BA1288" s="139" t="s">
        <v>83</v>
      </c>
      <c r="BB1288" s="157">
        <v>596421515984</v>
      </c>
      <c r="BC1288" s="139"/>
      <c r="BD1288" s="139" t="s">
        <v>3849</v>
      </c>
      <c r="BE1288" s="139" t="s">
        <v>88</v>
      </c>
      <c r="BF1288" s="139" t="s">
        <v>87</v>
      </c>
      <c r="BG1288" s="139" t="s">
        <v>84</v>
      </c>
      <c r="BH1288" s="139" t="s">
        <v>85</v>
      </c>
      <c r="BI1288" s="139" t="s">
        <v>86</v>
      </c>
      <c r="BJ1288" s="139"/>
      <c r="BK1288" s="139" t="s">
        <v>116</v>
      </c>
    </row>
    <row r="1289" spans="1:63" ht="13.2" customHeight="1" x14ac:dyDescent="0.2">
      <c r="A1289" s="54">
        <f t="shared" si="441"/>
        <v>45927</v>
      </c>
      <c r="B1289" s="54" t="str">
        <f t="shared" si="442"/>
        <v>NRT</v>
      </c>
      <c r="C1289" s="53">
        <f t="shared" si="443"/>
        <v>82020038200</v>
      </c>
      <c r="D1289" s="55" t="str">
        <f t="shared" si="444"/>
        <v>PJP250151311</v>
      </c>
      <c r="E1289" s="53">
        <f t="shared" si="445"/>
        <v>596421516080</v>
      </c>
      <c r="F1289" s="53">
        <f t="shared" si="446"/>
        <v>2256355</v>
      </c>
      <c r="G1289" s="53" t="str">
        <f t="shared" si="447"/>
        <v>SWCORP (TEAMHT)</v>
      </c>
      <c r="H1289" s="55" t="str">
        <f t="shared" si="448"/>
        <v>홍성경</v>
      </c>
      <c r="I1289" s="53">
        <f t="shared" si="449"/>
        <v>16517</v>
      </c>
      <c r="J1289" s="72">
        <f t="shared" si="450"/>
        <v>0</v>
      </c>
      <c r="K1289" s="114">
        <f t="shared" si="451"/>
        <v>1</v>
      </c>
      <c r="L1289" s="115">
        <f t="shared" si="452"/>
        <v>1.9</v>
      </c>
      <c r="M1289" s="115">
        <f t="shared" si="453"/>
        <v>4.0999999999999996</v>
      </c>
      <c r="N1289" s="56">
        <f t="shared" si="454"/>
        <v>4.1000000000000005</v>
      </c>
      <c r="O1289" s="53" t="str">
        <f t="shared" si="455"/>
        <v>일반(목록배제,Normal-Manifest Exception)</v>
      </c>
      <c r="P1289" s="100">
        <f t="shared" si="456"/>
        <v>23.02</v>
      </c>
      <c r="Q1289" s="63" t="str">
        <f t="shared" si="457"/>
        <v>RS706</v>
      </c>
      <c r="R1289" s="63" t="str">
        <f t="shared" si="458"/>
        <v>AIR SEOUL</v>
      </c>
      <c r="S1289" s="54">
        <f t="shared" si="459"/>
        <v>45927</v>
      </c>
      <c r="T1289" s="94">
        <f t="shared" si="460"/>
        <v>1249</v>
      </c>
      <c r="U1289" s="98" cm="1">
        <f t="array" ref="U1289">IF(OR(ISNUMBER(SEARCH("대신대납",J1289)),ISNUMBER(SEARCH("대신 대납",J1289))),_xlfn.LET(
  _xlpm.s,J1289,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89" s="98">
        <f>((K1289-1)*2500)/(Summary!$B$23/100)</f>
        <v>0</v>
      </c>
      <c r="W1289" s="107">
        <f>IF(OR(ISNUMBER(SEARCH("대신대납",J1289)),ISNUMBER(SEARCH("대신 대납",J1289)),ISNUMBER(SEARCH("대신착불",J1289)),ISNUMBER(SEARCH("대신 착불",J1289))), 0,_xlfn.IFNA(_xlfn.IFS(
    AND(N1289/K1289 &gt; 2, N1289/K1289 &lt;= 5), 500/(Summary!$B$23/100) * K1289,
    AND(N1289/K1289 &gt; 5, N1289/K1289 &lt;= 10), 1000/(Summary!$B$23/100) * K1289,
    AND(N1289/K1289 &gt; 10, N1289/K1289 &lt;= 20), 3000/(Summary!$B$23/100) * K1289,
    AND(N1289/K1289 &gt; 20, N1289/K1289 &lt;= 25), 11000/(Summary!$B$23/100) * K1289,
    AND(N1289/K1289 &gt; 25, N1289/K1289 &lt;= 999), 15000/(Summary!$B$23/100) * K1289
),0))</f>
        <v>53.059968376258844</v>
      </c>
      <c r="X1289" s="99" cm="1">
        <f t="array" ref="X1289">_xlfn.IFNA(_xlfn.IFS(AND(P1289&gt;=2000, P1289&lt;3000), 10000, AND(P1289&gt;=3000, P1289&lt;4000), 15000, AND(P1289&gt;=4000, P1289&lt;5000), 20000, AND(P1289&gt;=5000), 25000),0)</f>
        <v>0</v>
      </c>
      <c r="Y1289" s="64" t="str">
        <f>_xlfn.IFNA(VLOOKUP(D1289,OTC!$A:$H,8,0),"")</f>
        <v/>
      </c>
      <c r="Z1289" s="102">
        <f t="shared" si="461"/>
        <v>53</v>
      </c>
      <c r="AA1289" s="113">
        <f t="shared" si="462"/>
        <v>1302</v>
      </c>
      <c r="AB1289" s="124">
        <f>IF(OR(ISNUMBER(SEARCH("적하삭제",J1289)),ISNUMBER(SEARCH("적하 삭제",J1289))),0,AA1289*Summary!$B$23/100)</f>
        <v>12269.136600000002</v>
      </c>
      <c r="AC1289" s="65"/>
      <c r="AD1289" s="145">
        <v>45927</v>
      </c>
      <c r="AE1289" s="139" t="s">
        <v>10</v>
      </c>
      <c r="AF1289" s="139">
        <v>82020038200</v>
      </c>
      <c r="AG1289" s="139" t="s">
        <v>3850</v>
      </c>
      <c r="AH1289" s="139" t="s">
        <v>221</v>
      </c>
      <c r="AI1289" s="139">
        <v>1033756402</v>
      </c>
      <c r="AJ1289" s="139">
        <v>16517</v>
      </c>
      <c r="AK1289" s="139"/>
      <c r="AL1289" s="140">
        <v>1</v>
      </c>
      <c r="AM1289" s="141">
        <v>1.9</v>
      </c>
      <c r="AN1289" s="141">
        <v>4.0999999999999996</v>
      </c>
      <c r="AO1289" s="141">
        <v>4.0999999999999996</v>
      </c>
      <c r="AP1289" s="139" t="s">
        <v>8</v>
      </c>
      <c r="AQ1289" s="141">
        <v>23.02</v>
      </c>
      <c r="AR1289" s="139" t="s">
        <v>81</v>
      </c>
      <c r="AS1289" s="139" t="s">
        <v>81</v>
      </c>
      <c r="AT1289" s="139" t="s">
        <v>81</v>
      </c>
      <c r="AU1289" s="139" t="s">
        <v>81</v>
      </c>
      <c r="AV1289" s="139" t="s">
        <v>81</v>
      </c>
      <c r="AW1289" s="139">
        <v>2256355</v>
      </c>
      <c r="AX1289" s="139" t="s">
        <v>121</v>
      </c>
      <c r="AY1289" s="139" t="s">
        <v>82</v>
      </c>
      <c r="AZ1289" s="139"/>
      <c r="BA1289" s="139" t="s">
        <v>83</v>
      </c>
      <c r="BB1289" s="157">
        <v>596421516080</v>
      </c>
      <c r="BC1289" s="139"/>
      <c r="BD1289" s="139" t="s">
        <v>3851</v>
      </c>
      <c r="BE1289" s="139" t="s">
        <v>88</v>
      </c>
      <c r="BF1289" s="139" t="s">
        <v>87</v>
      </c>
      <c r="BG1289" s="139" t="s">
        <v>84</v>
      </c>
      <c r="BH1289" s="139" t="s">
        <v>85</v>
      </c>
      <c r="BI1289" s="139" t="s">
        <v>86</v>
      </c>
      <c r="BJ1289" s="139"/>
      <c r="BK1289" s="139" t="s">
        <v>116</v>
      </c>
    </row>
    <row r="1290" spans="1:63" ht="13.2" customHeight="1" x14ac:dyDescent="0.2">
      <c r="A1290" s="54">
        <f t="shared" si="441"/>
        <v>45927</v>
      </c>
      <c r="B1290" s="54" t="str">
        <f t="shared" si="442"/>
        <v>NRT</v>
      </c>
      <c r="C1290" s="53">
        <f t="shared" si="443"/>
        <v>82020038200</v>
      </c>
      <c r="D1290" s="55" t="str">
        <f t="shared" si="444"/>
        <v>PJP250151352</v>
      </c>
      <c r="E1290" s="53">
        <f t="shared" si="445"/>
        <v>596421516441</v>
      </c>
      <c r="F1290" s="53">
        <f t="shared" si="446"/>
        <v>2256355</v>
      </c>
      <c r="G1290" s="53" t="str">
        <f t="shared" si="447"/>
        <v>SWCORP (TEAMHT)</v>
      </c>
      <c r="H1290" s="55" t="str">
        <f t="shared" si="448"/>
        <v>오소희</v>
      </c>
      <c r="I1290" s="53">
        <f t="shared" si="449"/>
        <v>59723</v>
      </c>
      <c r="J1290" s="72">
        <f t="shared" si="450"/>
        <v>0</v>
      </c>
      <c r="K1290" s="114">
        <f t="shared" si="451"/>
        <v>1</v>
      </c>
      <c r="L1290" s="115">
        <f t="shared" si="452"/>
        <v>2.8</v>
      </c>
      <c r="M1290" s="115">
        <f t="shared" si="453"/>
        <v>3.5</v>
      </c>
      <c r="N1290" s="56">
        <f t="shared" si="454"/>
        <v>3.5</v>
      </c>
      <c r="O1290" s="53" t="str">
        <f t="shared" si="455"/>
        <v>일반(목록배제,Normal-Manifest Exception)</v>
      </c>
      <c r="P1290" s="100">
        <f t="shared" si="456"/>
        <v>14.48</v>
      </c>
      <c r="Q1290" s="63" t="str">
        <f t="shared" si="457"/>
        <v>RS706</v>
      </c>
      <c r="R1290" s="63" t="str">
        <f t="shared" si="458"/>
        <v>AIR SEOUL</v>
      </c>
      <c r="S1290" s="54">
        <f t="shared" si="459"/>
        <v>45927</v>
      </c>
      <c r="T1290" s="94">
        <f t="shared" si="460"/>
        <v>1135</v>
      </c>
      <c r="U1290" s="98" cm="1">
        <f t="array" ref="U1290">IF(OR(ISNUMBER(SEARCH("대신대납",J1290)),ISNUMBER(SEARCH("대신 대납",J1290))),_xlfn.LET(
  _xlpm.s,J1290,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0" s="98">
        <f>((K1290-1)*2500)/(Summary!$B$23/100)</f>
        <v>0</v>
      </c>
      <c r="W1290" s="107">
        <f>IF(OR(ISNUMBER(SEARCH("대신대납",J1290)),ISNUMBER(SEARCH("대신 대납",J1290)),ISNUMBER(SEARCH("대신착불",J1290)),ISNUMBER(SEARCH("대신 착불",J1290))), 0,_xlfn.IFNA(_xlfn.IFS(
    AND(N1290/K1290 &gt; 2, N1290/K1290 &lt;= 5), 500/(Summary!$B$23/100) * K1290,
    AND(N1290/K1290 &gt; 5, N1290/K1290 &lt;= 10), 1000/(Summary!$B$23/100) * K1290,
    AND(N1290/K1290 &gt; 10, N1290/K1290 &lt;= 20), 3000/(Summary!$B$23/100) * K1290,
    AND(N1290/K1290 &gt; 20, N1290/K1290 &lt;= 25), 11000/(Summary!$B$23/100) * K1290,
    AND(N1290/K1290 &gt; 25, N1290/K1290 &lt;= 999), 15000/(Summary!$B$23/100) * K1290
),0))</f>
        <v>53.059968376258844</v>
      </c>
      <c r="X1290" s="99" cm="1">
        <f t="array" ref="X1290">_xlfn.IFNA(_xlfn.IFS(AND(P1290&gt;=2000, P1290&lt;3000), 10000, AND(P1290&gt;=3000, P1290&lt;4000), 15000, AND(P1290&gt;=4000, P1290&lt;5000), 20000, AND(P1290&gt;=5000), 25000),0)</f>
        <v>0</v>
      </c>
      <c r="Y1290" s="64" t="str">
        <f>_xlfn.IFNA(VLOOKUP(D1290,OTC!$A:$H,8,0),"")</f>
        <v/>
      </c>
      <c r="Z1290" s="102">
        <f t="shared" si="461"/>
        <v>53</v>
      </c>
      <c r="AA1290" s="113">
        <f t="shared" si="462"/>
        <v>1188</v>
      </c>
      <c r="AB1290" s="124">
        <f>IF(OR(ISNUMBER(SEARCH("적하삭제",J1290)),ISNUMBER(SEARCH("적하 삭제",J1290))),0,AA1290*Summary!$B$23/100)</f>
        <v>11194.8804</v>
      </c>
      <c r="AC1290" s="65"/>
      <c r="AD1290" s="145">
        <v>45927</v>
      </c>
      <c r="AE1290" s="139" t="s">
        <v>10</v>
      </c>
      <c r="AF1290" s="139">
        <v>82020038200</v>
      </c>
      <c r="AG1290" s="139" t="s">
        <v>3852</v>
      </c>
      <c r="AH1290" s="139" t="s">
        <v>3853</v>
      </c>
      <c r="AI1290" s="139">
        <v>1054386075</v>
      </c>
      <c r="AJ1290" s="139">
        <v>59723</v>
      </c>
      <c r="AK1290" s="139"/>
      <c r="AL1290" s="140">
        <v>1</v>
      </c>
      <c r="AM1290" s="141">
        <v>2.8</v>
      </c>
      <c r="AN1290" s="141">
        <v>3.5</v>
      </c>
      <c r="AO1290" s="141">
        <v>3.5</v>
      </c>
      <c r="AP1290" s="139" t="s">
        <v>8</v>
      </c>
      <c r="AQ1290" s="141">
        <v>14.48</v>
      </c>
      <c r="AR1290" s="139" t="s">
        <v>81</v>
      </c>
      <c r="AS1290" s="139" t="s">
        <v>81</v>
      </c>
      <c r="AT1290" s="139" t="s">
        <v>81</v>
      </c>
      <c r="AU1290" s="139" t="s">
        <v>81</v>
      </c>
      <c r="AV1290" s="139"/>
      <c r="AW1290" s="139">
        <v>2256355</v>
      </c>
      <c r="AX1290" s="139" t="s">
        <v>121</v>
      </c>
      <c r="AY1290" s="139" t="s">
        <v>82</v>
      </c>
      <c r="AZ1290" s="139"/>
      <c r="BA1290" s="139" t="s">
        <v>83</v>
      </c>
      <c r="BB1290" s="157">
        <v>596421516441</v>
      </c>
      <c r="BC1290" s="139"/>
      <c r="BD1290" s="139" t="s">
        <v>3854</v>
      </c>
      <c r="BE1290" s="139" t="s">
        <v>88</v>
      </c>
      <c r="BF1290" s="139" t="s">
        <v>87</v>
      </c>
      <c r="BG1290" s="139" t="s">
        <v>84</v>
      </c>
      <c r="BH1290" s="139" t="s">
        <v>85</v>
      </c>
      <c r="BI1290" s="139" t="s">
        <v>86</v>
      </c>
      <c r="BJ1290" s="139"/>
      <c r="BK1290" s="139" t="s">
        <v>116</v>
      </c>
    </row>
    <row r="1291" spans="1:63" ht="13.2" customHeight="1" x14ac:dyDescent="0.2">
      <c r="A1291" s="54">
        <f t="shared" si="441"/>
        <v>45927</v>
      </c>
      <c r="B1291" s="54" t="str">
        <f t="shared" si="442"/>
        <v>NRT</v>
      </c>
      <c r="C1291" s="53">
        <f t="shared" si="443"/>
        <v>82020038200</v>
      </c>
      <c r="D1291" s="55" t="str">
        <f t="shared" si="444"/>
        <v>PJP250147829</v>
      </c>
      <c r="E1291" s="53">
        <f t="shared" si="445"/>
        <v>596421497843</v>
      </c>
      <c r="F1291" s="53">
        <f t="shared" si="446"/>
        <v>2256355</v>
      </c>
      <c r="G1291" s="53" t="str">
        <f t="shared" si="447"/>
        <v>SWCORP (TEAMHT)</v>
      </c>
      <c r="H1291" s="55" t="str">
        <f t="shared" si="448"/>
        <v>류동균</v>
      </c>
      <c r="I1291" s="53">
        <f t="shared" si="449"/>
        <v>30150</v>
      </c>
      <c r="J1291" s="72">
        <f t="shared" si="450"/>
        <v>0</v>
      </c>
      <c r="K1291" s="114">
        <f t="shared" si="451"/>
        <v>1</v>
      </c>
      <c r="L1291" s="115">
        <f t="shared" si="452"/>
        <v>0.65</v>
      </c>
      <c r="M1291" s="115">
        <f t="shared" si="453"/>
        <v>2</v>
      </c>
      <c r="N1291" s="56">
        <f t="shared" si="454"/>
        <v>2</v>
      </c>
      <c r="O1291" s="53" t="str">
        <f t="shared" si="455"/>
        <v>일반(목록배제,Normal-Manifest Exception)</v>
      </c>
      <c r="P1291" s="100">
        <f t="shared" si="456"/>
        <v>3.85</v>
      </c>
      <c r="Q1291" s="63" t="str">
        <f t="shared" si="457"/>
        <v>RS706</v>
      </c>
      <c r="R1291" s="63" t="str">
        <f t="shared" si="458"/>
        <v>AIR SEOUL</v>
      </c>
      <c r="S1291" s="54">
        <f t="shared" si="459"/>
        <v>45927</v>
      </c>
      <c r="T1291" s="94">
        <f t="shared" si="460"/>
        <v>850</v>
      </c>
      <c r="U1291" s="98" cm="1">
        <f t="array" ref="U1291">IF(OR(ISNUMBER(SEARCH("대신대납",J1291)),ISNUMBER(SEARCH("대신 대납",J1291))),_xlfn.LET(
  _xlpm.s,J1291,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1" s="98">
        <f>((K1291-1)*2500)/(Summary!$B$23/100)</f>
        <v>0</v>
      </c>
      <c r="W1291" s="107">
        <f>IF(OR(ISNUMBER(SEARCH("대신대납",J1291)),ISNUMBER(SEARCH("대신 대납",J1291)),ISNUMBER(SEARCH("대신착불",J1291)),ISNUMBER(SEARCH("대신 착불",J1291))), 0,_xlfn.IFNA(_xlfn.IFS(
    AND(N1291/K1291 &gt; 2, N1291/K1291 &lt;= 5), 500/(Summary!$B$23/100) * K1291,
    AND(N1291/K1291 &gt; 5, N1291/K1291 &lt;= 10), 1000/(Summary!$B$23/100) * K1291,
    AND(N1291/K1291 &gt; 10, N1291/K1291 &lt;= 20), 3000/(Summary!$B$23/100) * K1291,
    AND(N1291/K1291 &gt; 20, N1291/K1291 &lt;= 25), 11000/(Summary!$B$23/100) * K1291,
    AND(N1291/K1291 &gt; 25, N1291/K1291 &lt;= 999), 15000/(Summary!$B$23/100) * K1291
),0))</f>
        <v>0</v>
      </c>
      <c r="X1291" s="99" cm="1">
        <f t="array" ref="X1291">_xlfn.IFNA(_xlfn.IFS(AND(P1291&gt;=2000, P1291&lt;3000), 10000, AND(P1291&gt;=3000, P1291&lt;4000), 15000, AND(P1291&gt;=4000, P1291&lt;5000), 20000, AND(P1291&gt;=5000), 25000),0)</f>
        <v>0</v>
      </c>
      <c r="Y1291" s="64" t="str">
        <f>_xlfn.IFNA(VLOOKUP(D1291,OTC!$A:$H,8,0),"")</f>
        <v/>
      </c>
      <c r="Z1291" s="102">
        <f t="shared" si="461"/>
        <v>0</v>
      </c>
      <c r="AA1291" s="113">
        <f t="shared" si="462"/>
        <v>850</v>
      </c>
      <c r="AB1291" s="124">
        <f>IF(OR(ISNUMBER(SEARCH("적하삭제",J1291)),ISNUMBER(SEARCH("적하 삭제",J1291))),0,AA1291*Summary!$B$23/100)</f>
        <v>8009.8050000000003</v>
      </c>
      <c r="AC1291" s="65"/>
      <c r="AD1291" s="145">
        <v>45927</v>
      </c>
      <c r="AE1291" s="139" t="s">
        <v>10</v>
      </c>
      <c r="AF1291" s="139">
        <v>82020038200</v>
      </c>
      <c r="AG1291" s="139" t="s">
        <v>3855</v>
      </c>
      <c r="AH1291" s="139" t="s">
        <v>3856</v>
      </c>
      <c r="AI1291" s="139">
        <v>1072931351</v>
      </c>
      <c r="AJ1291" s="139">
        <v>30150</v>
      </c>
      <c r="AK1291" s="139"/>
      <c r="AL1291" s="140">
        <v>1</v>
      </c>
      <c r="AM1291" s="141">
        <v>0.65</v>
      </c>
      <c r="AN1291" s="141">
        <v>2</v>
      </c>
      <c r="AO1291" s="141">
        <v>2</v>
      </c>
      <c r="AP1291" s="139" t="s">
        <v>8</v>
      </c>
      <c r="AQ1291" s="141">
        <v>3.85</v>
      </c>
      <c r="AR1291" s="139" t="s">
        <v>81</v>
      </c>
      <c r="AS1291" s="139" t="s">
        <v>81</v>
      </c>
      <c r="AT1291" s="139" t="s">
        <v>81</v>
      </c>
      <c r="AU1291" s="139" t="s">
        <v>81</v>
      </c>
      <c r="AV1291" s="139" t="s">
        <v>81</v>
      </c>
      <c r="AW1291" s="139">
        <v>2256355</v>
      </c>
      <c r="AX1291" s="139" t="s">
        <v>121</v>
      </c>
      <c r="AY1291" s="139" t="s">
        <v>82</v>
      </c>
      <c r="AZ1291" s="139"/>
      <c r="BA1291" s="139" t="s">
        <v>83</v>
      </c>
      <c r="BB1291" s="157">
        <v>596421497843</v>
      </c>
      <c r="BC1291" s="139"/>
      <c r="BD1291" s="139" t="s">
        <v>3857</v>
      </c>
      <c r="BE1291" s="139" t="s">
        <v>88</v>
      </c>
      <c r="BF1291" s="139" t="s">
        <v>87</v>
      </c>
      <c r="BG1291" s="139" t="s">
        <v>84</v>
      </c>
      <c r="BH1291" s="139" t="s">
        <v>85</v>
      </c>
      <c r="BI1291" s="139" t="s">
        <v>86</v>
      </c>
      <c r="BJ1291" s="139"/>
      <c r="BK1291" s="139" t="s">
        <v>116</v>
      </c>
    </row>
    <row r="1292" spans="1:63" ht="13.2" customHeight="1" x14ac:dyDescent="0.2">
      <c r="A1292" s="54">
        <f t="shared" si="441"/>
        <v>45927</v>
      </c>
      <c r="B1292" s="54" t="str">
        <f t="shared" si="442"/>
        <v>NRT</v>
      </c>
      <c r="C1292" s="53">
        <f t="shared" si="443"/>
        <v>82020038200</v>
      </c>
      <c r="D1292" s="55" t="str">
        <f t="shared" si="444"/>
        <v>PJP250149892</v>
      </c>
      <c r="E1292" s="53">
        <f t="shared" si="445"/>
        <v>596421508951</v>
      </c>
      <c r="F1292" s="53">
        <f t="shared" si="446"/>
        <v>2256355</v>
      </c>
      <c r="G1292" s="53" t="str">
        <f t="shared" si="447"/>
        <v>SWCORP (TEAMHT)</v>
      </c>
      <c r="H1292" s="55" t="str">
        <f t="shared" si="448"/>
        <v>이정희</v>
      </c>
      <c r="I1292" s="53">
        <f t="shared" si="449"/>
        <v>4583</v>
      </c>
      <c r="J1292" s="72">
        <f t="shared" si="450"/>
        <v>0</v>
      </c>
      <c r="K1292" s="114">
        <f t="shared" si="451"/>
        <v>1</v>
      </c>
      <c r="L1292" s="115">
        <f t="shared" si="452"/>
        <v>2.25</v>
      </c>
      <c r="M1292" s="115">
        <f t="shared" si="453"/>
        <v>3.6</v>
      </c>
      <c r="N1292" s="56">
        <f t="shared" si="454"/>
        <v>3.6</v>
      </c>
      <c r="O1292" s="53" t="str">
        <f t="shared" si="455"/>
        <v>일반(목록배제,Normal-Manifest Exception)</v>
      </c>
      <c r="P1292" s="100">
        <f t="shared" si="456"/>
        <v>12.86</v>
      </c>
      <c r="Q1292" s="63" t="str">
        <f t="shared" si="457"/>
        <v>RS706</v>
      </c>
      <c r="R1292" s="63" t="str">
        <f t="shared" si="458"/>
        <v>AIR SEOUL</v>
      </c>
      <c r="S1292" s="54">
        <f t="shared" si="459"/>
        <v>45927</v>
      </c>
      <c r="T1292" s="94">
        <f t="shared" si="460"/>
        <v>1154</v>
      </c>
      <c r="U1292" s="98" cm="1">
        <f t="array" ref="U1292">IF(OR(ISNUMBER(SEARCH("대신대납",J1292)),ISNUMBER(SEARCH("대신 대납",J1292))),_xlfn.LET(
  _xlpm.s,J1292,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2" s="98">
        <f>((K1292-1)*2500)/(Summary!$B$23/100)</f>
        <v>0</v>
      </c>
      <c r="W1292" s="107">
        <f>IF(OR(ISNUMBER(SEARCH("대신대납",J1292)),ISNUMBER(SEARCH("대신 대납",J1292)),ISNUMBER(SEARCH("대신착불",J1292)),ISNUMBER(SEARCH("대신 착불",J1292))), 0,_xlfn.IFNA(_xlfn.IFS(
    AND(N1292/K1292 &gt; 2, N1292/K1292 &lt;= 5), 500/(Summary!$B$23/100) * K1292,
    AND(N1292/K1292 &gt; 5, N1292/K1292 &lt;= 10), 1000/(Summary!$B$23/100) * K1292,
    AND(N1292/K1292 &gt; 10, N1292/K1292 &lt;= 20), 3000/(Summary!$B$23/100) * K1292,
    AND(N1292/K1292 &gt; 20, N1292/K1292 &lt;= 25), 11000/(Summary!$B$23/100) * K1292,
    AND(N1292/K1292 &gt; 25, N1292/K1292 &lt;= 999), 15000/(Summary!$B$23/100) * K1292
),0))</f>
        <v>53.059968376258844</v>
      </c>
      <c r="X1292" s="99" cm="1">
        <f t="array" ref="X1292">_xlfn.IFNA(_xlfn.IFS(AND(P1292&gt;=2000, P1292&lt;3000), 10000, AND(P1292&gt;=3000, P1292&lt;4000), 15000, AND(P1292&gt;=4000, P1292&lt;5000), 20000, AND(P1292&gt;=5000), 25000),0)</f>
        <v>0</v>
      </c>
      <c r="Y1292" s="64" t="str">
        <f>_xlfn.IFNA(VLOOKUP(D1292,OTC!$A:$H,8,0),"")</f>
        <v/>
      </c>
      <c r="Z1292" s="102">
        <f t="shared" si="461"/>
        <v>53</v>
      </c>
      <c r="AA1292" s="113">
        <f t="shared" si="462"/>
        <v>1207</v>
      </c>
      <c r="AB1292" s="124">
        <f>IF(OR(ISNUMBER(SEARCH("적하삭제",J1292)),ISNUMBER(SEARCH("적하 삭제",J1292))),0,AA1292*Summary!$B$23/100)</f>
        <v>11373.9231</v>
      </c>
      <c r="AC1292" s="65"/>
      <c r="AD1292" s="145">
        <v>45927</v>
      </c>
      <c r="AE1292" s="139" t="s">
        <v>10</v>
      </c>
      <c r="AF1292" s="139">
        <v>82020038200</v>
      </c>
      <c r="AG1292" s="139" t="s">
        <v>3858</v>
      </c>
      <c r="AH1292" s="139" t="s">
        <v>1309</v>
      </c>
      <c r="AI1292" s="139">
        <v>1045026884</v>
      </c>
      <c r="AJ1292" s="139">
        <v>4583</v>
      </c>
      <c r="AK1292" s="139"/>
      <c r="AL1292" s="140">
        <v>1</v>
      </c>
      <c r="AM1292" s="141">
        <v>2.25</v>
      </c>
      <c r="AN1292" s="141">
        <v>3.6</v>
      </c>
      <c r="AO1292" s="141">
        <v>3.6</v>
      </c>
      <c r="AP1292" s="139" t="s">
        <v>8</v>
      </c>
      <c r="AQ1292" s="141">
        <v>12.86</v>
      </c>
      <c r="AR1292" s="139" t="s">
        <v>81</v>
      </c>
      <c r="AS1292" s="139" t="s">
        <v>81</v>
      </c>
      <c r="AT1292" s="139" t="s">
        <v>81</v>
      </c>
      <c r="AU1292" s="139" t="s">
        <v>81</v>
      </c>
      <c r="AV1292" s="139" t="s">
        <v>81</v>
      </c>
      <c r="AW1292" s="139">
        <v>2256355</v>
      </c>
      <c r="AX1292" s="139" t="s">
        <v>121</v>
      </c>
      <c r="AY1292" s="139" t="s">
        <v>82</v>
      </c>
      <c r="AZ1292" s="139"/>
      <c r="BA1292" s="139" t="s">
        <v>83</v>
      </c>
      <c r="BB1292" s="157">
        <v>596421508951</v>
      </c>
      <c r="BC1292" s="139"/>
      <c r="BD1292" s="139" t="s">
        <v>3859</v>
      </c>
      <c r="BE1292" s="139" t="s">
        <v>88</v>
      </c>
      <c r="BF1292" s="139" t="s">
        <v>87</v>
      </c>
      <c r="BG1292" s="139" t="s">
        <v>84</v>
      </c>
      <c r="BH1292" s="139" t="s">
        <v>85</v>
      </c>
      <c r="BI1292" s="139" t="s">
        <v>86</v>
      </c>
      <c r="BJ1292" s="139"/>
      <c r="BK1292" s="139" t="s">
        <v>116</v>
      </c>
    </row>
    <row r="1293" spans="1:63" ht="13.2" customHeight="1" x14ac:dyDescent="0.2">
      <c r="A1293" s="54">
        <f t="shared" si="441"/>
        <v>45927</v>
      </c>
      <c r="B1293" s="54" t="str">
        <f t="shared" si="442"/>
        <v>NRT</v>
      </c>
      <c r="C1293" s="53">
        <f t="shared" si="443"/>
        <v>82020038200</v>
      </c>
      <c r="D1293" s="55" t="str">
        <f t="shared" si="444"/>
        <v>PJP250149957</v>
      </c>
      <c r="E1293" s="53">
        <f t="shared" si="445"/>
        <v>596421510653</v>
      </c>
      <c r="F1293" s="53">
        <f t="shared" si="446"/>
        <v>2256355</v>
      </c>
      <c r="G1293" s="53" t="str">
        <f t="shared" si="447"/>
        <v>SWCORP (TEAMHT)</v>
      </c>
      <c r="H1293" s="55" t="str">
        <f t="shared" si="448"/>
        <v>박종윤</v>
      </c>
      <c r="I1293" s="53">
        <f t="shared" si="449"/>
        <v>5537</v>
      </c>
      <c r="J1293" s="72">
        <f t="shared" si="450"/>
        <v>0</v>
      </c>
      <c r="K1293" s="114">
        <f t="shared" si="451"/>
        <v>1</v>
      </c>
      <c r="L1293" s="115">
        <f t="shared" si="452"/>
        <v>1.85</v>
      </c>
      <c r="M1293" s="115">
        <f t="shared" si="453"/>
        <v>3.5</v>
      </c>
      <c r="N1293" s="56">
        <f t="shared" si="454"/>
        <v>3.5</v>
      </c>
      <c r="O1293" s="53" t="str">
        <f t="shared" si="455"/>
        <v>일반(목록배제,Normal-Manifest Exception)</v>
      </c>
      <c r="P1293" s="100">
        <f t="shared" si="456"/>
        <v>25.77</v>
      </c>
      <c r="Q1293" s="63" t="str">
        <f t="shared" si="457"/>
        <v>RS706</v>
      </c>
      <c r="R1293" s="63" t="str">
        <f t="shared" si="458"/>
        <v>AIR SEOUL</v>
      </c>
      <c r="S1293" s="54">
        <f t="shared" si="459"/>
        <v>45927</v>
      </c>
      <c r="T1293" s="94">
        <f t="shared" si="460"/>
        <v>1135</v>
      </c>
      <c r="U1293" s="98" cm="1">
        <f t="array" ref="U1293">IF(OR(ISNUMBER(SEARCH("대신대납",J1293)),ISNUMBER(SEARCH("대신 대납",J1293))),_xlfn.LET(
  _xlpm.s,J1293,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3" s="98">
        <f>((K1293-1)*2500)/(Summary!$B$23/100)</f>
        <v>0</v>
      </c>
      <c r="W1293" s="107">
        <f>IF(OR(ISNUMBER(SEARCH("대신대납",J1293)),ISNUMBER(SEARCH("대신 대납",J1293)),ISNUMBER(SEARCH("대신착불",J1293)),ISNUMBER(SEARCH("대신 착불",J1293))), 0,_xlfn.IFNA(_xlfn.IFS(
    AND(N1293/K1293 &gt; 2, N1293/K1293 &lt;= 5), 500/(Summary!$B$23/100) * K1293,
    AND(N1293/K1293 &gt; 5, N1293/K1293 &lt;= 10), 1000/(Summary!$B$23/100) * K1293,
    AND(N1293/K1293 &gt; 10, N1293/K1293 &lt;= 20), 3000/(Summary!$B$23/100) * K1293,
    AND(N1293/K1293 &gt; 20, N1293/K1293 &lt;= 25), 11000/(Summary!$B$23/100) * K1293,
    AND(N1293/K1293 &gt; 25, N1293/K1293 &lt;= 999), 15000/(Summary!$B$23/100) * K1293
),0))</f>
        <v>53.059968376258844</v>
      </c>
      <c r="X1293" s="99" cm="1">
        <f t="array" ref="X1293">_xlfn.IFNA(_xlfn.IFS(AND(P1293&gt;=2000, P1293&lt;3000), 10000, AND(P1293&gt;=3000, P1293&lt;4000), 15000, AND(P1293&gt;=4000, P1293&lt;5000), 20000, AND(P1293&gt;=5000), 25000),0)</f>
        <v>0</v>
      </c>
      <c r="Y1293" s="64" t="str">
        <f>_xlfn.IFNA(VLOOKUP(D1293,OTC!$A:$H,8,0),"")</f>
        <v/>
      </c>
      <c r="Z1293" s="102">
        <f t="shared" si="461"/>
        <v>53</v>
      </c>
      <c r="AA1293" s="113">
        <f t="shared" si="462"/>
        <v>1188</v>
      </c>
      <c r="AB1293" s="124">
        <f>IF(OR(ISNUMBER(SEARCH("적하삭제",J1293)),ISNUMBER(SEARCH("적하 삭제",J1293))),0,AA1293*Summary!$B$23/100)</f>
        <v>11194.8804</v>
      </c>
      <c r="AC1293" s="65"/>
      <c r="AD1293" s="145">
        <v>45927</v>
      </c>
      <c r="AE1293" s="139" t="s">
        <v>10</v>
      </c>
      <c r="AF1293" s="139">
        <v>82020038200</v>
      </c>
      <c r="AG1293" s="139" t="s">
        <v>3860</v>
      </c>
      <c r="AH1293" s="139" t="s">
        <v>3861</v>
      </c>
      <c r="AI1293" s="139">
        <v>1036306158</v>
      </c>
      <c r="AJ1293" s="139">
        <v>5537</v>
      </c>
      <c r="AK1293" s="139"/>
      <c r="AL1293" s="140">
        <v>1</v>
      </c>
      <c r="AM1293" s="141">
        <v>1.85</v>
      </c>
      <c r="AN1293" s="141">
        <v>3.5</v>
      </c>
      <c r="AO1293" s="141">
        <v>3.5</v>
      </c>
      <c r="AP1293" s="139" t="s">
        <v>8</v>
      </c>
      <c r="AQ1293" s="141">
        <v>25.77</v>
      </c>
      <c r="AR1293" s="139" t="s">
        <v>81</v>
      </c>
      <c r="AS1293" s="139" t="s">
        <v>81</v>
      </c>
      <c r="AT1293" s="139" t="s">
        <v>81</v>
      </c>
      <c r="AU1293" s="139" t="s">
        <v>81</v>
      </c>
      <c r="AV1293" s="139" t="s">
        <v>81</v>
      </c>
      <c r="AW1293" s="139">
        <v>2256355</v>
      </c>
      <c r="AX1293" s="139" t="s">
        <v>121</v>
      </c>
      <c r="AY1293" s="139" t="s">
        <v>82</v>
      </c>
      <c r="AZ1293" s="139"/>
      <c r="BA1293" s="139" t="s">
        <v>83</v>
      </c>
      <c r="BB1293" s="157">
        <v>596421510653</v>
      </c>
      <c r="BC1293" s="139"/>
      <c r="BD1293" s="139" t="s">
        <v>3862</v>
      </c>
      <c r="BE1293" s="139" t="s">
        <v>88</v>
      </c>
      <c r="BF1293" s="139" t="s">
        <v>87</v>
      </c>
      <c r="BG1293" s="139" t="s">
        <v>84</v>
      </c>
      <c r="BH1293" s="139" t="s">
        <v>85</v>
      </c>
      <c r="BI1293" s="139" t="s">
        <v>86</v>
      </c>
      <c r="BJ1293" s="139"/>
      <c r="BK1293" s="139" t="s">
        <v>116</v>
      </c>
    </row>
    <row r="1294" spans="1:63" ht="13.2" customHeight="1" x14ac:dyDescent="0.2">
      <c r="A1294" s="54">
        <f t="shared" si="441"/>
        <v>45927</v>
      </c>
      <c r="B1294" s="54" t="str">
        <f t="shared" si="442"/>
        <v>NRT</v>
      </c>
      <c r="C1294" s="53">
        <f t="shared" si="443"/>
        <v>82020038200</v>
      </c>
      <c r="D1294" s="55" t="str">
        <f t="shared" si="444"/>
        <v>PJP250149282</v>
      </c>
      <c r="E1294" s="53">
        <f t="shared" si="445"/>
        <v>596421505215</v>
      </c>
      <c r="F1294" s="53">
        <f t="shared" si="446"/>
        <v>2256355</v>
      </c>
      <c r="G1294" s="53" t="str">
        <f t="shared" si="447"/>
        <v>SWCORP (TEAMHT)</v>
      </c>
      <c r="H1294" s="55" t="str">
        <f t="shared" si="448"/>
        <v>배지효</v>
      </c>
      <c r="I1294" s="53">
        <f t="shared" si="449"/>
        <v>2702</v>
      </c>
      <c r="J1294" s="72">
        <f t="shared" si="450"/>
        <v>0</v>
      </c>
      <c r="K1294" s="114">
        <f t="shared" si="451"/>
        <v>1</v>
      </c>
      <c r="L1294" s="115">
        <f t="shared" si="452"/>
        <v>1.6</v>
      </c>
      <c r="M1294" s="115">
        <f t="shared" si="453"/>
        <v>3.2</v>
      </c>
      <c r="N1294" s="56">
        <f t="shared" si="454"/>
        <v>3.2</v>
      </c>
      <c r="O1294" s="53" t="str">
        <f t="shared" si="455"/>
        <v>일반(목록배제,Normal-Manifest Exception)</v>
      </c>
      <c r="P1294" s="100">
        <f t="shared" si="456"/>
        <v>12.72</v>
      </c>
      <c r="Q1294" s="63" t="str">
        <f t="shared" si="457"/>
        <v>RS706</v>
      </c>
      <c r="R1294" s="63" t="str">
        <f t="shared" si="458"/>
        <v>AIR SEOUL</v>
      </c>
      <c r="S1294" s="54">
        <f t="shared" si="459"/>
        <v>45927</v>
      </c>
      <c r="T1294" s="94">
        <f t="shared" si="460"/>
        <v>1078</v>
      </c>
      <c r="U1294" s="98" cm="1">
        <f t="array" ref="U1294">IF(OR(ISNUMBER(SEARCH("대신대납",J1294)),ISNUMBER(SEARCH("대신 대납",J1294))),_xlfn.LET(
  _xlpm.s,J1294,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4" s="98">
        <f>((K1294-1)*2500)/(Summary!$B$23/100)</f>
        <v>0</v>
      </c>
      <c r="W1294" s="107">
        <f>IF(OR(ISNUMBER(SEARCH("대신대납",J1294)),ISNUMBER(SEARCH("대신 대납",J1294)),ISNUMBER(SEARCH("대신착불",J1294)),ISNUMBER(SEARCH("대신 착불",J1294))), 0,_xlfn.IFNA(_xlfn.IFS(
    AND(N1294/K1294 &gt; 2, N1294/K1294 &lt;= 5), 500/(Summary!$B$23/100) * K1294,
    AND(N1294/K1294 &gt; 5, N1294/K1294 &lt;= 10), 1000/(Summary!$B$23/100) * K1294,
    AND(N1294/K1294 &gt; 10, N1294/K1294 &lt;= 20), 3000/(Summary!$B$23/100) * K1294,
    AND(N1294/K1294 &gt; 20, N1294/K1294 &lt;= 25), 11000/(Summary!$B$23/100) * K1294,
    AND(N1294/K1294 &gt; 25, N1294/K1294 &lt;= 999), 15000/(Summary!$B$23/100) * K1294
),0))</f>
        <v>53.059968376258844</v>
      </c>
      <c r="X1294" s="99" cm="1">
        <f t="array" ref="X1294">_xlfn.IFNA(_xlfn.IFS(AND(P1294&gt;=2000, P1294&lt;3000), 10000, AND(P1294&gt;=3000, P1294&lt;4000), 15000, AND(P1294&gt;=4000, P1294&lt;5000), 20000, AND(P1294&gt;=5000), 25000),0)</f>
        <v>0</v>
      </c>
      <c r="Y1294" s="64" t="str">
        <f>_xlfn.IFNA(VLOOKUP(D1294,OTC!$A:$H,8,0),"")</f>
        <v/>
      </c>
      <c r="Z1294" s="102">
        <f t="shared" si="461"/>
        <v>53</v>
      </c>
      <c r="AA1294" s="113">
        <f t="shared" si="462"/>
        <v>1131</v>
      </c>
      <c r="AB1294" s="124">
        <f>IF(OR(ISNUMBER(SEARCH("적하삭제",J1294)),ISNUMBER(SEARCH("적하 삭제",J1294))),0,AA1294*Summary!$B$23/100)</f>
        <v>10657.7523</v>
      </c>
      <c r="AC1294" s="65"/>
      <c r="AD1294" s="145">
        <v>45927</v>
      </c>
      <c r="AE1294" s="139" t="s">
        <v>10</v>
      </c>
      <c r="AF1294" s="139">
        <v>82020038200</v>
      </c>
      <c r="AG1294" s="139" t="s">
        <v>3863</v>
      </c>
      <c r="AH1294" s="139" t="s">
        <v>3864</v>
      </c>
      <c r="AI1294" s="139">
        <v>1026059763</v>
      </c>
      <c r="AJ1294" s="139">
        <v>2702</v>
      </c>
      <c r="AK1294" s="139"/>
      <c r="AL1294" s="140">
        <v>1</v>
      </c>
      <c r="AM1294" s="141">
        <v>1.6</v>
      </c>
      <c r="AN1294" s="141">
        <v>3.2</v>
      </c>
      <c r="AO1294" s="141">
        <v>3.2</v>
      </c>
      <c r="AP1294" s="139" t="s">
        <v>8</v>
      </c>
      <c r="AQ1294" s="141">
        <v>12.72</v>
      </c>
      <c r="AR1294" s="139" t="s">
        <v>81</v>
      </c>
      <c r="AS1294" s="139" t="s">
        <v>81</v>
      </c>
      <c r="AT1294" s="139" t="s">
        <v>81</v>
      </c>
      <c r="AU1294" s="139" t="s">
        <v>81</v>
      </c>
      <c r="AV1294" s="139" t="s">
        <v>81</v>
      </c>
      <c r="AW1294" s="139">
        <v>2256355</v>
      </c>
      <c r="AX1294" s="139" t="s">
        <v>121</v>
      </c>
      <c r="AY1294" s="139" t="s">
        <v>82</v>
      </c>
      <c r="AZ1294" s="139"/>
      <c r="BA1294" s="139" t="s">
        <v>83</v>
      </c>
      <c r="BB1294" s="157">
        <v>596421505215</v>
      </c>
      <c r="BC1294" s="139"/>
      <c r="BD1294" s="139" t="s">
        <v>3865</v>
      </c>
      <c r="BE1294" s="139" t="s">
        <v>88</v>
      </c>
      <c r="BF1294" s="139" t="s">
        <v>87</v>
      </c>
      <c r="BG1294" s="139" t="s">
        <v>84</v>
      </c>
      <c r="BH1294" s="139" t="s">
        <v>85</v>
      </c>
      <c r="BI1294" s="139" t="s">
        <v>86</v>
      </c>
      <c r="BJ1294" s="139"/>
      <c r="BK1294" s="139" t="s">
        <v>116</v>
      </c>
    </row>
    <row r="1295" spans="1:63" ht="13.2" customHeight="1" x14ac:dyDescent="0.2">
      <c r="A1295" s="54">
        <f t="shared" si="441"/>
        <v>45927</v>
      </c>
      <c r="B1295" s="54" t="str">
        <f t="shared" si="442"/>
        <v>NRT</v>
      </c>
      <c r="C1295" s="53">
        <f t="shared" si="443"/>
        <v>82020038200</v>
      </c>
      <c r="D1295" s="55" t="str">
        <f t="shared" si="444"/>
        <v>PJP250148903</v>
      </c>
      <c r="E1295" s="53">
        <f t="shared" si="445"/>
        <v>596421502706</v>
      </c>
      <c r="F1295" s="53">
        <f t="shared" si="446"/>
        <v>2256355</v>
      </c>
      <c r="G1295" s="53" t="str">
        <f t="shared" si="447"/>
        <v>SWCORP (TEAMHT)</v>
      </c>
      <c r="H1295" s="55" t="str">
        <f t="shared" si="448"/>
        <v>심정택</v>
      </c>
      <c r="I1295" s="53">
        <f t="shared" si="449"/>
        <v>6248</v>
      </c>
      <c r="J1295" s="72">
        <f t="shared" si="450"/>
        <v>0</v>
      </c>
      <c r="K1295" s="114">
        <f t="shared" si="451"/>
        <v>1</v>
      </c>
      <c r="L1295" s="115">
        <f t="shared" si="452"/>
        <v>0.3</v>
      </c>
      <c r="M1295" s="115">
        <f t="shared" si="453"/>
        <v>2</v>
      </c>
      <c r="N1295" s="56">
        <f t="shared" si="454"/>
        <v>2</v>
      </c>
      <c r="O1295" s="53" t="str">
        <f t="shared" si="455"/>
        <v>일반(목록배제,Normal-Manifest Exception)</v>
      </c>
      <c r="P1295" s="100">
        <f t="shared" si="456"/>
        <v>3.4</v>
      </c>
      <c r="Q1295" s="63" t="str">
        <f t="shared" si="457"/>
        <v>RS706</v>
      </c>
      <c r="R1295" s="63" t="str">
        <f t="shared" si="458"/>
        <v>AIR SEOUL</v>
      </c>
      <c r="S1295" s="54">
        <f t="shared" si="459"/>
        <v>45927</v>
      </c>
      <c r="T1295" s="94">
        <f t="shared" si="460"/>
        <v>850</v>
      </c>
      <c r="U1295" s="98" cm="1">
        <f t="array" ref="U1295">IF(OR(ISNUMBER(SEARCH("대신대납",J1295)),ISNUMBER(SEARCH("대신 대납",J1295))),_xlfn.LET(
  _xlpm.s,J1295,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5" s="98">
        <f>((K1295-1)*2500)/(Summary!$B$23/100)</f>
        <v>0</v>
      </c>
      <c r="W1295" s="107">
        <f>IF(OR(ISNUMBER(SEARCH("대신대납",J1295)),ISNUMBER(SEARCH("대신 대납",J1295)),ISNUMBER(SEARCH("대신착불",J1295)),ISNUMBER(SEARCH("대신 착불",J1295))), 0,_xlfn.IFNA(_xlfn.IFS(
    AND(N1295/K1295 &gt; 2, N1295/K1295 &lt;= 5), 500/(Summary!$B$23/100) * K1295,
    AND(N1295/K1295 &gt; 5, N1295/K1295 &lt;= 10), 1000/(Summary!$B$23/100) * K1295,
    AND(N1295/K1295 &gt; 10, N1295/K1295 &lt;= 20), 3000/(Summary!$B$23/100) * K1295,
    AND(N1295/K1295 &gt; 20, N1295/K1295 &lt;= 25), 11000/(Summary!$B$23/100) * K1295,
    AND(N1295/K1295 &gt; 25, N1295/K1295 &lt;= 999), 15000/(Summary!$B$23/100) * K1295
),0))</f>
        <v>0</v>
      </c>
      <c r="X1295" s="99" cm="1">
        <f t="array" ref="X1295">_xlfn.IFNA(_xlfn.IFS(AND(P1295&gt;=2000, P1295&lt;3000), 10000, AND(P1295&gt;=3000, P1295&lt;4000), 15000, AND(P1295&gt;=4000, P1295&lt;5000), 20000, AND(P1295&gt;=5000), 25000),0)</f>
        <v>0</v>
      </c>
      <c r="Y1295" s="64" t="str">
        <f>_xlfn.IFNA(VLOOKUP(D1295,OTC!$A:$H,8,0),"")</f>
        <v/>
      </c>
      <c r="Z1295" s="102">
        <f t="shared" si="461"/>
        <v>0</v>
      </c>
      <c r="AA1295" s="113">
        <f t="shared" si="462"/>
        <v>850</v>
      </c>
      <c r="AB1295" s="124">
        <f>IF(OR(ISNUMBER(SEARCH("적하삭제",J1295)),ISNUMBER(SEARCH("적하 삭제",J1295))),0,AA1295*Summary!$B$23/100)</f>
        <v>8009.8050000000003</v>
      </c>
      <c r="AC1295" s="65"/>
      <c r="AD1295" s="145">
        <v>45927</v>
      </c>
      <c r="AE1295" s="139" t="s">
        <v>10</v>
      </c>
      <c r="AF1295" s="139">
        <v>82020038200</v>
      </c>
      <c r="AG1295" s="139" t="s">
        <v>3866</v>
      </c>
      <c r="AH1295" s="139" t="s">
        <v>3867</v>
      </c>
      <c r="AI1295" s="139">
        <v>1044360701</v>
      </c>
      <c r="AJ1295" s="139">
        <v>6248</v>
      </c>
      <c r="AK1295" s="139"/>
      <c r="AL1295" s="140">
        <v>1</v>
      </c>
      <c r="AM1295" s="141">
        <v>0.3</v>
      </c>
      <c r="AN1295" s="141">
        <v>2</v>
      </c>
      <c r="AO1295" s="141">
        <v>2</v>
      </c>
      <c r="AP1295" s="139" t="s">
        <v>8</v>
      </c>
      <c r="AQ1295" s="141">
        <v>3.4</v>
      </c>
      <c r="AR1295" s="139" t="s">
        <v>81</v>
      </c>
      <c r="AS1295" s="139" t="s">
        <v>81</v>
      </c>
      <c r="AT1295" s="139" t="s">
        <v>81</v>
      </c>
      <c r="AU1295" s="139" t="s">
        <v>81</v>
      </c>
      <c r="AV1295" s="139" t="s">
        <v>81</v>
      </c>
      <c r="AW1295" s="139">
        <v>2256355</v>
      </c>
      <c r="AX1295" s="139" t="s">
        <v>121</v>
      </c>
      <c r="AY1295" s="139" t="s">
        <v>89</v>
      </c>
      <c r="AZ1295" s="139"/>
      <c r="BA1295" s="139" t="s">
        <v>83</v>
      </c>
      <c r="BB1295" s="157">
        <v>596421502706</v>
      </c>
      <c r="BC1295" s="139"/>
      <c r="BD1295" s="139" t="s">
        <v>3868</v>
      </c>
      <c r="BE1295" s="139" t="s">
        <v>88</v>
      </c>
      <c r="BF1295" s="139" t="s">
        <v>87</v>
      </c>
      <c r="BG1295" s="139" t="s">
        <v>84</v>
      </c>
      <c r="BH1295" s="139" t="s">
        <v>85</v>
      </c>
      <c r="BI1295" s="139" t="s">
        <v>86</v>
      </c>
      <c r="BJ1295" s="139"/>
      <c r="BK1295" s="139" t="s">
        <v>116</v>
      </c>
    </row>
    <row r="1296" spans="1:63" ht="13.2" customHeight="1" x14ac:dyDescent="0.2">
      <c r="A1296" s="54">
        <f t="shared" si="441"/>
        <v>45930</v>
      </c>
      <c r="B1296" s="54" t="str">
        <f t="shared" si="442"/>
        <v>NRT</v>
      </c>
      <c r="C1296" s="53">
        <f t="shared" si="443"/>
        <v>82020038211</v>
      </c>
      <c r="D1296" s="55" t="str">
        <f t="shared" si="444"/>
        <v>PJP250151881</v>
      </c>
      <c r="E1296" s="53">
        <f t="shared" si="445"/>
        <v>596421518762</v>
      </c>
      <c r="F1296" s="53">
        <f t="shared" si="446"/>
        <v>2256355</v>
      </c>
      <c r="G1296" s="53" t="str">
        <f t="shared" si="447"/>
        <v>SWCORP (TEAMHT)</v>
      </c>
      <c r="H1296" s="55" t="str">
        <f t="shared" si="448"/>
        <v>장준영</v>
      </c>
      <c r="I1296" s="53">
        <f t="shared" si="449"/>
        <v>17941</v>
      </c>
      <c r="J1296" s="72">
        <f t="shared" si="450"/>
        <v>0</v>
      </c>
      <c r="K1296" s="114">
        <f t="shared" si="451"/>
        <v>1</v>
      </c>
      <c r="L1296" s="115">
        <f t="shared" si="452"/>
        <v>1.45</v>
      </c>
      <c r="M1296" s="115">
        <f t="shared" si="453"/>
        <v>3.6</v>
      </c>
      <c r="N1296" s="56">
        <f t="shared" si="454"/>
        <v>3.6</v>
      </c>
      <c r="O1296" s="53" t="str">
        <f t="shared" si="455"/>
        <v>일반(목록배제,Normal-Manifest Exception)</v>
      </c>
      <c r="P1296" s="100">
        <f t="shared" si="456"/>
        <v>11.02</v>
      </c>
      <c r="Q1296" s="63" t="str">
        <f t="shared" si="457"/>
        <v>RS704</v>
      </c>
      <c r="R1296" s="63">
        <f t="shared" si="458"/>
        <v>0</v>
      </c>
      <c r="S1296" s="54">
        <f t="shared" si="459"/>
        <v>45930</v>
      </c>
      <c r="T1296" s="94">
        <f t="shared" si="460"/>
        <v>1154</v>
      </c>
      <c r="U1296" s="98" cm="1">
        <f t="array" ref="U1296">IF(OR(ISNUMBER(SEARCH("대신대납",J1296)),ISNUMBER(SEARCH("대신 대납",J1296))),_xlfn.LET(
  _xlpm.s,J1296,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6" s="98">
        <f>((K1296-1)*2500)/(Summary!$B$23/100)</f>
        <v>0</v>
      </c>
      <c r="W1296" s="107">
        <f>IF(OR(ISNUMBER(SEARCH("대신대납",J1296)),ISNUMBER(SEARCH("대신 대납",J1296)),ISNUMBER(SEARCH("대신착불",J1296)),ISNUMBER(SEARCH("대신 착불",J1296))), 0,_xlfn.IFNA(_xlfn.IFS(
    AND(N1296/K1296 &gt; 2, N1296/K1296 &lt;= 5), 500/(Summary!$B$23/100) * K1296,
    AND(N1296/K1296 &gt; 5, N1296/K1296 &lt;= 10), 1000/(Summary!$B$23/100) * K1296,
    AND(N1296/K1296 &gt; 10, N1296/K1296 &lt;= 20), 3000/(Summary!$B$23/100) * K1296,
    AND(N1296/K1296 &gt; 20, N1296/K1296 &lt;= 25), 11000/(Summary!$B$23/100) * K1296,
    AND(N1296/K1296 &gt; 25, N1296/K1296 &lt;= 999), 15000/(Summary!$B$23/100) * K1296
),0))</f>
        <v>53.059968376258844</v>
      </c>
      <c r="X1296" s="99" cm="1">
        <f t="array" ref="X1296">_xlfn.IFNA(_xlfn.IFS(AND(P1296&gt;=2000, P1296&lt;3000), 10000, AND(P1296&gt;=3000, P1296&lt;4000), 15000, AND(P1296&gt;=4000, P1296&lt;5000), 20000, AND(P1296&gt;=5000), 25000),0)</f>
        <v>0</v>
      </c>
      <c r="Y1296" s="64" t="str">
        <f>_xlfn.IFNA(VLOOKUP(D1296,OTC!$A:$H,8,0),"")</f>
        <v/>
      </c>
      <c r="Z1296" s="102">
        <f t="shared" si="461"/>
        <v>53</v>
      </c>
      <c r="AA1296" s="113">
        <f t="shared" si="462"/>
        <v>1207</v>
      </c>
      <c r="AB1296" s="124">
        <f>IF(OR(ISNUMBER(SEARCH("적하삭제",J1296)),ISNUMBER(SEARCH("적하 삭제",J1296))),0,AA1296*Summary!$B$23/100)</f>
        <v>11373.9231</v>
      </c>
      <c r="AC1296" s="65"/>
      <c r="AD1296" s="145">
        <v>45930</v>
      </c>
      <c r="AE1296" s="139" t="s">
        <v>10</v>
      </c>
      <c r="AF1296" s="139">
        <v>82020038211</v>
      </c>
      <c r="AG1296" s="139" t="s">
        <v>3869</v>
      </c>
      <c r="AH1296" s="139" t="s">
        <v>3870</v>
      </c>
      <c r="AI1296" s="139">
        <v>1048865973</v>
      </c>
      <c r="AJ1296" s="139">
        <v>17941</v>
      </c>
      <c r="AK1296" s="139"/>
      <c r="AL1296" s="140">
        <v>1</v>
      </c>
      <c r="AM1296" s="141">
        <v>1.45</v>
      </c>
      <c r="AN1296" s="141">
        <v>3.6</v>
      </c>
      <c r="AO1296" s="141">
        <v>3.6</v>
      </c>
      <c r="AP1296" s="139" t="s">
        <v>8</v>
      </c>
      <c r="AQ1296" s="141">
        <v>11.02</v>
      </c>
      <c r="AR1296" s="139"/>
      <c r="AS1296" s="139"/>
      <c r="AT1296" s="139"/>
      <c r="AU1296" s="139"/>
      <c r="AV1296" s="139"/>
      <c r="AW1296" s="139">
        <v>2256355</v>
      </c>
      <c r="AX1296" s="139" t="s">
        <v>121</v>
      </c>
      <c r="AY1296" s="139" t="s">
        <v>82</v>
      </c>
      <c r="AZ1296" s="139"/>
      <c r="BA1296" s="139" t="s">
        <v>83</v>
      </c>
      <c r="BB1296" s="157">
        <v>596421518762</v>
      </c>
      <c r="BC1296" s="139"/>
      <c r="BD1296" s="139" t="s">
        <v>3871</v>
      </c>
      <c r="BE1296" s="139" t="s">
        <v>217</v>
      </c>
      <c r="BF1296" s="139"/>
      <c r="BG1296" s="139" t="s">
        <v>84</v>
      </c>
      <c r="BH1296" s="139" t="s">
        <v>85</v>
      </c>
      <c r="BI1296" s="139" t="s">
        <v>86</v>
      </c>
      <c r="BJ1296" s="139"/>
      <c r="BK1296" s="139" t="s">
        <v>116</v>
      </c>
    </row>
    <row r="1297" spans="1:63" ht="13.2" customHeight="1" x14ac:dyDescent="0.2">
      <c r="A1297" s="54">
        <f t="shared" si="441"/>
        <v>45930</v>
      </c>
      <c r="B1297" s="54" t="str">
        <f t="shared" si="442"/>
        <v>NRT</v>
      </c>
      <c r="C1297" s="53">
        <f t="shared" si="443"/>
        <v>82020038211</v>
      </c>
      <c r="D1297" s="55" t="str">
        <f t="shared" si="444"/>
        <v>PJP250151895</v>
      </c>
      <c r="E1297" s="53">
        <f t="shared" si="445"/>
        <v>596421518902</v>
      </c>
      <c r="F1297" s="53">
        <f t="shared" si="446"/>
        <v>2256355</v>
      </c>
      <c r="G1297" s="53" t="str">
        <f t="shared" si="447"/>
        <v>SWCORP (TEAMHT)</v>
      </c>
      <c r="H1297" s="55" t="str">
        <f t="shared" si="448"/>
        <v>김혜영</v>
      </c>
      <c r="I1297" s="53">
        <f t="shared" si="449"/>
        <v>10306</v>
      </c>
      <c r="J1297" s="72">
        <f t="shared" si="450"/>
        <v>0</v>
      </c>
      <c r="K1297" s="114">
        <f t="shared" si="451"/>
        <v>1</v>
      </c>
      <c r="L1297" s="115">
        <f t="shared" si="452"/>
        <v>1.6</v>
      </c>
      <c r="M1297" s="115">
        <f t="shared" si="453"/>
        <v>2</v>
      </c>
      <c r="N1297" s="56">
        <f t="shared" si="454"/>
        <v>2</v>
      </c>
      <c r="O1297" s="53" t="str">
        <f t="shared" si="455"/>
        <v>일반(목록배제,Normal-Manifest Exception)</v>
      </c>
      <c r="P1297" s="100">
        <f t="shared" si="456"/>
        <v>18.63</v>
      </c>
      <c r="Q1297" s="63" t="str">
        <f t="shared" si="457"/>
        <v>RS704</v>
      </c>
      <c r="R1297" s="63">
        <f t="shared" si="458"/>
        <v>0</v>
      </c>
      <c r="S1297" s="54">
        <f t="shared" si="459"/>
        <v>45930</v>
      </c>
      <c r="T1297" s="94">
        <f t="shared" si="460"/>
        <v>850</v>
      </c>
      <c r="U1297" s="98" cm="1">
        <f t="array" ref="U1297">IF(OR(ISNUMBER(SEARCH("대신대납",J1297)),ISNUMBER(SEARCH("대신 대납",J1297))),_xlfn.LET(
  _xlpm.s,J1297,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7" s="98">
        <f>((K1297-1)*2500)/(Summary!$B$23/100)</f>
        <v>0</v>
      </c>
      <c r="W1297" s="107">
        <f>IF(OR(ISNUMBER(SEARCH("대신대납",J1297)),ISNUMBER(SEARCH("대신 대납",J1297)),ISNUMBER(SEARCH("대신착불",J1297)),ISNUMBER(SEARCH("대신 착불",J1297))), 0,_xlfn.IFNA(_xlfn.IFS(
    AND(N1297/K1297 &gt; 2, N1297/K1297 &lt;= 5), 500/(Summary!$B$23/100) * K1297,
    AND(N1297/K1297 &gt; 5, N1297/K1297 &lt;= 10), 1000/(Summary!$B$23/100) * K1297,
    AND(N1297/K1297 &gt; 10, N1297/K1297 &lt;= 20), 3000/(Summary!$B$23/100) * K1297,
    AND(N1297/K1297 &gt; 20, N1297/K1297 &lt;= 25), 11000/(Summary!$B$23/100) * K1297,
    AND(N1297/K1297 &gt; 25, N1297/K1297 &lt;= 999), 15000/(Summary!$B$23/100) * K1297
),0))</f>
        <v>0</v>
      </c>
      <c r="X1297" s="99" cm="1">
        <f t="array" ref="X1297">_xlfn.IFNA(_xlfn.IFS(AND(P1297&gt;=2000, P1297&lt;3000), 10000, AND(P1297&gt;=3000, P1297&lt;4000), 15000, AND(P1297&gt;=4000, P1297&lt;5000), 20000, AND(P1297&gt;=5000), 25000),0)</f>
        <v>0</v>
      </c>
      <c r="Y1297" s="64" t="str">
        <f>_xlfn.IFNA(VLOOKUP(D1297,OTC!$A:$H,8,0),"")</f>
        <v/>
      </c>
      <c r="Z1297" s="102">
        <f t="shared" si="461"/>
        <v>0</v>
      </c>
      <c r="AA1297" s="113">
        <f t="shared" si="462"/>
        <v>850</v>
      </c>
      <c r="AB1297" s="124">
        <f>IF(OR(ISNUMBER(SEARCH("적하삭제",J1297)),ISNUMBER(SEARCH("적하 삭제",J1297))),0,AA1297*Summary!$B$23/100)</f>
        <v>8009.8050000000003</v>
      </c>
      <c r="AC1297" s="65"/>
      <c r="AD1297" s="145">
        <v>45930</v>
      </c>
      <c r="AE1297" s="139" t="s">
        <v>10</v>
      </c>
      <c r="AF1297" s="139">
        <v>82020038211</v>
      </c>
      <c r="AG1297" s="139" t="s">
        <v>3872</v>
      </c>
      <c r="AH1297" s="139" t="s">
        <v>236</v>
      </c>
      <c r="AI1297" s="139">
        <v>1092602098</v>
      </c>
      <c r="AJ1297" s="139">
        <v>10306</v>
      </c>
      <c r="AK1297" s="139"/>
      <c r="AL1297" s="140">
        <v>1</v>
      </c>
      <c r="AM1297" s="141">
        <v>1.6</v>
      </c>
      <c r="AN1297" s="141">
        <v>2</v>
      </c>
      <c r="AO1297" s="141">
        <v>2</v>
      </c>
      <c r="AP1297" s="139" t="s">
        <v>8</v>
      </c>
      <c r="AQ1297" s="141">
        <v>18.63</v>
      </c>
      <c r="AR1297" s="139"/>
      <c r="AS1297" s="139"/>
      <c r="AT1297" s="139"/>
      <c r="AU1297" s="139"/>
      <c r="AV1297" s="139"/>
      <c r="AW1297" s="139">
        <v>2256355</v>
      </c>
      <c r="AX1297" s="139" t="s">
        <v>121</v>
      </c>
      <c r="AY1297" s="139" t="s">
        <v>82</v>
      </c>
      <c r="AZ1297" s="139"/>
      <c r="BA1297" s="139" t="s">
        <v>83</v>
      </c>
      <c r="BB1297" s="157">
        <v>596421518902</v>
      </c>
      <c r="BC1297" s="139"/>
      <c r="BD1297" s="139" t="s">
        <v>3873</v>
      </c>
      <c r="BE1297" s="139" t="s">
        <v>217</v>
      </c>
      <c r="BF1297" s="139"/>
      <c r="BG1297" s="139" t="s">
        <v>84</v>
      </c>
      <c r="BH1297" s="139" t="s">
        <v>85</v>
      </c>
      <c r="BI1297" s="139" t="s">
        <v>86</v>
      </c>
      <c r="BJ1297" s="139"/>
      <c r="BK1297" s="139" t="s">
        <v>116</v>
      </c>
    </row>
    <row r="1298" spans="1:63" ht="13.2" customHeight="1" x14ac:dyDescent="0.2">
      <c r="A1298" s="54">
        <f t="shared" si="441"/>
        <v>45930</v>
      </c>
      <c r="B1298" s="54" t="str">
        <f t="shared" si="442"/>
        <v>NRT</v>
      </c>
      <c r="C1298" s="53">
        <f t="shared" si="443"/>
        <v>82020038211</v>
      </c>
      <c r="D1298" s="55" t="str">
        <f t="shared" si="444"/>
        <v>PJP250151907</v>
      </c>
      <c r="E1298" s="53">
        <f t="shared" si="445"/>
        <v>596421519020</v>
      </c>
      <c r="F1298" s="53">
        <f t="shared" si="446"/>
        <v>2256355</v>
      </c>
      <c r="G1298" s="53" t="str">
        <f t="shared" si="447"/>
        <v>SWCORP (TEAMHT)</v>
      </c>
      <c r="H1298" s="55" t="str">
        <f t="shared" si="448"/>
        <v>박채린</v>
      </c>
      <c r="I1298" s="53">
        <f t="shared" si="449"/>
        <v>35262</v>
      </c>
      <c r="J1298" s="72">
        <f t="shared" si="450"/>
        <v>0</v>
      </c>
      <c r="K1298" s="114">
        <f t="shared" si="451"/>
        <v>1</v>
      </c>
      <c r="L1298" s="115">
        <f t="shared" si="452"/>
        <v>0.85</v>
      </c>
      <c r="M1298" s="115">
        <f t="shared" si="453"/>
        <v>2</v>
      </c>
      <c r="N1298" s="56">
        <f t="shared" si="454"/>
        <v>2</v>
      </c>
      <c r="O1298" s="53" t="str">
        <f t="shared" si="455"/>
        <v>일반(목록배제,Normal-Manifest Exception)</v>
      </c>
      <c r="P1298" s="100">
        <f t="shared" si="456"/>
        <v>9.08</v>
      </c>
      <c r="Q1298" s="63" t="str">
        <f t="shared" si="457"/>
        <v>RS704</v>
      </c>
      <c r="R1298" s="63">
        <f t="shared" si="458"/>
        <v>0</v>
      </c>
      <c r="S1298" s="54">
        <f t="shared" si="459"/>
        <v>45930</v>
      </c>
      <c r="T1298" s="94">
        <f t="shared" si="460"/>
        <v>850</v>
      </c>
      <c r="U1298" s="98" cm="1">
        <f t="array" ref="U1298">IF(OR(ISNUMBER(SEARCH("대신대납",J1298)),ISNUMBER(SEARCH("대신 대납",J1298))),_xlfn.LET(
  _xlpm.s,J1298,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8" s="98">
        <f>((K1298-1)*2500)/(Summary!$B$23/100)</f>
        <v>0</v>
      </c>
      <c r="W1298" s="107">
        <f>IF(OR(ISNUMBER(SEARCH("대신대납",J1298)),ISNUMBER(SEARCH("대신 대납",J1298)),ISNUMBER(SEARCH("대신착불",J1298)),ISNUMBER(SEARCH("대신 착불",J1298))), 0,_xlfn.IFNA(_xlfn.IFS(
    AND(N1298/K1298 &gt; 2, N1298/K1298 &lt;= 5), 500/(Summary!$B$23/100) * K1298,
    AND(N1298/K1298 &gt; 5, N1298/K1298 &lt;= 10), 1000/(Summary!$B$23/100) * K1298,
    AND(N1298/K1298 &gt; 10, N1298/K1298 &lt;= 20), 3000/(Summary!$B$23/100) * K1298,
    AND(N1298/K1298 &gt; 20, N1298/K1298 &lt;= 25), 11000/(Summary!$B$23/100) * K1298,
    AND(N1298/K1298 &gt; 25, N1298/K1298 &lt;= 999), 15000/(Summary!$B$23/100) * K1298
),0))</f>
        <v>0</v>
      </c>
      <c r="X1298" s="99" cm="1">
        <f t="array" ref="X1298">_xlfn.IFNA(_xlfn.IFS(AND(P1298&gt;=2000, P1298&lt;3000), 10000, AND(P1298&gt;=3000, P1298&lt;4000), 15000, AND(P1298&gt;=4000, P1298&lt;5000), 20000, AND(P1298&gt;=5000), 25000),0)</f>
        <v>0</v>
      </c>
      <c r="Y1298" s="64" t="str">
        <f>_xlfn.IFNA(VLOOKUP(D1298,OTC!$A:$H,8,0),"")</f>
        <v/>
      </c>
      <c r="Z1298" s="102">
        <f t="shared" si="461"/>
        <v>0</v>
      </c>
      <c r="AA1298" s="113">
        <f t="shared" si="462"/>
        <v>850</v>
      </c>
      <c r="AB1298" s="124">
        <f>IF(OR(ISNUMBER(SEARCH("적하삭제",J1298)),ISNUMBER(SEARCH("적하 삭제",J1298))),0,AA1298*Summary!$B$23/100)</f>
        <v>8009.8050000000003</v>
      </c>
      <c r="AC1298" s="65"/>
      <c r="AD1298" s="145">
        <v>45930</v>
      </c>
      <c r="AE1298" s="139" t="s">
        <v>10</v>
      </c>
      <c r="AF1298" s="139">
        <v>82020038211</v>
      </c>
      <c r="AG1298" s="139" t="s">
        <v>3874</v>
      </c>
      <c r="AH1298" s="139" t="s">
        <v>3875</v>
      </c>
      <c r="AI1298" s="139">
        <v>1096271052</v>
      </c>
      <c r="AJ1298" s="139">
        <v>35262</v>
      </c>
      <c r="AK1298" s="139"/>
      <c r="AL1298" s="140">
        <v>1</v>
      </c>
      <c r="AM1298" s="141">
        <v>0.85</v>
      </c>
      <c r="AN1298" s="141">
        <v>2</v>
      </c>
      <c r="AO1298" s="141">
        <v>2</v>
      </c>
      <c r="AP1298" s="139" t="s">
        <v>8</v>
      </c>
      <c r="AQ1298" s="141">
        <v>9.08</v>
      </c>
      <c r="AR1298" s="139"/>
      <c r="AS1298" s="139"/>
      <c r="AT1298" s="139"/>
      <c r="AU1298" s="139"/>
      <c r="AV1298" s="139"/>
      <c r="AW1298" s="139">
        <v>2256355</v>
      </c>
      <c r="AX1298" s="139" t="s">
        <v>121</v>
      </c>
      <c r="AY1298" s="139" t="s">
        <v>82</v>
      </c>
      <c r="AZ1298" s="139"/>
      <c r="BA1298" s="139" t="s">
        <v>83</v>
      </c>
      <c r="BB1298" s="157">
        <v>596421519020</v>
      </c>
      <c r="BC1298" s="139"/>
      <c r="BD1298" s="139" t="s">
        <v>3876</v>
      </c>
      <c r="BE1298" s="139" t="s">
        <v>217</v>
      </c>
      <c r="BF1298" s="139"/>
      <c r="BG1298" s="139" t="s">
        <v>84</v>
      </c>
      <c r="BH1298" s="139" t="s">
        <v>85</v>
      </c>
      <c r="BI1298" s="139" t="s">
        <v>86</v>
      </c>
      <c r="BJ1298" s="139"/>
      <c r="BK1298" s="139" t="s">
        <v>116</v>
      </c>
    </row>
    <row r="1299" spans="1:63" ht="13.2" customHeight="1" x14ac:dyDescent="0.2">
      <c r="A1299" s="54">
        <f t="shared" si="441"/>
        <v>45930</v>
      </c>
      <c r="B1299" s="54" t="str">
        <f t="shared" si="442"/>
        <v>NRT</v>
      </c>
      <c r="C1299" s="53">
        <f t="shared" si="443"/>
        <v>82020038211</v>
      </c>
      <c r="D1299" s="55" t="str">
        <f t="shared" si="444"/>
        <v>PJP250151879</v>
      </c>
      <c r="E1299" s="53">
        <f t="shared" si="445"/>
        <v>596421518740</v>
      </c>
      <c r="F1299" s="53">
        <f t="shared" si="446"/>
        <v>2256355</v>
      </c>
      <c r="G1299" s="53" t="str">
        <f t="shared" si="447"/>
        <v>SWCORP (TEAMHT)</v>
      </c>
      <c r="H1299" s="55" t="str">
        <f t="shared" si="448"/>
        <v>최보영</v>
      </c>
      <c r="I1299" s="53">
        <f t="shared" si="449"/>
        <v>5506</v>
      </c>
      <c r="J1299" s="72">
        <f t="shared" si="450"/>
        <v>0</v>
      </c>
      <c r="K1299" s="114">
        <f t="shared" si="451"/>
        <v>1</v>
      </c>
      <c r="L1299" s="115">
        <f t="shared" si="452"/>
        <v>2.1</v>
      </c>
      <c r="M1299" s="115">
        <f t="shared" si="453"/>
        <v>3.5</v>
      </c>
      <c r="N1299" s="56">
        <f t="shared" si="454"/>
        <v>3.5</v>
      </c>
      <c r="O1299" s="53" t="str">
        <f t="shared" si="455"/>
        <v>일반(목록배제,Normal-Manifest Exception)</v>
      </c>
      <c r="P1299" s="100">
        <f t="shared" si="456"/>
        <v>8.82</v>
      </c>
      <c r="Q1299" s="63" t="str">
        <f t="shared" si="457"/>
        <v>RS704</v>
      </c>
      <c r="R1299" s="63">
        <f t="shared" si="458"/>
        <v>0</v>
      </c>
      <c r="S1299" s="54">
        <f t="shared" si="459"/>
        <v>45930</v>
      </c>
      <c r="T1299" s="94">
        <f t="shared" si="460"/>
        <v>1135</v>
      </c>
      <c r="U1299" s="98" cm="1">
        <f t="array" ref="U1299">IF(OR(ISNUMBER(SEARCH("대신대납",J1299)),ISNUMBER(SEARCH("대신 대납",J1299))),_xlfn.LET(
  _xlpm.s,J1299,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99" s="98">
        <f>((K1299-1)*2500)/(Summary!$B$23/100)</f>
        <v>0</v>
      </c>
      <c r="W1299" s="107">
        <f>IF(OR(ISNUMBER(SEARCH("대신대납",J1299)),ISNUMBER(SEARCH("대신 대납",J1299)),ISNUMBER(SEARCH("대신착불",J1299)),ISNUMBER(SEARCH("대신 착불",J1299))), 0,_xlfn.IFNA(_xlfn.IFS(
    AND(N1299/K1299 &gt; 2, N1299/K1299 &lt;= 5), 500/(Summary!$B$23/100) * K1299,
    AND(N1299/K1299 &gt; 5, N1299/K1299 &lt;= 10), 1000/(Summary!$B$23/100) * K1299,
    AND(N1299/K1299 &gt; 10, N1299/K1299 &lt;= 20), 3000/(Summary!$B$23/100) * K1299,
    AND(N1299/K1299 &gt; 20, N1299/K1299 &lt;= 25), 11000/(Summary!$B$23/100) * K1299,
    AND(N1299/K1299 &gt; 25, N1299/K1299 &lt;= 999), 15000/(Summary!$B$23/100) * K1299
),0))</f>
        <v>53.059968376258844</v>
      </c>
      <c r="X1299" s="99" cm="1">
        <f t="array" ref="X1299">_xlfn.IFNA(_xlfn.IFS(AND(P1299&gt;=2000, P1299&lt;3000), 10000, AND(P1299&gt;=3000, P1299&lt;4000), 15000, AND(P1299&gt;=4000, P1299&lt;5000), 20000, AND(P1299&gt;=5000), 25000),0)</f>
        <v>0</v>
      </c>
      <c r="Y1299" s="64" t="str">
        <f>_xlfn.IFNA(VLOOKUP(D1299,OTC!$A:$H,8,0),"")</f>
        <v/>
      </c>
      <c r="Z1299" s="102">
        <f t="shared" si="461"/>
        <v>53</v>
      </c>
      <c r="AA1299" s="113">
        <f t="shared" si="462"/>
        <v>1188</v>
      </c>
      <c r="AB1299" s="124">
        <f>IF(OR(ISNUMBER(SEARCH("적하삭제",J1299)),ISNUMBER(SEARCH("적하 삭제",J1299))),0,AA1299*Summary!$B$23/100)</f>
        <v>11194.8804</v>
      </c>
      <c r="AC1299" s="65"/>
      <c r="AD1299" s="145">
        <v>45930</v>
      </c>
      <c r="AE1299" s="139" t="s">
        <v>10</v>
      </c>
      <c r="AF1299" s="139">
        <v>82020038211</v>
      </c>
      <c r="AG1299" s="139" t="s">
        <v>3877</v>
      </c>
      <c r="AH1299" s="139" t="s">
        <v>3878</v>
      </c>
      <c r="AI1299" s="139">
        <v>1063405180</v>
      </c>
      <c r="AJ1299" s="139">
        <v>5506</v>
      </c>
      <c r="AK1299" s="139"/>
      <c r="AL1299" s="140">
        <v>1</v>
      </c>
      <c r="AM1299" s="141">
        <v>2.1</v>
      </c>
      <c r="AN1299" s="141">
        <v>3.5</v>
      </c>
      <c r="AO1299" s="141">
        <v>3.5</v>
      </c>
      <c r="AP1299" s="139" t="s">
        <v>8</v>
      </c>
      <c r="AQ1299" s="141">
        <v>8.82</v>
      </c>
      <c r="AR1299" s="139"/>
      <c r="AS1299" s="139"/>
      <c r="AT1299" s="139"/>
      <c r="AU1299" s="139"/>
      <c r="AV1299" s="139"/>
      <c r="AW1299" s="139">
        <v>2256355</v>
      </c>
      <c r="AX1299" s="139" t="s">
        <v>121</v>
      </c>
      <c r="AY1299" s="139" t="s">
        <v>82</v>
      </c>
      <c r="AZ1299" s="139"/>
      <c r="BA1299" s="139" t="s">
        <v>83</v>
      </c>
      <c r="BB1299" s="157">
        <v>596421518740</v>
      </c>
      <c r="BC1299" s="139"/>
      <c r="BD1299" s="139" t="s">
        <v>3879</v>
      </c>
      <c r="BE1299" s="139" t="s">
        <v>217</v>
      </c>
      <c r="BF1299" s="139"/>
      <c r="BG1299" s="139" t="s">
        <v>84</v>
      </c>
      <c r="BH1299" s="139" t="s">
        <v>85</v>
      </c>
      <c r="BI1299" s="139" t="s">
        <v>86</v>
      </c>
      <c r="BJ1299" s="139"/>
      <c r="BK1299" s="139" t="s">
        <v>116</v>
      </c>
    </row>
    <row r="1300" spans="1:63" ht="13.2" customHeight="1" x14ac:dyDescent="0.2">
      <c r="A1300" s="54">
        <f t="shared" si="441"/>
        <v>45930</v>
      </c>
      <c r="B1300" s="54" t="str">
        <f t="shared" si="442"/>
        <v>NRT</v>
      </c>
      <c r="C1300" s="53">
        <f t="shared" si="443"/>
        <v>82020038211</v>
      </c>
      <c r="D1300" s="55" t="str">
        <f t="shared" si="444"/>
        <v>PJP250151888</v>
      </c>
      <c r="E1300" s="53">
        <f t="shared" si="445"/>
        <v>596421518832</v>
      </c>
      <c r="F1300" s="53">
        <f t="shared" si="446"/>
        <v>2256355</v>
      </c>
      <c r="G1300" s="53" t="str">
        <f t="shared" si="447"/>
        <v>SWCORP (TEAMHT)</v>
      </c>
      <c r="H1300" s="55" t="str">
        <f t="shared" si="448"/>
        <v>이철희</v>
      </c>
      <c r="I1300" s="53">
        <f t="shared" si="449"/>
        <v>32147</v>
      </c>
      <c r="J1300" s="72">
        <f t="shared" si="450"/>
        <v>0</v>
      </c>
      <c r="K1300" s="114">
        <f t="shared" si="451"/>
        <v>1</v>
      </c>
      <c r="L1300" s="115">
        <f t="shared" si="452"/>
        <v>1</v>
      </c>
      <c r="M1300" s="115">
        <f t="shared" si="453"/>
        <v>3.5</v>
      </c>
      <c r="N1300" s="56">
        <f t="shared" si="454"/>
        <v>3.5</v>
      </c>
      <c r="O1300" s="53" t="str">
        <f t="shared" si="455"/>
        <v>일반(목록배제,Normal-Manifest Exception)</v>
      </c>
      <c r="P1300" s="100">
        <f t="shared" si="456"/>
        <v>7</v>
      </c>
      <c r="Q1300" s="63" t="str">
        <f t="shared" si="457"/>
        <v>RS704</v>
      </c>
      <c r="R1300" s="63">
        <f t="shared" si="458"/>
        <v>0</v>
      </c>
      <c r="S1300" s="54">
        <f t="shared" si="459"/>
        <v>45930</v>
      </c>
      <c r="T1300" s="94">
        <f t="shared" si="460"/>
        <v>1135</v>
      </c>
      <c r="U1300" s="98" cm="1">
        <f t="array" ref="U1300">IF(OR(ISNUMBER(SEARCH("대신대납",J1300)),ISNUMBER(SEARCH("대신 대납",J1300))),_xlfn.LET(
  _xlpm.s,J1300,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0" s="98">
        <f>((K1300-1)*2500)/(Summary!$B$23/100)</f>
        <v>0</v>
      </c>
      <c r="W1300" s="107">
        <f>IF(OR(ISNUMBER(SEARCH("대신대납",J1300)),ISNUMBER(SEARCH("대신 대납",J1300)),ISNUMBER(SEARCH("대신착불",J1300)),ISNUMBER(SEARCH("대신 착불",J1300))), 0,_xlfn.IFNA(_xlfn.IFS(
    AND(N1300/K1300 &gt; 2, N1300/K1300 &lt;= 5), 500/(Summary!$B$23/100) * K1300,
    AND(N1300/K1300 &gt; 5, N1300/K1300 &lt;= 10), 1000/(Summary!$B$23/100) * K1300,
    AND(N1300/K1300 &gt; 10, N1300/K1300 &lt;= 20), 3000/(Summary!$B$23/100) * K1300,
    AND(N1300/K1300 &gt; 20, N1300/K1300 &lt;= 25), 11000/(Summary!$B$23/100) * K1300,
    AND(N1300/K1300 &gt; 25, N1300/K1300 &lt;= 999), 15000/(Summary!$B$23/100) * K1300
),0))</f>
        <v>53.059968376258844</v>
      </c>
      <c r="X1300" s="99" cm="1">
        <f t="array" ref="X1300">_xlfn.IFNA(_xlfn.IFS(AND(P1300&gt;=2000, P1300&lt;3000), 10000, AND(P1300&gt;=3000, P1300&lt;4000), 15000, AND(P1300&gt;=4000, P1300&lt;5000), 20000, AND(P1300&gt;=5000), 25000),0)</f>
        <v>0</v>
      </c>
      <c r="Y1300" s="64" t="str">
        <f>_xlfn.IFNA(VLOOKUP(D1300,OTC!$A:$H,8,0),"")</f>
        <v/>
      </c>
      <c r="Z1300" s="102">
        <f t="shared" si="461"/>
        <v>53</v>
      </c>
      <c r="AA1300" s="113">
        <f t="shared" si="462"/>
        <v>1188</v>
      </c>
      <c r="AB1300" s="124">
        <f>IF(OR(ISNUMBER(SEARCH("적하삭제",J1300)),ISNUMBER(SEARCH("적하 삭제",J1300))),0,AA1300*Summary!$B$23/100)</f>
        <v>11194.8804</v>
      </c>
      <c r="AC1300" s="65"/>
      <c r="AD1300" s="145">
        <v>45930</v>
      </c>
      <c r="AE1300" s="139" t="s">
        <v>10</v>
      </c>
      <c r="AF1300" s="139">
        <v>82020038211</v>
      </c>
      <c r="AG1300" s="139" t="s">
        <v>3880</v>
      </c>
      <c r="AH1300" s="139" t="s">
        <v>3881</v>
      </c>
      <c r="AI1300" s="139">
        <v>1051914572</v>
      </c>
      <c r="AJ1300" s="139">
        <v>32147</v>
      </c>
      <c r="AK1300" s="139"/>
      <c r="AL1300" s="140">
        <v>1</v>
      </c>
      <c r="AM1300" s="141">
        <v>1</v>
      </c>
      <c r="AN1300" s="141">
        <v>3.5</v>
      </c>
      <c r="AO1300" s="141">
        <v>3.5</v>
      </c>
      <c r="AP1300" s="139" t="s">
        <v>8</v>
      </c>
      <c r="AQ1300" s="141">
        <v>7</v>
      </c>
      <c r="AR1300" s="139"/>
      <c r="AS1300" s="139"/>
      <c r="AT1300" s="139"/>
      <c r="AU1300" s="139"/>
      <c r="AV1300" s="139"/>
      <c r="AW1300" s="139">
        <v>2256355</v>
      </c>
      <c r="AX1300" s="139" t="s">
        <v>121</v>
      </c>
      <c r="AY1300" s="139" t="s">
        <v>82</v>
      </c>
      <c r="AZ1300" s="139"/>
      <c r="BA1300" s="139" t="s">
        <v>83</v>
      </c>
      <c r="BB1300" s="157">
        <v>596421518832</v>
      </c>
      <c r="BC1300" s="139"/>
      <c r="BD1300" s="139" t="s">
        <v>3882</v>
      </c>
      <c r="BE1300" s="139" t="s">
        <v>217</v>
      </c>
      <c r="BF1300" s="139"/>
      <c r="BG1300" s="139" t="s">
        <v>84</v>
      </c>
      <c r="BH1300" s="139" t="s">
        <v>85</v>
      </c>
      <c r="BI1300" s="139" t="s">
        <v>86</v>
      </c>
      <c r="BJ1300" s="139"/>
      <c r="BK1300" s="139" t="s">
        <v>116</v>
      </c>
    </row>
    <row r="1301" spans="1:63" ht="13.2" customHeight="1" x14ac:dyDescent="0.2">
      <c r="A1301" s="54">
        <f t="shared" si="441"/>
        <v>45930</v>
      </c>
      <c r="B1301" s="54" t="str">
        <f t="shared" si="442"/>
        <v>NRT</v>
      </c>
      <c r="C1301" s="53">
        <f t="shared" si="443"/>
        <v>82020038211</v>
      </c>
      <c r="D1301" s="55" t="str">
        <f t="shared" si="444"/>
        <v>PJP250151905</v>
      </c>
      <c r="E1301" s="53">
        <f t="shared" si="445"/>
        <v>596421519005</v>
      </c>
      <c r="F1301" s="53">
        <f t="shared" si="446"/>
        <v>2256355</v>
      </c>
      <c r="G1301" s="53" t="str">
        <f t="shared" si="447"/>
        <v>SWCORP (TEAMHT)</v>
      </c>
      <c r="H1301" s="55" t="str">
        <f t="shared" si="448"/>
        <v>김정민</v>
      </c>
      <c r="I1301" s="53">
        <f t="shared" si="449"/>
        <v>5320</v>
      </c>
      <c r="J1301" s="72">
        <f t="shared" si="450"/>
        <v>0</v>
      </c>
      <c r="K1301" s="114">
        <f t="shared" si="451"/>
        <v>1</v>
      </c>
      <c r="L1301" s="115">
        <f t="shared" si="452"/>
        <v>0.5</v>
      </c>
      <c r="M1301" s="115">
        <f t="shared" si="453"/>
        <v>2</v>
      </c>
      <c r="N1301" s="56">
        <f t="shared" si="454"/>
        <v>2</v>
      </c>
      <c r="O1301" s="53" t="str">
        <f t="shared" si="455"/>
        <v>일반(목록배제,Normal-Manifest Exception)</v>
      </c>
      <c r="P1301" s="100">
        <f t="shared" si="456"/>
        <v>2.85</v>
      </c>
      <c r="Q1301" s="63" t="str">
        <f t="shared" si="457"/>
        <v>RS704</v>
      </c>
      <c r="R1301" s="63">
        <f t="shared" si="458"/>
        <v>0</v>
      </c>
      <c r="S1301" s="54">
        <f t="shared" si="459"/>
        <v>45930</v>
      </c>
      <c r="T1301" s="94">
        <f t="shared" si="460"/>
        <v>850</v>
      </c>
      <c r="U1301" s="98" cm="1">
        <f t="array" ref="U1301">IF(OR(ISNUMBER(SEARCH("대신대납",J1301)),ISNUMBER(SEARCH("대신 대납",J1301))),_xlfn.LET(
  _xlpm.s,J1301,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1" s="98">
        <f>((K1301-1)*2500)/(Summary!$B$23/100)</f>
        <v>0</v>
      </c>
      <c r="W1301" s="107">
        <f>IF(OR(ISNUMBER(SEARCH("대신대납",J1301)),ISNUMBER(SEARCH("대신 대납",J1301)),ISNUMBER(SEARCH("대신착불",J1301)),ISNUMBER(SEARCH("대신 착불",J1301))), 0,_xlfn.IFNA(_xlfn.IFS(
    AND(N1301/K1301 &gt; 2, N1301/K1301 &lt;= 5), 500/(Summary!$B$23/100) * K1301,
    AND(N1301/K1301 &gt; 5, N1301/K1301 &lt;= 10), 1000/(Summary!$B$23/100) * K1301,
    AND(N1301/K1301 &gt; 10, N1301/K1301 &lt;= 20), 3000/(Summary!$B$23/100) * K1301,
    AND(N1301/K1301 &gt; 20, N1301/K1301 &lt;= 25), 11000/(Summary!$B$23/100) * K1301,
    AND(N1301/K1301 &gt; 25, N1301/K1301 &lt;= 999), 15000/(Summary!$B$23/100) * K1301
),0))</f>
        <v>0</v>
      </c>
      <c r="X1301" s="99" cm="1">
        <f t="array" ref="X1301">_xlfn.IFNA(_xlfn.IFS(AND(P1301&gt;=2000, P1301&lt;3000), 10000, AND(P1301&gt;=3000, P1301&lt;4000), 15000, AND(P1301&gt;=4000, P1301&lt;5000), 20000, AND(P1301&gt;=5000), 25000),0)</f>
        <v>0</v>
      </c>
      <c r="Y1301" s="64" t="str">
        <f>_xlfn.IFNA(VLOOKUP(D1301,OTC!$A:$H,8,0),"")</f>
        <v/>
      </c>
      <c r="Z1301" s="102">
        <f t="shared" si="461"/>
        <v>0</v>
      </c>
      <c r="AA1301" s="113">
        <f t="shared" si="462"/>
        <v>850</v>
      </c>
      <c r="AB1301" s="124">
        <f>IF(OR(ISNUMBER(SEARCH("적하삭제",J1301)),ISNUMBER(SEARCH("적하 삭제",J1301))),0,AA1301*Summary!$B$23/100)</f>
        <v>8009.8050000000003</v>
      </c>
      <c r="AC1301" s="65"/>
      <c r="AD1301" s="145">
        <v>45930</v>
      </c>
      <c r="AE1301" s="139" t="s">
        <v>10</v>
      </c>
      <c r="AF1301" s="139">
        <v>82020038211</v>
      </c>
      <c r="AG1301" s="139" t="s">
        <v>3883</v>
      </c>
      <c r="AH1301" s="139" t="s">
        <v>3884</v>
      </c>
      <c r="AI1301" s="139">
        <v>1092150026</v>
      </c>
      <c r="AJ1301" s="139">
        <v>5320</v>
      </c>
      <c r="AK1301" s="139"/>
      <c r="AL1301" s="140">
        <v>1</v>
      </c>
      <c r="AM1301" s="141">
        <v>0.5</v>
      </c>
      <c r="AN1301" s="141">
        <v>2</v>
      </c>
      <c r="AO1301" s="141">
        <v>2</v>
      </c>
      <c r="AP1301" s="139" t="s">
        <v>8</v>
      </c>
      <c r="AQ1301" s="141">
        <v>2.85</v>
      </c>
      <c r="AR1301" s="139"/>
      <c r="AS1301" s="139"/>
      <c r="AT1301" s="139"/>
      <c r="AU1301" s="139"/>
      <c r="AV1301" s="139"/>
      <c r="AW1301" s="139">
        <v>2256355</v>
      </c>
      <c r="AX1301" s="139" t="s">
        <v>121</v>
      </c>
      <c r="AY1301" s="139" t="s">
        <v>82</v>
      </c>
      <c r="AZ1301" s="139"/>
      <c r="BA1301" s="139" t="s">
        <v>83</v>
      </c>
      <c r="BB1301" s="157">
        <v>596421519005</v>
      </c>
      <c r="BC1301" s="139"/>
      <c r="BD1301" s="139" t="s">
        <v>3885</v>
      </c>
      <c r="BE1301" s="139" t="s">
        <v>217</v>
      </c>
      <c r="BF1301" s="139"/>
      <c r="BG1301" s="139" t="s">
        <v>84</v>
      </c>
      <c r="BH1301" s="139" t="s">
        <v>85</v>
      </c>
      <c r="BI1301" s="139" t="s">
        <v>86</v>
      </c>
      <c r="BJ1301" s="139"/>
      <c r="BK1301" s="139" t="s">
        <v>116</v>
      </c>
    </row>
    <row r="1302" spans="1:63" ht="13.2" customHeight="1" x14ac:dyDescent="0.2">
      <c r="A1302" s="54">
        <f t="shared" si="441"/>
        <v>45930</v>
      </c>
      <c r="B1302" s="54" t="str">
        <f t="shared" si="442"/>
        <v>NRT</v>
      </c>
      <c r="C1302" s="53">
        <f t="shared" si="443"/>
        <v>82020038211</v>
      </c>
      <c r="D1302" s="55" t="str">
        <f t="shared" si="444"/>
        <v>PJP250151906</v>
      </c>
      <c r="E1302" s="53">
        <f t="shared" si="445"/>
        <v>596421519016</v>
      </c>
      <c r="F1302" s="53">
        <f t="shared" si="446"/>
        <v>2256355</v>
      </c>
      <c r="G1302" s="53" t="str">
        <f t="shared" si="447"/>
        <v>SWCORP (TEAMHT)</v>
      </c>
      <c r="H1302" s="55" t="str">
        <f t="shared" si="448"/>
        <v>김정호</v>
      </c>
      <c r="I1302" s="53">
        <f t="shared" si="449"/>
        <v>12790</v>
      </c>
      <c r="J1302" s="72">
        <f t="shared" si="450"/>
        <v>0</v>
      </c>
      <c r="K1302" s="114">
        <f t="shared" si="451"/>
        <v>1</v>
      </c>
      <c r="L1302" s="115">
        <f t="shared" si="452"/>
        <v>3.4</v>
      </c>
      <c r="M1302" s="115">
        <f t="shared" si="453"/>
        <v>6.1</v>
      </c>
      <c r="N1302" s="56">
        <f t="shared" si="454"/>
        <v>6.1000000000000005</v>
      </c>
      <c r="O1302" s="53" t="str">
        <f t="shared" si="455"/>
        <v>일반(목록배제,Normal-Manifest Exception)</v>
      </c>
      <c r="P1302" s="100">
        <f t="shared" si="456"/>
        <v>17.62</v>
      </c>
      <c r="Q1302" s="63" t="str">
        <f t="shared" si="457"/>
        <v>RS704</v>
      </c>
      <c r="R1302" s="63">
        <f t="shared" si="458"/>
        <v>0</v>
      </c>
      <c r="S1302" s="54">
        <f t="shared" si="459"/>
        <v>45930</v>
      </c>
      <c r="T1302" s="94">
        <f t="shared" si="460"/>
        <v>1629</v>
      </c>
      <c r="U1302" s="98" cm="1">
        <f t="array" ref="U1302">IF(OR(ISNUMBER(SEARCH("대신대납",J1302)),ISNUMBER(SEARCH("대신 대납",J1302))),_xlfn.LET(
  _xlpm.s,J1302,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2" s="98">
        <f>((K1302-1)*2500)/(Summary!$B$23/100)</f>
        <v>0</v>
      </c>
      <c r="W1302" s="107">
        <f>IF(OR(ISNUMBER(SEARCH("대신대납",J1302)),ISNUMBER(SEARCH("대신 대납",J1302)),ISNUMBER(SEARCH("대신착불",J1302)),ISNUMBER(SEARCH("대신 착불",J1302))), 0,_xlfn.IFNA(_xlfn.IFS(
    AND(N1302/K1302 &gt; 2, N1302/K1302 &lt;= 5), 500/(Summary!$B$23/100) * K1302,
    AND(N1302/K1302 &gt; 5, N1302/K1302 &lt;= 10), 1000/(Summary!$B$23/100) * K1302,
    AND(N1302/K1302 &gt; 10, N1302/K1302 &lt;= 20), 3000/(Summary!$B$23/100) * K1302,
    AND(N1302/K1302 &gt; 20, N1302/K1302 &lt;= 25), 11000/(Summary!$B$23/100) * K1302,
    AND(N1302/K1302 &gt; 25, N1302/K1302 &lt;= 999), 15000/(Summary!$B$23/100) * K1302
),0))</f>
        <v>106.11993675251769</v>
      </c>
      <c r="X1302" s="99" cm="1">
        <f t="array" ref="X1302">_xlfn.IFNA(_xlfn.IFS(AND(P1302&gt;=2000, P1302&lt;3000), 10000, AND(P1302&gt;=3000, P1302&lt;4000), 15000, AND(P1302&gt;=4000, P1302&lt;5000), 20000, AND(P1302&gt;=5000), 25000),0)</f>
        <v>0</v>
      </c>
      <c r="Y1302" s="64" t="str">
        <f>_xlfn.IFNA(VLOOKUP(D1302,OTC!$A:$H,8,0),"")</f>
        <v/>
      </c>
      <c r="Z1302" s="102">
        <f t="shared" si="461"/>
        <v>106</v>
      </c>
      <c r="AA1302" s="113">
        <f t="shared" si="462"/>
        <v>1735</v>
      </c>
      <c r="AB1302" s="124">
        <f>IF(OR(ISNUMBER(SEARCH("적하삭제",J1302)),ISNUMBER(SEARCH("적하 삭제",J1302))),0,AA1302*Summary!$B$23/100)</f>
        <v>16349.425500000001</v>
      </c>
      <c r="AC1302" s="65"/>
      <c r="AD1302" s="145">
        <v>45930</v>
      </c>
      <c r="AE1302" s="139" t="s">
        <v>10</v>
      </c>
      <c r="AF1302" s="139">
        <v>82020038211</v>
      </c>
      <c r="AG1302" s="139" t="s">
        <v>3886</v>
      </c>
      <c r="AH1302" s="139" t="s">
        <v>3887</v>
      </c>
      <c r="AI1302" s="139">
        <v>1038178567</v>
      </c>
      <c r="AJ1302" s="139">
        <v>12790</v>
      </c>
      <c r="AK1302" s="139"/>
      <c r="AL1302" s="140">
        <v>1</v>
      </c>
      <c r="AM1302" s="141">
        <v>3.4</v>
      </c>
      <c r="AN1302" s="141">
        <v>6.1</v>
      </c>
      <c r="AO1302" s="141">
        <v>6.5</v>
      </c>
      <c r="AP1302" s="139" t="s">
        <v>8</v>
      </c>
      <c r="AQ1302" s="141">
        <v>17.62</v>
      </c>
      <c r="AR1302" s="139"/>
      <c r="AS1302" s="139"/>
      <c r="AT1302" s="139"/>
      <c r="AU1302" s="139"/>
      <c r="AV1302" s="139"/>
      <c r="AW1302" s="139">
        <v>2256355</v>
      </c>
      <c r="AX1302" s="139" t="s">
        <v>121</v>
      </c>
      <c r="AY1302" s="139" t="s">
        <v>82</v>
      </c>
      <c r="AZ1302" s="139"/>
      <c r="BA1302" s="139" t="s">
        <v>83</v>
      </c>
      <c r="BB1302" s="157">
        <v>596421519016</v>
      </c>
      <c r="BC1302" s="139"/>
      <c r="BD1302" s="139" t="s">
        <v>3888</v>
      </c>
      <c r="BE1302" s="139" t="s">
        <v>217</v>
      </c>
      <c r="BF1302" s="139"/>
      <c r="BG1302" s="139" t="s">
        <v>84</v>
      </c>
      <c r="BH1302" s="139" t="s">
        <v>85</v>
      </c>
      <c r="BI1302" s="139" t="s">
        <v>86</v>
      </c>
      <c r="BJ1302" s="139"/>
      <c r="BK1302" s="139" t="s">
        <v>116</v>
      </c>
    </row>
    <row r="1303" spans="1:63" ht="13.2" customHeight="1" x14ac:dyDescent="0.2">
      <c r="A1303" s="54">
        <f t="shared" si="441"/>
        <v>45930</v>
      </c>
      <c r="B1303" s="54" t="str">
        <f t="shared" si="442"/>
        <v>NRT</v>
      </c>
      <c r="C1303" s="53">
        <f t="shared" si="443"/>
        <v>82020038211</v>
      </c>
      <c r="D1303" s="55" t="str">
        <f t="shared" si="444"/>
        <v>PJP250152544</v>
      </c>
      <c r="E1303" s="53">
        <f t="shared" si="445"/>
        <v>596421521724</v>
      </c>
      <c r="F1303" s="53">
        <f t="shared" si="446"/>
        <v>2256355</v>
      </c>
      <c r="G1303" s="53" t="str">
        <f t="shared" si="447"/>
        <v>SWCORP (TEAMHT)</v>
      </c>
      <c r="H1303" s="55" t="str">
        <f t="shared" si="448"/>
        <v>김혜진</v>
      </c>
      <c r="I1303" s="53">
        <f t="shared" si="449"/>
        <v>7561</v>
      </c>
      <c r="J1303" s="72">
        <f t="shared" si="450"/>
        <v>0</v>
      </c>
      <c r="K1303" s="114">
        <f t="shared" si="451"/>
        <v>1</v>
      </c>
      <c r="L1303" s="115">
        <f t="shared" si="452"/>
        <v>2.65</v>
      </c>
      <c r="M1303" s="115">
        <f t="shared" si="453"/>
        <v>4.0999999999999996</v>
      </c>
      <c r="N1303" s="56">
        <f t="shared" si="454"/>
        <v>4.1000000000000005</v>
      </c>
      <c r="O1303" s="53" t="str">
        <f t="shared" si="455"/>
        <v>일반(목록배제,Normal-Manifest Exception)</v>
      </c>
      <c r="P1303" s="100">
        <f t="shared" si="456"/>
        <v>19.46</v>
      </c>
      <c r="Q1303" s="63" t="str">
        <f t="shared" si="457"/>
        <v>RS704</v>
      </c>
      <c r="R1303" s="63">
        <f t="shared" si="458"/>
        <v>0</v>
      </c>
      <c r="S1303" s="54">
        <f t="shared" si="459"/>
        <v>45930</v>
      </c>
      <c r="T1303" s="94">
        <f t="shared" si="460"/>
        <v>1249</v>
      </c>
      <c r="U1303" s="98" cm="1">
        <f t="array" ref="U1303">IF(OR(ISNUMBER(SEARCH("대신대납",J1303)),ISNUMBER(SEARCH("대신 대납",J1303))),_xlfn.LET(
  _xlpm.s,J1303,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3" s="98">
        <f>((K1303-1)*2500)/(Summary!$B$23/100)</f>
        <v>0</v>
      </c>
      <c r="W1303" s="107">
        <f>IF(OR(ISNUMBER(SEARCH("대신대납",J1303)),ISNUMBER(SEARCH("대신 대납",J1303)),ISNUMBER(SEARCH("대신착불",J1303)),ISNUMBER(SEARCH("대신 착불",J1303))), 0,_xlfn.IFNA(_xlfn.IFS(
    AND(N1303/K1303 &gt; 2, N1303/K1303 &lt;= 5), 500/(Summary!$B$23/100) * K1303,
    AND(N1303/K1303 &gt; 5, N1303/K1303 &lt;= 10), 1000/(Summary!$B$23/100) * K1303,
    AND(N1303/K1303 &gt; 10, N1303/K1303 &lt;= 20), 3000/(Summary!$B$23/100) * K1303,
    AND(N1303/K1303 &gt; 20, N1303/K1303 &lt;= 25), 11000/(Summary!$B$23/100) * K1303,
    AND(N1303/K1303 &gt; 25, N1303/K1303 &lt;= 999), 15000/(Summary!$B$23/100) * K1303
),0))</f>
        <v>53.059968376258844</v>
      </c>
      <c r="X1303" s="99" cm="1">
        <f t="array" ref="X1303">_xlfn.IFNA(_xlfn.IFS(AND(P1303&gt;=2000, P1303&lt;3000), 10000, AND(P1303&gt;=3000, P1303&lt;4000), 15000, AND(P1303&gt;=4000, P1303&lt;5000), 20000, AND(P1303&gt;=5000), 25000),0)</f>
        <v>0</v>
      </c>
      <c r="Y1303" s="64" t="str">
        <f>_xlfn.IFNA(VLOOKUP(D1303,OTC!$A:$H,8,0),"")</f>
        <v/>
      </c>
      <c r="Z1303" s="102">
        <f t="shared" si="461"/>
        <v>53</v>
      </c>
      <c r="AA1303" s="113">
        <f t="shared" si="462"/>
        <v>1302</v>
      </c>
      <c r="AB1303" s="124">
        <f>IF(OR(ISNUMBER(SEARCH("적하삭제",J1303)),ISNUMBER(SEARCH("적하 삭제",J1303))),0,AA1303*Summary!$B$23/100)</f>
        <v>12269.136600000002</v>
      </c>
      <c r="AC1303" s="65"/>
      <c r="AD1303" s="145">
        <v>45930</v>
      </c>
      <c r="AE1303" s="139" t="s">
        <v>10</v>
      </c>
      <c r="AF1303" s="139">
        <v>82020038211</v>
      </c>
      <c r="AG1303" s="139" t="s">
        <v>3889</v>
      </c>
      <c r="AH1303" s="139" t="s">
        <v>228</v>
      </c>
      <c r="AI1303" s="139">
        <v>1051477259</v>
      </c>
      <c r="AJ1303" s="139">
        <v>7561</v>
      </c>
      <c r="AK1303" s="139"/>
      <c r="AL1303" s="140">
        <v>1</v>
      </c>
      <c r="AM1303" s="141">
        <v>2.65</v>
      </c>
      <c r="AN1303" s="141">
        <v>4.0999999999999996</v>
      </c>
      <c r="AO1303" s="141">
        <v>4.0999999999999996</v>
      </c>
      <c r="AP1303" s="139" t="s">
        <v>8</v>
      </c>
      <c r="AQ1303" s="141">
        <v>19.46</v>
      </c>
      <c r="AR1303" s="139"/>
      <c r="AS1303" s="139"/>
      <c r="AT1303" s="139"/>
      <c r="AU1303" s="139"/>
      <c r="AV1303" s="139"/>
      <c r="AW1303" s="139">
        <v>2256355</v>
      </c>
      <c r="AX1303" s="139" t="s">
        <v>121</v>
      </c>
      <c r="AY1303" s="139" t="s">
        <v>82</v>
      </c>
      <c r="AZ1303" s="139"/>
      <c r="BA1303" s="139" t="s">
        <v>83</v>
      </c>
      <c r="BB1303" s="157">
        <v>596421521724</v>
      </c>
      <c r="BC1303" s="139"/>
      <c r="BD1303" s="139" t="s">
        <v>3890</v>
      </c>
      <c r="BE1303" s="139" t="s">
        <v>217</v>
      </c>
      <c r="BF1303" s="139"/>
      <c r="BG1303" s="139" t="s">
        <v>84</v>
      </c>
      <c r="BH1303" s="139" t="s">
        <v>85</v>
      </c>
      <c r="BI1303" s="139" t="s">
        <v>86</v>
      </c>
      <c r="BJ1303" s="139"/>
      <c r="BK1303" s="139" t="s">
        <v>116</v>
      </c>
    </row>
    <row r="1304" spans="1:63" ht="13.2" customHeight="1" x14ac:dyDescent="0.2">
      <c r="A1304" s="54">
        <f t="shared" si="441"/>
        <v>45930</v>
      </c>
      <c r="B1304" s="54" t="str">
        <f t="shared" si="442"/>
        <v>NRT</v>
      </c>
      <c r="C1304" s="53">
        <f t="shared" si="443"/>
        <v>82020038211</v>
      </c>
      <c r="D1304" s="55" t="str">
        <f t="shared" si="444"/>
        <v>PJP250152268</v>
      </c>
      <c r="E1304" s="53">
        <f t="shared" si="445"/>
        <v>596421520442</v>
      </c>
      <c r="F1304" s="53">
        <f t="shared" si="446"/>
        <v>2256355</v>
      </c>
      <c r="G1304" s="53" t="str">
        <f t="shared" si="447"/>
        <v>SWCORP (TEAMHT)</v>
      </c>
      <c r="H1304" s="55" t="str">
        <f t="shared" si="448"/>
        <v>강현주</v>
      </c>
      <c r="I1304" s="53">
        <f t="shared" si="449"/>
        <v>10499</v>
      </c>
      <c r="J1304" s="72">
        <f t="shared" si="450"/>
        <v>0</v>
      </c>
      <c r="K1304" s="114">
        <f t="shared" si="451"/>
        <v>1</v>
      </c>
      <c r="L1304" s="115">
        <f t="shared" si="452"/>
        <v>0.5</v>
      </c>
      <c r="M1304" s="115">
        <f t="shared" si="453"/>
        <v>1.9</v>
      </c>
      <c r="N1304" s="56">
        <f t="shared" si="454"/>
        <v>1.9000000000000001</v>
      </c>
      <c r="O1304" s="53" t="str">
        <f t="shared" si="455"/>
        <v>일반(목록배제,Normal-Manifest Exception)</v>
      </c>
      <c r="P1304" s="100">
        <f t="shared" si="456"/>
        <v>8.59</v>
      </c>
      <c r="Q1304" s="63" t="str">
        <f t="shared" si="457"/>
        <v>RS704</v>
      </c>
      <c r="R1304" s="63">
        <f t="shared" si="458"/>
        <v>0</v>
      </c>
      <c r="S1304" s="54">
        <f t="shared" si="459"/>
        <v>45930</v>
      </c>
      <c r="T1304" s="94">
        <f t="shared" si="460"/>
        <v>831</v>
      </c>
      <c r="U1304" s="98" cm="1">
        <f t="array" ref="U1304">IF(OR(ISNUMBER(SEARCH("대신대납",J1304)),ISNUMBER(SEARCH("대신 대납",J1304))),_xlfn.LET(
  _xlpm.s,J1304,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4" s="98">
        <f>((K1304-1)*2500)/(Summary!$B$23/100)</f>
        <v>0</v>
      </c>
      <c r="W1304" s="107">
        <f>IF(OR(ISNUMBER(SEARCH("대신대납",J1304)),ISNUMBER(SEARCH("대신 대납",J1304)),ISNUMBER(SEARCH("대신착불",J1304)),ISNUMBER(SEARCH("대신 착불",J1304))), 0,_xlfn.IFNA(_xlfn.IFS(
    AND(N1304/K1304 &gt; 2, N1304/K1304 &lt;= 5), 500/(Summary!$B$23/100) * K1304,
    AND(N1304/K1304 &gt; 5, N1304/K1304 &lt;= 10), 1000/(Summary!$B$23/100) * K1304,
    AND(N1304/K1304 &gt; 10, N1304/K1304 &lt;= 20), 3000/(Summary!$B$23/100) * K1304,
    AND(N1304/K1304 &gt; 20, N1304/K1304 &lt;= 25), 11000/(Summary!$B$23/100) * K1304,
    AND(N1304/K1304 &gt; 25, N1304/K1304 &lt;= 999), 15000/(Summary!$B$23/100) * K1304
),0))</f>
        <v>0</v>
      </c>
      <c r="X1304" s="99" cm="1">
        <f t="array" ref="X1304">_xlfn.IFNA(_xlfn.IFS(AND(P1304&gt;=2000, P1304&lt;3000), 10000, AND(P1304&gt;=3000, P1304&lt;4000), 15000, AND(P1304&gt;=4000, P1304&lt;5000), 20000, AND(P1304&gt;=5000), 25000),0)</f>
        <v>0</v>
      </c>
      <c r="Y1304" s="64" t="str">
        <f>_xlfn.IFNA(VLOOKUP(D1304,OTC!$A:$H,8,0),"")</f>
        <v/>
      </c>
      <c r="Z1304" s="102">
        <f t="shared" si="461"/>
        <v>0</v>
      </c>
      <c r="AA1304" s="113">
        <f t="shared" si="462"/>
        <v>831</v>
      </c>
      <c r="AB1304" s="124">
        <f>IF(OR(ISNUMBER(SEARCH("적하삭제",J1304)),ISNUMBER(SEARCH("적하 삭제",J1304))),0,AA1304*Summary!$B$23/100)</f>
        <v>7830.7622999999994</v>
      </c>
      <c r="AC1304" s="65"/>
      <c r="AD1304" s="145">
        <v>45930</v>
      </c>
      <c r="AE1304" s="139" t="s">
        <v>10</v>
      </c>
      <c r="AF1304" s="139">
        <v>82020038211</v>
      </c>
      <c r="AG1304" s="139" t="s">
        <v>3891</v>
      </c>
      <c r="AH1304" s="139" t="s">
        <v>278</v>
      </c>
      <c r="AI1304" s="139">
        <v>1024509665</v>
      </c>
      <c r="AJ1304" s="139">
        <v>10499</v>
      </c>
      <c r="AK1304" s="139"/>
      <c r="AL1304" s="140">
        <v>1</v>
      </c>
      <c r="AM1304" s="141">
        <v>0.5</v>
      </c>
      <c r="AN1304" s="141">
        <v>1.9</v>
      </c>
      <c r="AO1304" s="141">
        <v>1.9</v>
      </c>
      <c r="AP1304" s="139" t="s">
        <v>8</v>
      </c>
      <c r="AQ1304" s="141">
        <v>8.59</v>
      </c>
      <c r="AR1304" s="139"/>
      <c r="AS1304" s="139"/>
      <c r="AT1304" s="139"/>
      <c r="AU1304" s="139"/>
      <c r="AV1304" s="139"/>
      <c r="AW1304" s="139">
        <v>2256355</v>
      </c>
      <c r="AX1304" s="139" t="s">
        <v>121</v>
      </c>
      <c r="AY1304" s="139" t="s">
        <v>82</v>
      </c>
      <c r="AZ1304" s="139"/>
      <c r="BA1304" s="139" t="s">
        <v>83</v>
      </c>
      <c r="BB1304" s="157">
        <v>596421520442</v>
      </c>
      <c r="BC1304" s="139"/>
      <c r="BD1304" s="139" t="s">
        <v>3892</v>
      </c>
      <c r="BE1304" s="139" t="s">
        <v>217</v>
      </c>
      <c r="BF1304" s="139"/>
      <c r="BG1304" s="139" t="s">
        <v>84</v>
      </c>
      <c r="BH1304" s="139" t="s">
        <v>85</v>
      </c>
      <c r="BI1304" s="139" t="s">
        <v>86</v>
      </c>
      <c r="BJ1304" s="139"/>
      <c r="BK1304" s="139" t="s">
        <v>116</v>
      </c>
    </row>
    <row r="1305" spans="1:63" ht="13.2" customHeight="1" x14ac:dyDescent="0.2">
      <c r="A1305" s="54">
        <f t="shared" si="441"/>
        <v>45930</v>
      </c>
      <c r="B1305" s="54" t="str">
        <f t="shared" si="442"/>
        <v>NRT</v>
      </c>
      <c r="C1305" s="53">
        <f t="shared" si="443"/>
        <v>82020038211</v>
      </c>
      <c r="D1305" s="55" t="str">
        <f t="shared" si="444"/>
        <v>PJP250152584</v>
      </c>
      <c r="E1305" s="53">
        <f t="shared" si="445"/>
        <v>596421522122</v>
      </c>
      <c r="F1305" s="53">
        <f t="shared" si="446"/>
        <v>2256355</v>
      </c>
      <c r="G1305" s="53" t="str">
        <f t="shared" si="447"/>
        <v>SWCORP (TEAMHT)</v>
      </c>
      <c r="H1305" s="55" t="str">
        <f t="shared" si="448"/>
        <v>이주영</v>
      </c>
      <c r="I1305" s="53">
        <f t="shared" si="449"/>
        <v>59693</v>
      </c>
      <c r="J1305" s="72">
        <f t="shared" si="450"/>
        <v>0</v>
      </c>
      <c r="K1305" s="114">
        <f t="shared" si="451"/>
        <v>1</v>
      </c>
      <c r="L1305" s="115">
        <f t="shared" si="452"/>
        <v>0.4</v>
      </c>
      <c r="M1305" s="115">
        <f t="shared" si="453"/>
        <v>2</v>
      </c>
      <c r="N1305" s="56">
        <f t="shared" si="454"/>
        <v>2</v>
      </c>
      <c r="O1305" s="53" t="str">
        <f t="shared" si="455"/>
        <v>일반(목록배제,Normal-Manifest Exception)</v>
      </c>
      <c r="P1305" s="100">
        <f t="shared" si="456"/>
        <v>12.08</v>
      </c>
      <c r="Q1305" s="63" t="str">
        <f t="shared" si="457"/>
        <v>RS704</v>
      </c>
      <c r="R1305" s="63">
        <f t="shared" si="458"/>
        <v>0</v>
      </c>
      <c r="S1305" s="54">
        <f t="shared" si="459"/>
        <v>45930</v>
      </c>
      <c r="T1305" s="94">
        <f t="shared" si="460"/>
        <v>850</v>
      </c>
      <c r="U1305" s="98" cm="1">
        <f t="array" ref="U1305">IF(OR(ISNUMBER(SEARCH("대신대납",J1305)),ISNUMBER(SEARCH("대신 대납",J1305))),_xlfn.LET(
  _xlpm.s,J1305,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5" s="98">
        <f>((K1305-1)*2500)/(Summary!$B$23/100)</f>
        <v>0</v>
      </c>
      <c r="W1305" s="107">
        <f>IF(OR(ISNUMBER(SEARCH("대신대납",J1305)),ISNUMBER(SEARCH("대신 대납",J1305)),ISNUMBER(SEARCH("대신착불",J1305)),ISNUMBER(SEARCH("대신 착불",J1305))), 0,_xlfn.IFNA(_xlfn.IFS(
    AND(N1305/K1305 &gt; 2, N1305/K1305 &lt;= 5), 500/(Summary!$B$23/100) * K1305,
    AND(N1305/K1305 &gt; 5, N1305/K1305 &lt;= 10), 1000/(Summary!$B$23/100) * K1305,
    AND(N1305/K1305 &gt; 10, N1305/K1305 &lt;= 20), 3000/(Summary!$B$23/100) * K1305,
    AND(N1305/K1305 &gt; 20, N1305/K1305 &lt;= 25), 11000/(Summary!$B$23/100) * K1305,
    AND(N1305/K1305 &gt; 25, N1305/K1305 &lt;= 999), 15000/(Summary!$B$23/100) * K1305
),0))</f>
        <v>0</v>
      </c>
      <c r="X1305" s="99" cm="1">
        <f t="array" ref="X1305">_xlfn.IFNA(_xlfn.IFS(AND(P1305&gt;=2000, P1305&lt;3000), 10000, AND(P1305&gt;=3000, P1305&lt;4000), 15000, AND(P1305&gt;=4000, P1305&lt;5000), 20000, AND(P1305&gt;=5000), 25000),0)</f>
        <v>0</v>
      </c>
      <c r="Y1305" s="64" t="str">
        <f>_xlfn.IFNA(VLOOKUP(D1305,OTC!$A:$H,8,0),"")</f>
        <v/>
      </c>
      <c r="Z1305" s="102">
        <f t="shared" si="461"/>
        <v>0</v>
      </c>
      <c r="AA1305" s="113">
        <f t="shared" si="462"/>
        <v>850</v>
      </c>
      <c r="AB1305" s="124">
        <f>IF(OR(ISNUMBER(SEARCH("적하삭제",J1305)),ISNUMBER(SEARCH("적하 삭제",J1305))),0,AA1305*Summary!$B$23/100)</f>
        <v>8009.8050000000003</v>
      </c>
      <c r="AC1305" s="65"/>
      <c r="AD1305" s="145">
        <v>45930</v>
      </c>
      <c r="AE1305" s="139" t="s">
        <v>10</v>
      </c>
      <c r="AF1305" s="139">
        <v>82020038211</v>
      </c>
      <c r="AG1305" s="139" t="s">
        <v>3893</v>
      </c>
      <c r="AH1305" s="139" t="s">
        <v>104</v>
      </c>
      <c r="AI1305" s="139">
        <v>1072470132</v>
      </c>
      <c r="AJ1305" s="139">
        <v>59693</v>
      </c>
      <c r="AK1305" s="139"/>
      <c r="AL1305" s="140">
        <v>1</v>
      </c>
      <c r="AM1305" s="141">
        <v>0.4</v>
      </c>
      <c r="AN1305" s="141">
        <v>2</v>
      </c>
      <c r="AO1305" s="141">
        <v>2</v>
      </c>
      <c r="AP1305" s="139" t="s">
        <v>8</v>
      </c>
      <c r="AQ1305" s="141">
        <v>12.08</v>
      </c>
      <c r="AR1305" s="139"/>
      <c r="AS1305" s="139"/>
      <c r="AT1305" s="139"/>
      <c r="AU1305" s="139"/>
      <c r="AV1305" s="139"/>
      <c r="AW1305" s="139">
        <v>2256355</v>
      </c>
      <c r="AX1305" s="139" t="s">
        <v>121</v>
      </c>
      <c r="AY1305" s="139" t="s">
        <v>82</v>
      </c>
      <c r="AZ1305" s="139"/>
      <c r="BA1305" s="139" t="s">
        <v>83</v>
      </c>
      <c r="BB1305" s="157">
        <v>596421522122</v>
      </c>
      <c r="BC1305" s="139"/>
      <c r="BD1305" s="139" t="s">
        <v>3894</v>
      </c>
      <c r="BE1305" s="139" t="s">
        <v>217</v>
      </c>
      <c r="BF1305" s="139"/>
      <c r="BG1305" s="139" t="s">
        <v>84</v>
      </c>
      <c r="BH1305" s="139" t="s">
        <v>85</v>
      </c>
      <c r="BI1305" s="139" t="s">
        <v>86</v>
      </c>
      <c r="BJ1305" s="139"/>
      <c r="BK1305" s="139" t="s">
        <v>116</v>
      </c>
    </row>
    <row r="1306" spans="1:63" ht="13.2" customHeight="1" x14ac:dyDescent="0.2">
      <c r="A1306" s="54">
        <f t="shared" si="441"/>
        <v>45930</v>
      </c>
      <c r="B1306" s="54" t="str">
        <f t="shared" si="442"/>
        <v>NRT</v>
      </c>
      <c r="C1306" s="53">
        <f t="shared" si="443"/>
        <v>82020038211</v>
      </c>
      <c r="D1306" s="55" t="str">
        <f t="shared" si="444"/>
        <v>PJP250152269</v>
      </c>
      <c r="E1306" s="53">
        <f t="shared" si="445"/>
        <v>596421520453</v>
      </c>
      <c r="F1306" s="53">
        <f t="shared" si="446"/>
        <v>2256355</v>
      </c>
      <c r="G1306" s="53" t="str">
        <f t="shared" si="447"/>
        <v>SWCORP (TEAMHT)</v>
      </c>
      <c r="H1306" s="55" t="str">
        <f t="shared" si="448"/>
        <v>김미영</v>
      </c>
      <c r="I1306" s="53">
        <f t="shared" si="449"/>
        <v>48080</v>
      </c>
      <c r="J1306" s="72">
        <f t="shared" si="450"/>
        <v>0</v>
      </c>
      <c r="K1306" s="114">
        <f t="shared" si="451"/>
        <v>1</v>
      </c>
      <c r="L1306" s="115">
        <f t="shared" si="452"/>
        <v>1.45</v>
      </c>
      <c r="M1306" s="115">
        <f t="shared" si="453"/>
        <v>3.4</v>
      </c>
      <c r="N1306" s="56">
        <f t="shared" si="454"/>
        <v>3.4000000000000004</v>
      </c>
      <c r="O1306" s="53" t="str">
        <f t="shared" si="455"/>
        <v>일반(목록배제,Normal-Manifest Exception)</v>
      </c>
      <c r="P1306" s="100">
        <f t="shared" si="456"/>
        <v>7.47</v>
      </c>
      <c r="Q1306" s="63" t="str">
        <f t="shared" si="457"/>
        <v>RS704</v>
      </c>
      <c r="R1306" s="63">
        <f t="shared" si="458"/>
        <v>0</v>
      </c>
      <c r="S1306" s="54">
        <f t="shared" si="459"/>
        <v>45930</v>
      </c>
      <c r="T1306" s="94">
        <f t="shared" si="460"/>
        <v>1116</v>
      </c>
      <c r="U1306" s="98" cm="1">
        <f t="array" ref="U1306">IF(OR(ISNUMBER(SEARCH("대신대납",J1306)),ISNUMBER(SEARCH("대신 대납",J1306))),_xlfn.LET(
  _xlpm.s,J1306,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6" s="98">
        <f>((K1306-1)*2500)/(Summary!$B$23/100)</f>
        <v>0</v>
      </c>
      <c r="W1306" s="107">
        <f>IF(OR(ISNUMBER(SEARCH("대신대납",J1306)),ISNUMBER(SEARCH("대신 대납",J1306)),ISNUMBER(SEARCH("대신착불",J1306)),ISNUMBER(SEARCH("대신 착불",J1306))), 0,_xlfn.IFNA(_xlfn.IFS(
    AND(N1306/K1306 &gt; 2, N1306/K1306 &lt;= 5), 500/(Summary!$B$23/100) * K1306,
    AND(N1306/K1306 &gt; 5, N1306/K1306 &lt;= 10), 1000/(Summary!$B$23/100) * K1306,
    AND(N1306/K1306 &gt; 10, N1306/K1306 &lt;= 20), 3000/(Summary!$B$23/100) * K1306,
    AND(N1306/K1306 &gt; 20, N1306/K1306 &lt;= 25), 11000/(Summary!$B$23/100) * K1306,
    AND(N1306/K1306 &gt; 25, N1306/K1306 &lt;= 999), 15000/(Summary!$B$23/100) * K1306
),0))</f>
        <v>53.059968376258844</v>
      </c>
      <c r="X1306" s="99" cm="1">
        <f t="array" ref="X1306">_xlfn.IFNA(_xlfn.IFS(AND(P1306&gt;=2000, P1306&lt;3000), 10000, AND(P1306&gt;=3000, P1306&lt;4000), 15000, AND(P1306&gt;=4000, P1306&lt;5000), 20000, AND(P1306&gt;=5000), 25000),0)</f>
        <v>0</v>
      </c>
      <c r="Y1306" s="64" t="str">
        <f>_xlfn.IFNA(VLOOKUP(D1306,OTC!$A:$H,8,0),"")</f>
        <v/>
      </c>
      <c r="Z1306" s="102">
        <f t="shared" si="461"/>
        <v>53</v>
      </c>
      <c r="AA1306" s="113">
        <f t="shared" si="462"/>
        <v>1169</v>
      </c>
      <c r="AB1306" s="124">
        <f>IF(OR(ISNUMBER(SEARCH("적하삭제",J1306)),ISNUMBER(SEARCH("적하 삭제",J1306))),0,AA1306*Summary!$B$23/100)</f>
        <v>11015.8377</v>
      </c>
      <c r="AC1306" s="65"/>
      <c r="AD1306" s="145">
        <v>45930</v>
      </c>
      <c r="AE1306" s="139" t="s">
        <v>10</v>
      </c>
      <c r="AF1306" s="139">
        <v>82020038211</v>
      </c>
      <c r="AG1306" s="139" t="s">
        <v>3895</v>
      </c>
      <c r="AH1306" s="139" t="s">
        <v>3896</v>
      </c>
      <c r="AI1306" s="139">
        <v>1062878526</v>
      </c>
      <c r="AJ1306" s="139">
        <v>48080</v>
      </c>
      <c r="AK1306" s="139"/>
      <c r="AL1306" s="140">
        <v>1</v>
      </c>
      <c r="AM1306" s="141">
        <v>1.45</v>
      </c>
      <c r="AN1306" s="141">
        <v>3.4</v>
      </c>
      <c r="AO1306" s="141">
        <v>3.4</v>
      </c>
      <c r="AP1306" s="139" t="s">
        <v>8</v>
      </c>
      <c r="AQ1306" s="141">
        <v>7.47</v>
      </c>
      <c r="AR1306" s="139"/>
      <c r="AS1306" s="139"/>
      <c r="AT1306" s="139"/>
      <c r="AU1306" s="139"/>
      <c r="AV1306" s="139"/>
      <c r="AW1306" s="139">
        <v>2256355</v>
      </c>
      <c r="AX1306" s="139" t="s">
        <v>121</v>
      </c>
      <c r="AY1306" s="139" t="s">
        <v>82</v>
      </c>
      <c r="AZ1306" s="139"/>
      <c r="BA1306" s="139" t="s">
        <v>83</v>
      </c>
      <c r="BB1306" s="157">
        <v>596421520453</v>
      </c>
      <c r="BC1306" s="139"/>
      <c r="BD1306" s="139" t="s">
        <v>3897</v>
      </c>
      <c r="BE1306" s="139" t="s">
        <v>217</v>
      </c>
      <c r="BF1306" s="139"/>
      <c r="BG1306" s="139" t="s">
        <v>84</v>
      </c>
      <c r="BH1306" s="139" t="s">
        <v>85</v>
      </c>
      <c r="BI1306" s="139" t="s">
        <v>86</v>
      </c>
      <c r="BJ1306" s="139"/>
      <c r="BK1306" s="139" t="s">
        <v>116</v>
      </c>
    </row>
    <row r="1307" spans="1:63" ht="13.2" customHeight="1" x14ac:dyDescent="0.2">
      <c r="A1307" s="54">
        <f t="shared" si="441"/>
        <v>45930</v>
      </c>
      <c r="B1307" s="54" t="str">
        <f t="shared" si="442"/>
        <v>NRT</v>
      </c>
      <c r="C1307" s="53">
        <f t="shared" si="443"/>
        <v>82020038211</v>
      </c>
      <c r="D1307" s="55" t="str">
        <f t="shared" si="444"/>
        <v>PJP250152536</v>
      </c>
      <c r="E1307" s="53">
        <f t="shared" si="445"/>
        <v>596421521643</v>
      </c>
      <c r="F1307" s="53">
        <f t="shared" si="446"/>
        <v>2256355</v>
      </c>
      <c r="G1307" s="53" t="str">
        <f t="shared" si="447"/>
        <v>SWCORP (TEAMHT)</v>
      </c>
      <c r="H1307" s="55" t="str">
        <f t="shared" si="448"/>
        <v>유미선</v>
      </c>
      <c r="I1307" s="53">
        <f t="shared" si="449"/>
        <v>6511</v>
      </c>
      <c r="J1307" s="72">
        <f t="shared" si="450"/>
        <v>0</v>
      </c>
      <c r="K1307" s="114">
        <f t="shared" si="451"/>
        <v>1</v>
      </c>
      <c r="L1307" s="115">
        <f t="shared" si="452"/>
        <v>1.8</v>
      </c>
      <c r="M1307" s="115">
        <f t="shared" si="453"/>
        <v>3.6</v>
      </c>
      <c r="N1307" s="56">
        <f t="shared" si="454"/>
        <v>3.6</v>
      </c>
      <c r="O1307" s="53" t="str">
        <f t="shared" si="455"/>
        <v>일반(목록배제,Normal-Manifest Exception)</v>
      </c>
      <c r="P1307" s="100">
        <f t="shared" si="456"/>
        <v>15.85</v>
      </c>
      <c r="Q1307" s="63" t="str">
        <f t="shared" si="457"/>
        <v>RS704</v>
      </c>
      <c r="R1307" s="63">
        <f t="shared" si="458"/>
        <v>0</v>
      </c>
      <c r="S1307" s="54">
        <f t="shared" si="459"/>
        <v>45930</v>
      </c>
      <c r="T1307" s="94">
        <f t="shared" si="460"/>
        <v>1154</v>
      </c>
      <c r="U1307" s="98" cm="1">
        <f t="array" ref="U1307">IF(OR(ISNUMBER(SEARCH("대신대납",J1307)),ISNUMBER(SEARCH("대신 대납",J1307))),_xlfn.LET(
  _xlpm.s,J1307,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7" s="98">
        <f>((K1307-1)*2500)/(Summary!$B$23/100)</f>
        <v>0</v>
      </c>
      <c r="W1307" s="107">
        <f>IF(OR(ISNUMBER(SEARCH("대신대납",J1307)),ISNUMBER(SEARCH("대신 대납",J1307)),ISNUMBER(SEARCH("대신착불",J1307)),ISNUMBER(SEARCH("대신 착불",J1307))), 0,_xlfn.IFNA(_xlfn.IFS(
    AND(N1307/K1307 &gt; 2, N1307/K1307 &lt;= 5), 500/(Summary!$B$23/100) * K1307,
    AND(N1307/K1307 &gt; 5, N1307/K1307 &lt;= 10), 1000/(Summary!$B$23/100) * K1307,
    AND(N1307/K1307 &gt; 10, N1307/K1307 &lt;= 20), 3000/(Summary!$B$23/100) * K1307,
    AND(N1307/K1307 &gt; 20, N1307/K1307 &lt;= 25), 11000/(Summary!$B$23/100) * K1307,
    AND(N1307/K1307 &gt; 25, N1307/K1307 &lt;= 999), 15000/(Summary!$B$23/100) * K1307
),0))</f>
        <v>53.059968376258844</v>
      </c>
      <c r="X1307" s="99" cm="1">
        <f t="array" ref="X1307">_xlfn.IFNA(_xlfn.IFS(AND(P1307&gt;=2000, P1307&lt;3000), 10000, AND(P1307&gt;=3000, P1307&lt;4000), 15000, AND(P1307&gt;=4000, P1307&lt;5000), 20000, AND(P1307&gt;=5000), 25000),0)</f>
        <v>0</v>
      </c>
      <c r="Y1307" s="64" t="str">
        <f>_xlfn.IFNA(VLOOKUP(D1307,OTC!$A:$H,8,0),"")</f>
        <v/>
      </c>
      <c r="Z1307" s="102">
        <f t="shared" si="461"/>
        <v>53</v>
      </c>
      <c r="AA1307" s="113">
        <f t="shared" si="462"/>
        <v>1207</v>
      </c>
      <c r="AB1307" s="124">
        <f>IF(OR(ISNUMBER(SEARCH("적하삭제",J1307)),ISNUMBER(SEARCH("적하 삭제",J1307))),0,AA1307*Summary!$B$23/100)</f>
        <v>11373.9231</v>
      </c>
      <c r="AC1307" s="65"/>
      <c r="AD1307" s="145">
        <v>45930</v>
      </c>
      <c r="AE1307" s="139" t="s">
        <v>10</v>
      </c>
      <c r="AF1307" s="139">
        <v>82020038211</v>
      </c>
      <c r="AG1307" s="139" t="s">
        <v>3898</v>
      </c>
      <c r="AH1307" s="139" t="s">
        <v>3899</v>
      </c>
      <c r="AI1307" s="139">
        <v>1053950331</v>
      </c>
      <c r="AJ1307" s="139">
        <v>6511</v>
      </c>
      <c r="AK1307" s="139"/>
      <c r="AL1307" s="140">
        <v>1</v>
      </c>
      <c r="AM1307" s="141">
        <v>1.8</v>
      </c>
      <c r="AN1307" s="141">
        <v>3.6</v>
      </c>
      <c r="AO1307" s="141">
        <v>3.6</v>
      </c>
      <c r="AP1307" s="139" t="s">
        <v>8</v>
      </c>
      <c r="AQ1307" s="141">
        <v>15.85</v>
      </c>
      <c r="AR1307" s="139"/>
      <c r="AS1307" s="139"/>
      <c r="AT1307" s="139"/>
      <c r="AU1307" s="139"/>
      <c r="AV1307" s="139"/>
      <c r="AW1307" s="139">
        <v>2256355</v>
      </c>
      <c r="AX1307" s="139" t="s">
        <v>121</v>
      </c>
      <c r="AY1307" s="139" t="s">
        <v>82</v>
      </c>
      <c r="AZ1307" s="139"/>
      <c r="BA1307" s="139" t="s">
        <v>83</v>
      </c>
      <c r="BB1307" s="157">
        <v>596421521643</v>
      </c>
      <c r="BC1307" s="139"/>
      <c r="BD1307" s="139" t="s">
        <v>3900</v>
      </c>
      <c r="BE1307" s="139" t="s">
        <v>217</v>
      </c>
      <c r="BF1307" s="139"/>
      <c r="BG1307" s="139" t="s">
        <v>84</v>
      </c>
      <c r="BH1307" s="139" t="s">
        <v>85</v>
      </c>
      <c r="BI1307" s="139" t="s">
        <v>86</v>
      </c>
      <c r="BJ1307" s="139"/>
      <c r="BK1307" s="139" t="s">
        <v>116</v>
      </c>
    </row>
    <row r="1308" spans="1:63" ht="13.2" customHeight="1" x14ac:dyDescent="0.2">
      <c r="A1308" s="54">
        <f t="shared" si="441"/>
        <v>45930</v>
      </c>
      <c r="B1308" s="54" t="str">
        <f t="shared" si="442"/>
        <v>NRT</v>
      </c>
      <c r="C1308" s="53">
        <f t="shared" si="443"/>
        <v>82020038211</v>
      </c>
      <c r="D1308" s="55" t="str">
        <f t="shared" si="444"/>
        <v>PJP250151903</v>
      </c>
      <c r="E1308" s="53">
        <f t="shared" si="445"/>
        <v>596421518983</v>
      </c>
      <c r="F1308" s="53">
        <f t="shared" si="446"/>
        <v>2256355</v>
      </c>
      <c r="G1308" s="53" t="str">
        <f t="shared" si="447"/>
        <v>SWCORP (TEAMHT)</v>
      </c>
      <c r="H1308" s="55" t="str">
        <f t="shared" si="448"/>
        <v>김다정</v>
      </c>
      <c r="I1308" s="53">
        <f t="shared" si="449"/>
        <v>44923</v>
      </c>
      <c r="J1308" s="72">
        <f t="shared" si="450"/>
        <v>0</v>
      </c>
      <c r="K1308" s="114">
        <f t="shared" si="451"/>
        <v>1</v>
      </c>
      <c r="L1308" s="115">
        <f t="shared" si="452"/>
        <v>4.4000000000000004</v>
      </c>
      <c r="M1308" s="115">
        <f t="shared" si="453"/>
        <v>6.1</v>
      </c>
      <c r="N1308" s="56">
        <f t="shared" si="454"/>
        <v>6.1000000000000005</v>
      </c>
      <c r="O1308" s="53" t="str">
        <f t="shared" si="455"/>
        <v>일반(목록배제,Normal-Manifest Exception)</v>
      </c>
      <c r="P1308" s="100">
        <f t="shared" si="456"/>
        <v>19.77</v>
      </c>
      <c r="Q1308" s="63" t="str">
        <f t="shared" si="457"/>
        <v>RS704</v>
      </c>
      <c r="R1308" s="63">
        <f t="shared" si="458"/>
        <v>0</v>
      </c>
      <c r="S1308" s="54">
        <f t="shared" si="459"/>
        <v>45930</v>
      </c>
      <c r="T1308" s="94">
        <f t="shared" si="460"/>
        <v>1629</v>
      </c>
      <c r="U1308" s="98" cm="1">
        <f t="array" ref="U1308">IF(OR(ISNUMBER(SEARCH("대신대납",J1308)),ISNUMBER(SEARCH("대신 대납",J1308))),_xlfn.LET(
  _xlpm.s,J1308,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8" s="98">
        <f>((K1308-1)*2500)/(Summary!$B$23/100)</f>
        <v>0</v>
      </c>
      <c r="W1308" s="107">
        <f>IF(OR(ISNUMBER(SEARCH("대신대납",J1308)),ISNUMBER(SEARCH("대신 대납",J1308)),ISNUMBER(SEARCH("대신착불",J1308)),ISNUMBER(SEARCH("대신 착불",J1308))), 0,_xlfn.IFNA(_xlfn.IFS(
    AND(N1308/K1308 &gt; 2, N1308/K1308 &lt;= 5), 500/(Summary!$B$23/100) * K1308,
    AND(N1308/K1308 &gt; 5, N1308/K1308 &lt;= 10), 1000/(Summary!$B$23/100) * K1308,
    AND(N1308/K1308 &gt; 10, N1308/K1308 &lt;= 20), 3000/(Summary!$B$23/100) * K1308,
    AND(N1308/K1308 &gt; 20, N1308/K1308 &lt;= 25), 11000/(Summary!$B$23/100) * K1308,
    AND(N1308/K1308 &gt; 25, N1308/K1308 &lt;= 999), 15000/(Summary!$B$23/100) * K1308
),0))</f>
        <v>106.11993675251769</v>
      </c>
      <c r="X1308" s="99" cm="1">
        <f t="array" ref="X1308">_xlfn.IFNA(_xlfn.IFS(AND(P1308&gt;=2000, P1308&lt;3000), 10000, AND(P1308&gt;=3000, P1308&lt;4000), 15000, AND(P1308&gt;=4000, P1308&lt;5000), 20000, AND(P1308&gt;=5000), 25000),0)</f>
        <v>0</v>
      </c>
      <c r="Y1308" s="64" t="str">
        <f>_xlfn.IFNA(VLOOKUP(D1308,OTC!$A:$H,8,0),"")</f>
        <v/>
      </c>
      <c r="Z1308" s="102">
        <f t="shared" si="461"/>
        <v>106</v>
      </c>
      <c r="AA1308" s="113">
        <f t="shared" si="462"/>
        <v>1735</v>
      </c>
      <c r="AB1308" s="124">
        <f>IF(OR(ISNUMBER(SEARCH("적하삭제",J1308)),ISNUMBER(SEARCH("적하 삭제",J1308))),0,AA1308*Summary!$B$23/100)</f>
        <v>16349.425500000001</v>
      </c>
      <c r="AC1308" s="65"/>
      <c r="AD1308" s="145">
        <v>45930</v>
      </c>
      <c r="AE1308" s="139" t="s">
        <v>10</v>
      </c>
      <c r="AF1308" s="139">
        <v>82020038211</v>
      </c>
      <c r="AG1308" s="139" t="s">
        <v>3901</v>
      </c>
      <c r="AH1308" s="139" t="s">
        <v>3587</v>
      </c>
      <c r="AI1308" s="139">
        <v>1098228691</v>
      </c>
      <c r="AJ1308" s="139">
        <v>44923</v>
      </c>
      <c r="AK1308" s="139"/>
      <c r="AL1308" s="140">
        <v>1</v>
      </c>
      <c r="AM1308" s="141">
        <v>4.4000000000000004</v>
      </c>
      <c r="AN1308" s="141">
        <v>6.1</v>
      </c>
      <c r="AO1308" s="141">
        <v>6.5</v>
      </c>
      <c r="AP1308" s="139" t="s">
        <v>8</v>
      </c>
      <c r="AQ1308" s="141">
        <v>19.77</v>
      </c>
      <c r="AR1308" s="139"/>
      <c r="AS1308" s="139"/>
      <c r="AT1308" s="139"/>
      <c r="AU1308" s="139"/>
      <c r="AV1308" s="139"/>
      <c r="AW1308" s="139">
        <v>2256355</v>
      </c>
      <c r="AX1308" s="139" t="s">
        <v>121</v>
      </c>
      <c r="AY1308" s="139" t="s">
        <v>82</v>
      </c>
      <c r="AZ1308" s="139"/>
      <c r="BA1308" s="139" t="s">
        <v>83</v>
      </c>
      <c r="BB1308" s="157">
        <v>596421518983</v>
      </c>
      <c r="BC1308" s="139"/>
      <c r="BD1308" s="139" t="s">
        <v>3902</v>
      </c>
      <c r="BE1308" s="139" t="s">
        <v>217</v>
      </c>
      <c r="BF1308" s="139"/>
      <c r="BG1308" s="139" t="s">
        <v>84</v>
      </c>
      <c r="BH1308" s="139" t="s">
        <v>85</v>
      </c>
      <c r="BI1308" s="139" t="s">
        <v>86</v>
      </c>
      <c r="BJ1308" s="139"/>
      <c r="BK1308" s="139" t="s">
        <v>116</v>
      </c>
    </row>
    <row r="1309" spans="1:63" ht="13.2" customHeight="1" x14ac:dyDescent="0.2">
      <c r="A1309" s="54">
        <f t="shared" si="441"/>
        <v>45930</v>
      </c>
      <c r="B1309" s="54" t="str">
        <f t="shared" si="442"/>
        <v>NRT</v>
      </c>
      <c r="C1309" s="53">
        <f t="shared" si="443"/>
        <v>82020038211</v>
      </c>
      <c r="D1309" s="55" t="str">
        <f t="shared" si="444"/>
        <v>PJP250151944</v>
      </c>
      <c r="E1309" s="53">
        <f t="shared" si="445"/>
        <v>596421519856</v>
      </c>
      <c r="F1309" s="53">
        <f t="shared" si="446"/>
        <v>2256355</v>
      </c>
      <c r="G1309" s="53" t="str">
        <f t="shared" si="447"/>
        <v>SWCORP (TEAMHT)</v>
      </c>
      <c r="H1309" s="55" t="str">
        <f t="shared" si="448"/>
        <v>박상윤</v>
      </c>
      <c r="I1309" s="53">
        <f t="shared" si="449"/>
        <v>1180</v>
      </c>
      <c r="J1309" s="72">
        <f t="shared" si="450"/>
        <v>0</v>
      </c>
      <c r="K1309" s="114">
        <f t="shared" si="451"/>
        <v>1</v>
      </c>
      <c r="L1309" s="115">
        <f t="shared" si="452"/>
        <v>2.2000000000000002</v>
      </c>
      <c r="M1309" s="115">
        <f t="shared" si="453"/>
        <v>2.1</v>
      </c>
      <c r="N1309" s="56">
        <f t="shared" si="454"/>
        <v>2.2000000000000002</v>
      </c>
      <c r="O1309" s="53" t="str">
        <f t="shared" si="455"/>
        <v>일반(목록배제,Normal-Manifest Exception)</v>
      </c>
      <c r="P1309" s="100">
        <f t="shared" si="456"/>
        <v>7.33</v>
      </c>
      <c r="Q1309" s="63" t="str">
        <f t="shared" si="457"/>
        <v>RS704</v>
      </c>
      <c r="R1309" s="63">
        <f t="shared" si="458"/>
        <v>0</v>
      </c>
      <c r="S1309" s="54">
        <f t="shared" si="459"/>
        <v>45930</v>
      </c>
      <c r="T1309" s="94">
        <f t="shared" si="460"/>
        <v>888</v>
      </c>
      <c r="U1309" s="98" cm="1">
        <f t="array" ref="U1309">IF(OR(ISNUMBER(SEARCH("대신대납",J1309)),ISNUMBER(SEARCH("대신 대납",J1309))),_xlfn.LET(
  _xlpm.s,J1309,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09" s="98">
        <f>((K1309-1)*2500)/(Summary!$B$23/100)</f>
        <v>0</v>
      </c>
      <c r="W1309" s="107">
        <f>IF(OR(ISNUMBER(SEARCH("대신대납",J1309)),ISNUMBER(SEARCH("대신 대납",J1309)),ISNUMBER(SEARCH("대신착불",J1309)),ISNUMBER(SEARCH("대신 착불",J1309))), 0,_xlfn.IFNA(_xlfn.IFS(
    AND(N1309/K1309 &gt; 2, N1309/K1309 &lt;= 5), 500/(Summary!$B$23/100) * K1309,
    AND(N1309/K1309 &gt; 5, N1309/K1309 &lt;= 10), 1000/(Summary!$B$23/100) * K1309,
    AND(N1309/K1309 &gt; 10, N1309/K1309 &lt;= 20), 3000/(Summary!$B$23/100) * K1309,
    AND(N1309/K1309 &gt; 20, N1309/K1309 &lt;= 25), 11000/(Summary!$B$23/100) * K1309,
    AND(N1309/K1309 &gt; 25, N1309/K1309 &lt;= 999), 15000/(Summary!$B$23/100) * K1309
),0))</f>
        <v>53.059968376258844</v>
      </c>
      <c r="X1309" s="99" cm="1">
        <f t="array" ref="X1309">_xlfn.IFNA(_xlfn.IFS(AND(P1309&gt;=2000, P1309&lt;3000), 10000, AND(P1309&gt;=3000, P1309&lt;4000), 15000, AND(P1309&gt;=4000, P1309&lt;5000), 20000, AND(P1309&gt;=5000), 25000),0)</f>
        <v>0</v>
      </c>
      <c r="Y1309" s="64" t="str">
        <f>_xlfn.IFNA(VLOOKUP(D1309,OTC!$A:$H,8,0),"")</f>
        <v/>
      </c>
      <c r="Z1309" s="102">
        <f t="shared" si="461"/>
        <v>53</v>
      </c>
      <c r="AA1309" s="113">
        <f t="shared" si="462"/>
        <v>941</v>
      </c>
      <c r="AB1309" s="124">
        <f>IF(OR(ISNUMBER(SEARCH("적하삭제",J1309)),ISNUMBER(SEARCH("적하 삭제",J1309))),0,AA1309*Summary!$B$23/100)</f>
        <v>8867.3253000000004</v>
      </c>
      <c r="AC1309" s="65"/>
      <c r="AD1309" s="145">
        <v>45930</v>
      </c>
      <c r="AE1309" s="139" t="s">
        <v>10</v>
      </c>
      <c r="AF1309" s="139">
        <v>82020038211</v>
      </c>
      <c r="AG1309" s="139" t="s">
        <v>3903</v>
      </c>
      <c r="AH1309" s="139" t="s">
        <v>3904</v>
      </c>
      <c r="AI1309" s="139">
        <v>1052700960</v>
      </c>
      <c r="AJ1309" s="139">
        <v>1180</v>
      </c>
      <c r="AK1309" s="139"/>
      <c r="AL1309" s="140">
        <v>1</v>
      </c>
      <c r="AM1309" s="141">
        <v>2.2000000000000002</v>
      </c>
      <c r="AN1309" s="141">
        <v>2.1</v>
      </c>
      <c r="AO1309" s="141">
        <v>2.2000000000000002</v>
      </c>
      <c r="AP1309" s="139" t="s">
        <v>8</v>
      </c>
      <c r="AQ1309" s="141">
        <v>7.33</v>
      </c>
      <c r="AR1309" s="139"/>
      <c r="AS1309" s="139"/>
      <c r="AT1309" s="139"/>
      <c r="AU1309" s="139"/>
      <c r="AV1309" s="139"/>
      <c r="AW1309" s="139">
        <v>2256355</v>
      </c>
      <c r="AX1309" s="139" t="s">
        <v>121</v>
      </c>
      <c r="AY1309" s="139" t="s">
        <v>82</v>
      </c>
      <c r="AZ1309" s="139"/>
      <c r="BA1309" s="139" t="s">
        <v>83</v>
      </c>
      <c r="BB1309" s="157">
        <v>596421519856</v>
      </c>
      <c r="BC1309" s="139"/>
      <c r="BD1309" s="139" t="s">
        <v>3905</v>
      </c>
      <c r="BE1309" s="139" t="s">
        <v>217</v>
      </c>
      <c r="BF1309" s="139"/>
      <c r="BG1309" s="139" t="s">
        <v>84</v>
      </c>
      <c r="BH1309" s="139" t="s">
        <v>85</v>
      </c>
      <c r="BI1309" s="139" t="s">
        <v>86</v>
      </c>
      <c r="BJ1309" s="139"/>
      <c r="BK1309" s="139" t="s">
        <v>116</v>
      </c>
    </row>
    <row r="1310" spans="1:63" ht="13.2" customHeight="1" x14ac:dyDescent="0.2">
      <c r="A1310" s="54">
        <f t="shared" si="441"/>
        <v>45930</v>
      </c>
      <c r="B1310" s="54" t="str">
        <f t="shared" si="442"/>
        <v>NRT</v>
      </c>
      <c r="C1310" s="53">
        <f t="shared" si="443"/>
        <v>82020038211</v>
      </c>
      <c r="D1310" s="55" t="str">
        <f t="shared" si="444"/>
        <v>PJP250151902</v>
      </c>
      <c r="E1310" s="53">
        <f t="shared" si="445"/>
        <v>596421518972</v>
      </c>
      <c r="F1310" s="53">
        <f t="shared" si="446"/>
        <v>2256355</v>
      </c>
      <c r="G1310" s="53" t="str">
        <f t="shared" si="447"/>
        <v>SWCORP (TEAMHT)</v>
      </c>
      <c r="H1310" s="55" t="str">
        <f t="shared" si="448"/>
        <v>장재빈</v>
      </c>
      <c r="I1310" s="53">
        <f t="shared" si="449"/>
        <v>52626</v>
      </c>
      <c r="J1310" s="72">
        <f t="shared" si="450"/>
        <v>0</v>
      </c>
      <c r="K1310" s="114">
        <f t="shared" si="451"/>
        <v>1</v>
      </c>
      <c r="L1310" s="115">
        <f t="shared" si="452"/>
        <v>0.4</v>
      </c>
      <c r="M1310" s="115">
        <f t="shared" si="453"/>
        <v>2</v>
      </c>
      <c r="N1310" s="56">
        <f t="shared" si="454"/>
        <v>2</v>
      </c>
      <c r="O1310" s="53" t="str">
        <f t="shared" si="455"/>
        <v>일반(목록배제,Normal-Manifest Exception)</v>
      </c>
      <c r="P1310" s="100">
        <f t="shared" si="456"/>
        <v>1.73</v>
      </c>
      <c r="Q1310" s="63" t="str">
        <f t="shared" si="457"/>
        <v>RS704</v>
      </c>
      <c r="R1310" s="63">
        <f t="shared" si="458"/>
        <v>0</v>
      </c>
      <c r="S1310" s="54">
        <f t="shared" si="459"/>
        <v>45930</v>
      </c>
      <c r="T1310" s="94">
        <f t="shared" si="460"/>
        <v>850</v>
      </c>
      <c r="U1310" s="98" cm="1">
        <f t="array" ref="U1310">IF(OR(ISNUMBER(SEARCH("대신대납",J1310)),ISNUMBER(SEARCH("대신 대납",J1310))),_xlfn.LET(
  _xlpm.s,J1310,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0" s="98">
        <f>((K1310-1)*2500)/(Summary!$B$23/100)</f>
        <v>0</v>
      </c>
      <c r="W1310" s="107">
        <f>IF(OR(ISNUMBER(SEARCH("대신대납",J1310)),ISNUMBER(SEARCH("대신 대납",J1310)),ISNUMBER(SEARCH("대신착불",J1310)),ISNUMBER(SEARCH("대신 착불",J1310))), 0,_xlfn.IFNA(_xlfn.IFS(
    AND(N1310/K1310 &gt; 2, N1310/K1310 &lt;= 5), 500/(Summary!$B$23/100) * K1310,
    AND(N1310/K1310 &gt; 5, N1310/K1310 &lt;= 10), 1000/(Summary!$B$23/100) * K1310,
    AND(N1310/K1310 &gt; 10, N1310/K1310 &lt;= 20), 3000/(Summary!$B$23/100) * K1310,
    AND(N1310/K1310 &gt; 20, N1310/K1310 &lt;= 25), 11000/(Summary!$B$23/100) * K1310,
    AND(N1310/K1310 &gt; 25, N1310/K1310 &lt;= 999), 15000/(Summary!$B$23/100) * K1310
),0))</f>
        <v>0</v>
      </c>
      <c r="X1310" s="99" cm="1">
        <f t="array" ref="X1310">_xlfn.IFNA(_xlfn.IFS(AND(P1310&gt;=2000, P1310&lt;3000), 10000, AND(P1310&gt;=3000, P1310&lt;4000), 15000, AND(P1310&gt;=4000, P1310&lt;5000), 20000, AND(P1310&gt;=5000), 25000),0)</f>
        <v>0</v>
      </c>
      <c r="Y1310" s="64" t="str">
        <f>_xlfn.IFNA(VLOOKUP(D1310,OTC!$A:$H,8,0),"")</f>
        <v/>
      </c>
      <c r="Z1310" s="102">
        <f t="shared" si="461"/>
        <v>0</v>
      </c>
      <c r="AA1310" s="113">
        <f t="shared" si="462"/>
        <v>850</v>
      </c>
      <c r="AB1310" s="124">
        <f>IF(OR(ISNUMBER(SEARCH("적하삭제",J1310)),ISNUMBER(SEARCH("적하 삭제",J1310))),0,AA1310*Summary!$B$23/100)</f>
        <v>8009.8050000000003</v>
      </c>
      <c r="AC1310" s="65"/>
      <c r="AD1310" s="145">
        <v>45930</v>
      </c>
      <c r="AE1310" s="139" t="s">
        <v>10</v>
      </c>
      <c r="AF1310" s="139">
        <v>82020038211</v>
      </c>
      <c r="AG1310" s="139" t="s">
        <v>3906</v>
      </c>
      <c r="AH1310" s="139" t="s">
        <v>3907</v>
      </c>
      <c r="AI1310" s="139">
        <v>1082223724</v>
      </c>
      <c r="AJ1310" s="139">
        <v>52626</v>
      </c>
      <c r="AK1310" s="139"/>
      <c r="AL1310" s="140">
        <v>1</v>
      </c>
      <c r="AM1310" s="141">
        <v>0.4</v>
      </c>
      <c r="AN1310" s="141">
        <v>2</v>
      </c>
      <c r="AO1310" s="141">
        <v>2</v>
      </c>
      <c r="AP1310" s="139" t="s">
        <v>8</v>
      </c>
      <c r="AQ1310" s="141">
        <v>1.73</v>
      </c>
      <c r="AR1310" s="139"/>
      <c r="AS1310" s="139"/>
      <c r="AT1310" s="139"/>
      <c r="AU1310" s="139"/>
      <c r="AV1310" s="139"/>
      <c r="AW1310" s="139">
        <v>2256355</v>
      </c>
      <c r="AX1310" s="139" t="s">
        <v>121</v>
      </c>
      <c r="AY1310" s="139" t="s">
        <v>82</v>
      </c>
      <c r="AZ1310" s="139"/>
      <c r="BA1310" s="139" t="s">
        <v>83</v>
      </c>
      <c r="BB1310" s="157">
        <v>596421518972</v>
      </c>
      <c r="BC1310" s="139"/>
      <c r="BD1310" s="139" t="s">
        <v>3908</v>
      </c>
      <c r="BE1310" s="139" t="s">
        <v>217</v>
      </c>
      <c r="BF1310" s="139"/>
      <c r="BG1310" s="139" t="s">
        <v>84</v>
      </c>
      <c r="BH1310" s="139" t="s">
        <v>85</v>
      </c>
      <c r="BI1310" s="139" t="s">
        <v>86</v>
      </c>
      <c r="BJ1310" s="139"/>
      <c r="BK1310" s="139" t="s">
        <v>116</v>
      </c>
    </row>
    <row r="1311" spans="1:63" ht="13.2" customHeight="1" x14ac:dyDescent="0.2">
      <c r="A1311" s="54">
        <f t="shared" si="441"/>
        <v>45930</v>
      </c>
      <c r="B1311" s="54" t="str">
        <f t="shared" si="442"/>
        <v>NRT</v>
      </c>
      <c r="C1311" s="53">
        <f t="shared" si="443"/>
        <v>82020038211</v>
      </c>
      <c r="D1311" s="55" t="str">
        <f t="shared" si="444"/>
        <v>PJP250152045</v>
      </c>
      <c r="E1311" s="53">
        <f t="shared" si="445"/>
        <v>596421520125</v>
      </c>
      <c r="F1311" s="53">
        <f t="shared" si="446"/>
        <v>2256355</v>
      </c>
      <c r="G1311" s="53" t="str">
        <f t="shared" si="447"/>
        <v>SWCORP (TEAMHT)</v>
      </c>
      <c r="H1311" s="55" t="str">
        <f t="shared" si="448"/>
        <v>지종석</v>
      </c>
      <c r="I1311" s="53">
        <f t="shared" si="449"/>
        <v>7936</v>
      </c>
      <c r="J1311" s="72">
        <f t="shared" si="450"/>
        <v>0</v>
      </c>
      <c r="K1311" s="114">
        <f t="shared" si="451"/>
        <v>1</v>
      </c>
      <c r="L1311" s="115">
        <f t="shared" si="452"/>
        <v>0.7</v>
      </c>
      <c r="M1311" s="115">
        <f t="shared" si="453"/>
        <v>2.1</v>
      </c>
      <c r="N1311" s="56">
        <f t="shared" si="454"/>
        <v>2.1</v>
      </c>
      <c r="O1311" s="53" t="str">
        <f t="shared" si="455"/>
        <v>일반(목록배제,Normal-Manifest Exception)</v>
      </c>
      <c r="P1311" s="100">
        <f t="shared" si="456"/>
        <v>4.3499999999999996</v>
      </c>
      <c r="Q1311" s="63" t="str">
        <f t="shared" si="457"/>
        <v>RS704</v>
      </c>
      <c r="R1311" s="63">
        <f t="shared" si="458"/>
        <v>0</v>
      </c>
      <c r="S1311" s="54">
        <f t="shared" si="459"/>
        <v>45930</v>
      </c>
      <c r="T1311" s="94">
        <f t="shared" si="460"/>
        <v>869</v>
      </c>
      <c r="U1311" s="98" cm="1">
        <f t="array" ref="U1311">IF(OR(ISNUMBER(SEARCH("대신대납",J1311)),ISNUMBER(SEARCH("대신 대납",J1311))),_xlfn.LET(
  _xlpm.s,J1311,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1" s="98">
        <f>((K1311-1)*2500)/(Summary!$B$23/100)</f>
        <v>0</v>
      </c>
      <c r="W1311" s="107">
        <f>IF(OR(ISNUMBER(SEARCH("대신대납",J1311)),ISNUMBER(SEARCH("대신 대납",J1311)),ISNUMBER(SEARCH("대신착불",J1311)),ISNUMBER(SEARCH("대신 착불",J1311))), 0,_xlfn.IFNA(_xlfn.IFS(
    AND(N1311/K1311 &gt; 2, N1311/K1311 &lt;= 5), 500/(Summary!$B$23/100) * K1311,
    AND(N1311/K1311 &gt; 5, N1311/K1311 &lt;= 10), 1000/(Summary!$B$23/100) * K1311,
    AND(N1311/K1311 &gt; 10, N1311/K1311 &lt;= 20), 3000/(Summary!$B$23/100) * K1311,
    AND(N1311/K1311 &gt; 20, N1311/K1311 &lt;= 25), 11000/(Summary!$B$23/100) * K1311,
    AND(N1311/K1311 &gt; 25, N1311/K1311 &lt;= 999), 15000/(Summary!$B$23/100) * K1311
),0))</f>
        <v>53.059968376258844</v>
      </c>
      <c r="X1311" s="99" cm="1">
        <f t="array" ref="X1311">_xlfn.IFNA(_xlfn.IFS(AND(P1311&gt;=2000, P1311&lt;3000), 10000, AND(P1311&gt;=3000, P1311&lt;4000), 15000, AND(P1311&gt;=4000, P1311&lt;5000), 20000, AND(P1311&gt;=5000), 25000),0)</f>
        <v>0</v>
      </c>
      <c r="Y1311" s="64" t="str">
        <f>_xlfn.IFNA(VLOOKUP(D1311,OTC!$A:$H,8,0),"")</f>
        <v/>
      </c>
      <c r="Z1311" s="102">
        <f t="shared" si="461"/>
        <v>53</v>
      </c>
      <c r="AA1311" s="113">
        <f t="shared" si="462"/>
        <v>922</v>
      </c>
      <c r="AB1311" s="124">
        <f>IF(OR(ISNUMBER(SEARCH("적하삭제",J1311)),ISNUMBER(SEARCH("적하 삭제",J1311))),0,AA1311*Summary!$B$23/100)</f>
        <v>8688.2826000000005</v>
      </c>
      <c r="AC1311" s="65"/>
      <c r="AD1311" s="145">
        <v>45930</v>
      </c>
      <c r="AE1311" s="139" t="s">
        <v>10</v>
      </c>
      <c r="AF1311" s="139">
        <v>82020038211</v>
      </c>
      <c r="AG1311" s="139" t="s">
        <v>3909</v>
      </c>
      <c r="AH1311" s="139" t="s">
        <v>3910</v>
      </c>
      <c r="AI1311" s="139">
        <v>1065196809</v>
      </c>
      <c r="AJ1311" s="139">
        <v>7936</v>
      </c>
      <c r="AK1311" s="139"/>
      <c r="AL1311" s="140">
        <v>1</v>
      </c>
      <c r="AM1311" s="141">
        <v>0.7</v>
      </c>
      <c r="AN1311" s="141">
        <v>2.1</v>
      </c>
      <c r="AO1311" s="141">
        <v>2.1</v>
      </c>
      <c r="AP1311" s="139" t="s">
        <v>8</v>
      </c>
      <c r="AQ1311" s="141">
        <v>4.3499999999999996</v>
      </c>
      <c r="AR1311" s="139"/>
      <c r="AS1311" s="139"/>
      <c r="AT1311" s="139"/>
      <c r="AU1311" s="139"/>
      <c r="AV1311" s="139"/>
      <c r="AW1311" s="139">
        <v>2256355</v>
      </c>
      <c r="AX1311" s="139" t="s">
        <v>121</v>
      </c>
      <c r="AY1311" s="139" t="s">
        <v>82</v>
      </c>
      <c r="AZ1311" s="139"/>
      <c r="BA1311" s="139" t="s">
        <v>83</v>
      </c>
      <c r="BB1311" s="157">
        <v>596421520125</v>
      </c>
      <c r="BC1311" s="139"/>
      <c r="BD1311" s="139" t="s">
        <v>3911</v>
      </c>
      <c r="BE1311" s="139" t="s">
        <v>217</v>
      </c>
      <c r="BF1311" s="139"/>
      <c r="BG1311" s="139" t="s">
        <v>84</v>
      </c>
      <c r="BH1311" s="139" t="s">
        <v>85</v>
      </c>
      <c r="BI1311" s="139" t="s">
        <v>86</v>
      </c>
      <c r="BJ1311" s="139"/>
      <c r="BK1311" s="139" t="s">
        <v>116</v>
      </c>
    </row>
    <row r="1312" spans="1:63" ht="13.2" customHeight="1" x14ac:dyDescent="0.2">
      <c r="A1312" s="54">
        <f t="shared" si="441"/>
        <v>45930</v>
      </c>
      <c r="B1312" s="54" t="str">
        <f t="shared" si="442"/>
        <v>NRT</v>
      </c>
      <c r="C1312" s="53">
        <f t="shared" si="443"/>
        <v>82020038211</v>
      </c>
      <c r="D1312" s="55" t="str">
        <f t="shared" si="444"/>
        <v>PJP250152314</v>
      </c>
      <c r="E1312" s="53">
        <f t="shared" si="445"/>
        <v>596421520626</v>
      </c>
      <c r="F1312" s="53">
        <f t="shared" si="446"/>
        <v>2256355</v>
      </c>
      <c r="G1312" s="53" t="str">
        <f t="shared" si="447"/>
        <v>SWCORP (TEAMHT)</v>
      </c>
      <c r="H1312" s="55" t="str">
        <f t="shared" si="448"/>
        <v>유병훈</v>
      </c>
      <c r="I1312" s="53">
        <f t="shared" si="449"/>
        <v>22025</v>
      </c>
      <c r="J1312" s="72">
        <f t="shared" si="450"/>
        <v>0</v>
      </c>
      <c r="K1312" s="114">
        <f t="shared" si="451"/>
        <v>1</v>
      </c>
      <c r="L1312" s="115">
        <f t="shared" si="452"/>
        <v>1.45</v>
      </c>
      <c r="M1312" s="115">
        <f t="shared" si="453"/>
        <v>2</v>
      </c>
      <c r="N1312" s="56">
        <f t="shared" si="454"/>
        <v>2</v>
      </c>
      <c r="O1312" s="53" t="str">
        <f t="shared" si="455"/>
        <v>일반(목록배제,Normal-Manifest Exception)</v>
      </c>
      <c r="P1312" s="100">
        <f t="shared" si="456"/>
        <v>5.81</v>
      </c>
      <c r="Q1312" s="63" t="str">
        <f t="shared" si="457"/>
        <v>RS704</v>
      </c>
      <c r="R1312" s="63">
        <f t="shared" si="458"/>
        <v>0</v>
      </c>
      <c r="S1312" s="54">
        <f t="shared" si="459"/>
        <v>45930</v>
      </c>
      <c r="T1312" s="94">
        <f t="shared" si="460"/>
        <v>850</v>
      </c>
      <c r="U1312" s="98" cm="1">
        <f t="array" ref="U1312">IF(OR(ISNUMBER(SEARCH("대신대납",J1312)),ISNUMBER(SEARCH("대신 대납",J1312))),_xlfn.LET(
  _xlpm.s,J1312,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2" s="98">
        <f>((K1312-1)*2500)/(Summary!$B$23/100)</f>
        <v>0</v>
      </c>
      <c r="W1312" s="107">
        <f>IF(OR(ISNUMBER(SEARCH("대신대납",J1312)),ISNUMBER(SEARCH("대신 대납",J1312)),ISNUMBER(SEARCH("대신착불",J1312)),ISNUMBER(SEARCH("대신 착불",J1312))), 0,_xlfn.IFNA(_xlfn.IFS(
    AND(N1312/K1312 &gt; 2, N1312/K1312 &lt;= 5), 500/(Summary!$B$23/100) * K1312,
    AND(N1312/K1312 &gt; 5, N1312/K1312 &lt;= 10), 1000/(Summary!$B$23/100) * K1312,
    AND(N1312/K1312 &gt; 10, N1312/K1312 &lt;= 20), 3000/(Summary!$B$23/100) * K1312,
    AND(N1312/K1312 &gt; 20, N1312/K1312 &lt;= 25), 11000/(Summary!$B$23/100) * K1312,
    AND(N1312/K1312 &gt; 25, N1312/K1312 &lt;= 999), 15000/(Summary!$B$23/100) * K1312
),0))</f>
        <v>0</v>
      </c>
      <c r="X1312" s="99" cm="1">
        <f t="array" ref="X1312">_xlfn.IFNA(_xlfn.IFS(AND(P1312&gt;=2000, P1312&lt;3000), 10000, AND(P1312&gt;=3000, P1312&lt;4000), 15000, AND(P1312&gt;=4000, P1312&lt;5000), 20000, AND(P1312&gt;=5000), 25000),0)</f>
        <v>0</v>
      </c>
      <c r="Y1312" s="64" t="str">
        <f>_xlfn.IFNA(VLOOKUP(D1312,OTC!$A:$H,8,0),"")</f>
        <v/>
      </c>
      <c r="Z1312" s="102">
        <f t="shared" si="461"/>
        <v>0</v>
      </c>
      <c r="AA1312" s="113">
        <f t="shared" si="462"/>
        <v>850</v>
      </c>
      <c r="AB1312" s="124">
        <f>IF(OR(ISNUMBER(SEARCH("적하삭제",J1312)),ISNUMBER(SEARCH("적하 삭제",J1312))),0,AA1312*Summary!$B$23/100)</f>
        <v>8009.8050000000003</v>
      </c>
      <c r="AC1312" s="65"/>
      <c r="AD1312" s="145">
        <v>45930</v>
      </c>
      <c r="AE1312" s="139" t="s">
        <v>10</v>
      </c>
      <c r="AF1312" s="139">
        <v>82020038211</v>
      </c>
      <c r="AG1312" s="139" t="s">
        <v>3912</v>
      </c>
      <c r="AH1312" s="139" t="s">
        <v>3913</v>
      </c>
      <c r="AI1312" s="139">
        <v>1095210505</v>
      </c>
      <c r="AJ1312" s="139">
        <v>22025</v>
      </c>
      <c r="AK1312" s="139"/>
      <c r="AL1312" s="140">
        <v>1</v>
      </c>
      <c r="AM1312" s="141">
        <v>1.45</v>
      </c>
      <c r="AN1312" s="141">
        <v>2</v>
      </c>
      <c r="AO1312" s="141">
        <v>2</v>
      </c>
      <c r="AP1312" s="139" t="s">
        <v>8</v>
      </c>
      <c r="AQ1312" s="141">
        <v>5.81</v>
      </c>
      <c r="AR1312" s="139"/>
      <c r="AS1312" s="139"/>
      <c r="AT1312" s="139"/>
      <c r="AU1312" s="139"/>
      <c r="AV1312" s="139"/>
      <c r="AW1312" s="139">
        <v>2256355</v>
      </c>
      <c r="AX1312" s="139" t="s">
        <v>121</v>
      </c>
      <c r="AY1312" s="139" t="s">
        <v>82</v>
      </c>
      <c r="AZ1312" s="139"/>
      <c r="BA1312" s="139" t="s">
        <v>83</v>
      </c>
      <c r="BB1312" s="157">
        <v>596421520626</v>
      </c>
      <c r="BC1312" s="139"/>
      <c r="BD1312" s="139" t="s">
        <v>3914</v>
      </c>
      <c r="BE1312" s="139" t="s">
        <v>217</v>
      </c>
      <c r="BF1312" s="139"/>
      <c r="BG1312" s="139" t="s">
        <v>84</v>
      </c>
      <c r="BH1312" s="139" t="s">
        <v>85</v>
      </c>
      <c r="BI1312" s="139" t="s">
        <v>86</v>
      </c>
      <c r="BJ1312" s="139"/>
      <c r="BK1312" s="139" t="s">
        <v>116</v>
      </c>
    </row>
    <row r="1313" spans="1:63" ht="13.2" customHeight="1" x14ac:dyDescent="0.2">
      <c r="A1313" s="54">
        <f t="shared" si="441"/>
        <v>45930</v>
      </c>
      <c r="B1313" s="54" t="str">
        <f t="shared" si="442"/>
        <v>NRT</v>
      </c>
      <c r="C1313" s="53">
        <f t="shared" si="443"/>
        <v>82020038211</v>
      </c>
      <c r="D1313" s="55" t="str">
        <f t="shared" si="444"/>
        <v>PJP250152316</v>
      </c>
      <c r="E1313" s="53">
        <f t="shared" si="445"/>
        <v>596421520641</v>
      </c>
      <c r="F1313" s="53">
        <f t="shared" si="446"/>
        <v>2256355</v>
      </c>
      <c r="G1313" s="53" t="str">
        <f t="shared" si="447"/>
        <v>SWCORP (TEAMHT)</v>
      </c>
      <c r="H1313" s="55" t="str">
        <f t="shared" si="448"/>
        <v>정혜원</v>
      </c>
      <c r="I1313" s="53">
        <f t="shared" si="449"/>
        <v>6651</v>
      </c>
      <c r="J1313" s="72">
        <f t="shared" si="450"/>
        <v>0</v>
      </c>
      <c r="K1313" s="114">
        <f t="shared" si="451"/>
        <v>1</v>
      </c>
      <c r="L1313" s="115">
        <f t="shared" si="452"/>
        <v>0.55000000000000004</v>
      </c>
      <c r="M1313" s="115">
        <f t="shared" si="453"/>
        <v>2</v>
      </c>
      <c r="N1313" s="56">
        <f t="shared" si="454"/>
        <v>2</v>
      </c>
      <c r="O1313" s="53" t="str">
        <f t="shared" si="455"/>
        <v>일반(목록배제,Normal-Manifest Exception)</v>
      </c>
      <c r="P1313" s="100">
        <f t="shared" si="456"/>
        <v>3.4</v>
      </c>
      <c r="Q1313" s="63" t="str">
        <f t="shared" si="457"/>
        <v>RS704</v>
      </c>
      <c r="R1313" s="63">
        <f t="shared" si="458"/>
        <v>0</v>
      </c>
      <c r="S1313" s="54">
        <f t="shared" si="459"/>
        <v>45930</v>
      </c>
      <c r="T1313" s="94">
        <f t="shared" si="460"/>
        <v>850</v>
      </c>
      <c r="U1313" s="98" cm="1">
        <f t="array" ref="U1313">IF(OR(ISNUMBER(SEARCH("대신대납",J1313)),ISNUMBER(SEARCH("대신 대납",J1313))),_xlfn.LET(
  _xlpm.s,J1313,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3" s="98">
        <f>((K1313-1)*2500)/(Summary!$B$23/100)</f>
        <v>0</v>
      </c>
      <c r="W1313" s="107">
        <f>IF(OR(ISNUMBER(SEARCH("대신대납",J1313)),ISNUMBER(SEARCH("대신 대납",J1313)),ISNUMBER(SEARCH("대신착불",J1313)),ISNUMBER(SEARCH("대신 착불",J1313))), 0,_xlfn.IFNA(_xlfn.IFS(
    AND(N1313/K1313 &gt; 2, N1313/K1313 &lt;= 5), 500/(Summary!$B$23/100) * K1313,
    AND(N1313/K1313 &gt; 5, N1313/K1313 &lt;= 10), 1000/(Summary!$B$23/100) * K1313,
    AND(N1313/K1313 &gt; 10, N1313/K1313 &lt;= 20), 3000/(Summary!$B$23/100) * K1313,
    AND(N1313/K1313 &gt; 20, N1313/K1313 &lt;= 25), 11000/(Summary!$B$23/100) * K1313,
    AND(N1313/K1313 &gt; 25, N1313/K1313 &lt;= 999), 15000/(Summary!$B$23/100) * K1313
),0))</f>
        <v>0</v>
      </c>
      <c r="X1313" s="99" cm="1">
        <f t="array" ref="X1313">_xlfn.IFNA(_xlfn.IFS(AND(P1313&gt;=2000, P1313&lt;3000), 10000, AND(P1313&gt;=3000, P1313&lt;4000), 15000, AND(P1313&gt;=4000, P1313&lt;5000), 20000, AND(P1313&gt;=5000), 25000),0)</f>
        <v>0</v>
      </c>
      <c r="Y1313" s="64" t="str">
        <f>_xlfn.IFNA(VLOOKUP(D1313,OTC!$A:$H,8,0),"")</f>
        <v/>
      </c>
      <c r="Z1313" s="102">
        <f t="shared" si="461"/>
        <v>0</v>
      </c>
      <c r="AA1313" s="113">
        <f t="shared" si="462"/>
        <v>850</v>
      </c>
      <c r="AB1313" s="124">
        <f>IF(OR(ISNUMBER(SEARCH("적하삭제",J1313)),ISNUMBER(SEARCH("적하 삭제",J1313))),0,AA1313*Summary!$B$23/100)</f>
        <v>8009.8050000000003</v>
      </c>
      <c r="AC1313" s="65"/>
      <c r="AD1313" s="145">
        <v>45930</v>
      </c>
      <c r="AE1313" s="139" t="s">
        <v>10</v>
      </c>
      <c r="AF1313" s="139">
        <v>82020038211</v>
      </c>
      <c r="AG1313" s="139" t="s">
        <v>3915</v>
      </c>
      <c r="AH1313" s="139" t="s">
        <v>3916</v>
      </c>
      <c r="AI1313" s="139">
        <v>1039330981</v>
      </c>
      <c r="AJ1313" s="139">
        <v>6651</v>
      </c>
      <c r="AK1313" s="139"/>
      <c r="AL1313" s="140">
        <v>1</v>
      </c>
      <c r="AM1313" s="141">
        <v>0.55000000000000004</v>
      </c>
      <c r="AN1313" s="141">
        <v>2</v>
      </c>
      <c r="AO1313" s="141">
        <v>2</v>
      </c>
      <c r="AP1313" s="139" t="s">
        <v>8</v>
      </c>
      <c r="AQ1313" s="141">
        <v>3.4</v>
      </c>
      <c r="AR1313" s="139"/>
      <c r="AS1313" s="139"/>
      <c r="AT1313" s="139"/>
      <c r="AU1313" s="139"/>
      <c r="AV1313" s="139"/>
      <c r="AW1313" s="139">
        <v>2256355</v>
      </c>
      <c r="AX1313" s="139" t="s">
        <v>121</v>
      </c>
      <c r="AY1313" s="139" t="s">
        <v>82</v>
      </c>
      <c r="AZ1313" s="139"/>
      <c r="BA1313" s="139" t="s">
        <v>83</v>
      </c>
      <c r="BB1313" s="157">
        <v>596421520641</v>
      </c>
      <c r="BC1313" s="139"/>
      <c r="BD1313" s="139" t="s">
        <v>3917</v>
      </c>
      <c r="BE1313" s="139" t="s">
        <v>217</v>
      </c>
      <c r="BF1313" s="139"/>
      <c r="BG1313" s="139" t="s">
        <v>84</v>
      </c>
      <c r="BH1313" s="139" t="s">
        <v>85</v>
      </c>
      <c r="BI1313" s="139" t="s">
        <v>86</v>
      </c>
      <c r="BJ1313" s="139"/>
      <c r="BK1313" s="139" t="s">
        <v>116</v>
      </c>
    </row>
    <row r="1314" spans="1:63" ht="13.2" customHeight="1" x14ac:dyDescent="0.2">
      <c r="A1314" s="54">
        <f t="shared" si="441"/>
        <v>45930</v>
      </c>
      <c r="B1314" s="54" t="str">
        <f t="shared" si="442"/>
        <v>NRT</v>
      </c>
      <c r="C1314" s="53">
        <f t="shared" si="443"/>
        <v>82020038211</v>
      </c>
      <c r="D1314" s="55" t="str">
        <f t="shared" si="444"/>
        <v>PJP250151929</v>
      </c>
      <c r="E1314" s="53">
        <f t="shared" si="445"/>
        <v>596421519473</v>
      </c>
      <c r="F1314" s="53">
        <f t="shared" si="446"/>
        <v>2256355</v>
      </c>
      <c r="G1314" s="53" t="str">
        <f t="shared" si="447"/>
        <v>SWCORP (TEAMHT)</v>
      </c>
      <c r="H1314" s="55" t="str">
        <f t="shared" si="448"/>
        <v>이시연</v>
      </c>
      <c r="I1314" s="53">
        <f t="shared" si="449"/>
        <v>1192</v>
      </c>
      <c r="J1314" s="72">
        <f t="shared" si="450"/>
        <v>0</v>
      </c>
      <c r="K1314" s="114">
        <f t="shared" si="451"/>
        <v>1</v>
      </c>
      <c r="L1314" s="115">
        <f t="shared" si="452"/>
        <v>1</v>
      </c>
      <c r="M1314" s="115">
        <f t="shared" si="453"/>
        <v>3.4</v>
      </c>
      <c r="N1314" s="56">
        <f t="shared" si="454"/>
        <v>3.4000000000000004</v>
      </c>
      <c r="O1314" s="53" t="str">
        <f t="shared" si="455"/>
        <v>일반(목록배제,Normal-Manifest Exception)</v>
      </c>
      <c r="P1314" s="100">
        <f t="shared" si="456"/>
        <v>7.35</v>
      </c>
      <c r="Q1314" s="63" t="str">
        <f t="shared" si="457"/>
        <v>RS704</v>
      </c>
      <c r="R1314" s="63">
        <f t="shared" si="458"/>
        <v>0</v>
      </c>
      <c r="S1314" s="54">
        <f t="shared" si="459"/>
        <v>45930</v>
      </c>
      <c r="T1314" s="94">
        <f t="shared" si="460"/>
        <v>1116</v>
      </c>
      <c r="U1314" s="98" cm="1">
        <f t="array" ref="U1314">IF(OR(ISNUMBER(SEARCH("대신대납",J1314)),ISNUMBER(SEARCH("대신 대납",J1314))),_xlfn.LET(
  _xlpm.s,J1314,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4" s="98">
        <f>((K1314-1)*2500)/(Summary!$B$23/100)</f>
        <v>0</v>
      </c>
      <c r="W1314" s="107">
        <f>IF(OR(ISNUMBER(SEARCH("대신대납",J1314)),ISNUMBER(SEARCH("대신 대납",J1314)),ISNUMBER(SEARCH("대신착불",J1314)),ISNUMBER(SEARCH("대신 착불",J1314))), 0,_xlfn.IFNA(_xlfn.IFS(
    AND(N1314/K1314 &gt; 2, N1314/K1314 &lt;= 5), 500/(Summary!$B$23/100) * K1314,
    AND(N1314/K1314 &gt; 5, N1314/K1314 &lt;= 10), 1000/(Summary!$B$23/100) * K1314,
    AND(N1314/K1314 &gt; 10, N1314/K1314 &lt;= 20), 3000/(Summary!$B$23/100) * K1314,
    AND(N1314/K1314 &gt; 20, N1314/K1314 &lt;= 25), 11000/(Summary!$B$23/100) * K1314,
    AND(N1314/K1314 &gt; 25, N1314/K1314 &lt;= 999), 15000/(Summary!$B$23/100) * K1314
),0))</f>
        <v>53.059968376258844</v>
      </c>
      <c r="X1314" s="99" cm="1">
        <f t="array" ref="X1314">_xlfn.IFNA(_xlfn.IFS(AND(P1314&gt;=2000, P1314&lt;3000), 10000, AND(P1314&gt;=3000, P1314&lt;4000), 15000, AND(P1314&gt;=4000, P1314&lt;5000), 20000, AND(P1314&gt;=5000), 25000),0)</f>
        <v>0</v>
      </c>
      <c r="Y1314" s="64" t="str">
        <f>_xlfn.IFNA(VLOOKUP(D1314,OTC!$A:$H,8,0),"")</f>
        <v/>
      </c>
      <c r="Z1314" s="102">
        <f t="shared" si="461"/>
        <v>53</v>
      </c>
      <c r="AA1314" s="113">
        <f t="shared" si="462"/>
        <v>1169</v>
      </c>
      <c r="AB1314" s="124">
        <f>IF(OR(ISNUMBER(SEARCH("적하삭제",J1314)),ISNUMBER(SEARCH("적하 삭제",J1314))),0,AA1314*Summary!$B$23/100)</f>
        <v>11015.8377</v>
      </c>
      <c r="AC1314" s="65"/>
      <c r="AD1314" s="145">
        <v>45930</v>
      </c>
      <c r="AE1314" s="139" t="s">
        <v>10</v>
      </c>
      <c r="AF1314" s="139">
        <v>82020038211</v>
      </c>
      <c r="AG1314" s="139" t="s">
        <v>3918</v>
      </c>
      <c r="AH1314" s="139" t="s">
        <v>162</v>
      </c>
      <c r="AI1314" s="139">
        <v>1073721816</v>
      </c>
      <c r="AJ1314" s="139">
        <v>1192</v>
      </c>
      <c r="AK1314" s="139"/>
      <c r="AL1314" s="140">
        <v>1</v>
      </c>
      <c r="AM1314" s="141">
        <v>1</v>
      </c>
      <c r="AN1314" s="141">
        <v>3.4</v>
      </c>
      <c r="AO1314" s="141">
        <v>3.4</v>
      </c>
      <c r="AP1314" s="139" t="s">
        <v>8</v>
      </c>
      <c r="AQ1314" s="141">
        <v>7.35</v>
      </c>
      <c r="AR1314" s="139"/>
      <c r="AS1314" s="139"/>
      <c r="AT1314" s="139"/>
      <c r="AU1314" s="139"/>
      <c r="AV1314" s="139"/>
      <c r="AW1314" s="139">
        <v>2256355</v>
      </c>
      <c r="AX1314" s="139" t="s">
        <v>121</v>
      </c>
      <c r="AY1314" s="139" t="s">
        <v>82</v>
      </c>
      <c r="AZ1314" s="139"/>
      <c r="BA1314" s="139" t="s">
        <v>83</v>
      </c>
      <c r="BB1314" s="157">
        <v>596421519473</v>
      </c>
      <c r="BC1314" s="139"/>
      <c r="BD1314" s="139" t="s">
        <v>3919</v>
      </c>
      <c r="BE1314" s="139" t="s">
        <v>217</v>
      </c>
      <c r="BF1314" s="139"/>
      <c r="BG1314" s="139" t="s">
        <v>84</v>
      </c>
      <c r="BH1314" s="139" t="s">
        <v>85</v>
      </c>
      <c r="BI1314" s="139" t="s">
        <v>86</v>
      </c>
      <c r="BJ1314" s="139"/>
      <c r="BK1314" s="139" t="s">
        <v>116</v>
      </c>
    </row>
    <row r="1315" spans="1:63" ht="13.2" customHeight="1" x14ac:dyDescent="0.2">
      <c r="A1315" s="54">
        <f t="shared" si="441"/>
        <v>45930</v>
      </c>
      <c r="B1315" s="54" t="str">
        <f t="shared" si="442"/>
        <v>NRT</v>
      </c>
      <c r="C1315" s="53">
        <f t="shared" si="443"/>
        <v>82020038211</v>
      </c>
      <c r="D1315" s="55" t="str">
        <f t="shared" si="444"/>
        <v>PJP250151883</v>
      </c>
      <c r="E1315" s="53">
        <f t="shared" si="445"/>
        <v>596421518784</v>
      </c>
      <c r="F1315" s="53">
        <f t="shared" si="446"/>
        <v>2256355</v>
      </c>
      <c r="G1315" s="53" t="str">
        <f t="shared" si="447"/>
        <v>SWCORP (TEAMHT)</v>
      </c>
      <c r="H1315" s="55" t="str">
        <f t="shared" si="448"/>
        <v>이가희</v>
      </c>
      <c r="I1315" s="53">
        <f t="shared" si="449"/>
        <v>24115</v>
      </c>
      <c r="J1315" s="72">
        <f t="shared" si="450"/>
        <v>0</v>
      </c>
      <c r="K1315" s="114">
        <f t="shared" si="451"/>
        <v>1</v>
      </c>
      <c r="L1315" s="115">
        <f t="shared" si="452"/>
        <v>1.8</v>
      </c>
      <c r="M1315" s="115">
        <f t="shared" si="453"/>
        <v>3.4</v>
      </c>
      <c r="N1315" s="56">
        <f t="shared" si="454"/>
        <v>3.4000000000000004</v>
      </c>
      <c r="O1315" s="53" t="str">
        <f t="shared" si="455"/>
        <v>일반(목록배제,Normal-Manifest Exception)</v>
      </c>
      <c r="P1315" s="100">
        <f t="shared" si="456"/>
        <v>8.0500000000000007</v>
      </c>
      <c r="Q1315" s="63" t="str">
        <f t="shared" si="457"/>
        <v>RS704</v>
      </c>
      <c r="R1315" s="63">
        <f t="shared" si="458"/>
        <v>0</v>
      </c>
      <c r="S1315" s="54">
        <f t="shared" si="459"/>
        <v>45930</v>
      </c>
      <c r="T1315" s="94">
        <f t="shared" si="460"/>
        <v>1116</v>
      </c>
      <c r="U1315" s="98" cm="1">
        <f t="array" ref="U1315">IF(OR(ISNUMBER(SEARCH("대신대납",J1315)),ISNUMBER(SEARCH("대신 대납",J1315))),_xlfn.LET(
  _xlpm.s,J1315,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5" s="98">
        <f>((K1315-1)*2500)/(Summary!$B$23/100)</f>
        <v>0</v>
      </c>
      <c r="W1315" s="107">
        <f>IF(OR(ISNUMBER(SEARCH("대신대납",J1315)),ISNUMBER(SEARCH("대신 대납",J1315)),ISNUMBER(SEARCH("대신착불",J1315)),ISNUMBER(SEARCH("대신 착불",J1315))), 0,_xlfn.IFNA(_xlfn.IFS(
    AND(N1315/K1315 &gt; 2, N1315/K1315 &lt;= 5), 500/(Summary!$B$23/100) * K1315,
    AND(N1315/K1315 &gt; 5, N1315/K1315 &lt;= 10), 1000/(Summary!$B$23/100) * K1315,
    AND(N1315/K1315 &gt; 10, N1315/K1315 &lt;= 20), 3000/(Summary!$B$23/100) * K1315,
    AND(N1315/K1315 &gt; 20, N1315/K1315 &lt;= 25), 11000/(Summary!$B$23/100) * K1315,
    AND(N1315/K1315 &gt; 25, N1315/K1315 &lt;= 999), 15000/(Summary!$B$23/100) * K1315
),0))</f>
        <v>53.059968376258844</v>
      </c>
      <c r="X1315" s="99" cm="1">
        <f t="array" ref="X1315">_xlfn.IFNA(_xlfn.IFS(AND(P1315&gt;=2000, P1315&lt;3000), 10000, AND(P1315&gt;=3000, P1315&lt;4000), 15000, AND(P1315&gt;=4000, P1315&lt;5000), 20000, AND(P1315&gt;=5000), 25000),0)</f>
        <v>0</v>
      </c>
      <c r="Y1315" s="64" t="str">
        <f>_xlfn.IFNA(VLOOKUP(D1315,OTC!$A:$H,8,0),"")</f>
        <v/>
      </c>
      <c r="Z1315" s="102">
        <f t="shared" si="461"/>
        <v>53</v>
      </c>
      <c r="AA1315" s="113">
        <f t="shared" si="462"/>
        <v>1169</v>
      </c>
      <c r="AB1315" s="124">
        <f>IF(OR(ISNUMBER(SEARCH("적하삭제",J1315)),ISNUMBER(SEARCH("적하 삭제",J1315))),0,AA1315*Summary!$B$23/100)</f>
        <v>11015.8377</v>
      </c>
      <c r="AC1315" s="65"/>
      <c r="AD1315" s="145">
        <v>45930</v>
      </c>
      <c r="AE1315" s="139" t="s">
        <v>10</v>
      </c>
      <c r="AF1315" s="139">
        <v>82020038211</v>
      </c>
      <c r="AG1315" s="139" t="s">
        <v>3920</v>
      </c>
      <c r="AH1315" s="139" t="s">
        <v>1879</v>
      </c>
      <c r="AI1315" s="139">
        <v>1053677869</v>
      </c>
      <c r="AJ1315" s="139">
        <v>24115</v>
      </c>
      <c r="AK1315" s="139"/>
      <c r="AL1315" s="140">
        <v>1</v>
      </c>
      <c r="AM1315" s="141">
        <v>1.8</v>
      </c>
      <c r="AN1315" s="141">
        <v>3.4</v>
      </c>
      <c r="AO1315" s="141">
        <v>3.4</v>
      </c>
      <c r="AP1315" s="139" t="s">
        <v>8</v>
      </c>
      <c r="AQ1315" s="141">
        <v>8.0500000000000007</v>
      </c>
      <c r="AR1315" s="139"/>
      <c r="AS1315" s="139"/>
      <c r="AT1315" s="139"/>
      <c r="AU1315" s="139"/>
      <c r="AV1315" s="139"/>
      <c r="AW1315" s="139">
        <v>2256355</v>
      </c>
      <c r="AX1315" s="139" t="s">
        <v>121</v>
      </c>
      <c r="AY1315" s="139" t="s">
        <v>82</v>
      </c>
      <c r="AZ1315" s="139"/>
      <c r="BA1315" s="139" t="s">
        <v>83</v>
      </c>
      <c r="BB1315" s="157">
        <v>596421518784</v>
      </c>
      <c r="BC1315" s="139"/>
      <c r="BD1315" s="139" t="s">
        <v>3921</v>
      </c>
      <c r="BE1315" s="139" t="s">
        <v>217</v>
      </c>
      <c r="BF1315" s="139"/>
      <c r="BG1315" s="139" t="s">
        <v>84</v>
      </c>
      <c r="BH1315" s="139" t="s">
        <v>85</v>
      </c>
      <c r="BI1315" s="139" t="s">
        <v>86</v>
      </c>
      <c r="BJ1315" s="139"/>
      <c r="BK1315" s="139" t="s">
        <v>116</v>
      </c>
    </row>
    <row r="1316" spans="1:63" ht="13.2" customHeight="1" x14ac:dyDescent="0.2">
      <c r="A1316" s="54">
        <f t="shared" si="441"/>
        <v>45930</v>
      </c>
      <c r="B1316" s="54" t="str">
        <f t="shared" si="442"/>
        <v>NRT</v>
      </c>
      <c r="C1316" s="53">
        <f t="shared" si="443"/>
        <v>82020038211</v>
      </c>
      <c r="D1316" s="55" t="str">
        <f t="shared" si="444"/>
        <v>PJP250151892</v>
      </c>
      <c r="E1316" s="53">
        <f t="shared" si="445"/>
        <v>596421518876</v>
      </c>
      <c r="F1316" s="53">
        <f t="shared" si="446"/>
        <v>2256355</v>
      </c>
      <c r="G1316" s="53" t="str">
        <f t="shared" si="447"/>
        <v>SWCORP (TEAMHT)</v>
      </c>
      <c r="H1316" s="55" t="str">
        <f t="shared" si="448"/>
        <v>김진희</v>
      </c>
      <c r="I1316" s="53">
        <f t="shared" si="449"/>
        <v>22218</v>
      </c>
      <c r="J1316" s="72">
        <f t="shared" si="450"/>
        <v>0</v>
      </c>
      <c r="K1316" s="114">
        <f t="shared" si="451"/>
        <v>1</v>
      </c>
      <c r="L1316" s="115">
        <f t="shared" si="452"/>
        <v>0.6</v>
      </c>
      <c r="M1316" s="115">
        <f t="shared" si="453"/>
        <v>2</v>
      </c>
      <c r="N1316" s="56">
        <f t="shared" si="454"/>
        <v>2</v>
      </c>
      <c r="O1316" s="53" t="str">
        <f t="shared" si="455"/>
        <v>일반(목록배제,Normal-Manifest Exception)</v>
      </c>
      <c r="P1316" s="100">
        <f t="shared" si="456"/>
        <v>9.36</v>
      </c>
      <c r="Q1316" s="63" t="str">
        <f t="shared" si="457"/>
        <v>RS704</v>
      </c>
      <c r="R1316" s="63">
        <f t="shared" si="458"/>
        <v>0</v>
      </c>
      <c r="S1316" s="54">
        <f t="shared" si="459"/>
        <v>45930</v>
      </c>
      <c r="T1316" s="94">
        <f t="shared" si="460"/>
        <v>850</v>
      </c>
      <c r="U1316" s="98" cm="1">
        <f t="array" ref="U1316">IF(OR(ISNUMBER(SEARCH("대신대납",J1316)),ISNUMBER(SEARCH("대신 대납",J1316))),_xlfn.LET(
  _xlpm.s,J1316,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6" s="98">
        <f>((K1316-1)*2500)/(Summary!$B$23/100)</f>
        <v>0</v>
      </c>
      <c r="W1316" s="107">
        <f>IF(OR(ISNUMBER(SEARCH("대신대납",J1316)),ISNUMBER(SEARCH("대신 대납",J1316)),ISNUMBER(SEARCH("대신착불",J1316)),ISNUMBER(SEARCH("대신 착불",J1316))), 0,_xlfn.IFNA(_xlfn.IFS(
    AND(N1316/K1316 &gt; 2, N1316/K1316 &lt;= 5), 500/(Summary!$B$23/100) * K1316,
    AND(N1316/K1316 &gt; 5, N1316/K1316 &lt;= 10), 1000/(Summary!$B$23/100) * K1316,
    AND(N1316/K1316 &gt; 10, N1316/K1316 &lt;= 20), 3000/(Summary!$B$23/100) * K1316,
    AND(N1316/K1316 &gt; 20, N1316/K1316 &lt;= 25), 11000/(Summary!$B$23/100) * K1316,
    AND(N1316/K1316 &gt; 25, N1316/K1316 &lt;= 999), 15000/(Summary!$B$23/100) * K1316
),0))</f>
        <v>0</v>
      </c>
      <c r="X1316" s="99" cm="1">
        <f t="array" ref="X1316">_xlfn.IFNA(_xlfn.IFS(AND(P1316&gt;=2000, P1316&lt;3000), 10000, AND(P1316&gt;=3000, P1316&lt;4000), 15000, AND(P1316&gt;=4000, P1316&lt;5000), 20000, AND(P1316&gt;=5000), 25000),0)</f>
        <v>0</v>
      </c>
      <c r="Y1316" s="64" t="str">
        <f>_xlfn.IFNA(VLOOKUP(D1316,OTC!$A:$H,8,0),"")</f>
        <v/>
      </c>
      <c r="Z1316" s="102">
        <f t="shared" si="461"/>
        <v>0</v>
      </c>
      <c r="AA1316" s="113">
        <f t="shared" si="462"/>
        <v>850</v>
      </c>
      <c r="AB1316" s="124">
        <f>IF(OR(ISNUMBER(SEARCH("적하삭제",J1316)),ISNUMBER(SEARCH("적하 삭제",J1316))),0,AA1316*Summary!$B$23/100)</f>
        <v>8009.8050000000003</v>
      </c>
      <c r="AC1316" s="65"/>
      <c r="AD1316" s="145">
        <v>45930</v>
      </c>
      <c r="AE1316" s="139" t="s">
        <v>10</v>
      </c>
      <c r="AF1316" s="139">
        <v>82020038211</v>
      </c>
      <c r="AG1316" s="139" t="s">
        <v>3922</v>
      </c>
      <c r="AH1316" s="139" t="s">
        <v>3923</v>
      </c>
      <c r="AI1316" s="139">
        <v>1054250532</v>
      </c>
      <c r="AJ1316" s="139">
        <v>22218</v>
      </c>
      <c r="AK1316" s="139"/>
      <c r="AL1316" s="140">
        <v>1</v>
      </c>
      <c r="AM1316" s="141">
        <v>0.6</v>
      </c>
      <c r="AN1316" s="141">
        <v>2</v>
      </c>
      <c r="AO1316" s="141">
        <v>2</v>
      </c>
      <c r="AP1316" s="139" t="s">
        <v>8</v>
      </c>
      <c r="AQ1316" s="141">
        <v>9.36</v>
      </c>
      <c r="AR1316" s="139"/>
      <c r="AS1316" s="139"/>
      <c r="AT1316" s="139"/>
      <c r="AU1316" s="139"/>
      <c r="AV1316" s="139"/>
      <c r="AW1316" s="139">
        <v>2256355</v>
      </c>
      <c r="AX1316" s="139" t="s">
        <v>121</v>
      </c>
      <c r="AY1316" s="139" t="s">
        <v>82</v>
      </c>
      <c r="AZ1316" s="139"/>
      <c r="BA1316" s="139" t="s">
        <v>83</v>
      </c>
      <c r="BB1316" s="157">
        <v>596421518876</v>
      </c>
      <c r="BC1316" s="139"/>
      <c r="BD1316" s="139" t="s">
        <v>3924</v>
      </c>
      <c r="BE1316" s="139" t="s">
        <v>217</v>
      </c>
      <c r="BF1316" s="139"/>
      <c r="BG1316" s="139" t="s">
        <v>84</v>
      </c>
      <c r="BH1316" s="139" t="s">
        <v>85</v>
      </c>
      <c r="BI1316" s="139" t="s">
        <v>86</v>
      </c>
      <c r="BJ1316" s="139"/>
      <c r="BK1316" s="139" t="s">
        <v>116</v>
      </c>
    </row>
    <row r="1317" spans="1:63" ht="13.2" customHeight="1" x14ac:dyDescent="0.2">
      <c r="A1317" s="54">
        <f t="shared" si="441"/>
        <v>45930</v>
      </c>
      <c r="B1317" s="54" t="str">
        <f t="shared" si="442"/>
        <v>NRT</v>
      </c>
      <c r="C1317" s="53">
        <f t="shared" si="443"/>
        <v>82020038211</v>
      </c>
      <c r="D1317" s="55" t="str">
        <f t="shared" si="444"/>
        <v>PJP250151896</v>
      </c>
      <c r="E1317" s="53">
        <f t="shared" si="445"/>
        <v>596421518913</v>
      </c>
      <c r="F1317" s="53">
        <f t="shared" si="446"/>
        <v>2256355</v>
      </c>
      <c r="G1317" s="53" t="str">
        <f t="shared" si="447"/>
        <v>SWCORP (TEAMHT)</v>
      </c>
      <c r="H1317" s="55" t="str">
        <f t="shared" si="448"/>
        <v>강예슬</v>
      </c>
      <c r="I1317" s="53">
        <f t="shared" si="449"/>
        <v>8793</v>
      </c>
      <c r="J1317" s="72">
        <f t="shared" si="450"/>
        <v>0</v>
      </c>
      <c r="K1317" s="114">
        <f t="shared" si="451"/>
        <v>1</v>
      </c>
      <c r="L1317" s="115">
        <f t="shared" si="452"/>
        <v>3.1</v>
      </c>
      <c r="M1317" s="115">
        <f t="shared" si="453"/>
        <v>6</v>
      </c>
      <c r="N1317" s="56">
        <f t="shared" si="454"/>
        <v>6</v>
      </c>
      <c r="O1317" s="53" t="str">
        <f t="shared" si="455"/>
        <v>일반(목록배제,Normal-Manifest Exception)</v>
      </c>
      <c r="P1317" s="100">
        <f t="shared" si="456"/>
        <v>35.520000000000003</v>
      </c>
      <c r="Q1317" s="63" t="str">
        <f t="shared" si="457"/>
        <v>RS704</v>
      </c>
      <c r="R1317" s="63">
        <f t="shared" si="458"/>
        <v>0</v>
      </c>
      <c r="S1317" s="54">
        <f t="shared" si="459"/>
        <v>45930</v>
      </c>
      <c r="T1317" s="94">
        <f t="shared" si="460"/>
        <v>1610</v>
      </c>
      <c r="U1317" s="98" cm="1">
        <f t="array" ref="U1317">IF(OR(ISNUMBER(SEARCH("대신대납",J1317)),ISNUMBER(SEARCH("대신 대납",J1317))),_xlfn.LET(
  _xlpm.s,J1317,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7" s="98">
        <f>((K1317-1)*2500)/(Summary!$B$23/100)</f>
        <v>0</v>
      </c>
      <c r="W1317" s="107">
        <f>IF(OR(ISNUMBER(SEARCH("대신대납",J1317)),ISNUMBER(SEARCH("대신 대납",J1317)),ISNUMBER(SEARCH("대신착불",J1317)),ISNUMBER(SEARCH("대신 착불",J1317))), 0,_xlfn.IFNA(_xlfn.IFS(
    AND(N1317/K1317 &gt; 2, N1317/K1317 &lt;= 5), 500/(Summary!$B$23/100) * K1317,
    AND(N1317/K1317 &gt; 5, N1317/K1317 &lt;= 10), 1000/(Summary!$B$23/100) * K1317,
    AND(N1317/K1317 &gt; 10, N1317/K1317 &lt;= 20), 3000/(Summary!$B$23/100) * K1317,
    AND(N1317/K1317 &gt; 20, N1317/K1317 &lt;= 25), 11000/(Summary!$B$23/100) * K1317,
    AND(N1317/K1317 &gt; 25, N1317/K1317 &lt;= 999), 15000/(Summary!$B$23/100) * K1317
),0))</f>
        <v>106.11993675251769</v>
      </c>
      <c r="X1317" s="99" cm="1">
        <f t="array" ref="X1317">_xlfn.IFNA(_xlfn.IFS(AND(P1317&gt;=2000, P1317&lt;3000), 10000, AND(P1317&gt;=3000, P1317&lt;4000), 15000, AND(P1317&gt;=4000, P1317&lt;5000), 20000, AND(P1317&gt;=5000), 25000),0)</f>
        <v>0</v>
      </c>
      <c r="Y1317" s="64" t="str">
        <f>_xlfn.IFNA(VLOOKUP(D1317,OTC!$A:$H,8,0),"")</f>
        <v/>
      </c>
      <c r="Z1317" s="102">
        <f t="shared" si="461"/>
        <v>106</v>
      </c>
      <c r="AA1317" s="113">
        <f t="shared" si="462"/>
        <v>1716</v>
      </c>
      <c r="AB1317" s="124">
        <f>IF(OR(ISNUMBER(SEARCH("적하삭제",J1317)),ISNUMBER(SEARCH("적하 삭제",J1317))),0,AA1317*Summary!$B$23/100)</f>
        <v>16170.382799999999</v>
      </c>
      <c r="AC1317" s="65"/>
      <c r="AD1317" s="145">
        <v>45930</v>
      </c>
      <c r="AE1317" s="139" t="s">
        <v>10</v>
      </c>
      <c r="AF1317" s="139">
        <v>82020038211</v>
      </c>
      <c r="AG1317" s="139" t="s">
        <v>3925</v>
      </c>
      <c r="AH1317" s="139" t="s">
        <v>3926</v>
      </c>
      <c r="AI1317" s="139">
        <v>1041743104</v>
      </c>
      <c r="AJ1317" s="139">
        <v>8793</v>
      </c>
      <c r="AK1317" s="139"/>
      <c r="AL1317" s="140">
        <v>1</v>
      </c>
      <c r="AM1317" s="141">
        <v>3.1</v>
      </c>
      <c r="AN1317" s="141">
        <v>6</v>
      </c>
      <c r="AO1317" s="141">
        <v>6</v>
      </c>
      <c r="AP1317" s="139" t="s">
        <v>8</v>
      </c>
      <c r="AQ1317" s="141">
        <v>35.520000000000003</v>
      </c>
      <c r="AR1317" s="139"/>
      <c r="AS1317" s="139"/>
      <c r="AT1317" s="139"/>
      <c r="AU1317" s="139"/>
      <c r="AV1317" s="139"/>
      <c r="AW1317" s="139">
        <v>2256355</v>
      </c>
      <c r="AX1317" s="139" t="s">
        <v>121</v>
      </c>
      <c r="AY1317" s="139" t="s">
        <v>82</v>
      </c>
      <c r="AZ1317" s="139"/>
      <c r="BA1317" s="139" t="s">
        <v>83</v>
      </c>
      <c r="BB1317" s="157">
        <v>596421518913</v>
      </c>
      <c r="BC1317" s="139"/>
      <c r="BD1317" s="139" t="s">
        <v>3927</v>
      </c>
      <c r="BE1317" s="139" t="s">
        <v>217</v>
      </c>
      <c r="BF1317" s="139"/>
      <c r="BG1317" s="139" t="s">
        <v>84</v>
      </c>
      <c r="BH1317" s="139" t="s">
        <v>85</v>
      </c>
      <c r="BI1317" s="139" t="s">
        <v>86</v>
      </c>
      <c r="BJ1317" s="139"/>
      <c r="BK1317" s="139" t="s">
        <v>116</v>
      </c>
    </row>
    <row r="1318" spans="1:63" ht="13.2" customHeight="1" x14ac:dyDescent="0.2">
      <c r="A1318" s="54">
        <f t="shared" si="441"/>
        <v>45930</v>
      </c>
      <c r="B1318" s="54" t="str">
        <f t="shared" si="442"/>
        <v>NRT</v>
      </c>
      <c r="C1318" s="53">
        <f t="shared" si="443"/>
        <v>82020038211</v>
      </c>
      <c r="D1318" s="55" t="str">
        <f t="shared" si="444"/>
        <v>PJP250151910</v>
      </c>
      <c r="E1318" s="53">
        <f t="shared" si="445"/>
        <v>596421519053</v>
      </c>
      <c r="F1318" s="53">
        <f t="shared" si="446"/>
        <v>2256355</v>
      </c>
      <c r="G1318" s="53" t="str">
        <f t="shared" si="447"/>
        <v>SWCORP (TEAMHT)</v>
      </c>
      <c r="H1318" s="55" t="str">
        <f t="shared" si="448"/>
        <v>배은주</v>
      </c>
      <c r="I1318" s="53">
        <f t="shared" si="449"/>
        <v>43162</v>
      </c>
      <c r="J1318" s="72">
        <f t="shared" si="450"/>
        <v>0</v>
      </c>
      <c r="K1318" s="114">
        <f t="shared" si="451"/>
        <v>1</v>
      </c>
      <c r="L1318" s="115">
        <f t="shared" si="452"/>
        <v>0.6</v>
      </c>
      <c r="M1318" s="115">
        <f t="shared" si="453"/>
        <v>1.9</v>
      </c>
      <c r="N1318" s="56">
        <f t="shared" si="454"/>
        <v>1.9000000000000001</v>
      </c>
      <c r="O1318" s="53" t="str">
        <f t="shared" si="455"/>
        <v>일반(목록배제,Normal-Manifest Exception)</v>
      </c>
      <c r="P1318" s="100">
        <f t="shared" si="456"/>
        <v>3.8</v>
      </c>
      <c r="Q1318" s="63" t="str">
        <f t="shared" si="457"/>
        <v>RS704</v>
      </c>
      <c r="R1318" s="63">
        <f t="shared" si="458"/>
        <v>0</v>
      </c>
      <c r="S1318" s="54">
        <f t="shared" si="459"/>
        <v>45930</v>
      </c>
      <c r="T1318" s="94">
        <f t="shared" si="460"/>
        <v>831</v>
      </c>
      <c r="U1318" s="98" cm="1">
        <f t="array" ref="U1318">IF(OR(ISNUMBER(SEARCH("대신대납",J1318)),ISNUMBER(SEARCH("대신 대납",J1318))),_xlfn.LET(
  _xlpm.s,J1318,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8" s="98">
        <f>((K1318-1)*2500)/(Summary!$B$23/100)</f>
        <v>0</v>
      </c>
      <c r="W1318" s="107">
        <f>IF(OR(ISNUMBER(SEARCH("대신대납",J1318)),ISNUMBER(SEARCH("대신 대납",J1318)),ISNUMBER(SEARCH("대신착불",J1318)),ISNUMBER(SEARCH("대신 착불",J1318))), 0,_xlfn.IFNA(_xlfn.IFS(
    AND(N1318/K1318 &gt; 2, N1318/K1318 &lt;= 5), 500/(Summary!$B$23/100) * K1318,
    AND(N1318/K1318 &gt; 5, N1318/K1318 &lt;= 10), 1000/(Summary!$B$23/100) * K1318,
    AND(N1318/K1318 &gt; 10, N1318/K1318 &lt;= 20), 3000/(Summary!$B$23/100) * K1318,
    AND(N1318/K1318 &gt; 20, N1318/K1318 &lt;= 25), 11000/(Summary!$B$23/100) * K1318,
    AND(N1318/K1318 &gt; 25, N1318/K1318 &lt;= 999), 15000/(Summary!$B$23/100) * K1318
),0))</f>
        <v>0</v>
      </c>
      <c r="X1318" s="99" cm="1">
        <f t="array" ref="X1318">_xlfn.IFNA(_xlfn.IFS(AND(P1318&gt;=2000, P1318&lt;3000), 10000, AND(P1318&gt;=3000, P1318&lt;4000), 15000, AND(P1318&gt;=4000, P1318&lt;5000), 20000, AND(P1318&gt;=5000), 25000),0)</f>
        <v>0</v>
      </c>
      <c r="Y1318" s="64" t="str">
        <f>_xlfn.IFNA(VLOOKUP(D1318,OTC!$A:$H,8,0),"")</f>
        <v/>
      </c>
      <c r="Z1318" s="102">
        <f t="shared" si="461"/>
        <v>0</v>
      </c>
      <c r="AA1318" s="113">
        <f t="shared" si="462"/>
        <v>831</v>
      </c>
      <c r="AB1318" s="124">
        <f>IF(OR(ISNUMBER(SEARCH("적하삭제",J1318)),ISNUMBER(SEARCH("적하 삭제",J1318))),0,AA1318*Summary!$B$23/100)</f>
        <v>7830.7622999999994</v>
      </c>
      <c r="AC1318" s="65"/>
      <c r="AD1318" s="145">
        <v>45930</v>
      </c>
      <c r="AE1318" s="139" t="s">
        <v>10</v>
      </c>
      <c r="AF1318" s="139">
        <v>82020038211</v>
      </c>
      <c r="AG1318" s="139" t="s">
        <v>3928</v>
      </c>
      <c r="AH1318" s="139" t="s">
        <v>3929</v>
      </c>
      <c r="AI1318" s="139">
        <v>1041071598</v>
      </c>
      <c r="AJ1318" s="139">
        <v>43162</v>
      </c>
      <c r="AK1318" s="139"/>
      <c r="AL1318" s="140">
        <v>1</v>
      </c>
      <c r="AM1318" s="141">
        <v>0.6</v>
      </c>
      <c r="AN1318" s="141">
        <v>1.9</v>
      </c>
      <c r="AO1318" s="141">
        <v>1.9</v>
      </c>
      <c r="AP1318" s="139" t="s">
        <v>8</v>
      </c>
      <c r="AQ1318" s="141">
        <v>3.8</v>
      </c>
      <c r="AR1318" s="139"/>
      <c r="AS1318" s="139"/>
      <c r="AT1318" s="139"/>
      <c r="AU1318" s="139"/>
      <c r="AV1318" s="139"/>
      <c r="AW1318" s="139">
        <v>2256355</v>
      </c>
      <c r="AX1318" s="139" t="s">
        <v>121</v>
      </c>
      <c r="AY1318" s="139" t="s">
        <v>82</v>
      </c>
      <c r="AZ1318" s="139"/>
      <c r="BA1318" s="139" t="s">
        <v>83</v>
      </c>
      <c r="BB1318" s="157">
        <v>596421519053</v>
      </c>
      <c r="BC1318" s="139"/>
      <c r="BD1318" s="139" t="s">
        <v>3930</v>
      </c>
      <c r="BE1318" s="139" t="s">
        <v>217</v>
      </c>
      <c r="BF1318" s="139"/>
      <c r="BG1318" s="139" t="s">
        <v>84</v>
      </c>
      <c r="BH1318" s="139" t="s">
        <v>85</v>
      </c>
      <c r="BI1318" s="139" t="s">
        <v>86</v>
      </c>
      <c r="BJ1318" s="139"/>
      <c r="BK1318" s="139" t="s">
        <v>116</v>
      </c>
    </row>
    <row r="1319" spans="1:63" ht="13.2" customHeight="1" x14ac:dyDescent="0.2">
      <c r="A1319" s="54">
        <f t="shared" si="441"/>
        <v>45930</v>
      </c>
      <c r="B1319" s="54" t="str">
        <f t="shared" si="442"/>
        <v>NRT</v>
      </c>
      <c r="C1319" s="53">
        <f t="shared" si="443"/>
        <v>82020038211</v>
      </c>
      <c r="D1319" s="55" t="str">
        <f t="shared" si="444"/>
        <v>PJP250152042</v>
      </c>
      <c r="E1319" s="53">
        <f t="shared" si="445"/>
        <v>596421520092</v>
      </c>
      <c r="F1319" s="53">
        <f t="shared" si="446"/>
        <v>2256355</v>
      </c>
      <c r="G1319" s="53" t="str">
        <f t="shared" si="447"/>
        <v>SWCORP (TEAMHT)</v>
      </c>
      <c r="H1319" s="55" t="str">
        <f t="shared" si="448"/>
        <v>김형근</v>
      </c>
      <c r="I1319" s="53">
        <f t="shared" si="449"/>
        <v>14207</v>
      </c>
      <c r="J1319" s="72">
        <f t="shared" si="450"/>
        <v>0</v>
      </c>
      <c r="K1319" s="114">
        <f t="shared" si="451"/>
        <v>1</v>
      </c>
      <c r="L1319" s="115">
        <f t="shared" si="452"/>
        <v>4</v>
      </c>
      <c r="M1319" s="115">
        <f t="shared" si="453"/>
        <v>3.6</v>
      </c>
      <c r="N1319" s="56">
        <f t="shared" si="454"/>
        <v>4</v>
      </c>
      <c r="O1319" s="53" t="str">
        <f t="shared" si="455"/>
        <v>일반(목록배제,Normal-Manifest Exception)</v>
      </c>
      <c r="P1319" s="100">
        <f t="shared" si="456"/>
        <v>7.75</v>
      </c>
      <c r="Q1319" s="63" t="str">
        <f t="shared" si="457"/>
        <v>RS704</v>
      </c>
      <c r="R1319" s="63">
        <f t="shared" si="458"/>
        <v>0</v>
      </c>
      <c r="S1319" s="54">
        <f t="shared" si="459"/>
        <v>45930</v>
      </c>
      <c r="T1319" s="94">
        <f t="shared" si="460"/>
        <v>1230</v>
      </c>
      <c r="U1319" s="98" cm="1">
        <f t="array" ref="U1319">IF(OR(ISNUMBER(SEARCH("대신대납",J1319)),ISNUMBER(SEARCH("대신 대납",J1319))),_xlfn.LET(
  _xlpm.s,J1319,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19" s="98">
        <f>((K1319-1)*2500)/(Summary!$B$23/100)</f>
        <v>0</v>
      </c>
      <c r="W1319" s="107">
        <f>IF(OR(ISNUMBER(SEARCH("대신대납",J1319)),ISNUMBER(SEARCH("대신 대납",J1319)),ISNUMBER(SEARCH("대신착불",J1319)),ISNUMBER(SEARCH("대신 착불",J1319))), 0,_xlfn.IFNA(_xlfn.IFS(
    AND(N1319/K1319 &gt; 2, N1319/K1319 &lt;= 5), 500/(Summary!$B$23/100) * K1319,
    AND(N1319/K1319 &gt; 5, N1319/K1319 &lt;= 10), 1000/(Summary!$B$23/100) * K1319,
    AND(N1319/K1319 &gt; 10, N1319/K1319 &lt;= 20), 3000/(Summary!$B$23/100) * K1319,
    AND(N1319/K1319 &gt; 20, N1319/K1319 &lt;= 25), 11000/(Summary!$B$23/100) * K1319,
    AND(N1319/K1319 &gt; 25, N1319/K1319 &lt;= 999), 15000/(Summary!$B$23/100) * K1319
),0))</f>
        <v>53.059968376258844</v>
      </c>
      <c r="X1319" s="99" cm="1">
        <f t="array" ref="X1319">_xlfn.IFNA(_xlfn.IFS(AND(P1319&gt;=2000, P1319&lt;3000), 10000, AND(P1319&gt;=3000, P1319&lt;4000), 15000, AND(P1319&gt;=4000, P1319&lt;5000), 20000, AND(P1319&gt;=5000), 25000),0)</f>
        <v>0</v>
      </c>
      <c r="Y1319" s="64" t="str">
        <f>_xlfn.IFNA(VLOOKUP(D1319,OTC!$A:$H,8,0),"")</f>
        <v/>
      </c>
      <c r="Z1319" s="102">
        <f t="shared" si="461"/>
        <v>53</v>
      </c>
      <c r="AA1319" s="113">
        <f t="shared" si="462"/>
        <v>1283</v>
      </c>
      <c r="AB1319" s="124">
        <f>IF(OR(ISNUMBER(SEARCH("적하삭제",J1319)),ISNUMBER(SEARCH("적하 삭제",J1319))),0,AA1319*Summary!$B$23/100)</f>
        <v>12090.093900000002</v>
      </c>
      <c r="AC1319" s="65"/>
      <c r="AD1319" s="145">
        <v>45930</v>
      </c>
      <c r="AE1319" s="139" t="s">
        <v>10</v>
      </c>
      <c r="AF1319" s="139">
        <v>82020038211</v>
      </c>
      <c r="AG1319" s="139" t="s">
        <v>3931</v>
      </c>
      <c r="AH1319" s="139" t="s">
        <v>3932</v>
      </c>
      <c r="AI1319" s="139">
        <v>1021699328</v>
      </c>
      <c r="AJ1319" s="139">
        <v>14207</v>
      </c>
      <c r="AK1319" s="139"/>
      <c r="AL1319" s="140">
        <v>1</v>
      </c>
      <c r="AM1319" s="141">
        <v>4</v>
      </c>
      <c r="AN1319" s="141">
        <v>3.6</v>
      </c>
      <c r="AO1319" s="141">
        <v>4</v>
      </c>
      <c r="AP1319" s="139" t="s">
        <v>8</v>
      </c>
      <c r="AQ1319" s="141">
        <v>7.75</v>
      </c>
      <c r="AR1319" s="139"/>
      <c r="AS1319" s="139"/>
      <c r="AT1319" s="139"/>
      <c r="AU1319" s="139"/>
      <c r="AV1319" s="139"/>
      <c r="AW1319" s="139">
        <v>2256355</v>
      </c>
      <c r="AX1319" s="139" t="s">
        <v>121</v>
      </c>
      <c r="AY1319" s="139" t="s">
        <v>82</v>
      </c>
      <c r="AZ1319" s="139"/>
      <c r="BA1319" s="139" t="s">
        <v>83</v>
      </c>
      <c r="BB1319" s="157">
        <v>596421520092</v>
      </c>
      <c r="BC1319" s="139"/>
      <c r="BD1319" s="139" t="s">
        <v>3933</v>
      </c>
      <c r="BE1319" s="139" t="s">
        <v>217</v>
      </c>
      <c r="BF1319" s="139"/>
      <c r="BG1319" s="139" t="s">
        <v>84</v>
      </c>
      <c r="BH1319" s="139" t="s">
        <v>85</v>
      </c>
      <c r="BI1319" s="139" t="s">
        <v>86</v>
      </c>
      <c r="BJ1319" s="139"/>
      <c r="BK1319" s="139" t="s">
        <v>116</v>
      </c>
    </row>
    <row r="1320" spans="1:63" ht="13.2" customHeight="1" x14ac:dyDescent="0.2">
      <c r="A1320" s="54">
        <f t="shared" si="441"/>
        <v>45930</v>
      </c>
      <c r="B1320" s="54" t="str">
        <f t="shared" si="442"/>
        <v>NRT</v>
      </c>
      <c r="C1320" s="53">
        <f t="shared" si="443"/>
        <v>82020038211</v>
      </c>
      <c r="D1320" s="55" t="str">
        <f t="shared" si="444"/>
        <v>PJP250151928</v>
      </c>
      <c r="E1320" s="53">
        <f t="shared" si="445"/>
        <v>596421519462</v>
      </c>
      <c r="F1320" s="53">
        <f t="shared" si="446"/>
        <v>2256355</v>
      </c>
      <c r="G1320" s="53" t="str">
        <f t="shared" si="447"/>
        <v>SWCORP (TEAMHT)</v>
      </c>
      <c r="H1320" s="55" t="str">
        <f t="shared" si="448"/>
        <v>서정희</v>
      </c>
      <c r="I1320" s="53">
        <f t="shared" si="449"/>
        <v>10321</v>
      </c>
      <c r="J1320" s="72">
        <f t="shared" si="450"/>
        <v>0</v>
      </c>
      <c r="K1320" s="114">
        <f t="shared" si="451"/>
        <v>1</v>
      </c>
      <c r="L1320" s="115">
        <f t="shared" si="452"/>
        <v>1.2</v>
      </c>
      <c r="M1320" s="115">
        <f t="shared" si="453"/>
        <v>2</v>
      </c>
      <c r="N1320" s="56">
        <f t="shared" si="454"/>
        <v>2</v>
      </c>
      <c r="O1320" s="53" t="str">
        <f t="shared" si="455"/>
        <v>일반(목록배제,Normal-Manifest Exception)</v>
      </c>
      <c r="P1320" s="100">
        <f t="shared" si="456"/>
        <v>15.9</v>
      </c>
      <c r="Q1320" s="63" t="str">
        <f t="shared" si="457"/>
        <v>RS704</v>
      </c>
      <c r="R1320" s="63">
        <f t="shared" si="458"/>
        <v>0</v>
      </c>
      <c r="S1320" s="54">
        <f t="shared" si="459"/>
        <v>45930</v>
      </c>
      <c r="T1320" s="94">
        <f t="shared" si="460"/>
        <v>850</v>
      </c>
      <c r="U1320" s="98" cm="1">
        <f t="array" ref="U1320">IF(OR(ISNUMBER(SEARCH("대신대납",J1320)),ISNUMBER(SEARCH("대신 대납",J1320))),_xlfn.LET(
  _xlpm.s,J1320,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0" s="98">
        <f>((K1320-1)*2500)/(Summary!$B$23/100)</f>
        <v>0</v>
      </c>
      <c r="W1320" s="107">
        <f>IF(OR(ISNUMBER(SEARCH("대신대납",J1320)),ISNUMBER(SEARCH("대신 대납",J1320)),ISNUMBER(SEARCH("대신착불",J1320)),ISNUMBER(SEARCH("대신 착불",J1320))), 0,_xlfn.IFNA(_xlfn.IFS(
    AND(N1320/K1320 &gt; 2, N1320/K1320 &lt;= 5), 500/(Summary!$B$23/100) * K1320,
    AND(N1320/K1320 &gt; 5, N1320/K1320 &lt;= 10), 1000/(Summary!$B$23/100) * K1320,
    AND(N1320/K1320 &gt; 10, N1320/K1320 &lt;= 20), 3000/(Summary!$B$23/100) * K1320,
    AND(N1320/K1320 &gt; 20, N1320/K1320 &lt;= 25), 11000/(Summary!$B$23/100) * K1320,
    AND(N1320/K1320 &gt; 25, N1320/K1320 &lt;= 999), 15000/(Summary!$B$23/100) * K1320
),0))</f>
        <v>0</v>
      </c>
      <c r="X1320" s="99" cm="1">
        <f t="array" ref="X1320">_xlfn.IFNA(_xlfn.IFS(AND(P1320&gt;=2000, P1320&lt;3000), 10000, AND(P1320&gt;=3000, P1320&lt;4000), 15000, AND(P1320&gt;=4000, P1320&lt;5000), 20000, AND(P1320&gt;=5000), 25000),0)</f>
        <v>0</v>
      </c>
      <c r="Y1320" s="64" t="str">
        <f>_xlfn.IFNA(VLOOKUP(D1320,OTC!$A:$H,8,0),"")</f>
        <v/>
      </c>
      <c r="Z1320" s="102">
        <f t="shared" si="461"/>
        <v>0</v>
      </c>
      <c r="AA1320" s="113">
        <f t="shared" si="462"/>
        <v>850</v>
      </c>
      <c r="AB1320" s="124">
        <f>IF(OR(ISNUMBER(SEARCH("적하삭제",J1320)),ISNUMBER(SEARCH("적하 삭제",J1320))),0,AA1320*Summary!$B$23/100)</f>
        <v>8009.8050000000003</v>
      </c>
      <c r="AC1320" s="65"/>
      <c r="AD1320" s="145">
        <v>45930</v>
      </c>
      <c r="AE1320" s="139" t="s">
        <v>10</v>
      </c>
      <c r="AF1320" s="139">
        <v>82020038211</v>
      </c>
      <c r="AG1320" s="139" t="s">
        <v>3934</v>
      </c>
      <c r="AH1320" s="139" t="s">
        <v>3667</v>
      </c>
      <c r="AI1320" s="139">
        <v>1071161503</v>
      </c>
      <c r="AJ1320" s="139">
        <v>10321</v>
      </c>
      <c r="AK1320" s="139"/>
      <c r="AL1320" s="140">
        <v>1</v>
      </c>
      <c r="AM1320" s="141">
        <v>1.2</v>
      </c>
      <c r="AN1320" s="141">
        <v>2</v>
      </c>
      <c r="AO1320" s="141">
        <v>2</v>
      </c>
      <c r="AP1320" s="139" t="s">
        <v>8</v>
      </c>
      <c r="AQ1320" s="141">
        <v>15.9</v>
      </c>
      <c r="AR1320" s="139"/>
      <c r="AS1320" s="139"/>
      <c r="AT1320" s="139"/>
      <c r="AU1320" s="139"/>
      <c r="AV1320" s="139"/>
      <c r="AW1320" s="139">
        <v>2256355</v>
      </c>
      <c r="AX1320" s="139" t="s">
        <v>121</v>
      </c>
      <c r="AY1320" s="139" t="s">
        <v>82</v>
      </c>
      <c r="AZ1320" s="139"/>
      <c r="BA1320" s="139" t="s">
        <v>83</v>
      </c>
      <c r="BB1320" s="157">
        <v>596421519462</v>
      </c>
      <c r="BC1320" s="139"/>
      <c r="BD1320" s="139" t="s">
        <v>3935</v>
      </c>
      <c r="BE1320" s="139" t="s">
        <v>217</v>
      </c>
      <c r="BF1320" s="139"/>
      <c r="BG1320" s="139" t="s">
        <v>84</v>
      </c>
      <c r="BH1320" s="139" t="s">
        <v>85</v>
      </c>
      <c r="BI1320" s="139" t="s">
        <v>86</v>
      </c>
      <c r="BJ1320" s="139"/>
      <c r="BK1320" s="139" t="s">
        <v>116</v>
      </c>
    </row>
    <row r="1321" spans="1:63" ht="13.2" customHeight="1" x14ac:dyDescent="0.2">
      <c r="A1321" s="54">
        <f t="shared" si="441"/>
        <v>45930</v>
      </c>
      <c r="B1321" s="54" t="str">
        <f t="shared" si="442"/>
        <v>NRT</v>
      </c>
      <c r="C1321" s="53">
        <f t="shared" si="443"/>
        <v>82020038211</v>
      </c>
      <c r="D1321" s="55" t="str">
        <f t="shared" si="444"/>
        <v>PJP250152617</v>
      </c>
      <c r="E1321" s="53">
        <f t="shared" si="445"/>
        <v>596421522402</v>
      </c>
      <c r="F1321" s="53">
        <f t="shared" si="446"/>
        <v>2256355</v>
      </c>
      <c r="G1321" s="53" t="str">
        <f t="shared" si="447"/>
        <v>SWCORP (TEAMHT)</v>
      </c>
      <c r="H1321" s="55" t="str">
        <f t="shared" si="448"/>
        <v>임지희</v>
      </c>
      <c r="I1321" s="53">
        <f t="shared" si="449"/>
        <v>10546</v>
      </c>
      <c r="J1321" s="72">
        <f t="shared" si="450"/>
        <v>0</v>
      </c>
      <c r="K1321" s="114">
        <f t="shared" si="451"/>
        <v>1</v>
      </c>
      <c r="L1321" s="115">
        <f t="shared" si="452"/>
        <v>0.35</v>
      </c>
      <c r="M1321" s="115">
        <f t="shared" si="453"/>
        <v>2</v>
      </c>
      <c r="N1321" s="56">
        <f t="shared" si="454"/>
        <v>2</v>
      </c>
      <c r="O1321" s="53" t="str">
        <f t="shared" si="455"/>
        <v>일반(목록배제,Normal-Manifest Exception)</v>
      </c>
      <c r="P1321" s="100">
        <f t="shared" si="456"/>
        <v>10.56</v>
      </c>
      <c r="Q1321" s="63" t="str">
        <f t="shared" si="457"/>
        <v>RS704</v>
      </c>
      <c r="R1321" s="63">
        <f t="shared" si="458"/>
        <v>0</v>
      </c>
      <c r="S1321" s="54">
        <f t="shared" si="459"/>
        <v>45930</v>
      </c>
      <c r="T1321" s="94">
        <f t="shared" si="460"/>
        <v>850</v>
      </c>
      <c r="U1321" s="98" cm="1">
        <f t="array" ref="U1321">IF(OR(ISNUMBER(SEARCH("대신대납",J1321)),ISNUMBER(SEARCH("대신 대납",J1321))),_xlfn.LET(
  _xlpm.s,J1321,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1" s="98">
        <f>((K1321-1)*2500)/(Summary!$B$23/100)</f>
        <v>0</v>
      </c>
      <c r="W1321" s="107">
        <f>IF(OR(ISNUMBER(SEARCH("대신대납",J1321)),ISNUMBER(SEARCH("대신 대납",J1321)),ISNUMBER(SEARCH("대신착불",J1321)),ISNUMBER(SEARCH("대신 착불",J1321))), 0,_xlfn.IFNA(_xlfn.IFS(
    AND(N1321/K1321 &gt; 2, N1321/K1321 &lt;= 5), 500/(Summary!$B$23/100) * K1321,
    AND(N1321/K1321 &gt; 5, N1321/K1321 &lt;= 10), 1000/(Summary!$B$23/100) * K1321,
    AND(N1321/K1321 &gt; 10, N1321/K1321 &lt;= 20), 3000/(Summary!$B$23/100) * K1321,
    AND(N1321/K1321 &gt; 20, N1321/K1321 &lt;= 25), 11000/(Summary!$B$23/100) * K1321,
    AND(N1321/K1321 &gt; 25, N1321/K1321 &lt;= 999), 15000/(Summary!$B$23/100) * K1321
),0))</f>
        <v>0</v>
      </c>
      <c r="X1321" s="99" cm="1">
        <f t="array" ref="X1321">_xlfn.IFNA(_xlfn.IFS(AND(P1321&gt;=2000, P1321&lt;3000), 10000, AND(P1321&gt;=3000, P1321&lt;4000), 15000, AND(P1321&gt;=4000, P1321&lt;5000), 20000, AND(P1321&gt;=5000), 25000),0)</f>
        <v>0</v>
      </c>
      <c r="Y1321" s="64" t="str">
        <f>_xlfn.IFNA(VLOOKUP(D1321,OTC!$A:$H,8,0),"")</f>
        <v/>
      </c>
      <c r="Z1321" s="102">
        <f t="shared" si="461"/>
        <v>0</v>
      </c>
      <c r="AA1321" s="113">
        <f t="shared" si="462"/>
        <v>850</v>
      </c>
      <c r="AB1321" s="124">
        <f>IF(OR(ISNUMBER(SEARCH("적하삭제",J1321)),ISNUMBER(SEARCH("적하 삭제",J1321))),0,AA1321*Summary!$B$23/100)</f>
        <v>8009.8050000000003</v>
      </c>
      <c r="AC1321" s="65"/>
      <c r="AD1321" s="145">
        <v>45930</v>
      </c>
      <c r="AE1321" s="139" t="s">
        <v>10</v>
      </c>
      <c r="AF1321" s="139">
        <v>82020038211</v>
      </c>
      <c r="AG1321" s="139" t="s">
        <v>3936</v>
      </c>
      <c r="AH1321" s="139" t="s">
        <v>3937</v>
      </c>
      <c r="AI1321" s="139">
        <v>1055614200</v>
      </c>
      <c r="AJ1321" s="139">
        <v>10546</v>
      </c>
      <c r="AK1321" s="139"/>
      <c r="AL1321" s="140">
        <v>1</v>
      </c>
      <c r="AM1321" s="141">
        <v>0.35</v>
      </c>
      <c r="AN1321" s="141">
        <v>2</v>
      </c>
      <c r="AO1321" s="141">
        <v>2</v>
      </c>
      <c r="AP1321" s="139" t="s">
        <v>8</v>
      </c>
      <c r="AQ1321" s="141">
        <v>10.56</v>
      </c>
      <c r="AR1321" s="139"/>
      <c r="AS1321" s="139"/>
      <c r="AT1321" s="139"/>
      <c r="AU1321" s="139"/>
      <c r="AV1321" s="139"/>
      <c r="AW1321" s="139">
        <v>2256355</v>
      </c>
      <c r="AX1321" s="139" t="s">
        <v>121</v>
      </c>
      <c r="AY1321" s="139" t="s">
        <v>82</v>
      </c>
      <c r="AZ1321" s="139"/>
      <c r="BA1321" s="139" t="s">
        <v>83</v>
      </c>
      <c r="BB1321" s="157">
        <v>596421522402</v>
      </c>
      <c r="BC1321" s="139"/>
      <c r="BD1321" s="139" t="s">
        <v>3938</v>
      </c>
      <c r="BE1321" s="139" t="s">
        <v>217</v>
      </c>
      <c r="BF1321" s="139"/>
      <c r="BG1321" s="139" t="s">
        <v>84</v>
      </c>
      <c r="BH1321" s="139" t="s">
        <v>85</v>
      </c>
      <c r="BI1321" s="139" t="s">
        <v>86</v>
      </c>
      <c r="BJ1321" s="139"/>
      <c r="BK1321" s="139" t="s">
        <v>116</v>
      </c>
    </row>
    <row r="1322" spans="1:63" ht="13.2" customHeight="1" x14ac:dyDescent="0.2">
      <c r="A1322" s="54">
        <f t="shared" si="441"/>
        <v>45930</v>
      </c>
      <c r="B1322" s="54" t="str">
        <f t="shared" si="442"/>
        <v>NRT</v>
      </c>
      <c r="C1322" s="53">
        <f t="shared" si="443"/>
        <v>82020038211</v>
      </c>
      <c r="D1322" s="55" t="str">
        <f t="shared" si="444"/>
        <v>PJP250151882</v>
      </c>
      <c r="E1322" s="53">
        <f t="shared" si="445"/>
        <v>596421518773</v>
      </c>
      <c r="F1322" s="53">
        <f t="shared" si="446"/>
        <v>2256355</v>
      </c>
      <c r="G1322" s="53" t="str">
        <f t="shared" si="447"/>
        <v>SWCORP (TEAMHT)</v>
      </c>
      <c r="H1322" s="55" t="str">
        <f t="shared" si="448"/>
        <v>이윤성</v>
      </c>
      <c r="I1322" s="53">
        <f t="shared" si="449"/>
        <v>10503</v>
      </c>
      <c r="J1322" s="72">
        <f t="shared" si="450"/>
        <v>0</v>
      </c>
      <c r="K1322" s="114">
        <f t="shared" si="451"/>
        <v>1</v>
      </c>
      <c r="L1322" s="115">
        <f t="shared" si="452"/>
        <v>1.45</v>
      </c>
      <c r="M1322" s="115">
        <f t="shared" si="453"/>
        <v>3.4</v>
      </c>
      <c r="N1322" s="56">
        <f t="shared" si="454"/>
        <v>3.4000000000000004</v>
      </c>
      <c r="O1322" s="53" t="str">
        <f t="shared" si="455"/>
        <v>일반(목록배제,Normal-Manifest Exception)</v>
      </c>
      <c r="P1322" s="100">
        <f t="shared" si="456"/>
        <v>17.600000000000001</v>
      </c>
      <c r="Q1322" s="63" t="str">
        <f t="shared" si="457"/>
        <v>RS704</v>
      </c>
      <c r="R1322" s="63">
        <f t="shared" si="458"/>
        <v>0</v>
      </c>
      <c r="S1322" s="54">
        <f t="shared" si="459"/>
        <v>45930</v>
      </c>
      <c r="T1322" s="94">
        <f t="shared" si="460"/>
        <v>1116</v>
      </c>
      <c r="U1322" s="98" cm="1">
        <f t="array" ref="U1322">IF(OR(ISNUMBER(SEARCH("대신대납",J1322)),ISNUMBER(SEARCH("대신 대납",J1322))),_xlfn.LET(
  _xlpm.s,J1322,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2" s="98">
        <f>((K1322-1)*2500)/(Summary!$B$23/100)</f>
        <v>0</v>
      </c>
      <c r="W1322" s="107">
        <f>IF(OR(ISNUMBER(SEARCH("대신대납",J1322)),ISNUMBER(SEARCH("대신 대납",J1322)),ISNUMBER(SEARCH("대신착불",J1322)),ISNUMBER(SEARCH("대신 착불",J1322))), 0,_xlfn.IFNA(_xlfn.IFS(
    AND(N1322/K1322 &gt; 2, N1322/K1322 &lt;= 5), 500/(Summary!$B$23/100) * K1322,
    AND(N1322/K1322 &gt; 5, N1322/K1322 &lt;= 10), 1000/(Summary!$B$23/100) * K1322,
    AND(N1322/K1322 &gt; 10, N1322/K1322 &lt;= 20), 3000/(Summary!$B$23/100) * K1322,
    AND(N1322/K1322 &gt; 20, N1322/K1322 &lt;= 25), 11000/(Summary!$B$23/100) * K1322,
    AND(N1322/K1322 &gt; 25, N1322/K1322 &lt;= 999), 15000/(Summary!$B$23/100) * K1322
),0))</f>
        <v>53.059968376258844</v>
      </c>
      <c r="X1322" s="99" cm="1">
        <f t="array" ref="X1322">_xlfn.IFNA(_xlfn.IFS(AND(P1322&gt;=2000, P1322&lt;3000), 10000, AND(P1322&gt;=3000, P1322&lt;4000), 15000, AND(P1322&gt;=4000, P1322&lt;5000), 20000, AND(P1322&gt;=5000), 25000),0)</f>
        <v>0</v>
      </c>
      <c r="Y1322" s="64" t="str">
        <f>_xlfn.IFNA(VLOOKUP(D1322,OTC!$A:$H,8,0),"")</f>
        <v/>
      </c>
      <c r="Z1322" s="102">
        <f t="shared" si="461"/>
        <v>53</v>
      </c>
      <c r="AA1322" s="113">
        <f t="shared" si="462"/>
        <v>1169</v>
      </c>
      <c r="AB1322" s="124">
        <f>IF(OR(ISNUMBER(SEARCH("적하삭제",J1322)),ISNUMBER(SEARCH("적하 삭제",J1322))),0,AA1322*Summary!$B$23/100)</f>
        <v>11015.8377</v>
      </c>
      <c r="AC1322" s="65"/>
      <c r="AD1322" s="145">
        <v>45930</v>
      </c>
      <c r="AE1322" s="139" t="s">
        <v>10</v>
      </c>
      <c r="AF1322" s="139">
        <v>82020038211</v>
      </c>
      <c r="AG1322" s="139" t="s">
        <v>3939</v>
      </c>
      <c r="AH1322" s="139" t="s">
        <v>3940</v>
      </c>
      <c r="AI1322" s="139">
        <v>1091431763</v>
      </c>
      <c r="AJ1322" s="139">
        <v>10503</v>
      </c>
      <c r="AK1322" s="139"/>
      <c r="AL1322" s="140">
        <v>1</v>
      </c>
      <c r="AM1322" s="141">
        <v>1.45</v>
      </c>
      <c r="AN1322" s="141">
        <v>3.4</v>
      </c>
      <c r="AO1322" s="141">
        <v>3.4</v>
      </c>
      <c r="AP1322" s="139" t="s">
        <v>8</v>
      </c>
      <c r="AQ1322" s="141">
        <v>17.600000000000001</v>
      </c>
      <c r="AR1322" s="139"/>
      <c r="AS1322" s="139"/>
      <c r="AT1322" s="139"/>
      <c r="AU1322" s="139"/>
      <c r="AV1322" s="139"/>
      <c r="AW1322" s="139">
        <v>2256355</v>
      </c>
      <c r="AX1322" s="139" t="s">
        <v>121</v>
      </c>
      <c r="AY1322" s="139" t="s">
        <v>82</v>
      </c>
      <c r="AZ1322" s="139"/>
      <c r="BA1322" s="139" t="s">
        <v>83</v>
      </c>
      <c r="BB1322" s="157">
        <v>596421518773</v>
      </c>
      <c r="BC1322" s="139"/>
      <c r="BD1322" s="139" t="s">
        <v>3941</v>
      </c>
      <c r="BE1322" s="139" t="s">
        <v>217</v>
      </c>
      <c r="BF1322" s="139"/>
      <c r="BG1322" s="139" t="s">
        <v>84</v>
      </c>
      <c r="BH1322" s="139" t="s">
        <v>85</v>
      </c>
      <c r="BI1322" s="139" t="s">
        <v>86</v>
      </c>
      <c r="BJ1322" s="139"/>
      <c r="BK1322" s="139" t="s">
        <v>116</v>
      </c>
    </row>
    <row r="1323" spans="1:63" ht="13.2" customHeight="1" x14ac:dyDescent="0.2">
      <c r="A1323" s="54">
        <f t="shared" si="441"/>
        <v>45930</v>
      </c>
      <c r="B1323" s="54" t="str">
        <f t="shared" si="442"/>
        <v>NRT</v>
      </c>
      <c r="C1323" s="53">
        <f t="shared" si="443"/>
        <v>82020038211</v>
      </c>
      <c r="D1323" s="55" t="str">
        <f t="shared" si="444"/>
        <v>PJP250151890</v>
      </c>
      <c r="E1323" s="53">
        <f t="shared" si="445"/>
        <v>596421518854</v>
      </c>
      <c r="F1323" s="53">
        <f t="shared" si="446"/>
        <v>2256355</v>
      </c>
      <c r="G1323" s="53" t="str">
        <f t="shared" si="447"/>
        <v>SWCORP (TEAMHT)</v>
      </c>
      <c r="H1323" s="55" t="str">
        <f t="shared" si="448"/>
        <v>명용민</v>
      </c>
      <c r="I1323" s="53">
        <f t="shared" si="449"/>
        <v>30062</v>
      </c>
      <c r="J1323" s="72">
        <f t="shared" si="450"/>
        <v>0</v>
      </c>
      <c r="K1323" s="114">
        <f t="shared" si="451"/>
        <v>1</v>
      </c>
      <c r="L1323" s="115">
        <f t="shared" si="452"/>
        <v>1.2</v>
      </c>
      <c r="M1323" s="115">
        <f t="shared" si="453"/>
        <v>3.4</v>
      </c>
      <c r="N1323" s="56">
        <f t="shared" si="454"/>
        <v>3.4000000000000004</v>
      </c>
      <c r="O1323" s="53" t="str">
        <f t="shared" si="455"/>
        <v>일반(목록배제,Normal-Manifest Exception)</v>
      </c>
      <c r="P1323" s="100">
        <f t="shared" si="456"/>
        <v>7.75</v>
      </c>
      <c r="Q1323" s="63" t="str">
        <f t="shared" si="457"/>
        <v>RS704</v>
      </c>
      <c r="R1323" s="63">
        <f t="shared" si="458"/>
        <v>0</v>
      </c>
      <c r="S1323" s="54">
        <f t="shared" si="459"/>
        <v>45930</v>
      </c>
      <c r="T1323" s="94">
        <f t="shared" si="460"/>
        <v>1116</v>
      </c>
      <c r="U1323" s="98" cm="1">
        <f t="array" ref="U1323">IF(OR(ISNUMBER(SEARCH("대신대납",J1323)),ISNUMBER(SEARCH("대신 대납",J1323))),_xlfn.LET(
  _xlpm.s,J1323,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3" s="98">
        <f>((K1323-1)*2500)/(Summary!$B$23/100)</f>
        <v>0</v>
      </c>
      <c r="W1323" s="107">
        <f>IF(OR(ISNUMBER(SEARCH("대신대납",J1323)),ISNUMBER(SEARCH("대신 대납",J1323)),ISNUMBER(SEARCH("대신착불",J1323)),ISNUMBER(SEARCH("대신 착불",J1323))), 0,_xlfn.IFNA(_xlfn.IFS(
    AND(N1323/K1323 &gt; 2, N1323/K1323 &lt;= 5), 500/(Summary!$B$23/100) * K1323,
    AND(N1323/K1323 &gt; 5, N1323/K1323 &lt;= 10), 1000/(Summary!$B$23/100) * K1323,
    AND(N1323/K1323 &gt; 10, N1323/K1323 &lt;= 20), 3000/(Summary!$B$23/100) * K1323,
    AND(N1323/K1323 &gt; 20, N1323/K1323 &lt;= 25), 11000/(Summary!$B$23/100) * K1323,
    AND(N1323/K1323 &gt; 25, N1323/K1323 &lt;= 999), 15000/(Summary!$B$23/100) * K1323
),0))</f>
        <v>53.059968376258844</v>
      </c>
      <c r="X1323" s="99" cm="1">
        <f t="array" ref="X1323">_xlfn.IFNA(_xlfn.IFS(AND(P1323&gt;=2000, P1323&lt;3000), 10000, AND(P1323&gt;=3000, P1323&lt;4000), 15000, AND(P1323&gt;=4000, P1323&lt;5000), 20000, AND(P1323&gt;=5000), 25000),0)</f>
        <v>0</v>
      </c>
      <c r="Y1323" s="64" t="str">
        <f>_xlfn.IFNA(VLOOKUP(D1323,OTC!$A:$H,8,0),"")</f>
        <v/>
      </c>
      <c r="Z1323" s="102">
        <f t="shared" si="461"/>
        <v>53</v>
      </c>
      <c r="AA1323" s="113">
        <f t="shared" si="462"/>
        <v>1169</v>
      </c>
      <c r="AB1323" s="124">
        <f>IF(OR(ISNUMBER(SEARCH("적하삭제",J1323)),ISNUMBER(SEARCH("적하 삭제",J1323))),0,AA1323*Summary!$B$23/100)</f>
        <v>11015.8377</v>
      </c>
      <c r="AC1323" s="65"/>
      <c r="AD1323" s="145">
        <v>45930</v>
      </c>
      <c r="AE1323" s="139" t="s">
        <v>10</v>
      </c>
      <c r="AF1323" s="139">
        <v>82020038211</v>
      </c>
      <c r="AG1323" s="139" t="s">
        <v>3942</v>
      </c>
      <c r="AH1323" s="139" t="s">
        <v>3943</v>
      </c>
      <c r="AI1323" s="139">
        <v>1045937536</v>
      </c>
      <c r="AJ1323" s="139">
        <v>30062</v>
      </c>
      <c r="AK1323" s="139"/>
      <c r="AL1323" s="140">
        <v>1</v>
      </c>
      <c r="AM1323" s="141">
        <v>1.2</v>
      </c>
      <c r="AN1323" s="141">
        <v>3.4</v>
      </c>
      <c r="AO1323" s="141">
        <v>3.4</v>
      </c>
      <c r="AP1323" s="139" t="s">
        <v>8</v>
      </c>
      <c r="AQ1323" s="141">
        <v>7.75</v>
      </c>
      <c r="AR1323" s="139"/>
      <c r="AS1323" s="139"/>
      <c r="AT1323" s="139"/>
      <c r="AU1323" s="139"/>
      <c r="AV1323" s="139"/>
      <c r="AW1323" s="139">
        <v>2256355</v>
      </c>
      <c r="AX1323" s="139" t="s">
        <v>121</v>
      </c>
      <c r="AY1323" s="139" t="s">
        <v>82</v>
      </c>
      <c r="AZ1323" s="139"/>
      <c r="BA1323" s="139" t="s">
        <v>83</v>
      </c>
      <c r="BB1323" s="157">
        <v>596421518854</v>
      </c>
      <c r="BC1323" s="139"/>
      <c r="BD1323" s="139" t="s">
        <v>3944</v>
      </c>
      <c r="BE1323" s="139" t="s">
        <v>217</v>
      </c>
      <c r="BF1323" s="139"/>
      <c r="BG1323" s="139" t="s">
        <v>84</v>
      </c>
      <c r="BH1323" s="139" t="s">
        <v>85</v>
      </c>
      <c r="BI1323" s="139" t="s">
        <v>86</v>
      </c>
      <c r="BJ1323" s="139"/>
      <c r="BK1323" s="139" t="s">
        <v>116</v>
      </c>
    </row>
    <row r="1324" spans="1:63" ht="13.2" customHeight="1" x14ac:dyDescent="0.2">
      <c r="A1324" s="54">
        <f t="shared" si="441"/>
        <v>45930</v>
      </c>
      <c r="B1324" s="54" t="str">
        <f t="shared" si="442"/>
        <v>NRT</v>
      </c>
      <c r="C1324" s="53">
        <f t="shared" si="443"/>
        <v>82020038211</v>
      </c>
      <c r="D1324" s="55" t="str">
        <f t="shared" si="444"/>
        <v>PJP250152549</v>
      </c>
      <c r="E1324" s="53">
        <f t="shared" si="445"/>
        <v>596421521772</v>
      </c>
      <c r="F1324" s="53">
        <f t="shared" si="446"/>
        <v>2256355</v>
      </c>
      <c r="G1324" s="53" t="str">
        <f t="shared" si="447"/>
        <v>SWCORP (TEAMHT)</v>
      </c>
      <c r="H1324" s="55" t="str">
        <f t="shared" si="448"/>
        <v>박정현</v>
      </c>
      <c r="I1324" s="53">
        <f t="shared" si="449"/>
        <v>8340</v>
      </c>
      <c r="J1324" s="72">
        <f t="shared" si="450"/>
        <v>0</v>
      </c>
      <c r="K1324" s="114">
        <f t="shared" si="451"/>
        <v>1</v>
      </c>
      <c r="L1324" s="115">
        <f t="shared" si="452"/>
        <v>4.5</v>
      </c>
      <c r="M1324" s="115">
        <f t="shared" si="453"/>
        <v>4</v>
      </c>
      <c r="N1324" s="56">
        <f t="shared" si="454"/>
        <v>4.5</v>
      </c>
      <c r="O1324" s="53" t="str">
        <f t="shared" si="455"/>
        <v>일반(목록배제,Normal-Manifest Exception)</v>
      </c>
      <c r="P1324" s="100">
        <f t="shared" si="456"/>
        <v>26.01</v>
      </c>
      <c r="Q1324" s="63" t="str">
        <f t="shared" si="457"/>
        <v>RS704</v>
      </c>
      <c r="R1324" s="63">
        <f t="shared" si="458"/>
        <v>0</v>
      </c>
      <c r="S1324" s="54">
        <f t="shared" si="459"/>
        <v>45930</v>
      </c>
      <c r="T1324" s="94">
        <f t="shared" si="460"/>
        <v>1325</v>
      </c>
      <c r="U1324" s="98" cm="1">
        <f t="array" ref="U1324">IF(OR(ISNUMBER(SEARCH("대신대납",J1324)),ISNUMBER(SEARCH("대신 대납",J1324))),_xlfn.LET(
  _xlpm.s,J1324,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4" s="98">
        <f>((K1324-1)*2500)/(Summary!$B$23/100)</f>
        <v>0</v>
      </c>
      <c r="W1324" s="107">
        <f>IF(OR(ISNUMBER(SEARCH("대신대납",J1324)),ISNUMBER(SEARCH("대신 대납",J1324)),ISNUMBER(SEARCH("대신착불",J1324)),ISNUMBER(SEARCH("대신 착불",J1324))), 0,_xlfn.IFNA(_xlfn.IFS(
    AND(N1324/K1324 &gt; 2, N1324/K1324 &lt;= 5), 500/(Summary!$B$23/100) * K1324,
    AND(N1324/K1324 &gt; 5, N1324/K1324 &lt;= 10), 1000/(Summary!$B$23/100) * K1324,
    AND(N1324/K1324 &gt; 10, N1324/K1324 &lt;= 20), 3000/(Summary!$B$23/100) * K1324,
    AND(N1324/K1324 &gt; 20, N1324/K1324 &lt;= 25), 11000/(Summary!$B$23/100) * K1324,
    AND(N1324/K1324 &gt; 25, N1324/K1324 &lt;= 999), 15000/(Summary!$B$23/100) * K1324
),0))</f>
        <v>53.059968376258844</v>
      </c>
      <c r="X1324" s="99" cm="1">
        <f t="array" ref="X1324">_xlfn.IFNA(_xlfn.IFS(AND(P1324&gt;=2000, P1324&lt;3000), 10000, AND(P1324&gt;=3000, P1324&lt;4000), 15000, AND(P1324&gt;=4000, P1324&lt;5000), 20000, AND(P1324&gt;=5000), 25000),0)</f>
        <v>0</v>
      </c>
      <c r="Y1324" s="64" t="str">
        <f>_xlfn.IFNA(VLOOKUP(D1324,OTC!$A:$H,8,0),"")</f>
        <v/>
      </c>
      <c r="Z1324" s="102">
        <f t="shared" si="461"/>
        <v>53</v>
      </c>
      <c r="AA1324" s="113">
        <f t="shared" si="462"/>
        <v>1378</v>
      </c>
      <c r="AB1324" s="124">
        <f>IF(OR(ISNUMBER(SEARCH("적하삭제",J1324)),ISNUMBER(SEARCH("적하 삭제",J1324))),0,AA1324*Summary!$B$23/100)</f>
        <v>12985.3074</v>
      </c>
      <c r="AC1324" s="65"/>
      <c r="AD1324" s="145">
        <v>45930</v>
      </c>
      <c r="AE1324" s="139" t="s">
        <v>10</v>
      </c>
      <c r="AF1324" s="139">
        <v>82020038211</v>
      </c>
      <c r="AG1324" s="139" t="s">
        <v>3945</v>
      </c>
      <c r="AH1324" s="139" t="s">
        <v>101</v>
      </c>
      <c r="AI1324" s="139">
        <v>1088971964</v>
      </c>
      <c r="AJ1324" s="139">
        <v>8340</v>
      </c>
      <c r="AK1324" s="139"/>
      <c r="AL1324" s="140">
        <v>1</v>
      </c>
      <c r="AM1324" s="141">
        <v>4.5</v>
      </c>
      <c r="AN1324" s="141">
        <v>4</v>
      </c>
      <c r="AO1324" s="141">
        <v>4.5</v>
      </c>
      <c r="AP1324" s="139" t="s">
        <v>8</v>
      </c>
      <c r="AQ1324" s="141">
        <v>26.01</v>
      </c>
      <c r="AR1324" s="139"/>
      <c r="AS1324" s="139"/>
      <c r="AT1324" s="139"/>
      <c r="AU1324" s="139"/>
      <c r="AV1324" s="139"/>
      <c r="AW1324" s="139">
        <v>2256355</v>
      </c>
      <c r="AX1324" s="139" t="s">
        <v>121</v>
      </c>
      <c r="AY1324" s="139" t="s">
        <v>82</v>
      </c>
      <c r="AZ1324" s="139"/>
      <c r="BA1324" s="139" t="s">
        <v>83</v>
      </c>
      <c r="BB1324" s="157">
        <v>596421521772</v>
      </c>
      <c r="BC1324" s="139"/>
      <c r="BD1324" s="139" t="s">
        <v>3946</v>
      </c>
      <c r="BE1324" s="139" t="s">
        <v>217</v>
      </c>
      <c r="BF1324" s="139"/>
      <c r="BG1324" s="139" t="s">
        <v>84</v>
      </c>
      <c r="BH1324" s="139" t="s">
        <v>85</v>
      </c>
      <c r="BI1324" s="139" t="s">
        <v>86</v>
      </c>
      <c r="BJ1324" s="139"/>
      <c r="BK1324" s="139" t="s">
        <v>116</v>
      </c>
    </row>
    <row r="1325" spans="1:63" ht="13.2" customHeight="1" x14ac:dyDescent="0.2">
      <c r="A1325" s="54">
        <f t="shared" si="441"/>
        <v>45930</v>
      </c>
      <c r="B1325" s="54" t="str">
        <f t="shared" si="442"/>
        <v>NRT</v>
      </c>
      <c r="C1325" s="53">
        <f t="shared" si="443"/>
        <v>82020038211</v>
      </c>
      <c r="D1325" s="55" t="str">
        <f t="shared" si="444"/>
        <v>PJP250151943</v>
      </c>
      <c r="E1325" s="53">
        <f t="shared" si="445"/>
        <v>596421519845</v>
      </c>
      <c r="F1325" s="53">
        <f t="shared" si="446"/>
        <v>2256355</v>
      </c>
      <c r="G1325" s="53" t="str">
        <f t="shared" si="447"/>
        <v>SWCORP (TEAMHT)</v>
      </c>
      <c r="H1325" s="55" t="str">
        <f t="shared" si="448"/>
        <v>서지혜</v>
      </c>
      <c r="I1325" s="53">
        <f t="shared" si="449"/>
        <v>7535</v>
      </c>
      <c r="J1325" s="72">
        <f t="shared" si="450"/>
        <v>0</v>
      </c>
      <c r="K1325" s="114">
        <f t="shared" si="451"/>
        <v>1</v>
      </c>
      <c r="L1325" s="115">
        <f t="shared" si="452"/>
        <v>2.35</v>
      </c>
      <c r="M1325" s="115">
        <f t="shared" si="453"/>
        <v>2</v>
      </c>
      <c r="N1325" s="56">
        <f t="shared" si="454"/>
        <v>2.4000000000000004</v>
      </c>
      <c r="O1325" s="53" t="str">
        <f t="shared" si="455"/>
        <v>일반(목록배제,Normal-Manifest Exception)</v>
      </c>
      <c r="P1325" s="100">
        <f t="shared" si="456"/>
        <v>4.71</v>
      </c>
      <c r="Q1325" s="63" t="str">
        <f t="shared" si="457"/>
        <v>RS704</v>
      </c>
      <c r="R1325" s="63">
        <f t="shared" si="458"/>
        <v>0</v>
      </c>
      <c r="S1325" s="54">
        <f t="shared" si="459"/>
        <v>45930</v>
      </c>
      <c r="T1325" s="94">
        <f t="shared" si="460"/>
        <v>926</v>
      </c>
      <c r="U1325" s="98" cm="1">
        <f t="array" ref="U1325">IF(OR(ISNUMBER(SEARCH("대신대납",J1325)),ISNUMBER(SEARCH("대신 대납",J1325))),_xlfn.LET(
  _xlpm.s,J1325,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5" s="98">
        <f>((K1325-1)*2500)/(Summary!$B$23/100)</f>
        <v>0</v>
      </c>
      <c r="W1325" s="107">
        <f>IF(OR(ISNUMBER(SEARCH("대신대납",J1325)),ISNUMBER(SEARCH("대신 대납",J1325)),ISNUMBER(SEARCH("대신착불",J1325)),ISNUMBER(SEARCH("대신 착불",J1325))), 0,_xlfn.IFNA(_xlfn.IFS(
    AND(N1325/K1325 &gt; 2, N1325/K1325 &lt;= 5), 500/(Summary!$B$23/100) * K1325,
    AND(N1325/K1325 &gt; 5, N1325/K1325 &lt;= 10), 1000/(Summary!$B$23/100) * K1325,
    AND(N1325/K1325 &gt; 10, N1325/K1325 &lt;= 20), 3000/(Summary!$B$23/100) * K1325,
    AND(N1325/K1325 &gt; 20, N1325/K1325 &lt;= 25), 11000/(Summary!$B$23/100) * K1325,
    AND(N1325/K1325 &gt; 25, N1325/K1325 &lt;= 999), 15000/(Summary!$B$23/100) * K1325
),0))</f>
        <v>53.059968376258844</v>
      </c>
      <c r="X1325" s="99" cm="1">
        <f t="array" ref="X1325">_xlfn.IFNA(_xlfn.IFS(AND(P1325&gt;=2000, P1325&lt;3000), 10000, AND(P1325&gt;=3000, P1325&lt;4000), 15000, AND(P1325&gt;=4000, P1325&lt;5000), 20000, AND(P1325&gt;=5000), 25000),0)</f>
        <v>0</v>
      </c>
      <c r="Y1325" s="64" t="str">
        <f>_xlfn.IFNA(VLOOKUP(D1325,OTC!$A:$H,8,0),"")</f>
        <v/>
      </c>
      <c r="Z1325" s="102">
        <f t="shared" si="461"/>
        <v>53</v>
      </c>
      <c r="AA1325" s="113">
        <f t="shared" si="462"/>
        <v>979</v>
      </c>
      <c r="AB1325" s="124">
        <f>IF(OR(ISNUMBER(SEARCH("적하삭제",J1325)),ISNUMBER(SEARCH("적하 삭제",J1325))),0,AA1325*Summary!$B$23/100)</f>
        <v>9225.4107000000004</v>
      </c>
      <c r="AC1325" s="65"/>
      <c r="AD1325" s="145">
        <v>45930</v>
      </c>
      <c r="AE1325" s="139" t="s">
        <v>10</v>
      </c>
      <c r="AF1325" s="139">
        <v>82020038211</v>
      </c>
      <c r="AG1325" s="139" t="s">
        <v>3947</v>
      </c>
      <c r="AH1325" s="139" t="s">
        <v>3948</v>
      </c>
      <c r="AI1325" s="139">
        <v>1042202322</v>
      </c>
      <c r="AJ1325" s="139">
        <v>7535</v>
      </c>
      <c r="AK1325" s="139"/>
      <c r="AL1325" s="140">
        <v>1</v>
      </c>
      <c r="AM1325" s="141">
        <v>2.35</v>
      </c>
      <c r="AN1325" s="141">
        <v>2</v>
      </c>
      <c r="AO1325" s="141">
        <v>2.4</v>
      </c>
      <c r="AP1325" s="139" t="s">
        <v>8</v>
      </c>
      <c r="AQ1325" s="141">
        <v>4.71</v>
      </c>
      <c r="AR1325" s="139"/>
      <c r="AS1325" s="139"/>
      <c r="AT1325" s="139"/>
      <c r="AU1325" s="139"/>
      <c r="AV1325" s="139"/>
      <c r="AW1325" s="139">
        <v>2256355</v>
      </c>
      <c r="AX1325" s="139" t="s">
        <v>121</v>
      </c>
      <c r="AY1325" s="139" t="s">
        <v>82</v>
      </c>
      <c r="AZ1325" s="139"/>
      <c r="BA1325" s="139" t="s">
        <v>83</v>
      </c>
      <c r="BB1325" s="157">
        <v>596421519845</v>
      </c>
      <c r="BC1325" s="139"/>
      <c r="BD1325" s="139" t="s">
        <v>3949</v>
      </c>
      <c r="BE1325" s="139" t="s">
        <v>217</v>
      </c>
      <c r="BF1325" s="139"/>
      <c r="BG1325" s="139" t="s">
        <v>84</v>
      </c>
      <c r="BH1325" s="139" t="s">
        <v>85</v>
      </c>
      <c r="BI1325" s="139" t="s">
        <v>86</v>
      </c>
      <c r="BJ1325" s="139"/>
      <c r="BK1325" s="139" t="s">
        <v>116</v>
      </c>
    </row>
    <row r="1326" spans="1:63" ht="13.2" customHeight="1" x14ac:dyDescent="0.2">
      <c r="A1326" s="54">
        <f t="shared" si="441"/>
        <v>45930</v>
      </c>
      <c r="B1326" s="54" t="str">
        <f t="shared" si="442"/>
        <v>NRT</v>
      </c>
      <c r="C1326" s="53">
        <f t="shared" si="443"/>
        <v>82020038211</v>
      </c>
      <c r="D1326" s="55" t="str">
        <f t="shared" si="444"/>
        <v>PJP250151885</v>
      </c>
      <c r="E1326" s="53">
        <f t="shared" si="445"/>
        <v>596421518806</v>
      </c>
      <c r="F1326" s="53">
        <f t="shared" si="446"/>
        <v>2256355</v>
      </c>
      <c r="G1326" s="53" t="str">
        <f t="shared" si="447"/>
        <v>SWCORP (TEAMHT)</v>
      </c>
      <c r="H1326" s="55" t="str">
        <f t="shared" si="448"/>
        <v>박윤호</v>
      </c>
      <c r="I1326" s="53">
        <f t="shared" si="449"/>
        <v>46623</v>
      </c>
      <c r="J1326" s="72">
        <f t="shared" si="450"/>
        <v>0</v>
      </c>
      <c r="K1326" s="114">
        <f t="shared" si="451"/>
        <v>1</v>
      </c>
      <c r="L1326" s="115">
        <f t="shared" si="452"/>
        <v>2.35</v>
      </c>
      <c r="M1326" s="115">
        <f t="shared" si="453"/>
        <v>6.2</v>
      </c>
      <c r="N1326" s="56">
        <f t="shared" si="454"/>
        <v>6.2</v>
      </c>
      <c r="O1326" s="53" t="str">
        <f t="shared" si="455"/>
        <v>일반(목록배제,Normal-Manifest Exception)</v>
      </c>
      <c r="P1326" s="100">
        <f t="shared" si="456"/>
        <v>19.54</v>
      </c>
      <c r="Q1326" s="63" t="str">
        <f t="shared" si="457"/>
        <v>RS704</v>
      </c>
      <c r="R1326" s="63">
        <f t="shared" si="458"/>
        <v>0</v>
      </c>
      <c r="S1326" s="54">
        <f t="shared" si="459"/>
        <v>45930</v>
      </c>
      <c r="T1326" s="94">
        <f t="shared" si="460"/>
        <v>1648</v>
      </c>
      <c r="U1326" s="98" cm="1">
        <f t="array" ref="U1326">IF(OR(ISNUMBER(SEARCH("대신대납",J1326)),ISNUMBER(SEARCH("대신 대납",J1326))),_xlfn.LET(
  _xlpm.s,J1326,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6" s="98">
        <f>((K1326-1)*2500)/(Summary!$B$23/100)</f>
        <v>0</v>
      </c>
      <c r="W1326" s="107">
        <f>IF(OR(ISNUMBER(SEARCH("대신대납",J1326)),ISNUMBER(SEARCH("대신 대납",J1326)),ISNUMBER(SEARCH("대신착불",J1326)),ISNUMBER(SEARCH("대신 착불",J1326))), 0,_xlfn.IFNA(_xlfn.IFS(
    AND(N1326/K1326 &gt; 2, N1326/K1326 &lt;= 5), 500/(Summary!$B$23/100) * K1326,
    AND(N1326/K1326 &gt; 5, N1326/K1326 &lt;= 10), 1000/(Summary!$B$23/100) * K1326,
    AND(N1326/K1326 &gt; 10, N1326/K1326 &lt;= 20), 3000/(Summary!$B$23/100) * K1326,
    AND(N1326/K1326 &gt; 20, N1326/K1326 &lt;= 25), 11000/(Summary!$B$23/100) * K1326,
    AND(N1326/K1326 &gt; 25, N1326/K1326 &lt;= 999), 15000/(Summary!$B$23/100) * K1326
),0))</f>
        <v>106.11993675251769</v>
      </c>
      <c r="X1326" s="99" cm="1">
        <f t="array" ref="X1326">_xlfn.IFNA(_xlfn.IFS(AND(P1326&gt;=2000, P1326&lt;3000), 10000, AND(P1326&gt;=3000, P1326&lt;4000), 15000, AND(P1326&gt;=4000, P1326&lt;5000), 20000, AND(P1326&gt;=5000), 25000),0)</f>
        <v>0</v>
      </c>
      <c r="Y1326" s="64" t="str">
        <f>_xlfn.IFNA(VLOOKUP(D1326,OTC!$A:$H,8,0),"")</f>
        <v/>
      </c>
      <c r="Z1326" s="102">
        <f t="shared" si="461"/>
        <v>106</v>
      </c>
      <c r="AA1326" s="113">
        <f t="shared" si="462"/>
        <v>1754</v>
      </c>
      <c r="AB1326" s="124">
        <f>IF(OR(ISNUMBER(SEARCH("적하삭제",J1326)),ISNUMBER(SEARCH("적하 삭제",J1326))),0,AA1326*Summary!$B$23/100)</f>
        <v>16528.468199999999</v>
      </c>
      <c r="AC1326" s="65"/>
      <c r="AD1326" s="145">
        <v>45930</v>
      </c>
      <c r="AE1326" s="139" t="s">
        <v>10</v>
      </c>
      <c r="AF1326" s="139">
        <v>82020038211</v>
      </c>
      <c r="AG1326" s="139" t="s">
        <v>3950</v>
      </c>
      <c r="AH1326" s="139" t="s">
        <v>175</v>
      </c>
      <c r="AI1326" s="139">
        <v>1050091783</v>
      </c>
      <c r="AJ1326" s="139">
        <v>46623</v>
      </c>
      <c r="AK1326" s="139"/>
      <c r="AL1326" s="140">
        <v>1</v>
      </c>
      <c r="AM1326" s="141">
        <v>2.35</v>
      </c>
      <c r="AN1326" s="141">
        <v>6.2</v>
      </c>
      <c r="AO1326" s="141">
        <v>6.5</v>
      </c>
      <c r="AP1326" s="139" t="s">
        <v>8</v>
      </c>
      <c r="AQ1326" s="141">
        <v>19.54</v>
      </c>
      <c r="AR1326" s="139"/>
      <c r="AS1326" s="139"/>
      <c r="AT1326" s="139"/>
      <c r="AU1326" s="139"/>
      <c r="AV1326" s="139"/>
      <c r="AW1326" s="139">
        <v>2256355</v>
      </c>
      <c r="AX1326" s="139" t="s">
        <v>121</v>
      </c>
      <c r="AY1326" s="139" t="s">
        <v>82</v>
      </c>
      <c r="AZ1326" s="139"/>
      <c r="BA1326" s="139" t="s">
        <v>83</v>
      </c>
      <c r="BB1326" s="157">
        <v>596421518806</v>
      </c>
      <c r="BC1326" s="139"/>
      <c r="BD1326" s="139" t="s">
        <v>3951</v>
      </c>
      <c r="BE1326" s="139" t="s">
        <v>217</v>
      </c>
      <c r="BF1326" s="139"/>
      <c r="BG1326" s="139" t="s">
        <v>84</v>
      </c>
      <c r="BH1326" s="139" t="s">
        <v>85</v>
      </c>
      <c r="BI1326" s="139" t="s">
        <v>86</v>
      </c>
      <c r="BJ1326" s="139"/>
      <c r="BK1326" s="139" t="s">
        <v>116</v>
      </c>
    </row>
    <row r="1327" spans="1:63" ht="13.2" customHeight="1" x14ac:dyDescent="0.2">
      <c r="A1327" s="54">
        <f t="shared" si="441"/>
        <v>45930</v>
      </c>
      <c r="B1327" s="54" t="str">
        <f t="shared" si="442"/>
        <v>NRT</v>
      </c>
      <c r="C1327" s="53">
        <f t="shared" si="443"/>
        <v>82020038211</v>
      </c>
      <c r="D1327" s="55" t="str">
        <f t="shared" si="444"/>
        <v>PJP250151908</v>
      </c>
      <c r="E1327" s="53">
        <f t="shared" si="445"/>
        <v>596421519031</v>
      </c>
      <c r="F1327" s="53">
        <f t="shared" si="446"/>
        <v>2256355</v>
      </c>
      <c r="G1327" s="53" t="str">
        <f t="shared" si="447"/>
        <v>SWCORP (TEAMHT)</v>
      </c>
      <c r="H1327" s="55" t="str">
        <f t="shared" si="448"/>
        <v>박지민</v>
      </c>
      <c r="I1327" s="53">
        <f t="shared" si="449"/>
        <v>3619</v>
      </c>
      <c r="J1327" s="72">
        <f t="shared" si="450"/>
        <v>0</v>
      </c>
      <c r="K1327" s="114">
        <f t="shared" si="451"/>
        <v>1</v>
      </c>
      <c r="L1327" s="115">
        <f t="shared" si="452"/>
        <v>1.2</v>
      </c>
      <c r="M1327" s="115">
        <f t="shared" si="453"/>
        <v>3.6</v>
      </c>
      <c r="N1327" s="56">
        <f t="shared" si="454"/>
        <v>3.6</v>
      </c>
      <c r="O1327" s="53" t="str">
        <f t="shared" si="455"/>
        <v>일반(목록배제,Normal-Manifest Exception)</v>
      </c>
      <c r="P1327" s="100">
        <f t="shared" si="456"/>
        <v>7.75</v>
      </c>
      <c r="Q1327" s="63" t="str">
        <f t="shared" si="457"/>
        <v>RS704</v>
      </c>
      <c r="R1327" s="63">
        <f t="shared" si="458"/>
        <v>0</v>
      </c>
      <c r="S1327" s="54">
        <f t="shared" si="459"/>
        <v>45930</v>
      </c>
      <c r="T1327" s="94">
        <f t="shared" si="460"/>
        <v>1154</v>
      </c>
      <c r="U1327" s="98" cm="1">
        <f t="array" ref="U1327">IF(OR(ISNUMBER(SEARCH("대신대납",J1327)),ISNUMBER(SEARCH("대신 대납",J1327))),_xlfn.LET(
  _xlpm.s,J1327,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7" s="98">
        <f>((K1327-1)*2500)/(Summary!$B$23/100)</f>
        <v>0</v>
      </c>
      <c r="W1327" s="107">
        <f>IF(OR(ISNUMBER(SEARCH("대신대납",J1327)),ISNUMBER(SEARCH("대신 대납",J1327)),ISNUMBER(SEARCH("대신착불",J1327)),ISNUMBER(SEARCH("대신 착불",J1327))), 0,_xlfn.IFNA(_xlfn.IFS(
    AND(N1327/K1327 &gt; 2, N1327/K1327 &lt;= 5), 500/(Summary!$B$23/100) * K1327,
    AND(N1327/K1327 &gt; 5, N1327/K1327 &lt;= 10), 1000/(Summary!$B$23/100) * K1327,
    AND(N1327/K1327 &gt; 10, N1327/K1327 &lt;= 20), 3000/(Summary!$B$23/100) * K1327,
    AND(N1327/K1327 &gt; 20, N1327/K1327 &lt;= 25), 11000/(Summary!$B$23/100) * K1327,
    AND(N1327/K1327 &gt; 25, N1327/K1327 &lt;= 999), 15000/(Summary!$B$23/100) * K1327
),0))</f>
        <v>53.059968376258844</v>
      </c>
      <c r="X1327" s="99" cm="1">
        <f t="array" ref="X1327">_xlfn.IFNA(_xlfn.IFS(AND(P1327&gt;=2000, P1327&lt;3000), 10000, AND(P1327&gt;=3000, P1327&lt;4000), 15000, AND(P1327&gt;=4000, P1327&lt;5000), 20000, AND(P1327&gt;=5000), 25000),0)</f>
        <v>0</v>
      </c>
      <c r="Y1327" s="64" t="str">
        <f>_xlfn.IFNA(VLOOKUP(D1327,OTC!$A:$H,8,0),"")</f>
        <v/>
      </c>
      <c r="Z1327" s="102">
        <f t="shared" si="461"/>
        <v>53</v>
      </c>
      <c r="AA1327" s="113">
        <f t="shared" si="462"/>
        <v>1207</v>
      </c>
      <c r="AB1327" s="124">
        <f>IF(OR(ISNUMBER(SEARCH("적하삭제",J1327)),ISNUMBER(SEARCH("적하 삭제",J1327))),0,AA1327*Summary!$B$23/100)</f>
        <v>11373.9231</v>
      </c>
      <c r="AC1327" s="65"/>
      <c r="AD1327" s="145">
        <v>45930</v>
      </c>
      <c r="AE1327" s="139" t="s">
        <v>10</v>
      </c>
      <c r="AF1327" s="139">
        <v>82020038211</v>
      </c>
      <c r="AG1327" s="139" t="s">
        <v>3952</v>
      </c>
      <c r="AH1327" s="139" t="s">
        <v>150</v>
      </c>
      <c r="AI1327" s="139">
        <v>1089276690</v>
      </c>
      <c r="AJ1327" s="139">
        <v>3619</v>
      </c>
      <c r="AK1327" s="139"/>
      <c r="AL1327" s="140">
        <v>1</v>
      </c>
      <c r="AM1327" s="141">
        <v>1.2</v>
      </c>
      <c r="AN1327" s="141">
        <v>3.6</v>
      </c>
      <c r="AO1327" s="141">
        <v>3.6</v>
      </c>
      <c r="AP1327" s="139" t="s">
        <v>8</v>
      </c>
      <c r="AQ1327" s="141">
        <v>7.75</v>
      </c>
      <c r="AR1327" s="139"/>
      <c r="AS1327" s="139"/>
      <c r="AT1327" s="139"/>
      <c r="AU1327" s="139"/>
      <c r="AV1327" s="139"/>
      <c r="AW1327" s="139">
        <v>2256355</v>
      </c>
      <c r="AX1327" s="139" t="s">
        <v>121</v>
      </c>
      <c r="AY1327" s="139" t="s">
        <v>82</v>
      </c>
      <c r="AZ1327" s="139"/>
      <c r="BA1327" s="139" t="s">
        <v>83</v>
      </c>
      <c r="BB1327" s="157">
        <v>596421519031</v>
      </c>
      <c r="BC1327" s="139"/>
      <c r="BD1327" s="139" t="s">
        <v>3953</v>
      </c>
      <c r="BE1327" s="139" t="s">
        <v>217</v>
      </c>
      <c r="BF1327" s="139"/>
      <c r="BG1327" s="139" t="s">
        <v>84</v>
      </c>
      <c r="BH1327" s="139" t="s">
        <v>85</v>
      </c>
      <c r="BI1327" s="139" t="s">
        <v>86</v>
      </c>
      <c r="BJ1327" s="139"/>
      <c r="BK1327" s="139" t="s">
        <v>116</v>
      </c>
    </row>
    <row r="1328" spans="1:63" ht="13.2" customHeight="1" x14ac:dyDescent="0.2">
      <c r="A1328" s="54">
        <f t="shared" si="441"/>
        <v>45930</v>
      </c>
      <c r="B1328" s="54" t="str">
        <f t="shared" si="442"/>
        <v>NRT</v>
      </c>
      <c r="C1328" s="53">
        <f t="shared" si="443"/>
        <v>82020038211</v>
      </c>
      <c r="D1328" s="55" t="str">
        <f t="shared" si="444"/>
        <v>PJP250152043</v>
      </c>
      <c r="E1328" s="53">
        <f t="shared" si="445"/>
        <v>596421520103</v>
      </c>
      <c r="F1328" s="53">
        <f t="shared" si="446"/>
        <v>2256355</v>
      </c>
      <c r="G1328" s="53" t="str">
        <f t="shared" si="447"/>
        <v>SWCORP (TEAMHT)</v>
      </c>
      <c r="H1328" s="55" t="str">
        <f t="shared" si="448"/>
        <v>김미현</v>
      </c>
      <c r="I1328" s="53">
        <f t="shared" si="449"/>
        <v>6277</v>
      </c>
      <c r="J1328" s="72">
        <f t="shared" si="450"/>
        <v>0</v>
      </c>
      <c r="K1328" s="114">
        <f t="shared" si="451"/>
        <v>1</v>
      </c>
      <c r="L1328" s="115">
        <f t="shared" si="452"/>
        <v>0.35</v>
      </c>
      <c r="M1328" s="115">
        <f t="shared" si="453"/>
        <v>2</v>
      </c>
      <c r="N1328" s="56">
        <f t="shared" si="454"/>
        <v>2</v>
      </c>
      <c r="O1328" s="53" t="str">
        <f t="shared" si="455"/>
        <v>일반(목록배제,Normal-Manifest Exception)</v>
      </c>
      <c r="P1328" s="100">
        <f t="shared" si="456"/>
        <v>7.41</v>
      </c>
      <c r="Q1328" s="63" t="str">
        <f t="shared" si="457"/>
        <v>RS704</v>
      </c>
      <c r="R1328" s="63">
        <f t="shared" si="458"/>
        <v>0</v>
      </c>
      <c r="S1328" s="54">
        <f t="shared" si="459"/>
        <v>45930</v>
      </c>
      <c r="T1328" s="94">
        <f t="shared" si="460"/>
        <v>850</v>
      </c>
      <c r="U1328" s="98" cm="1">
        <f t="array" ref="U1328">IF(OR(ISNUMBER(SEARCH("대신대납",J1328)),ISNUMBER(SEARCH("대신 대납",J1328))),_xlfn.LET(
  _xlpm.s,J1328,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8" s="98">
        <f>((K1328-1)*2500)/(Summary!$B$23/100)</f>
        <v>0</v>
      </c>
      <c r="W1328" s="107">
        <f>IF(OR(ISNUMBER(SEARCH("대신대납",J1328)),ISNUMBER(SEARCH("대신 대납",J1328)),ISNUMBER(SEARCH("대신착불",J1328)),ISNUMBER(SEARCH("대신 착불",J1328))), 0,_xlfn.IFNA(_xlfn.IFS(
    AND(N1328/K1328 &gt; 2, N1328/K1328 &lt;= 5), 500/(Summary!$B$23/100) * K1328,
    AND(N1328/K1328 &gt; 5, N1328/K1328 &lt;= 10), 1000/(Summary!$B$23/100) * K1328,
    AND(N1328/K1328 &gt; 10, N1328/K1328 &lt;= 20), 3000/(Summary!$B$23/100) * K1328,
    AND(N1328/K1328 &gt; 20, N1328/K1328 &lt;= 25), 11000/(Summary!$B$23/100) * K1328,
    AND(N1328/K1328 &gt; 25, N1328/K1328 &lt;= 999), 15000/(Summary!$B$23/100) * K1328
),0))</f>
        <v>0</v>
      </c>
      <c r="X1328" s="99" cm="1">
        <f t="array" ref="X1328">_xlfn.IFNA(_xlfn.IFS(AND(P1328&gt;=2000, P1328&lt;3000), 10000, AND(P1328&gt;=3000, P1328&lt;4000), 15000, AND(P1328&gt;=4000, P1328&lt;5000), 20000, AND(P1328&gt;=5000), 25000),0)</f>
        <v>0</v>
      </c>
      <c r="Y1328" s="64" t="str">
        <f>_xlfn.IFNA(VLOOKUP(D1328,OTC!$A:$H,8,0),"")</f>
        <v/>
      </c>
      <c r="Z1328" s="102">
        <f t="shared" si="461"/>
        <v>0</v>
      </c>
      <c r="AA1328" s="113">
        <f t="shared" si="462"/>
        <v>850</v>
      </c>
      <c r="AB1328" s="124">
        <f>IF(OR(ISNUMBER(SEARCH("적하삭제",J1328)),ISNUMBER(SEARCH("적하 삭제",J1328))),0,AA1328*Summary!$B$23/100)</f>
        <v>8009.8050000000003</v>
      </c>
      <c r="AC1328" s="65"/>
      <c r="AD1328" s="145">
        <v>45930</v>
      </c>
      <c r="AE1328" s="139" t="s">
        <v>10</v>
      </c>
      <c r="AF1328" s="139">
        <v>82020038211</v>
      </c>
      <c r="AG1328" s="139" t="s">
        <v>3954</v>
      </c>
      <c r="AH1328" s="139" t="s">
        <v>3955</v>
      </c>
      <c r="AI1328" s="139">
        <v>1039963179</v>
      </c>
      <c r="AJ1328" s="139">
        <v>6277</v>
      </c>
      <c r="AK1328" s="139"/>
      <c r="AL1328" s="140">
        <v>1</v>
      </c>
      <c r="AM1328" s="141">
        <v>0.35</v>
      </c>
      <c r="AN1328" s="141">
        <v>2</v>
      </c>
      <c r="AO1328" s="141">
        <v>2</v>
      </c>
      <c r="AP1328" s="139" t="s">
        <v>8</v>
      </c>
      <c r="AQ1328" s="141">
        <v>7.41</v>
      </c>
      <c r="AR1328" s="139"/>
      <c r="AS1328" s="139"/>
      <c r="AT1328" s="139"/>
      <c r="AU1328" s="139"/>
      <c r="AV1328" s="139"/>
      <c r="AW1328" s="139">
        <v>2256355</v>
      </c>
      <c r="AX1328" s="139" t="s">
        <v>121</v>
      </c>
      <c r="AY1328" s="139" t="s">
        <v>82</v>
      </c>
      <c r="AZ1328" s="139"/>
      <c r="BA1328" s="139" t="s">
        <v>83</v>
      </c>
      <c r="BB1328" s="157">
        <v>596421520103</v>
      </c>
      <c r="BC1328" s="139"/>
      <c r="BD1328" s="139" t="s">
        <v>3956</v>
      </c>
      <c r="BE1328" s="139" t="s">
        <v>217</v>
      </c>
      <c r="BF1328" s="139"/>
      <c r="BG1328" s="139" t="s">
        <v>84</v>
      </c>
      <c r="BH1328" s="139" t="s">
        <v>85</v>
      </c>
      <c r="BI1328" s="139" t="s">
        <v>86</v>
      </c>
      <c r="BJ1328" s="139"/>
      <c r="BK1328" s="139" t="s">
        <v>116</v>
      </c>
    </row>
    <row r="1329" spans="1:63" ht="13.2" customHeight="1" x14ac:dyDescent="0.2">
      <c r="A1329" s="54">
        <f t="shared" si="441"/>
        <v>45930</v>
      </c>
      <c r="B1329" s="54" t="str">
        <f t="shared" si="442"/>
        <v>NRT</v>
      </c>
      <c r="C1329" s="53">
        <f t="shared" si="443"/>
        <v>82020038211</v>
      </c>
      <c r="D1329" s="55" t="str">
        <f t="shared" si="444"/>
        <v>PJP250152545</v>
      </c>
      <c r="E1329" s="53">
        <f t="shared" si="445"/>
        <v>596421521735</v>
      </c>
      <c r="F1329" s="53">
        <f t="shared" si="446"/>
        <v>2256355</v>
      </c>
      <c r="G1329" s="53" t="str">
        <f t="shared" si="447"/>
        <v>SWCORP (TEAMHT)</v>
      </c>
      <c r="H1329" s="55" t="str">
        <f t="shared" si="448"/>
        <v>김나영</v>
      </c>
      <c r="I1329" s="53">
        <f t="shared" si="449"/>
        <v>38857</v>
      </c>
      <c r="J1329" s="72">
        <f t="shared" si="450"/>
        <v>0</v>
      </c>
      <c r="K1329" s="114">
        <f t="shared" si="451"/>
        <v>1</v>
      </c>
      <c r="L1329" s="115">
        <f t="shared" si="452"/>
        <v>2.2999999999999998</v>
      </c>
      <c r="M1329" s="115">
        <f t="shared" si="453"/>
        <v>2.4</v>
      </c>
      <c r="N1329" s="56">
        <f t="shared" si="454"/>
        <v>2.4000000000000004</v>
      </c>
      <c r="O1329" s="53" t="str">
        <f t="shared" si="455"/>
        <v>일반(목록배제,Normal-Manifest Exception)</v>
      </c>
      <c r="P1329" s="100">
        <f t="shared" si="456"/>
        <v>4.38</v>
      </c>
      <c r="Q1329" s="63" t="str">
        <f t="shared" si="457"/>
        <v>RS704</v>
      </c>
      <c r="R1329" s="63">
        <f t="shared" si="458"/>
        <v>0</v>
      </c>
      <c r="S1329" s="54">
        <f t="shared" si="459"/>
        <v>45930</v>
      </c>
      <c r="T1329" s="94">
        <f t="shared" si="460"/>
        <v>926</v>
      </c>
      <c r="U1329" s="98" cm="1">
        <f t="array" ref="U1329">IF(OR(ISNUMBER(SEARCH("대신대납",J1329)),ISNUMBER(SEARCH("대신 대납",J1329))),_xlfn.LET(
  _xlpm.s,J1329,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29" s="98">
        <f>((K1329-1)*2500)/(Summary!$B$23/100)</f>
        <v>0</v>
      </c>
      <c r="W1329" s="107">
        <f>IF(OR(ISNUMBER(SEARCH("대신대납",J1329)),ISNUMBER(SEARCH("대신 대납",J1329)),ISNUMBER(SEARCH("대신착불",J1329)),ISNUMBER(SEARCH("대신 착불",J1329))), 0,_xlfn.IFNA(_xlfn.IFS(
    AND(N1329/K1329 &gt; 2, N1329/K1329 &lt;= 5), 500/(Summary!$B$23/100) * K1329,
    AND(N1329/K1329 &gt; 5, N1329/K1329 &lt;= 10), 1000/(Summary!$B$23/100) * K1329,
    AND(N1329/K1329 &gt; 10, N1329/K1329 &lt;= 20), 3000/(Summary!$B$23/100) * K1329,
    AND(N1329/K1329 &gt; 20, N1329/K1329 &lt;= 25), 11000/(Summary!$B$23/100) * K1329,
    AND(N1329/K1329 &gt; 25, N1329/K1329 &lt;= 999), 15000/(Summary!$B$23/100) * K1329
),0))</f>
        <v>53.059968376258844</v>
      </c>
      <c r="X1329" s="99" cm="1">
        <f t="array" ref="X1329">_xlfn.IFNA(_xlfn.IFS(AND(P1329&gt;=2000, P1329&lt;3000), 10000, AND(P1329&gt;=3000, P1329&lt;4000), 15000, AND(P1329&gt;=4000, P1329&lt;5000), 20000, AND(P1329&gt;=5000), 25000),0)</f>
        <v>0</v>
      </c>
      <c r="Y1329" s="64" t="str">
        <f>_xlfn.IFNA(VLOOKUP(D1329,OTC!$A:$H,8,0),"")</f>
        <v/>
      </c>
      <c r="Z1329" s="102">
        <f t="shared" si="461"/>
        <v>53</v>
      </c>
      <c r="AA1329" s="113">
        <f t="shared" si="462"/>
        <v>979</v>
      </c>
      <c r="AB1329" s="124">
        <f>IF(OR(ISNUMBER(SEARCH("적하삭제",J1329)),ISNUMBER(SEARCH("적하 삭제",J1329))),0,AA1329*Summary!$B$23/100)</f>
        <v>9225.4107000000004</v>
      </c>
      <c r="AC1329" s="65"/>
      <c r="AD1329" s="145">
        <v>45930</v>
      </c>
      <c r="AE1329" s="139" t="s">
        <v>10</v>
      </c>
      <c r="AF1329" s="139">
        <v>82020038211</v>
      </c>
      <c r="AG1329" s="139" t="s">
        <v>3957</v>
      </c>
      <c r="AH1329" s="139" t="s">
        <v>3958</v>
      </c>
      <c r="AI1329" s="139">
        <v>1088679573</v>
      </c>
      <c r="AJ1329" s="139">
        <v>38857</v>
      </c>
      <c r="AK1329" s="139"/>
      <c r="AL1329" s="140">
        <v>1</v>
      </c>
      <c r="AM1329" s="141">
        <v>2.2999999999999998</v>
      </c>
      <c r="AN1329" s="141">
        <v>2.4</v>
      </c>
      <c r="AO1329" s="141">
        <v>2.4</v>
      </c>
      <c r="AP1329" s="139" t="s">
        <v>8</v>
      </c>
      <c r="AQ1329" s="141">
        <v>4.38</v>
      </c>
      <c r="AR1329" s="139"/>
      <c r="AS1329" s="139"/>
      <c r="AT1329" s="139"/>
      <c r="AU1329" s="139"/>
      <c r="AV1329" s="139"/>
      <c r="AW1329" s="139">
        <v>2256355</v>
      </c>
      <c r="AX1329" s="139" t="s">
        <v>121</v>
      </c>
      <c r="AY1329" s="139" t="s">
        <v>82</v>
      </c>
      <c r="AZ1329" s="139"/>
      <c r="BA1329" s="139" t="s">
        <v>83</v>
      </c>
      <c r="BB1329" s="157">
        <v>596421521735</v>
      </c>
      <c r="BC1329" s="139"/>
      <c r="BD1329" s="139" t="s">
        <v>3959</v>
      </c>
      <c r="BE1329" s="139" t="s">
        <v>217</v>
      </c>
      <c r="BF1329" s="139"/>
      <c r="BG1329" s="139" t="s">
        <v>84</v>
      </c>
      <c r="BH1329" s="139" t="s">
        <v>85</v>
      </c>
      <c r="BI1329" s="139" t="s">
        <v>86</v>
      </c>
      <c r="BJ1329" s="139"/>
      <c r="BK1329" s="139" t="s">
        <v>116</v>
      </c>
    </row>
    <row r="1330" spans="1:63" ht="13.2" customHeight="1" x14ac:dyDescent="0.2">
      <c r="A1330" s="54">
        <f t="shared" si="441"/>
        <v>45930</v>
      </c>
      <c r="B1330" s="54" t="str">
        <f t="shared" si="442"/>
        <v>NRT</v>
      </c>
      <c r="C1330" s="53">
        <f t="shared" si="443"/>
        <v>82020038211</v>
      </c>
      <c r="D1330" s="55" t="str">
        <f t="shared" si="444"/>
        <v>PJP250152256</v>
      </c>
      <c r="E1330" s="53">
        <f t="shared" si="445"/>
        <v>596421520302</v>
      </c>
      <c r="F1330" s="53">
        <f t="shared" si="446"/>
        <v>2256355</v>
      </c>
      <c r="G1330" s="53" t="str">
        <f t="shared" si="447"/>
        <v>SWCORP (TEAMHT)</v>
      </c>
      <c r="H1330" s="55" t="str">
        <f t="shared" si="448"/>
        <v>이은지</v>
      </c>
      <c r="I1330" s="53">
        <f t="shared" si="449"/>
        <v>51511</v>
      </c>
      <c r="J1330" s="72">
        <f t="shared" si="450"/>
        <v>0</v>
      </c>
      <c r="K1330" s="114">
        <f t="shared" si="451"/>
        <v>1</v>
      </c>
      <c r="L1330" s="115">
        <f t="shared" si="452"/>
        <v>1.8</v>
      </c>
      <c r="M1330" s="115">
        <f t="shared" si="453"/>
        <v>3.9</v>
      </c>
      <c r="N1330" s="56">
        <f t="shared" si="454"/>
        <v>3.9000000000000004</v>
      </c>
      <c r="O1330" s="53" t="str">
        <f t="shared" si="455"/>
        <v>일반(목록배제,Normal-Manifest Exception)</v>
      </c>
      <c r="P1330" s="100">
        <f t="shared" si="456"/>
        <v>15.75</v>
      </c>
      <c r="Q1330" s="63" t="str">
        <f t="shared" si="457"/>
        <v>RS704</v>
      </c>
      <c r="R1330" s="63">
        <f t="shared" si="458"/>
        <v>0</v>
      </c>
      <c r="S1330" s="54">
        <f t="shared" si="459"/>
        <v>45930</v>
      </c>
      <c r="T1330" s="94">
        <f t="shared" si="460"/>
        <v>1211</v>
      </c>
      <c r="U1330" s="98" cm="1">
        <f t="array" ref="U1330">IF(OR(ISNUMBER(SEARCH("대신대납",J1330)),ISNUMBER(SEARCH("대신 대납",J1330))),_xlfn.LET(
  _xlpm.s,J1330,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0" s="98">
        <f>((K1330-1)*2500)/(Summary!$B$23/100)</f>
        <v>0</v>
      </c>
      <c r="W1330" s="107">
        <f>IF(OR(ISNUMBER(SEARCH("대신대납",J1330)),ISNUMBER(SEARCH("대신 대납",J1330)),ISNUMBER(SEARCH("대신착불",J1330)),ISNUMBER(SEARCH("대신 착불",J1330))), 0,_xlfn.IFNA(_xlfn.IFS(
    AND(N1330/K1330 &gt; 2, N1330/K1330 &lt;= 5), 500/(Summary!$B$23/100) * K1330,
    AND(N1330/K1330 &gt; 5, N1330/K1330 &lt;= 10), 1000/(Summary!$B$23/100) * K1330,
    AND(N1330/K1330 &gt; 10, N1330/K1330 &lt;= 20), 3000/(Summary!$B$23/100) * K1330,
    AND(N1330/K1330 &gt; 20, N1330/K1330 &lt;= 25), 11000/(Summary!$B$23/100) * K1330,
    AND(N1330/K1330 &gt; 25, N1330/K1330 &lt;= 999), 15000/(Summary!$B$23/100) * K1330
),0))</f>
        <v>53.059968376258844</v>
      </c>
      <c r="X1330" s="99" cm="1">
        <f t="array" ref="X1330">_xlfn.IFNA(_xlfn.IFS(AND(P1330&gt;=2000, P1330&lt;3000), 10000, AND(P1330&gt;=3000, P1330&lt;4000), 15000, AND(P1330&gt;=4000, P1330&lt;5000), 20000, AND(P1330&gt;=5000), 25000),0)</f>
        <v>0</v>
      </c>
      <c r="Y1330" s="64" t="str">
        <f>_xlfn.IFNA(VLOOKUP(D1330,OTC!$A:$H,8,0),"")</f>
        <v/>
      </c>
      <c r="Z1330" s="102">
        <f t="shared" si="461"/>
        <v>53</v>
      </c>
      <c r="AA1330" s="113">
        <f t="shared" si="462"/>
        <v>1264</v>
      </c>
      <c r="AB1330" s="124">
        <f>IF(OR(ISNUMBER(SEARCH("적하삭제",J1330)),ISNUMBER(SEARCH("적하 삭제",J1330))),0,AA1330*Summary!$B$23/100)</f>
        <v>11911.051200000002</v>
      </c>
      <c r="AC1330" s="65"/>
      <c r="AD1330" s="145">
        <v>45930</v>
      </c>
      <c r="AE1330" s="139" t="s">
        <v>10</v>
      </c>
      <c r="AF1330" s="139">
        <v>82020038211</v>
      </c>
      <c r="AG1330" s="139" t="s">
        <v>3960</v>
      </c>
      <c r="AH1330" s="139" t="s">
        <v>3961</v>
      </c>
      <c r="AI1330" s="139">
        <v>1093927833</v>
      </c>
      <c r="AJ1330" s="139">
        <v>51511</v>
      </c>
      <c r="AK1330" s="139"/>
      <c r="AL1330" s="140">
        <v>1</v>
      </c>
      <c r="AM1330" s="141">
        <v>1.8</v>
      </c>
      <c r="AN1330" s="141">
        <v>3.9</v>
      </c>
      <c r="AO1330" s="141">
        <v>3.9</v>
      </c>
      <c r="AP1330" s="139" t="s">
        <v>8</v>
      </c>
      <c r="AQ1330" s="141">
        <v>15.75</v>
      </c>
      <c r="AR1330" s="139"/>
      <c r="AS1330" s="139"/>
      <c r="AT1330" s="139"/>
      <c r="AU1330" s="139"/>
      <c r="AV1330" s="139"/>
      <c r="AW1330" s="139">
        <v>2256355</v>
      </c>
      <c r="AX1330" s="139" t="s">
        <v>121</v>
      </c>
      <c r="AY1330" s="139" t="s">
        <v>82</v>
      </c>
      <c r="AZ1330" s="139"/>
      <c r="BA1330" s="139" t="s">
        <v>83</v>
      </c>
      <c r="BB1330" s="157">
        <v>596421520302</v>
      </c>
      <c r="BC1330" s="139"/>
      <c r="BD1330" s="139" t="s">
        <v>3962</v>
      </c>
      <c r="BE1330" s="139" t="s">
        <v>217</v>
      </c>
      <c r="BF1330" s="139"/>
      <c r="BG1330" s="139" t="s">
        <v>84</v>
      </c>
      <c r="BH1330" s="139" t="s">
        <v>85</v>
      </c>
      <c r="BI1330" s="139" t="s">
        <v>86</v>
      </c>
      <c r="BJ1330" s="139"/>
      <c r="BK1330" s="139" t="s">
        <v>116</v>
      </c>
    </row>
    <row r="1331" spans="1:63" ht="13.2" customHeight="1" x14ac:dyDescent="0.2">
      <c r="A1331" s="54">
        <f t="shared" si="441"/>
        <v>45930</v>
      </c>
      <c r="B1331" s="54" t="str">
        <f t="shared" si="442"/>
        <v>NRT</v>
      </c>
      <c r="C1331" s="53">
        <f t="shared" si="443"/>
        <v>82020038211</v>
      </c>
      <c r="D1331" s="55" t="str">
        <f t="shared" si="444"/>
        <v>PJP250152258</v>
      </c>
      <c r="E1331" s="53">
        <f t="shared" si="445"/>
        <v>596421520324</v>
      </c>
      <c r="F1331" s="53">
        <f t="shared" si="446"/>
        <v>2256355</v>
      </c>
      <c r="G1331" s="53" t="str">
        <f t="shared" si="447"/>
        <v>SWCORP (TEAMHT)</v>
      </c>
      <c r="H1331" s="55" t="str">
        <f t="shared" si="448"/>
        <v>김종호</v>
      </c>
      <c r="I1331" s="53">
        <f t="shared" si="449"/>
        <v>14007</v>
      </c>
      <c r="J1331" s="72">
        <f t="shared" si="450"/>
        <v>0</v>
      </c>
      <c r="K1331" s="114">
        <f t="shared" si="451"/>
        <v>1</v>
      </c>
      <c r="L1331" s="115">
        <f t="shared" si="452"/>
        <v>4.05</v>
      </c>
      <c r="M1331" s="115">
        <f t="shared" si="453"/>
        <v>3.4</v>
      </c>
      <c r="N1331" s="56">
        <f t="shared" si="454"/>
        <v>4.1000000000000005</v>
      </c>
      <c r="O1331" s="53" t="str">
        <f t="shared" si="455"/>
        <v>일반(목록배제,Normal-Manifest Exception)</v>
      </c>
      <c r="P1331" s="100">
        <f t="shared" si="456"/>
        <v>8.1999999999999993</v>
      </c>
      <c r="Q1331" s="63" t="str">
        <f t="shared" si="457"/>
        <v>RS704</v>
      </c>
      <c r="R1331" s="63">
        <f t="shared" si="458"/>
        <v>0</v>
      </c>
      <c r="S1331" s="54">
        <f t="shared" si="459"/>
        <v>45930</v>
      </c>
      <c r="T1331" s="94">
        <f t="shared" si="460"/>
        <v>1249</v>
      </c>
      <c r="U1331" s="98" cm="1">
        <f t="array" ref="U1331">IF(OR(ISNUMBER(SEARCH("대신대납",J1331)),ISNUMBER(SEARCH("대신 대납",J1331))),_xlfn.LET(
  _xlpm.s,J1331,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1" s="98">
        <f>((K1331-1)*2500)/(Summary!$B$23/100)</f>
        <v>0</v>
      </c>
      <c r="W1331" s="107">
        <f>IF(OR(ISNUMBER(SEARCH("대신대납",J1331)),ISNUMBER(SEARCH("대신 대납",J1331)),ISNUMBER(SEARCH("대신착불",J1331)),ISNUMBER(SEARCH("대신 착불",J1331))), 0,_xlfn.IFNA(_xlfn.IFS(
    AND(N1331/K1331 &gt; 2, N1331/K1331 &lt;= 5), 500/(Summary!$B$23/100) * K1331,
    AND(N1331/K1331 &gt; 5, N1331/K1331 &lt;= 10), 1000/(Summary!$B$23/100) * K1331,
    AND(N1331/K1331 &gt; 10, N1331/K1331 &lt;= 20), 3000/(Summary!$B$23/100) * K1331,
    AND(N1331/K1331 &gt; 20, N1331/K1331 &lt;= 25), 11000/(Summary!$B$23/100) * K1331,
    AND(N1331/K1331 &gt; 25, N1331/K1331 &lt;= 999), 15000/(Summary!$B$23/100) * K1331
),0))</f>
        <v>53.059968376258844</v>
      </c>
      <c r="X1331" s="99" cm="1">
        <f t="array" ref="X1331">_xlfn.IFNA(_xlfn.IFS(AND(P1331&gt;=2000, P1331&lt;3000), 10000, AND(P1331&gt;=3000, P1331&lt;4000), 15000, AND(P1331&gt;=4000, P1331&lt;5000), 20000, AND(P1331&gt;=5000), 25000),0)</f>
        <v>0</v>
      </c>
      <c r="Y1331" s="64" t="str">
        <f>_xlfn.IFNA(VLOOKUP(D1331,OTC!$A:$H,8,0),"")</f>
        <v/>
      </c>
      <c r="Z1331" s="102">
        <f t="shared" si="461"/>
        <v>53</v>
      </c>
      <c r="AA1331" s="113">
        <f t="shared" si="462"/>
        <v>1302</v>
      </c>
      <c r="AB1331" s="124">
        <f>IF(OR(ISNUMBER(SEARCH("적하삭제",J1331)),ISNUMBER(SEARCH("적하 삭제",J1331))),0,AA1331*Summary!$B$23/100)</f>
        <v>12269.136600000002</v>
      </c>
      <c r="AC1331" s="65"/>
      <c r="AD1331" s="145">
        <v>45930</v>
      </c>
      <c r="AE1331" s="139" t="s">
        <v>10</v>
      </c>
      <c r="AF1331" s="139">
        <v>82020038211</v>
      </c>
      <c r="AG1331" s="139" t="s">
        <v>3963</v>
      </c>
      <c r="AH1331" s="139" t="s">
        <v>3964</v>
      </c>
      <c r="AI1331" s="139">
        <v>1055353499</v>
      </c>
      <c r="AJ1331" s="139">
        <v>14007</v>
      </c>
      <c r="AK1331" s="139"/>
      <c r="AL1331" s="140">
        <v>1</v>
      </c>
      <c r="AM1331" s="141">
        <v>4.05</v>
      </c>
      <c r="AN1331" s="141">
        <v>3.4</v>
      </c>
      <c r="AO1331" s="141">
        <v>4.0999999999999996</v>
      </c>
      <c r="AP1331" s="139" t="s">
        <v>8</v>
      </c>
      <c r="AQ1331" s="141">
        <v>8.1999999999999993</v>
      </c>
      <c r="AR1331" s="139"/>
      <c r="AS1331" s="139"/>
      <c r="AT1331" s="139"/>
      <c r="AU1331" s="139"/>
      <c r="AV1331" s="139"/>
      <c r="AW1331" s="139">
        <v>2256355</v>
      </c>
      <c r="AX1331" s="139" t="s">
        <v>121</v>
      </c>
      <c r="AY1331" s="139" t="s">
        <v>82</v>
      </c>
      <c r="AZ1331" s="139"/>
      <c r="BA1331" s="139" t="s">
        <v>83</v>
      </c>
      <c r="BB1331" s="157">
        <v>596421520324</v>
      </c>
      <c r="BC1331" s="139"/>
      <c r="BD1331" s="139" t="s">
        <v>3965</v>
      </c>
      <c r="BE1331" s="139" t="s">
        <v>217</v>
      </c>
      <c r="BF1331" s="139"/>
      <c r="BG1331" s="139" t="s">
        <v>84</v>
      </c>
      <c r="BH1331" s="139" t="s">
        <v>85</v>
      </c>
      <c r="BI1331" s="139" t="s">
        <v>86</v>
      </c>
      <c r="BJ1331" s="139"/>
      <c r="BK1331" s="139" t="s">
        <v>116</v>
      </c>
    </row>
    <row r="1332" spans="1:63" ht="13.2" customHeight="1" x14ac:dyDescent="0.2">
      <c r="A1332" s="54">
        <f t="shared" si="441"/>
        <v>45930</v>
      </c>
      <c r="B1332" s="54" t="str">
        <f t="shared" si="442"/>
        <v>NRT</v>
      </c>
      <c r="C1332" s="53">
        <f t="shared" si="443"/>
        <v>82020038211</v>
      </c>
      <c r="D1332" s="55" t="str">
        <f t="shared" si="444"/>
        <v>PJP250151887</v>
      </c>
      <c r="E1332" s="53">
        <f t="shared" si="445"/>
        <v>596421518821</v>
      </c>
      <c r="F1332" s="53">
        <f t="shared" si="446"/>
        <v>2256355</v>
      </c>
      <c r="G1332" s="53" t="str">
        <f t="shared" si="447"/>
        <v>SWCORP (TEAMHT)</v>
      </c>
      <c r="H1332" s="55" t="str">
        <f t="shared" si="448"/>
        <v>김광은</v>
      </c>
      <c r="I1332" s="53">
        <f t="shared" si="449"/>
        <v>16909</v>
      </c>
      <c r="J1332" s="72">
        <f t="shared" si="450"/>
        <v>0</v>
      </c>
      <c r="K1332" s="114">
        <f t="shared" si="451"/>
        <v>1</v>
      </c>
      <c r="L1332" s="115">
        <f t="shared" si="452"/>
        <v>0.6</v>
      </c>
      <c r="M1332" s="115">
        <f t="shared" si="453"/>
        <v>1.9</v>
      </c>
      <c r="N1332" s="56">
        <f t="shared" si="454"/>
        <v>1.9000000000000001</v>
      </c>
      <c r="O1332" s="53" t="str">
        <f t="shared" si="455"/>
        <v>일반(목록배제,Normal-Manifest Exception)</v>
      </c>
      <c r="P1332" s="100">
        <f t="shared" si="456"/>
        <v>3.8</v>
      </c>
      <c r="Q1332" s="63" t="str">
        <f t="shared" si="457"/>
        <v>RS704</v>
      </c>
      <c r="R1332" s="63">
        <f t="shared" si="458"/>
        <v>0</v>
      </c>
      <c r="S1332" s="54">
        <f t="shared" si="459"/>
        <v>45930</v>
      </c>
      <c r="T1332" s="94">
        <f t="shared" si="460"/>
        <v>831</v>
      </c>
      <c r="U1332" s="98" cm="1">
        <f t="array" ref="U1332">IF(OR(ISNUMBER(SEARCH("대신대납",J1332)),ISNUMBER(SEARCH("대신 대납",J1332))),_xlfn.LET(
  _xlpm.s,J1332,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2" s="98">
        <f>((K1332-1)*2500)/(Summary!$B$23/100)</f>
        <v>0</v>
      </c>
      <c r="W1332" s="107">
        <f>IF(OR(ISNUMBER(SEARCH("대신대납",J1332)),ISNUMBER(SEARCH("대신 대납",J1332)),ISNUMBER(SEARCH("대신착불",J1332)),ISNUMBER(SEARCH("대신 착불",J1332))), 0,_xlfn.IFNA(_xlfn.IFS(
    AND(N1332/K1332 &gt; 2, N1332/K1332 &lt;= 5), 500/(Summary!$B$23/100) * K1332,
    AND(N1332/K1332 &gt; 5, N1332/K1332 &lt;= 10), 1000/(Summary!$B$23/100) * K1332,
    AND(N1332/K1332 &gt; 10, N1332/K1332 &lt;= 20), 3000/(Summary!$B$23/100) * K1332,
    AND(N1332/K1332 &gt; 20, N1332/K1332 &lt;= 25), 11000/(Summary!$B$23/100) * K1332,
    AND(N1332/K1332 &gt; 25, N1332/K1332 &lt;= 999), 15000/(Summary!$B$23/100) * K1332
),0))</f>
        <v>0</v>
      </c>
      <c r="X1332" s="99" cm="1">
        <f t="array" ref="X1332">_xlfn.IFNA(_xlfn.IFS(AND(P1332&gt;=2000, P1332&lt;3000), 10000, AND(P1332&gt;=3000, P1332&lt;4000), 15000, AND(P1332&gt;=4000, P1332&lt;5000), 20000, AND(P1332&gt;=5000), 25000),0)</f>
        <v>0</v>
      </c>
      <c r="Y1332" s="64" t="str">
        <f>_xlfn.IFNA(VLOOKUP(D1332,OTC!$A:$H,8,0),"")</f>
        <v/>
      </c>
      <c r="Z1332" s="102">
        <f t="shared" si="461"/>
        <v>0</v>
      </c>
      <c r="AA1332" s="113">
        <f t="shared" si="462"/>
        <v>831</v>
      </c>
      <c r="AB1332" s="124">
        <f>IF(OR(ISNUMBER(SEARCH("적하삭제",J1332)),ISNUMBER(SEARCH("적하 삭제",J1332))),0,AA1332*Summary!$B$23/100)</f>
        <v>7830.7622999999994</v>
      </c>
      <c r="AC1332" s="65"/>
      <c r="AD1332" s="145">
        <v>45930</v>
      </c>
      <c r="AE1332" s="139" t="s">
        <v>10</v>
      </c>
      <c r="AF1332" s="139">
        <v>82020038211</v>
      </c>
      <c r="AG1332" s="139" t="s">
        <v>3966</v>
      </c>
      <c r="AH1332" s="139" t="s">
        <v>3967</v>
      </c>
      <c r="AI1332" s="139">
        <v>1027145967</v>
      </c>
      <c r="AJ1332" s="139">
        <v>16909</v>
      </c>
      <c r="AK1332" s="139"/>
      <c r="AL1332" s="140">
        <v>1</v>
      </c>
      <c r="AM1332" s="141">
        <v>0.6</v>
      </c>
      <c r="AN1332" s="141">
        <v>1.9</v>
      </c>
      <c r="AO1332" s="141">
        <v>1.9</v>
      </c>
      <c r="AP1332" s="139" t="s">
        <v>8</v>
      </c>
      <c r="AQ1332" s="141">
        <v>3.8</v>
      </c>
      <c r="AR1332" s="139"/>
      <c r="AS1332" s="139"/>
      <c r="AT1332" s="139"/>
      <c r="AU1332" s="139"/>
      <c r="AV1332" s="139"/>
      <c r="AW1332" s="139">
        <v>2256355</v>
      </c>
      <c r="AX1332" s="139" t="s">
        <v>121</v>
      </c>
      <c r="AY1332" s="139" t="s">
        <v>82</v>
      </c>
      <c r="AZ1332" s="139"/>
      <c r="BA1332" s="139" t="s">
        <v>83</v>
      </c>
      <c r="BB1332" s="157">
        <v>596421518821</v>
      </c>
      <c r="BC1332" s="139"/>
      <c r="BD1332" s="139" t="s">
        <v>3968</v>
      </c>
      <c r="BE1332" s="139" t="s">
        <v>217</v>
      </c>
      <c r="BF1332" s="139"/>
      <c r="BG1332" s="139" t="s">
        <v>84</v>
      </c>
      <c r="BH1332" s="139" t="s">
        <v>85</v>
      </c>
      <c r="BI1332" s="139" t="s">
        <v>86</v>
      </c>
      <c r="BJ1332" s="139"/>
      <c r="BK1332" s="139" t="s">
        <v>116</v>
      </c>
    </row>
    <row r="1333" spans="1:63" ht="13.2" customHeight="1" x14ac:dyDescent="0.2">
      <c r="A1333" s="54">
        <f t="shared" si="441"/>
        <v>45930</v>
      </c>
      <c r="B1333" s="54" t="str">
        <f t="shared" si="442"/>
        <v>NRT</v>
      </c>
      <c r="C1333" s="53">
        <f t="shared" si="443"/>
        <v>82020038211</v>
      </c>
      <c r="D1333" s="55" t="str">
        <f t="shared" si="444"/>
        <v>PJP250151891</v>
      </c>
      <c r="E1333" s="53">
        <f t="shared" si="445"/>
        <v>596421518865</v>
      </c>
      <c r="F1333" s="53">
        <f t="shared" si="446"/>
        <v>2256355</v>
      </c>
      <c r="G1333" s="53" t="str">
        <f t="shared" si="447"/>
        <v>SWCORP (TEAMHT)</v>
      </c>
      <c r="H1333" s="55" t="str">
        <f t="shared" si="448"/>
        <v>유호성</v>
      </c>
      <c r="I1333" s="53">
        <f t="shared" si="449"/>
        <v>10136</v>
      </c>
      <c r="J1333" s="72">
        <f t="shared" si="450"/>
        <v>0</v>
      </c>
      <c r="K1333" s="114">
        <f t="shared" si="451"/>
        <v>1</v>
      </c>
      <c r="L1333" s="115">
        <f t="shared" si="452"/>
        <v>1.25</v>
      </c>
      <c r="M1333" s="115">
        <f t="shared" si="453"/>
        <v>3.4</v>
      </c>
      <c r="N1333" s="56">
        <f t="shared" si="454"/>
        <v>3.4000000000000004</v>
      </c>
      <c r="O1333" s="53" t="str">
        <f t="shared" si="455"/>
        <v>일반(목록배제,Normal-Manifest Exception)</v>
      </c>
      <c r="P1333" s="100">
        <f t="shared" si="456"/>
        <v>7.23</v>
      </c>
      <c r="Q1333" s="63" t="str">
        <f t="shared" si="457"/>
        <v>RS704</v>
      </c>
      <c r="R1333" s="63">
        <f t="shared" si="458"/>
        <v>0</v>
      </c>
      <c r="S1333" s="54">
        <f t="shared" si="459"/>
        <v>45930</v>
      </c>
      <c r="T1333" s="94">
        <f t="shared" si="460"/>
        <v>1116</v>
      </c>
      <c r="U1333" s="98" cm="1">
        <f t="array" ref="U1333">IF(OR(ISNUMBER(SEARCH("대신대납",J1333)),ISNUMBER(SEARCH("대신 대납",J1333))),_xlfn.LET(
  _xlpm.s,J1333,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3" s="98">
        <f>((K1333-1)*2500)/(Summary!$B$23/100)</f>
        <v>0</v>
      </c>
      <c r="W1333" s="107">
        <f>IF(OR(ISNUMBER(SEARCH("대신대납",J1333)),ISNUMBER(SEARCH("대신 대납",J1333)),ISNUMBER(SEARCH("대신착불",J1333)),ISNUMBER(SEARCH("대신 착불",J1333))), 0,_xlfn.IFNA(_xlfn.IFS(
    AND(N1333/K1333 &gt; 2, N1333/K1333 &lt;= 5), 500/(Summary!$B$23/100) * K1333,
    AND(N1333/K1333 &gt; 5, N1333/K1333 &lt;= 10), 1000/(Summary!$B$23/100) * K1333,
    AND(N1333/K1333 &gt; 10, N1333/K1333 &lt;= 20), 3000/(Summary!$B$23/100) * K1333,
    AND(N1333/K1333 &gt; 20, N1333/K1333 &lt;= 25), 11000/(Summary!$B$23/100) * K1333,
    AND(N1333/K1333 &gt; 25, N1333/K1333 &lt;= 999), 15000/(Summary!$B$23/100) * K1333
),0))</f>
        <v>53.059968376258844</v>
      </c>
      <c r="X1333" s="99" cm="1">
        <f t="array" ref="X1333">_xlfn.IFNA(_xlfn.IFS(AND(P1333&gt;=2000, P1333&lt;3000), 10000, AND(P1333&gt;=3000, P1333&lt;4000), 15000, AND(P1333&gt;=4000, P1333&lt;5000), 20000, AND(P1333&gt;=5000), 25000),0)</f>
        <v>0</v>
      </c>
      <c r="Y1333" s="64" t="str">
        <f>_xlfn.IFNA(VLOOKUP(D1333,OTC!$A:$H,8,0),"")</f>
        <v/>
      </c>
      <c r="Z1333" s="102">
        <f t="shared" si="461"/>
        <v>53</v>
      </c>
      <c r="AA1333" s="113">
        <f t="shared" si="462"/>
        <v>1169</v>
      </c>
      <c r="AB1333" s="124">
        <f>IF(OR(ISNUMBER(SEARCH("적하삭제",J1333)),ISNUMBER(SEARCH("적하 삭제",J1333))),0,AA1333*Summary!$B$23/100)</f>
        <v>11015.8377</v>
      </c>
      <c r="AC1333" s="65"/>
      <c r="AD1333" s="145">
        <v>45930</v>
      </c>
      <c r="AE1333" s="139" t="s">
        <v>10</v>
      </c>
      <c r="AF1333" s="139">
        <v>82020038211</v>
      </c>
      <c r="AG1333" s="139" t="s">
        <v>3969</v>
      </c>
      <c r="AH1333" s="139" t="s">
        <v>3970</v>
      </c>
      <c r="AI1333" s="139">
        <v>1096285855</v>
      </c>
      <c r="AJ1333" s="139">
        <v>10136</v>
      </c>
      <c r="AK1333" s="139"/>
      <c r="AL1333" s="140">
        <v>1</v>
      </c>
      <c r="AM1333" s="141">
        <v>1.25</v>
      </c>
      <c r="AN1333" s="141">
        <v>3.4</v>
      </c>
      <c r="AO1333" s="141">
        <v>3.4</v>
      </c>
      <c r="AP1333" s="139" t="s">
        <v>8</v>
      </c>
      <c r="AQ1333" s="141">
        <v>7.23</v>
      </c>
      <c r="AR1333" s="139"/>
      <c r="AS1333" s="139"/>
      <c r="AT1333" s="139"/>
      <c r="AU1333" s="139"/>
      <c r="AV1333" s="139"/>
      <c r="AW1333" s="139">
        <v>2256355</v>
      </c>
      <c r="AX1333" s="139" t="s">
        <v>121</v>
      </c>
      <c r="AY1333" s="139" t="s">
        <v>82</v>
      </c>
      <c r="AZ1333" s="139"/>
      <c r="BA1333" s="139" t="s">
        <v>83</v>
      </c>
      <c r="BB1333" s="157">
        <v>596421518865</v>
      </c>
      <c r="BC1333" s="139"/>
      <c r="BD1333" s="139" t="s">
        <v>3971</v>
      </c>
      <c r="BE1333" s="139" t="s">
        <v>217</v>
      </c>
      <c r="BF1333" s="139"/>
      <c r="BG1333" s="139" t="s">
        <v>84</v>
      </c>
      <c r="BH1333" s="139" t="s">
        <v>85</v>
      </c>
      <c r="BI1333" s="139" t="s">
        <v>86</v>
      </c>
      <c r="BJ1333" s="139"/>
      <c r="BK1333" s="139" t="s">
        <v>116</v>
      </c>
    </row>
    <row r="1334" spans="1:63" ht="13.2" customHeight="1" x14ac:dyDescent="0.2">
      <c r="A1334" s="54">
        <f t="shared" si="441"/>
        <v>45930</v>
      </c>
      <c r="B1334" s="54" t="str">
        <f t="shared" si="442"/>
        <v>NRT</v>
      </c>
      <c r="C1334" s="53">
        <f t="shared" si="443"/>
        <v>82020038211</v>
      </c>
      <c r="D1334" s="55" t="str">
        <f t="shared" si="444"/>
        <v>PJP250152044</v>
      </c>
      <c r="E1334" s="53">
        <f t="shared" si="445"/>
        <v>596421520114</v>
      </c>
      <c r="F1334" s="53">
        <f t="shared" si="446"/>
        <v>2256355</v>
      </c>
      <c r="G1334" s="53" t="str">
        <f t="shared" si="447"/>
        <v>SWCORP (TEAMHT)</v>
      </c>
      <c r="H1334" s="55" t="str">
        <f t="shared" si="448"/>
        <v>박현우</v>
      </c>
      <c r="I1334" s="53">
        <f t="shared" si="449"/>
        <v>12111</v>
      </c>
      <c r="J1334" s="72">
        <f t="shared" si="450"/>
        <v>0</v>
      </c>
      <c r="K1334" s="114">
        <f t="shared" si="451"/>
        <v>1</v>
      </c>
      <c r="L1334" s="115">
        <f t="shared" si="452"/>
        <v>2.5499999999999998</v>
      </c>
      <c r="M1334" s="115">
        <f t="shared" si="453"/>
        <v>2</v>
      </c>
      <c r="N1334" s="56">
        <f t="shared" si="454"/>
        <v>2.6</v>
      </c>
      <c r="O1334" s="53" t="str">
        <f t="shared" si="455"/>
        <v>일반(목록배제,Normal-Manifest Exception)</v>
      </c>
      <c r="P1334" s="100">
        <f t="shared" si="456"/>
        <v>11.83</v>
      </c>
      <c r="Q1334" s="63" t="str">
        <f t="shared" si="457"/>
        <v>RS704</v>
      </c>
      <c r="R1334" s="63">
        <f t="shared" si="458"/>
        <v>0</v>
      </c>
      <c r="S1334" s="54">
        <f t="shared" si="459"/>
        <v>45930</v>
      </c>
      <c r="T1334" s="94">
        <f t="shared" si="460"/>
        <v>964</v>
      </c>
      <c r="U1334" s="98" cm="1">
        <f t="array" ref="U1334">IF(OR(ISNUMBER(SEARCH("대신대납",J1334)),ISNUMBER(SEARCH("대신 대납",J1334))),_xlfn.LET(
  _xlpm.s,J1334,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4" s="98">
        <f>((K1334-1)*2500)/(Summary!$B$23/100)</f>
        <v>0</v>
      </c>
      <c r="W1334" s="107">
        <f>IF(OR(ISNUMBER(SEARCH("대신대납",J1334)),ISNUMBER(SEARCH("대신 대납",J1334)),ISNUMBER(SEARCH("대신착불",J1334)),ISNUMBER(SEARCH("대신 착불",J1334))), 0,_xlfn.IFNA(_xlfn.IFS(
    AND(N1334/K1334 &gt; 2, N1334/K1334 &lt;= 5), 500/(Summary!$B$23/100) * K1334,
    AND(N1334/K1334 &gt; 5, N1334/K1334 &lt;= 10), 1000/(Summary!$B$23/100) * K1334,
    AND(N1334/K1334 &gt; 10, N1334/K1334 &lt;= 20), 3000/(Summary!$B$23/100) * K1334,
    AND(N1334/K1334 &gt; 20, N1334/K1334 &lt;= 25), 11000/(Summary!$B$23/100) * K1334,
    AND(N1334/K1334 &gt; 25, N1334/K1334 &lt;= 999), 15000/(Summary!$B$23/100) * K1334
),0))</f>
        <v>53.059968376258844</v>
      </c>
      <c r="X1334" s="99" cm="1">
        <f t="array" ref="X1334">_xlfn.IFNA(_xlfn.IFS(AND(P1334&gt;=2000, P1334&lt;3000), 10000, AND(P1334&gt;=3000, P1334&lt;4000), 15000, AND(P1334&gt;=4000, P1334&lt;5000), 20000, AND(P1334&gt;=5000), 25000),0)</f>
        <v>0</v>
      </c>
      <c r="Y1334" s="64" t="str">
        <f>_xlfn.IFNA(VLOOKUP(D1334,OTC!$A:$H,8,0),"")</f>
        <v/>
      </c>
      <c r="Z1334" s="102">
        <f t="shared" si="461"/>
        <v>53</v>
      </c>
      <c r="AA1334" s="113">
        <f t="shared" si="462"/>
        <v>1017</v>
      </c>
      <c r="AB1334" s="124">
        <f>IF(OR(ISNUMBER(SEARCH("적하삭제",J1334)),ISNUMBER(SEARCH("적하 삭제",J1334))),0,AA1334*Summary!$B$23/100)</f>
        <v>9583.4961000000003</v>
      </c>
      <c r="AC1334" s="65"/>
      <c r="AD1334" s="145">
        <v>45930</v>
      </c>
      <c r="AE1334" s="139" t="s">
        <v>10</v>
      </c>
      <c r="AF1334" s="139">
        <v>82020038211</v>
      </c>
      <c r="AG1334" s="139" t="s">
        <v>3972</v>
      </c>
      <c r="AH1334" s="139" t="s">
        <v>97</v>
      </c>
      <c r="AI1334" s="139">
        <v>1082249429</v>
      </c>
      <c r="AJ1334" s="139">
        <v>12111</v>
      </c>
      <c r="AK1334" s="139"/>
      <c r="AL1334" s="140">
        <v>1</v>
      </c>
      <c r="AM1334" s="141">
        <v>2.5499999999999998</v>
      </c>
      <c r="AN1334" s="141">
        <v>2</v>
      </c>
      <c r="AO1334" s="141">
        <v>2.6</v>
      </c>
      <c r="AP1334" s="139" t="s">
        <v>8</v>
      </c>
      <c r="AQ1334" s="141">
        <v>11.83</v>
      </c>
      <c r="AR1334" s="139"/>
      <c r="AS1334" s="139"/>
      <c r="AT1334" s="139"/>
      <c r="AU1334" s="139"/>
      <c r="AV1334" s="139"/>
      <c r="AW1334" s="139">
        <v>2256355</v>
      </c>
      <c r="AX1334" s="139" t="s">
        <v>121</v>
      </c>
      <c r="AY1334" s="139" t="s">
        <v>82</v>
      </c>
      <c r="AZ1334" s="139"/>
      <c r="BA1334" s="139" t="s">
        <v>83</v>
      </c>
      <c r="BB1334" s="157">
        <v>596421520114</v>
      </c>
      <c r="BC1334" s="139"/>
      <c r="BD1334" s="139" t="s">
        <v>3973</v>
      </c>
      <c r="BE1334" s="139" t="s">
        <v>217</v>
      </c>
      <c r="BF1334" s="139"/>
      <c r="BG1334" s="139" t="s">
        <v>84</v>
      </c>
      <c r="BH1334" s="139" t="s">
        <v>85</v>
      </c>
      <c r="BI1334" s="139" t="s">
        <v>86</v>
      </c>
      <c r="BJ1334" s="139"/>
      <c r="BK1334" s="139" t="s">
        <v>116</v>
      </c>
    </row>
    <row r="1335" spans="1:63" ht="13.2" customHeight="1" x14ac:dyDescent="0.2">
      <c r="A1335" s="54">
        <f t="shared" si="441"/>
        <v>45930</v>
      </c>
      <c r="B1335" s="54" t="str">
        <f t="shared" si="442"/>
        <v>NRT</v>
      </c>
      <c r="C1335" s="53">
        <f t="shared" si="443"/>
        <v>82020038211</v>
      </c>
      <c r="D1335" s="55" t="str">
        <f t="shared" si="444"/>
        <v>PJP250152271</v>
      </c>
      <c r="E1335" s="53">
        <f t="shared" si="445"/>
        <v>596421520475</v>
      </c>
      <c r="F1335" s="53">
        <f t="shared" si="446"/>
        <v>2256355</v>
      </c>
      <c r="G1335" s="53" t="str">
        <f t="shared" si="447"/>
        <v>SWCORP (TEAMHT)</v>
      </c>
      <c r="H1335" s="55" t="str">
        <f t="shared" si="448"/>
        <v>조희선</v>
      </c>
      <c r="I1335" s="53">
        <f t="shared" si="449"/>
        <v>11901</v>
      </c>
      <c r="J1335" s="72">
        <f t="shared" si="450"/>
        <v>0</v>
      </c>
      <c r="K1335" s="114">
        <f t="shared" si="451"/>
        <v>1</v>
      </c>
      <c r="L1335" s="115">
        <f t="shared" si="452"/>
        <v>1.45</v>
      </c>
      <c r="M1335" s="115">
        <f t="shared" si="453"/>
        <v>3.5</v>
      </c>
      <c r="N1335" s="56">
        <f t="shared" si="454"/>
        <v>3.5</v>
      </c>
      <c r="O1335" s="53" t="str">
        <f t="shared" si="455"/>
        <v>일반(목록배제,Normal-Manifest Exception)</v>
      </c>
      <c r="P1335" s="100">
        <f t="shared" si="456"/>
        <v>23.63</v>
      </c>
      <c r="Q1335" s="63" t="str">
        <f t="shared" si="457"/>
        <v>RS704</v>
      </c>
      <c r="R1335" s="63">
        <f t="shared" si="458"/>
        <v>0</v>
      </c>
      <c r="S1335" s="54">
        <f t="shared" si="459"/>
        <v>45930</v>
      </c>
      <c r="T1335" s="94">
        <f t="shared" si="460"/>
        <v>1135</v>
      </c>
      <c r="U1335" s="98" cm="1">
        <f t="array" ref="U1335">IF(OR(ISNUMBER(SEARCH("대신대납",J1335)),ISNUMBER(SEARCH("대신 대납",J1335))),_xlfn.LET(
  _xlpm.s,J1335,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5" s="98">
        <f>((K1335-1)*2500)/(Summary!$B$23/100)</f>
        <v>0</v>
      </c>
      <c r="W1335" s="107">
        <f>IF(OR(ISNUMBER(SEARCH("대신대납",J1335)),ISNUMBER(SEARCH("대신 대납",J1335)),ISNUMBER(SEARCH("대신착불",J1335)),ISNUMBER(SEARCH("대신 착불",J1335))), 0,_xlfn.IFNA(_xlfn.IFS(
    AND(N1335/K1335 &gt; 2, N1335/K1335 &lt;= 5), 500/(Summary!$B$23/100) * K1335,
    AND(N1335/K1335 &gt; 5, N1335/K1335 &lt;= 10), 1000/(Summary!$B$23/100) * K1335,
    AND(N1335/K1335 &gt; 10, N1335/K1335 &lt;= 20), 3000/(Summary!$B$23/100) * K1335,
    AND(N1335/K1335 &gt; 20, N1335/K1335 &lt;= 25), 11000/(Summary!$B$23/100) * K1335,
    AND(N1335/K1335 &gt; 25, N1335/K1335 &lt;= 999), 15000/(Summary!$B$23/100) * K1335
),0))</f>
        <v>53.059968376258844</v>
      </c>
      <c r="X1335" s="99" cm="1">
        <f t="array" ref="X1335">_xlfn.IFNA(_xlfn.IFS(AND(P1335&gt;=2000, P1335&lt;3000), 10000, AND(P1335&gt;=3000, P1335&lt;4000), 15000, AND(P1335&gt;=4000, P1335&lt;5000), 20000, AND(P1335&gt;=5000), 25000),0)</f>
        <v>0</v>
      </c>
      <c r="Y1335" s="64" t="str">
        <f>_xlfn.IFNA(VLOOKUP(D1335,OTC!$A:$H,8,0),"")</f>
        <v/>
      </c>
      <c r="Z1335" s="102">
        <f t="shared" si="461"/>
        <v>53</v>
      </c>
      <c r="AA1335" s="113">
        <f t="shared" si="462"/>
        <v>1188</v>
      </c>
      <c r="AB1335" s="124">
        <f>IF(OR(ISNUMBER(SEARCH("적하삭제",J1335)),ISNUMBER(SEARCH("적하 삭제",J1335))),0,AA1335*Summary!$B$23/100)</f>
        <v>11194.8804</v>
      </c>
      <c r="AC1335" s="65"/>
      <c r="AD1335" s="145">
        <v>45930</v>
      </c>
      <c r="AE1335" s="139" t="s">
        <v>10</v>
      </c>
      <c r="AF1335" s="139">
        <v>82020038211</v>
      </c>
      <c r="AG1335" s="139" t="s">
        <v>3974</v>
      </c>
      <c r="AH1335" s="139" t="s">
        <v>3975</v>
      </c>
      <c r="AI1335" s="139">
        <v>1082981059</v>
      </c>
      <c r="AJ1335" s="139">
        <v>11901</v>
      </c>
      <c r="AK1335" s="139"/>
      <c r="AL1335" s="140">
        <v>1</v>
      </c>
      <c r="AM1335" s="141">
        <v>1.45</v>
      </c>
      <c r="AN1335" s="141">
        <v>3.5</v>
      </c>
      <c r="AO1335" s="141">
        <v>3.5</v>
      </c>
      <c r="AP1335" s="139" t="s">
        <v>8</v>
      </c>
      <c r="AQ1335" s="141">
        <v>23.63</v>
      </c>
      <c r="AR1335" s="139"/>
      <c r="AS1335" s="139"/>
      <c r="AT1335" s="139"/>
      <c r="AU1335" s="139"/>
      <c r="AV1335" s="139"/>
      <c r="AW1335" s="139">
        <v>2256355</v>
      </c>
      <c r="AX1335" s="139" t="s">
        <v>121</v>
      </c>
      <c r="AY1335" s="139" t="s">
        <v>82</v>
      </c>
      <c r="AZ1335" s="139"/>
      <c r="BA1335" s="139" t="s">
        <v>83</v>
      </c>
      <c r="BB1335" s="157">
        <v>596421520475</v>
      </c>
      <c r="BC1335" s="139"/>
      <c r="BD1335" s="139" t="s">
        <v>3976</v>
      </c>
      <c r="BE1335" s="139" t="s">
        <v>217</v>
      </c>
      <c r="BF1335" s="139"/>
      <c r="BG1335" s="139" t="s">
        <v>84</v>
      </c>
      <c r="BH1335" s="139" t="s">
        <v>85</v>
      </c>
      <c r="BI1335" s="139" t="s">
        <v>86</v>
      </c>
      <c r="BJ1335" s="139"/>
      <c r="BK1335" s="139" t="s">
        <v>116</v>
      </c>
    </row>
    <row r="1336" spans="1:63" ht="13.2" customHeight="1" x14ac:dyDescent="0.2">
      <c r="A1336" s="54">
        <f t="shared" si="441"/>
        <v>45930</v>
      </c>
      <c r="B1336" s="54" t="str">
        <f t="shared" si="442"/>
        <v>NRT</v>
      </c>
      <c r="C1336" s="53">
        <f t="shared" si="443"/>
        <v>82020038211</v>
      </c>
      <c r="D1336" s="55" t="str">
        <f t="shared" si="444"/>
        <v>PJP250151901</v>
      </c>
      <c r="E1336" s="53">
        <f t="shared" si="445"/>
        <v>596421518961</v>
      </c>
      <c r="F1336" s="53">
        <f t="shared" si="446"/>
        <v>2256355</v>
      </c>
      <c r="G1336" s="53" t="str">
        <f t="shared" si="447"/>
        <v>SWCORP (TEAMHT)</v>
      </c>
      <c r="H1336" s="55" t="str">
        <f t="shared" si="448"/>
        <v>임한진</v>
      </c>
      <c r="I1336" s="53">
        <f t="shared" si="449"/>
        <v>44019</v>
      </c>
      <c r="J1336" s="72">
        <f t="shared" si="450"/>
        <v>0</v>
      </c>
      <c r="K1336" s="114">
        <f t="shared" si="451"/>
        <v>1</v>
      </c>
      <c r="L1336" s="115">
        <f t="shared" si="452"/>
        <v>3</v>
      </c>
      <c r="M1336" s="115">
        <f t="shared" si="453"/>
        <v>8.5</v>
      </c>
      <c r="N1336" s="56">
        <f t="shared" si="454"/>
        <v>8.5</v>
      </c>
      <c r="O1336" s="53" t="str">
        <f t="shared" si="455"/>
        <v>일반(목록배제,Normal-Manifest Exception)</v>
      </c>
      <c r="P1336" s="100">
        <f t="shared" si="456"/>
        <v>29.09</v>
      </c>
      <c r="Q1336" s="63" t="str">
        <f t="shared" si="457"/>
        <v>RS704</v>
      </c>
      <c r="R1336" s="63">
        <f t="shared" si="458"/>
        <v>0</v>
      </c>
      <c r="S1336" s="54">
        <f t="shared" si="459"/>
        <v>45930</v>
      </c>
      <c r="T1336" s="94">
        <f t="shared" si="460"/>
        <v>2085</v>
      </c>
      <c r="U1336" s="98" cm="1">
        <f t="array" ref="U1336">IF(OR(ISNUMBER(SEARCH("대신대납",J1336)),ISNUMBER(SEARCH("대신 대납",J1336))),_xlfn.LET(
  _xlpm.s,J1336,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6" s="98">
        <f>((K1336-1)*2500)/(Summary!$B$23/100)</f>
        <v>0</v>
      </c>
      <c r="W1336" s="107">
        <f>IF(OR(ISNUMBER(SEARCH("대신대납",J1336)),ISNUMBER(SEARCH("대신 대납",J1336)),ISNUMBER(SEARCH("대신착불",J1336)),ISNUMBER(SEARCH("대신 착불",J1336))), 0,_xlfn.IFNA(_xlfn.IFS(
    AND(N1336/K1336 &gt; 2, N1336/K1336 &lt;= 5), 500/(Summary!$B$23/100) * K1336,
    AND(N1336/K1336 &gt; 5, N1336/K1336 &lt;= 10), 1000/(Summary!$B$23/100) * K1336,
    AND(N1336/K1336 &gt; 10, N1336/K1336 &lt;= 20), 3000/(Summary!$B$23/100) * K1336,
    AND(N1336/K1336 &gt; 20, N1336/K1336 &lt;= 25), 11000/(Summary!$B$23/100) * K1336,
    AND(N1336/K1336 &gt; 25, N1336/K1336 &lt;= 999), 15000/(Summary!$B$23/100) * K1336
),0))</f>
        <v>106.11993675251769</v>
      </c>
      <c r="X1336" s="99" cm="1">
        <f t="array" ref="X1336">_xlfn.IFNA(_xlfn.IFS(AND(P1336&gt;=2000, P1336&lt;3000), 10000, AND(P1336&gt;=3000, P1336&lt;4000), 15000, AND(P1336&gt;=4000, P1336&lt;5000), 20000, AND(P1336&gt;=5000), 25000),0)</f>
        <v>0</v>
      </c>
      <c r="Y1336" s="64" t="str">
        <f>_xlfn.IFNA(VLOOKUP(D1336,OTC!$A:$H,8,0),"")</f>
        <v/>
      </c>
      <c r="Z1336" s="102">
        <f t="shared" si="461"/>
        <v>106</v>
      </c>
      <c r="AA1336" s="113">
        <f t="shared" si="462"/>
        <v>2191</v>
      </c>
      <c r="AB1336" s="124">
        <f>IF(OR(ISNUMBER(SEARCH("적하삭제",J1336)),ISNUMBER(SEARCH("적하 삭제",J1336))),0,AA1336*Summary!$B$23/100)</f>
        <v>20646.4503</v>
      </c>
      <c r="AC1336" s="65"/>
      <c r="AD1336" s="145">
        <v>45930</v>
      </c>
      <c r="AE1336" s="139" t="s">
        <v>10</v>
      </c>
      <c r="AF1336" s="139">
        <v>82020038211</v>
      </c>
      <c r="AG1336" s="139" t="s">
        <v>3977</v>
      </c>
      <c r="AH1336" s="139" t="s">
        <v>3978</v>
      </c>
      <c r="AI1336" s="139">
        <v>1093473260</v>
      </c>
      <c r="AJ1336" s="139">
        <v>44019</v>
      </c>
      <c r="AK1336" s="139"/>
      <c r="AL1336" s="140">
        <v>1</v>
      </c>
      <c r="AM1336" s="141">
        <v>3</v>
      </c>
      <c r="AN1336" s="141">
        <v>8.5</v>
      </c>
      <c r="AO1336" s="141">
        <v>8.5</v>
      </c>
      <c r="AP1336" s="139" t="s">
        <v>8</v>
      </c>
      <c r="AQ1336" s="141">
        <v>29.09</v>
      </c>
      <c r="AR1336" s="139"/>
      <c r="AS1336" s="139"/>
      <c r="AT1336" s="139"/>
      <c r="AU1336" s="139"/>
      <c r="AV1336" s="139"/>
      <c r="AW1336" s="139">
        <v>2256355</v>
      </c>
      <c r="AX1336" s="139" t="s">
        <v>121</v>
      </c>
      <c r="AY1336" s="139" t="s">
        <v>82</v>
      </c>
      <c r="AZ1336" s="139"/>
      <c r="BA1336" s="139" t="s">
        <v>83</v>
      </c>
      <c r="BB1336" s="157">
        <v>596421518961</v>
      </c>
      <c r="BC1336" s="139"/>
      <c r="BD1336" s="139" t="s">
        <v>3979</v>
      </c>
      <c r="BE1336" s="139" t="s">
        <v>217</v>
      </c>
      <c r="BF1336" s="139"/>
      <c r="BG1336" s="139" t="s">
        <v>84</v>
      </c>
      <c r="BH1336" s="139" t="s">
        <v>85</v>
      </c>
      <c r="BI1336" s="139" t="s">
        <v>86</v>
      </c>
      <c r="BJ1336" s="139"/>
      <c r="BK1336" s="139" t="s">
        <v>116</v>
      </c>
    </row>
    <row r="1337" spans="1:63" ht="13.2" customHeight="1" x14ac:dyDescent="0.2">
      <c r="A1337" s="54">
        <f t="shared" si="441"/>
        <v>45930</v>
      </c>
      <c r="B1337" s="54" t="str">
        <f t="shared" si="442"/>
        <v>NRT</v>
      </c>
      <c r="C1337" s="53">
        <f t="shared" si="443"/>
        <v>82020038211</v>
      </c>
      <c r="D1337" s="55" t="str">
        <f t="shared" si="444"/>
        <v>PJP250152568</v>
      </c>
      <c r="E1337" s="53">
        <f t="shared" si="445"/>
        <v>596421521960</v>
      </c>
      <c r="F1337" s="53">
        <f t="shared" si="446"/>
        <v>2256355</v>
      </c>
      <c r="G1337" s="53" t="str">
        <f t="shared" si="447"/>
        <v>SWCORP (TEAMHT)</v>
      </c>
      <c r="H1337" s="55" t="str">
        <f t="shared" si="448"/>
        <v>염희헌</v>
      </c>
      <c r="I1337" s="53">
        <f t="shared" si="449"/>
        <v>7321</v>
      </c>
      <c r="J1337" s="72">
        <f t="shared" si="450"/>
        <v>0</v>
      </c>
      <c r="K1337" s="114">
        <f t="shared" si="451"/>
        <v>1</v>
      </c>
      <c r="L1337" s="115">
        <f t="shared" si="452"/>
        <v>1.6</v>
      </c>
      <c r="M1337" s="115">
        <f t="shared" si="453"/>
        <v>2</v>
      </c>
      <c r="N1337" s="56">
        <f t="shared" si="454"/>
        <v>2</v>
      </c>
      <c r="O1337" s="53" t="str">
        <f t="shared" si="455"/>
        <v>일반(목록배제,Normal-Manifest Exception)</v>
      </c>
      <c r="P1337" s="100">
        <f t="shared" si="456"/>
        <v>31.81</v>
      </c>
      <c r="Q1337" s="63" t="str">
        <f t="shared" si="457"/>
        <v>RS704</v>
      </c>
      <c r="R1337" s="63">
        <f t="shared" si="458"/>
        <v>0</v>
      </c>
      <c r="S1337" s="54">
        <f t="shared" si="459"/>
        <v>45930</v>
      </c>
      <c r="T1337" s="94">
        <f t="shared" si="460"/>
        <v>850</v>
      </c>
      <c r="U1337" s="98" cm="1">
        <f t="array" ref="U1337">IF(OR(ISNUMBER(SEARCH("대신대납",J1337)),ISNUMBER(SEARCH("대신 대납",J1337))),_xlfn.LET(
  _xlpm.s,J1337,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7" s="98">
        <f>((K1337-1)*2500)/(Summary!$B$23/100)</f>
        <v>0</v>
      </c>
      <c r="W1337" s="107">
        <f>IF(OR(ISNUMBER(SEARCH("대신대납",J1337)),ISNUMBER(SEARCH("대신 대납",J1337)),ISNUMBER(SEARCH("대신착불",J1337)),ISNUMBER(SEARCH("대신 착불",J1337))), 0,_xlfn.IFNA(_xlfn.IFS(
    AND(N1337/K1337 &gt; 2, N1337/K1337 &lt;= 5), 500/(Summary!$B$23/100) * K1337,
    AND(N1337/K1337 &gt; 5, N1337/K1337 &lt;= 10), 1000/(Summary!$B$23/100) * K1337,
    AND(N1337/K1337 &gt; 10, N1337/K1337 &lt;= 20), 3000/(Summary!$B$23/100) * K1337,
    AND(N1337/K1337 &gt; 20, N1337/K1337 &lt;= 25), 11000/(Summary!$B$23/100) * K1337,
    AND(N1337/K1337 &gt; 25, N1337/K1337 &lt;= 999), 15000/(Summary!$B$23/100) * K1337
),0))</f>
        <v>0</v>
      </c>
      <c r="X1337" s="99" cm="1">
        <f t="array" ref="X1337">_xlfn.IFNA(_xlfn.IFS(AND(P1337&gt;=2000, P1337&lt;3000), 10000, AND(P1337&gt;=3000, P1337&lt;4000), 15000, AND(P1337&gt;=4000, P1337&lt;5000), 20000, AND(P1337&gt;=5000), 25000),0)</f>
        <v>0</v>
      </c>
      <c r="Y1337" s="64" t="str">
        <f>_xlfn.IFNA(VLOOKUP(D1337,OTC!$A:$H,8,0),"")</f>
        <v/>
      </c>
      <c r="Z1337" s="102">
        <f t="shared" si="461"/>
        <v>0</v>
      </c>
      <c r="AA1337" s="113">
        <f t="shared" si="462"/>
        <v>850</v>
      </c>
      <c r="AB1337" s="124">
        <f>IF(OR(ISNUMBER(SEARCH("적하삭제",J1337)),ISNUMBER(SEARCH("적하 삭제",J1337))),0,AA1337*Summary!$B$23/100)</f>
        <v>8009.8050000000003</v>
      </c>
      <c r="AC1337" s="65"/>
      <c r="AD1337" s="145">
        <v>45930</v>
      </c>
      <c r="AE1337" s="139" t="s">
        <v>10</v>
      </c>
      <c r="AF1337" s="139">
        <v>82020038211</v>
      </c>
      <c r="AG1337" s="139" t="s">
        <v>3980</v>
      </c>
      <c r="AH1337" s="139" t="s">
        <v>3981</v>
      </c>
      <c r="AI1337" s="139">
        <v>1063214035</v>
      </c>
      <c r="AJ1337" s="139">
        <v>7321</v>
      </c>
      <c r="AK1337" s="139"/>
      <c r="AL1337" s="140">
        <v>1</v>
      </c>
      <c r="AM1337" s="141">
        <v>1.6</v>
      </c>
      <c r="AN1337" s="141">
        <v>2</v>
      </c>
      <c r="AO1337" s="141">
        <v>2</v>
      </c>
      <c r="AP1337" s="139" t="s">
        <v>8</v>
      </c>
      <c r="AQ1337" s="141">
        <v>31.81</v>
      </c>
      <c r="AR1337" s="139"/>
      <c r="AS1337" s="139"/>
      <c r="AT1337" s="139"/>
      <c r="AU1337" s="139"/>
      <c r="AV1337" s="139"/>
      <c r="AW1337" s="139">
        <v>2256355</v>
      </c>
      <c r="AX1337" s="139" t="s">
        <v>121</v>
      </c>
      <c r="AY1337" s="139" t="s">
        <v>82</v>
      </c>
      <c r="AZ1337" s="139"/>
      <c r="BA1337" s="139" t="s">
        <v>83</v>
      </c>
      <c r="BB1337" s="157">
        <v>596421521960</v>
      </c>
      <c r="BC1337" s="139"/>
      <c r="BD1337" s="139" t="s">
        <v>3982</v>
      </c>
      <c r="BE1337" s="139" t="s">
        <v>217</v>
      </c>
      <c r="BF1337" s="139"/>
      <c r="BG1337" s="139" t="s">
        <v>84</v>
      </c>
      <c r="BH1337" s="139" t="s">
        <v>85</v>
      </c>
      <c r="BI1337" s="139" t="s">
        <v>86</v>
      </c>
      <c r="BJ1337" s="139"/>
      <c r="BK1337" s="139" t="s">
        <v>116</v>
      </c>
    </row>
    <row r="1338" spans="1:63" ht="13.2" customHeight="1" x14ac:dyDescent="0.2">
      <c r="A1338" s="54">
        <f t="shared" si="441"/>
        <v>45930</v>
      </c>
      <c r="B1338" s="54" t="str">
        <f t="shared" si="442"/>
        <v>NRT</v>
      </c>
      <c r="C1338" s="53">
        <f t="shared" si="443"/>
        <v>82020038211</v>
      </c>
      <c r="D1338" s="55" t="str">
        <f t="shared" si="444"/>
        <v>PJP250152627</v>
      </c>
      <c r="E1338" s="53">
        <f t="shared" si="445"/>
        <v>596421522505</v>
      </c>
      <c r="F1338" s="53">
        <f t="shared" si="446"/>
        <v>2256355</v>
      </c>
      <c r="G1338" s="53" t="str">
        <f t="shared" si="447"/>
        <v>SWCORP (TEAMHT)</v>
      </c>
      <c r="H1338" s="55" t="str">
        <f t="shared" si="448"/>
        <v>신은희</v>
      </c>
      <c r="I1338" s="53">
        <f t="shared" si="449"/>
        <v>3008</v>
      </c>
      <c r="J1338" s="72">
        <f t="shared" si="450"/>
        <v>0</v>
      </c>
      <c r="K1338" s="114">
        <f t="shared" si="451"/>
        <v>1</v>
      </c>
      <c r="L1338" s="115">
        <f t="shared" si="452"/>
        <v>5.2</v>
      </c>
      <c r="M1338" s="115">
        <f t="shared" si="453"/>
        <v>15.7</v>
      </c>
      <c r="N1338" s="56">
        <f t="shared" si="454"/>
        <v>15.700000000000001</v>
      </c>
      <c r="O1338" s="53" t="str">
        <f t="shared" si="455"/>
        <v>일반(목록배제,Normal-Manifest Exception)</v>
      </c>
      <c r="P1338" s="100">
        <f t="shared" si="456"/>
        <v>63.66</v>
      </c>
      <c r="Q1338" s="63" t="str">
        <f t="shared" si="457"/>
        <v>RS704</v>
      </c>
      <c r="R1338" s="63">
        <f t="shared" si="458"/>
        <v>0</v>
      </c>
      <c r="S1338" s="54">
        <f t="shared" si="459"/>
        <v>45930</v>
      </c>
      <c r="T1338" s="94">
        <f t="shared" si="460"/>
        <v>3453</v>
      </c>
      <c r="U1338" s="98" cm="1">
        <f t="array" ref="U1338">IF(OR(ISNUMBER(SEARCH("대신대납",J1338)),ISNUMBER(SEARCH("대신 대납",J1338))),_xlfn.LET(
  _xlpm.s,J1338,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8" s="98">
        <f>((K1338-1)*2500)/(Summary!$B$23/100)</f>
        <v>0</v>
      </c>
      <c r="W1338" s="107">
        <f>IF(OR(ISNUMBER(SEARCH("대신대납",J1338)),ISNUMBER(SEARCH("대신 대납",J1338)),ISNUMBER(SEARCH("대신착불",J1338)),ISNUMBER(SEARCH("대신 착불",J1338))), 0,_xlfn.IFNA(_xlfn.IFS(
    AND(N1338/K1338 &gt; 2, N1338/K1338 &lt;= 5), 500/(Summary!$B$23/100) * K1338,
    AND(N1338/K1338 &gt; 5, N1338/K1338 &lt;= 10), 1000/(Summary!$B$23/100) * K1338,
    AND(N1338/K1338 &gt; 10, N1338/K1338 &lt;= 20), 3000/(Summary!$B$23/100) * K1338,
    AND(N1338/K1338 &gt; 20, N1338/K1338 &lt;= 25), 11000/(Summary!$B$23/100) * K1338,
    AND(N1338/K1338 &gt; 25, N1338/K1338 &lt;= 999), 15000/(Summary!$B$23/100) * K1338
),0))</f>
        <v>318.35981025755302</v>
      </c>
      <c r="X1338" s="99" cm="1">
        <f t="array" ref="X1338">_xlfn.IFNA(_xlfn.IFS(AND(P1338&gt;=2000, P1338&lt;3000), 10000, AND(P1338&gt;=3000, P1338&lt;4000), 15000, AND(P1338&gt;=4000, P1338&lt;5000), 20000, AND(P1338&gt;=5000), 25000),0)</f>
        <v>0</v>
      </c>
      <c r="Y1338" s="64" t="str">
        <f>_xlfn.IFNA(VLOOKUP(D1338,OTC!$A:$H,8,0),"")</f>
        <v/>
      </c>
      <c r="Z1338" s="102">
        <f t="shared" si="461"/>
        <v>318</v>
      </c>
      <c r="AA1338" s="113">
        <f t="shared" si="462"/>
        <v>3771</v>
      </c>
      <c r="AB1338" s="124">
        <f>IF(OR(ISNUMBER(SEARCH("적하삭제",J1338)),ISNUMBER(SEARCH("적하 삭제",J1338))),0,AA1338*Summary!$B$23/100)</f>
        <v>35535.264300000003</v>
      </c>
      <c r="AC1338" s="65"/>
      <c r="AD1338" s="145">
        <v>45930</v>
      </c>
      <c r="AE1338" s="139" t="s">
        <v>10</v>
      </c>
      <c r="AF1338" s="139">
        <v>82020038211</v>
      </c>
      <c r="AG1338" s="139" t="s">
        <v>3983</v>
      </c>
      <c r="AH1338" s="139" t="s">
        <v>3984</v>
      </c>
      <c r="AI1338" s="139">
        <v>1089154252</v>
      </c>
      <c r="AJ1338" s="139">
        <v>3008</v>
      </c>
      <c r="AK1338" s="139"/>
      <c r="AL1338" s="140">
        <v>1</v>
      </c>
      <c r="AM1338" s="141">
        <v>5.2</v>
      </c>
      <c r="AN1338" s="141">
        <v>15.7</v>
      </c>
      <c r="AO1338" s="141">
        <v>16</v>
      </c>
      <c r="AP1338" s="139" t="s">
        <v>8</v>
      </c>
      <c r="AQ1338" s="141">
        <v>63.66</v>
      </c>
      <c r="AR1338" s="139"/>
      <c r="AS1338" s="139"/>
      <c r="AT1338" s="139"/>
      <c r="AU1338" s="139"/>
      <c r="AV1338" s="139"/>
      <c r="AW1338" s="139">
        <v>2256355</v>
      </c>
      <c r="AX1338" s="139" t="s">
        <v>121</v>
      </c>
      <c r="AY1338" s="139" t="s">
        <v>82</v>
      </c>
      <c r="AZ1338" s="139"/>
      <c r="BA1338" s="139" t="s">
        <v>83</v>
      </c>
      <c r="BB1338" s="157">
        <v>596421522505</v>
      </c>
      <c r="BC1338" s="139"/>
      <c r="BD1338" s="139" t="s">
        <v>3985</v>
      </c>
      <c r="BE1338" s="139" t="s">
        <v>217</v>
      </c>
      <c r="BF1338" s="139"/>
      <c r="BG1338" s="139" t="s">
        <v>84</v>
      </c>
      <c r="BH1338" s="139" t="s">
        <v>85</v>
      </c>
      <c r="BI1338" s="139" t="s">
        <v>86</v>
      </c>
      <c r="BJ1338" s="139"/>
      <c r="BK1338" s="139" t="s">
        <v>116</v>
      </c>
    </row>
    <row r="1339" spans="1:63" ht="13.2" customHeight="1" x14ac:dyDescent="0.2">
      <c r="A1339" s="54">
        <f t="shared" si="441"/>
        <v>45930</v>
      </c>
      <c r="B1339" s="54" t="str">
        <f t="shared" si="442"/>
        <v>NRT</v>
      </c>
      <c r="C1339" s="53">
        <f t="shared" si="443"/>
        <v>82020038211</v>
      </c>
      <c r="D1339" s="55" t="str">
        <f t="shared" si="444"/>
        <v>PJP250152639</v>
      </c>
      <c r="E1339" s="53">
        <f t="shared" si="445"/>
        <v>596421523043</v>
      </c>
      <c r="F1339" s="53">
        <f t="shared" si="446"/>
        <v>2256355</v>
      </c>
      <c r="G1339" s="53" t="str">
        <f t="shared" si="447"/>
        <v>SWCORP (TEAMHT)</v>
      </c>
      <c r="H1339" s="55" t="str">
        <f t="shared" si="448"/>
        <v>김한경</v>
      </c>
      <c r="I1339" s="53">
        <f t="shared" si="449"/>
        <v>2256</v>
      </c>
      <c r="J1339" s="72">
        <f t="shared" si="450"/>
        <v>0</v>
      </c>
      <c r="K1339" s="114">
        <f t="shared" si="451"/>
        <v>1</v>
      </c>
      <c r="L1339" s="115">
        <f t="shared" si="452"/>
        <v>0.95</v>
      </c>
      <c r="M1339" s="115">
        <f t="shared" si="453"/>
        <v>3.5</v>
      </c>
      <c r="N1339" s="56">
        <f t="shared" si="454"/>
        <v>3.5</v>
      </c>
      <c r="O1339" s="53" t="str">
        <f t="shared" si="455"/>
        <v>일반(목록배제,Normal-Manifest Exception)</v>
      </c>
      <c r="P1339" s="100">
        <f t="shared" si="456"/>
        <v>7.9</v>
      </c>
      <c r="Q1339" s="63" t="str">
        <f t="shared" si="457"/>
        <v>RS704</v>
      </c>
      <c r="R1339" s="63">
        <f t="shared" si="458"/>
        <v>0</v>
      </c>
      <c r="S1339" s="54">
        <f t="shared" si="459"/>
        <v>45930</v>
      </c>
      <c r="T1339" s="94">
        <f t="shared" si="460"/>
        <v>1135</v>
      </c>
      <c r="U1339" s="98" cm="1">
        <f t="array" ref="U1339">IF(OR(ISNUMBER(SEARCH("대신대납",J1339)),ISNUMBER(SEARCH("대신 대납",J1339))),_xlfn.LET(
  _xlpm.s,J1339,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39" s="98">
        <f>((K1339-1)*2500)/(Summary!$B$23/100)</f>
        <v>0</v>
      </c>
      <c r="W1339" s="107">
        <f>IF(OR(ISNUMBER(SEARCH("대신대납",J1339)),ISNUMBER(SEARCH("대신 대납",J1339)),ISNUMBER(SEARCH("대신착불",J1339)),ISNUMBER(SEARCH("대신 착불",J1339))), 0,_xlfn.IFNA(_xlfn.IFS(
    AND(N1339/K1339 &gt; 2, N1339/K1339 &lt;= 5), 500/(Summary!$B$23/100) * K1339,
    AND(N1339/K1339 &gt; 5, N1339/K1339 &lt;= 10), 1000/(Summary!$B$23/100) * K1339,
    AND(N1339/K1339 &gt; 10, N1339/K1339 &lt;= 20), 3000/(Summary!$B$23/100) * K1339,
    AND(N1339/K1339 &gt; 20, N1339/K1339 &lt;= 25), 11000/(Summary!$B$23/100) * K1339,
    AND(N1339/K1339 &gt; 25, N1339/K1339 &lt;= 999), 15000/(Summary!$B$23/100) * K1339
),0))</f>
        <v>53.059968376258844</v>
      </c>
      <c r="X1339" s="99" cm="1">
        <f t="array" ref="X1339">_xlfn.IFNA(_xlfn.IFS(AND(P1339&gt;=2000, P1339&lt;3000), 10000, AND(P1339&gt;=3000, P1339&lt;4000), 15000, AND(P1339&gt;=4000, P1339&lt;5000), 20000, AND(P1339&gt;=5000), 25000),0)</f>
        <v>0</v>
      </c>
      <c r="Y1339" s="64" t="str">
        <f>_xlfn.IFNA(VLOOKUP(D1339,OTC!$A:$H,8,0),"")</f>
        <v/>
      </c>
      <c r="Z1339" s="102">
        <f t="shared" si="461"/>
        <v>53</v>
      </c>
      <c r="AA1339" s="113">
        <f t="shared" si="462"/>
        <v>1188</v>
      </c>
      <c r="AB1339" s="124">
        <f>IF(OR(ISNUMBER(SEARCH("적하삭제",J1339)),ISNUMBER(SEARCH("적하 삭제",J1339))),0,AA1339*Summary!$B$23/100)</f>
        <v>11194.8804</v>
      </c>
      <c r="AC1339" s="65"/>
      <c r="AD1339" s="145">
        <v>45930</v>
      </c>
      <c r="AE1339" s="139" t="s">
        <v>10</v>
      </c>
      <c r="AF1339" s="139">
        <v>82020038211</v>
      </c>
      <c r="AG1339" s="139" t="s">
        <v>3986</v>
      </c>
      <c r="AH1339" s="139" t="s">
        <v>3987</v>
      </c>
      <c r="AI1339" s="139">
        <v>1071200524</v>
      </c>
      <c r="AJ1339" s="139">
        <v>2256</v>
      </c>
      <c r="AK1339" s="139"/>
      <c r="AL1339" s="140">
        <v>1</v>
      </c>
      <c r="AM1339" s="141">
        <v>0.95</v>
      </c>
      <c r="AN1339" s="141">
        <v>3.5</v>
      </c>
      <c r="AO1339" s="141">
        <v>3.5</v>
      </c>
      <c r="AP1339" s="139" t="s">
        <v>8</v>
      </c>
      <c r="AQ1339" s="141">
        <v>7.9</v>
      </c>
      <c r="AR1339" s="139"/>
      <c r="AS1339" s="139"/>
      <c r="AT1339" s="139"/>
      <c r="AU1339" s="139"/>
      <c r="AV1339" s="139"/>
      <c r="AW1339" s="139">
        <v>2256355</v>
      </c>
      <c r="AX1339" s="139" t="s">
        <v>121</v>
      </c>
      <c r="AY1339" s="139" t="s">
        <v>82</v>
      </c>
      <c r="AZ1339" s="139"/>
      <c r="BA1339" s="139" t="s">
        <v>83</v>
      </c>
      <c r="BB1339" s="157">
        <v>596421523043</v>
      </c>
      <c r="BC1339" s="139"/>
      <c r="BD1339" s="139" t="s">
        <v>3988</v>
      </c>
      <c r="BE1339" s="139" t="s">
        <v>217</v>
      </c>
      <c r="BF1339" s="139"/>
      <c r="BG1339" s="139" t="s">
        <v>84</v>
      </c>
      <c r="BH1339" s="139" t="s">
        <v>85</v>
      </c>
      <c r="BI1339" s="139" t="s">
        <v>86</v>
      </c>
      <c r="BJ1339" s="139"/>
      <c r="BK1339" s="139" t="s">
        <v>116</v>
      </c>
    </row>
    <row r="1340" spans="1:63" ht="13.2" customHeight="1" x14ac:dyDescent="0.2">
      <c r="A1340" s="54">
        <f t="shared" si="441"/>
        <v>45930</v>
      </c>
      <c r="B1340" s="54" t="str">
        <f t="shared" si="442"/>
        <v>NRT</v>
      </c>
      <c r="C1340" s="53">
        <f t="shared" si="443"/>
        <v>82020038211</v>
      </c>
      <c r="D1340" s="55" t="str">
        <f t="shared" si="444"/>
        <v>PJP250152257</v>
      </c>
      <c r="E1340" s="53">
        <f t="shared" si="445"/>
        <v>596421520313</v>
      </c>
      <c r="F1340" s="53">
        <f t="shared" si="446"/>
        <v>2256355</v>
      </c>
      <c r="G1340" s="53" t="str">
        <f t="shared" si="447"/>
        <v>SWCORP (TEAMHT)</v>
      </c>
      <c r="H1340" s="55" t="str">
        <f t="shared" si="448"/>
        <v>여황호</v>
      </c>
      <c r="I1340" s="53">
        <f t="shared" si="449"/>
        <v>53238</v>
      </c>
      <c r="J1340" s="72">
        <f t="shared" si="450"/>
        <v>0</v>
      </c>
      <c r="K1340" s="114">
        <f t="shared" si="451"/>
        <v>1</v>
      </c>
      <c r="L1340" s="115">
        <f t="shared" si="452"/>
        <v>1.8</v>
      </c>
      <c r="M1340" s="115">
        <f t="shared" si="453"/>
        <v>3.6</v>
      </c>
      <c r="N1340" s="56">
        <f t="shared" si="454"/>
        <v>3.6</v>
      </c>
      <c r="O1340" s="53" t="str">
        <f t="shared" si="455"/>
        <v>일반(목록배제,Normal-Manifest Exception)</v>
      </c>
      <c r="P1340" s="100">
        <f t="shared" si="456"/>
        <v>20.21</v>
      </c>
      <c r="Q1340" s="63" t="str">
        <f t="shared" si="457"/>
        <v>RS704</v>
      </c>
      <c r="R1340" s="63">
        <f t="shared" si="458"/>
        <v>0</v>
      </c>
      <c r="S1340" s="54">
        <f t="shared" si="459"/>
        <v>45930</v>
      </c>
      <c r="T1340" s="94">
        <f t="shared" si="460"/>
        <v>1154</v>
      </c>
      <c r="U1340" s="98" cm="1">
        <f t="array" ref="U1340">IF(OR(ISNUMBER(SEARCH("대신대납",J1340)),ISNUMBER(SEARCH("대신 대납",J1340))),_xlfn.LET(
  _xlpm.s,J1340,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0" s="98">
        <f>((K1340-1)*2500)/(Summary!$B$23/100)</f>
        <v>0</v>
      </c>
      <c r="W1340" s="107">
        <f>IF(OR(ISNUMBER(SEARCH("대신대납",J1340)),ISNUMBER(SEARCH("대신 대납",J1340)),ISNUMBER(SEARCH("대신착불",J1340)),ISNUMBER(SEARCH("대신 착불",J1340))), 0,_xlfn.IFNA(_xlfn.IFS(
    AND(N1340/K1340 &gt; 2, N1340/K1340 &lt;= 5), 500/(Summary!$B$23/100) * K1340,
    AND(N1340/K1340 &gt; 5, N1340/K1340 &lt;= 10), 1000/(Summary!$B$23/100) * K1340,
    AND(N1340/K1340 &gt; 10, N1340/K1340 &lt;= 20), 3000/(Summary!$B$23/100) * K1340,
    AND(N1340/K1340 &gt; 20, N1340/K1340 &lt;= 25), 11000/(Summary!$B$23/100) * K1340,
    AND(N1340/K1340 &gt; 25, N1340/K1340 &lt;= 999), 15000/(Summary!$B$23/100) * K1340
),0))</f>
        <v>53.059968376258844</v>
      </c>
      <c r="X1340" s="99" cm="1">
        <f t="array" ref="X1340">_xlfn.IFNA(_xlfn.IFS(AND(P1340&gt;=2000, P1340&lt;3000), 10000, AND(P1340&gt;=3000, P1340&lt;4000), 15000, AND(P1340&gt;=4000, P1340&lt;5000), 20000, AND(P1340&gt;=5000), 25000),0)</f>
        <v>0</v>
      </c>
      <c r="Y1340" s="64" t="str">
        <f>_xlfn.IFNA(VLOOKUP(D1340,OTC!$A:$H,8,0),"")</f>
        <v/>
      </c>
      <c r="Z1340" s="102">
        <f t="shared" si="461"/>
        <v>53</v>
      </c>
      <c r="AA1340" s="113">
        <f t="shared" si="462"/>
        <v>1207</v>
      </c>
      <c r="AB1340" s="124">
        <f>IF(OR(ISNUMBER(SEARCH("적하삭제",J1340)),ISNUMBER(SEARCH("적하 삭제",J1340))),0,AA1340*Summary!$B$23/100)</f>
        <v>11373.9231</v>
      </c>
      <c r="AC1340" s="65"/>
      <c r="AD1340" s="145">
        <v>45930</v>
      </c>
      <c r="AE1340" s="139" t="s">
        <v>10</v>
      </c>
      <c r="AF1340" s="139">
        <v>82020038211</v>
      </c>
      <c r="AG1340" s="139" t="s">
        <v>3989</v>
      </c>
      <c r="AH1340" s="139" t="s">
        <v>3990</v>
      </c>
      <c r="AI1340" s="139">
        <v>1073664275</v>
      </c>
      <c r="AJ1340" s="139">
        <v>53238</v>
      </c>
      <c r="AK1340" s="139"/>
      <c r="AL1340" s="140">
        <v>1</v>
      </c>
      <c r="AM1340" s="141">
        <v>1.8</v>
      </c>
      <c r="AN1340" s="141">
        <v>3.6</v>
      </c>
      <c r="AO1340" s="141">
        <v>3.6</v>
      </c>
      <c r="AP1340" s="139" t="s">
        <v>8</v>
      </c>
      <c r="AQ1340" s="141">
        <v>20.21</v>
      </c>
      <c r="AR1340" s="139"/>
      <c r="AS1340" s="139"/>
      <c r="AT1340" s="139"/>
      <c r="AU1340" s="139"/>
      <c r="AV1340" s="139"/>
      <c r="AW1340" s="139">
        <v>2256355</v>
      </c>
      <c r="AX1340" s="139" t="s">
        <v>121</v>
      </c>
      <c r="AY1340" s="139" t="s">
        <v>82</v>
      </c>
      <c r="AZ1340" s="139"/>
      <c r="BA1340" s="139" t="s">
        <v>83</v>
      </c>
      <c r="BB1340" s="157">
        <v>596421520313</v>
      </c>
      <c r="BC1340" s="139"/>
      <c r="BD1340" s="139" t="s">
        <v>3991</v>
      </c>
      <c r="BE1340" s="139" t="s">
        <v>217</v>
      </c>
      <c r="BF1340" s="139"/>
      <c r="BG1340" s="139" t="s">
        <v>84</v>
      </c>
      <c r="BH1340" s="139" t="s">
        <v>85</v>
      </c>
      <c r="BI1340" s="139" t="s">
        <v>86</v>
      </c>
      <c r="BJ1340" s="139"/>
      <c r="BK1340" s="139" t="s">
        <v>116</v>
      </c>
    </row>
    <row r="1341" spans="1:63" ht="13.2" customHeight="1" x14ac:dyDescent="0.2">
      <c r="A1341" s="54">
        <f t="shared" si="441"/>
        <v>45930</v>
      </c>
      <c r="B1341" s="54" t="str">
        <f t="shared" si="442"/>
        <v>NRT</v>
      </c>
      <c r="C1341" s="53">
        <f t="shared" si="443"/>
        <v>82020038211</v>
      </c>
      <c r="D1341" s="55" t="str">
        <f t="shared" si="444"/>
        <v>PJP250151927</v>
      </c>
      <c r="E1341" s="53">
        <f t="shared" si="445"/>
        <v>596421519451</v>
      </c>
      <c r="F1341" s="53">
        <f t="shared" si="446"/>
        <v>2256355</v>
      </c>
      <c r="G1341" s="53" t="str">
        <f t="shared" si="447"/>
        <v>SWCORP (TEAMHT)</v>
      </c>
      <c r="H1341" s="55" t="str">
        <f t="shared" si="448"/>
        <v>김보람</v>
      </c>
      <c r="I1341" s="53">
        <f t="shared" si="449"/>
        <v>16593</v>
      </c>
      <c r="J1341" s="72">
        <f t="shared" si="450"/>
        <v>0</v>
      </c>
      <c r="K1341" s="114">
        <f t="shared" si="451"/>
        <v>1</v>
      </c>
      <c r="L1341" s="115">
        <f t="shared" si="452"/>
        <v>2.25</v>
      </c>
      <c r="M1341" s="115">
        <f t="shared" si="453"/>
        <v>6.1</v>
      </c>
      <c r="N1341" s="56">
        <f t="shared" si="454"/>
        <v>6.1000000000000005</v>
      </c>
      <c r="O1341" s="53" t="str">
        <f t="shared" si="455"/>
        <v>일반(목록배제,Normal-Manifest Exception)</v>
      </c>
      <c r="P1341" s="100">
        <f t="shared" si="456"/>
        <v>19.14</v>
      </c>
      <c r="Q1341" s="63" t="str">
        <f t="shared" si="457"/>
        <v>RS704</v>
      </c>
      <c r="R1341" s="63">
        <f t="shared" si="458"/>
        <v>0</v>
      </c>
      <c r="S1341" s="54">
        <f t="shared" si="459"/>
        <v>45930</v>
      </c>
      <c r="T1341" s="94">
        <f t="shared" si="460"/>
        <v>1629</v>
      </c>
      <c r="U1341" s="98" cm="1">
        <f t="array" ref="U1341">IF(OR(ISNUMBER(SEARCH("대신대납",J1341)),ISNUMBER(SEARCH("대신 대납",J1341))),_xlfn.LET(
  _xlpm.s,J1341,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1" s="98">
        <f>((K1341-1)*2500)/(Summary!$B$23/100)</f>
        <v>0</v>
      </c>
      <c r="W1341" s="107">
        <f>IF(OR(ISNUMBER(SEARCH("대신대납",J1341)),ISNUMBER(SEARCH("대신 대납",J1341)),ISNUMBER(SEARCH("대신착불",J1341)),ISNUMBER(SEARCH("대신 착불",J1341))), 0,_xlfn.IFNA(_xlfn.IFS(
    AND(N1341/K1341 &gt; 2, N1341/K1341 &lt;= 5), 500/(Summary!$B$23/100) * K1341,
    AND(N1341/K1341 &gt; 5, N1341/K1341 &lt;= 10), 1000/(Summary!$B$23/100) * K1341,
    AND(N1341/K1341 &gt; 10, N1341/K1341 &lt;= 20), 3000/(Summary!$B$23/100) * K1341,
    AND(N1341/K1341 &gt; 20, N1341/K1341 &lt;= 25), 11000/(Summary!$B$23/100) * K1341,
    AND(N1341/K1341 &gt; 25, N1341/K1341 &lt;= 999), 15000/(Summary!$B$23/100) * K1341
),0))</f>
        <v>106.11993675251769</v>
      </c>
      <c r="X1341" s="99" cm="1">
        <f t="array" ref="X1341">_xlfn.IFNA(_xlfn.IFS(AND(P1341&gt;=2000, P1341&lt;3000), 10000, AND(P1341&gt;=3000, P1341&lt;4000), 15000, AND(P1341&gt;=4000, P1341&lt;5000), 20000, AND(P1341&gt;=5000), 25000),0)</f>
        <v>0</v>
      </c>
      <c r="Y1341" s="64" t="str">
        <f>_xlfn.IFNA(VLOOKUP(D1341,OTC!$A:$H,8,0),"")</f>
        <v/>
      </c>
      <c r="Z1341" s="102">
        <f t="shared" si="461"/>
        <v>106</v>
      </c>
      <c r="AA1341" s="113">
        <f t="shared" si="462"/>
        <v>1735</v>
      </c>
      <c r="AB1341" s="124">
        <f>IF(OR(ISNUMBER(SEARCH("적하삭제",J1341)),ISNUMBER(SEARCH("적하 삭제",J1341))),0,AA1341*Summary!$B$23/100)</f>
        <v>16349.425500000001</v>
      </c>
      <c r="AC1341" s="65"/>
      <c r="AD1341" s="145">
        <v>45930</v>
      </c>
      <c r="AE1341" s="139" t="s">
        <v>10</v>
      </c>
      <c r="AF1341" s="139">
        <v>82020038211</v>
      </c>
      <c r="AG1341" s="139" t="s">
        <v>3992</v>
      </c>
      <c r="AH1341" s="139" t="s">
        <v>282</v>
      </c>
      <c r="AI1341" s="139">
        <v>1074062307</v>
      </c>
      <c r="AJ1341" s="139">
        <v>16593</v>
      </c>
      <c r="AK1341" s="139"/>
      <c r="AL1341" s="140">
        <v>1</v>
      </c>
      <c r="AM1341" s="141">
        <v>2.25</v>
      </c>
      <c r="AN1341" s="141">
        <v>6.1</v>
      </c>
      <c r="AO1341" s="141">
        <v>6.5</v>
      </c>
      <c r="AP1341" s="139" t="s">
        <v>8</v>
      </c>
      <c r="AQ1341" s="141">
        <v>19.14</v>
      </c>
      <c r="AR1341" s="139"/>
      <c r="AS1341" s="139"/>
      <c r="AT1341" s="139"/>
      <c r="AU1341" s="139"/>
      <c r="AV1341" s="139"/>
      <c r="AW1341" s="139">
        <v>2256355</v>
      </c>
      <c r="AX1341" s="139" t="s">
        <v>121</v>
      </c>
      <c r="AY1341" s="139" t="s">
        <v>82</v>
      </c>
      <c r="AZ1341" s="139"/>
      <c r="BA1341" s="139" t="s">
        <v>83</v>
      </c>
      <c r="BB1341" s="157">
        <v>596421519451</v>
      </c>
      <c r="BC1341" s="139"/>
      <c r="BD1341" s="139" t="s">
        <v>3993</v>
      </c>
      <c r="BE1341" s="139" t="s">
        <v>217</v>
      </c>
      <c r="BF1341" s="139"/>
      <c r="BG1341" s="139" t="s">
        <v>84</v>
      </c>
      <c r="BH1341" s="139" t="s">
        <v>85</v>
      </c>
      <c r="BI1341" s="139" t="s">
        <v>86</v>
      </c>
      <c r="BJ1341" s="139"/>
      <c r="BK1341" s="139" t="s">
        <v>116</v>
      </c>
    </row>
    <row r="1342" spans="1:63" ht="13.2" customHeight="1" x14ac:dyDescent="0.2">
      <c r="A1342" s="54">
        <f t="shared" si="441"/>
        <v>45930</v>
      </c>
      <c r="B1342" s="54" t="str">
        <f t="shared" si="442"/>
        <v>NRT</v>
      </c>
      <c r="C1342" s="53">
        <f t="shared" si="443"/>
        <v>82020038211</v>
      </c>
      <c r="D1342" s="55" t="str">
        <f t="shared" si="444"/>
        <v>PJP250151900</v>
      </c>
      <c r="E1342" s="53">
        <f t="shared" si="445"/>
        <v>596421518950</v>
      </c>
      <c r="F1342" s="53">
        <f t="shared" si="446"/>
        <v>2256355</v>
      </c>
      <c r="G1342" s="53" t="str">
        <f t="shared" si="447"/>
        <v>SWCORP (TEAMHT)</v>
      </c>
      <c r="H1342" s="55" t="str">
        <f t="shared" si="448"/>
        <v>김형석</v>
      </c>
      <c r="I1342" s="53">
        <f t="shared" si="449"/>
        <v>10801</v>
      </c>
      <c r="J1342" s="72">
        <f t="shared" si="450"/>
        <v>0</v>
      </c>
      <c r="K1342" s="114">
        <f t="shared" si="451"/>
        <v>1</v>
      </c>
      <c r="L1342" s="115">
        <f t="shared" si="452"/>
        <v>1.85</v>
      </c>
      <c r="M1342" s="115">
        <f t="shared" si="453"/>
        <v>4.0999999999999996</v>
      </c>
      <c r="N1342" s="56">
        <f t="shared" si="454"/>
        <v>4.1000000000000005</v>
      </c>
      <c r="O1342" s="53" t="str">
        <f t="shared" si="455"/>
        <v>일반(목록배제,Normal-Manifest Exception)</v>
      </c>
      <c r="P1342" s="100">
        <f t="shared" si="456"/>
        <v>13.05</v>
      </c>
      <c r="Q1342" s="63" t="str">
        <f t="shared" si="457"/>
        <v>RS704</v>
      </c>
      <c r="R1342" s="63">
        <f t="shared" si="458"/>
        <v>0</v>
      </c>
      <c r="S1342" s="54">
        <f t="shared" si="459"/>
        <v>45930</v>
      </c>
      <c r="T1342" s="94">
        <f t="shared" si="460"/>
        <v>1249</v>
      </c>
      <c r="U1342" s="98" cm="1">
        <f t="array" ref="U1342">IF(OR(ISNUMBER(SEARCH("대신대납",J1342)),ISNUMBER(SEARCH("대신 대납",J1342))),_xlfn.LET(
  _xlpm.s,J1342,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2" s="98">
        <f>((K1342-1)*2500)/(Summary!$B$23/100)</f>
        <v>0</v>
      </c>
      <c r="W1342" s="107">
        <f>IF(OR(ISNUMBER(SEARCH("대신대납",J1342)),ISNUMBER(SEARCH("대신 대납",J1342)),ISNUMBER(SEARCH("대신착불",J1342)),ISNUMBER(SEARCH("대신 착불",J1342))), 0,_xlfn.IFNA(_xlfn.IFS(
    AND(N1342/K1342 &gt; 2, N1342/K1342 &lt;= 5), 500/(Summary!$B$23/100) * K1342,
    AND(N1342/K1342 &gt; 5, N1342/K1342 &lt;= 10), 1000/(Summary!$B$23/100) * K1342,
    AND(N1342/K1342 &gt; 10, N1342/K1342 &lt;= 20), 3000/(Summary!$B$23/100) * K1342,
    AND(N1342/K1342 &gt; 20, N1342/K1342 &lt;= 25), 11000/(Summary!$B$23/100) * K1342,
    AND(N1342/K1342 &gt; 25, N1342/K1342 &lt;= 999), 15000/(Summary!$B$23/100) * K1342
),0))</f>
        <v>53.059968376258844</v>
      </c>
      <c r="X1342" s="99" cm="1">
        <f t="array" ref="X1342">_xlfn.IFNA(_xlfn.IFS(AND(P1342&gt;=2000, P1342&lt;3000), 10000, AND(P1342&gt;=3000, P1342&lt;4000), 15000, AND(P1342&gt;=4000, P1342&lt;5000), 20000, AND(P1342&gt;=5000), 25000),0)</f>
        <v>0</v>
      </c>
      <c r="Y1342" s="64" t="str">
        <f>_xlfn.IFNA(VLOOKUP(D1342,OTC!$A:$H,8,0),"")</f>
        <v/>
      </c>
      <c r="Z1342" s="102">
        <f t="shared" si="461"/>
        <v>53</v>
      </c>
      <c r="AA1342" s="113">
        <f t="shared" si="462"/>
        <v>1302</v>
      </c>
      <c r="AB1342" s="124">
        <f>IF(OR(ISNUMBER(SEARCH("적하삭제",J1342)),ISNUMBER(SEARCH("적하 삭제",J1342))),0,AA1342*Summary!$B$23/100)</f>
        <v>12269.136600000002</v>
      </c>
      <c r="AC1342" s="65"/>
      <c r="AD1342" s="145">
        <v>45930</v>
      </c>
      <c r="AE1342" s="139" t="s">
        <v>10</v>
      </c>
      <c r="AF1342" s="139">
        <v>82020038211</v>
      </c>
      <c r="AG1342" s="139" t="s">
        <v>3994</v>
      </c>
      <c r="AH1342" s="139" t="s">
        <v>3995</v>
      </c>
      <c r="AI1342" s="139">
        <v>1067479688</v>
      </c>
      <c r="AJ1342" s="139">
        <v>10801</v>
      </c>
      <c r="AK1342" s="139"/>
      <c r="AL1342" s="140">
        <v>1</v>
      </c>
      <c r="AM1342" s="141">
        <v>1.85</v>
      </c>
      <c r="AN1342" s="141">
        <v>4.0999999999999996</v>
      </c>
      <c r="AO1342" s="141">
        <v>4.0999999999999996</v>
      </c>
      <c r="AP1342" s="139" t="s">
        <v>8</v>
      </c>
      <c r="AQ1342" s="141">
        <v>13.05</v>
      </c>
      <c r="AR1342" s="139"/>
      <c r="AS1342" s="139"/>
      <c r="AT1342" s="139"/>
      <c r="AU1342" s="139"/>
      <c r="AV1342" s="139"/>
      <c r="AW1342" s="139">
        <v>2256355</v>
      </c>
      <c r="AX1342" s="139" t="s">
        <v>121</v>
      </c>
      <c r="AY1342" s="139" t="s">
        <v>82</v>
      </c>
      <c r="AZ1342" s="139"/>
      <c r="BA1342" s="139" t="s">
        <v>83</v>
      </c>
      <c r="BB1342" s="157">
        <v>596421518950</v>
      </c>
      <c r="BC1342" s="139"/>
      <c r="BD1342" s="139" t="s">
        <v>3996</v>
      </c>
      <c r="BE1342" s="139" t="s">
        <v>217</v>
      </c>
      <c r="BF1342" s="139"/>
      <c r="BG1342" s="139" t="s">
        <v>84</v>
      </c>
      <c r="BH1342" s="139" t="s">
        <v>85</v>
      </c>
      <c r="BI1342" s="139" t="s">
        <v>86</v>
      </c>
      <c r="BJ1342" s="139"/>
      <c r="BK1342" s="139" t="s">
        <v>116</v>
      </c>
    </row>
    <row r="1343" spans="1:63" ht="13.2" customHeight="1" x14ac:dyDescent="0.2">
      <c r="A1343" s="54">
        <f t="shared" si="441"/>
        <v>45930</v>
      </c>
      <c r="B1343" s="54" t="str">
        <f t="shared" si="442"/>
        <v>NRT</v>
      </c>
      <c r="C1343" s="53">
        <f t="shared" si="443"/>
        <v>82020038211</v>
      </c>
      <c r="D1343" s="55" t="str">
        <f t="shared" si="444"/>
        <v>PJP250152550</v>
      </c>
      <c r="E1343" s="53">
        <f t="shared" si="445"/>
        <v>596421521783</v>
      </c>
      <c r="F1343" s="53">
        <f t="shared" si="446"/>
        <v>2256355</v>
      </c>
      <c r="G1343" s="53" t="str">
        <f t="shared" si="447"/>
        <v>SWCORP (TEAMHT)</v>
      </c>
      <c r="H1343" s="55" t="str">
        <f t="shared" si="448"/>
        <v>손연화</v>
      </c>
      <c r="I1343" s="53">
        <f t="shared" si="449"/>
        <v>1617</v>
      </c>
      <c r="J1343" s="72">
        <f t="shared" si="450"/>
        <v>0</v>
      </c>
      <c r="K1343" s="114">
        <f t="shared" si="451"/>
        <v>1</v>
      </c>
      <c r="L1343" s="115">
        <f t="shared" si="452"/>
        <v>2.9</v>
      </c>
      <c r="M1343" s="115">
        <f t="shared" si="453"/>
        <v>4.0999999999999996</v>
      </c>
      <c r="N1343" s="56">
        <f t="shared" si="454"/>
        <v>4.1000000000000005</v>
      </c>
      <c r="O1343" s="53" t="str">
        <f t="shared" si="455"/>
        <v>일반(목록배제,Normal-Manifest Exception)</v>
      </c>
      <c r="P1343" s="100">
        <f t="shared" si="456"/>
        <v>18.95</v>
      </c>
      <c r="Q1343" s="63" t="str">
        <f t="shared" si="457"/>
        <v>RS704</v>
      </c>
      <c r="R1343" s="63">
        <f t="shared" si="458"/>
        <v>0</v>
      </c>
      <c r="S1343" s="54">
        <f t="shared" si="459"/>
        <v>45930</v>
      </c>
      <c r="T1343" s="94">
        <f t="shared" si="460"/>
        <v>1249</v>
      </c>
      <c r="U1343" s="98" cm="1">
        <f t="array" ref="U1343">IF(OR(ISNUMBER(SEARCH("대신대납",J1343)),ISNUMBER(SEARCH("대신 대납",J1343))),_xlfn.LET(
  _xlpm.s,J1343,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3" s="98">
        <f>((K1343-1)*2500)/(Summary!$B$23/100)</f>
        <v>0</v>
      </c>
      <c r="W1343" s="107">
        <f>IF(OR(ISNUMBER(SEARCH("대신대납",J1343)),ISNUMBER(SEARCH("대신 대납",J1343)),ISNUMBER(SEARCH("대신착불",J1343)),ISNUMBER(SEARCH("대신 착불",J1343))), 0,_xlfn.IFNA(_xlfn.IFS(
    AND(N1343/K1343 &gt; 2, N1343/K1343 &lt;= 5), 500/(Summary!$B$23/100) * K1343,
    AND(N1343/K1343 &gt; 5, N1343/K1343 &lt;= 10), 1000/(Summary!$B$23/100) * K1343,
    AND(N1343/K1343 &gt; 10, N1343/K1343 &lt;= 20), 3000/(Summary!$B$23/100) * K1343,
    AND(N1343/K1343 &gt; 20, N1343/K1343 &lt;= 25), 11000/(Summary!$B$23/100) * K1343,
    AND(N1343/K1343 &gt; 25, N1343/K1343 &lt;= 999), 15000/(Summary!$B$23/100) * K1343
),0))</f>
        <v>53.059968376258844</v>
      </c>
      <c r="X1343" s="99" cm="1">
        <f t="array" ref="X1343">_xlfn.IFNA(_xlfn.IFS(AND(P1343&gt;=2000, P1343&lt;3000), 10000, AND(P1343&gt;=3000, P1343&lt;4000), 15000, AND(P1343&gt;=4000, P1343&lt;5000), 20000, AND(P1343&gt;=5000), 25000),0)</f>
        <v>0</v>
      </c>
      <c r="Y1343" s="64" t="str">
        <f>_xlfn.IFNA(VLOOKUP(D1343,OTC!$A:$H,8,0),"")</f>
        <v/>
      </c>
      <c r="Z1343" s="102">
        <f t="shared" si="461"/>
        <v>53</v>
      </c>
      <c r="AA1343" s="113">
        <f t="shared" si="462"/>
        <v>1302</v>
      </c>
      <c r="AB1343" s="124">
        <f>IF(OR(ISNUMBER(SEARCH("적하삭제",J1343)),ISNUMBER(SEARCH("적하 삭제",J1343))),0,AA1343*Summary!$B$23/100)</f>
        <v>12269.136600000002</v>
      </c>
      <c r="AC1343" s="65"/>
      <c r="AD1343" s="145">
        <v>45930</v>
      </c>
      <c r="AE1343" s="139" t="s">
        <v>10</v>
      </c>
      <c r="AF1343" s="139">
        <v>82020038211</v>
      </c>
      <c r="AG1343" s="139" t="s">
        <v>3997</v>
      </c>
      <c r="AH1343" s="139" t="s">
        <v>3998</v>
      </c>
      <c r="AI1343" s="139">
        <v>1099345227</v>
      </c>
      <c r="AJ1343" s="139">
        <v>1617</v>
      </c>
      <c r="AK1343" s="139"/>
      <c r="AL1343" s="140">
        <v>1</v>
      </c>
      <c r="AM1343" s="141">
        <v>2.9</v>
      </c>
      <c r="AN1343" s="141">
        <v>4.0999999999999996</v>
      </c>
      <c r="AO1343" s="141">
        <v>4.0999999999999996</v>
      </c>
      <c r="AP1343" s="139" t="s">
        <v>8</v>
      </c>
      <c r="AQ1343" s="141">
        <v>18.95</v>
      </c>
      <c r="AR1343" s="139"/>
      <c r="AS1343" s="139"/>
      <c r="AT1343" s="139"/>
      <c r="AU1343" s="139"/>
      <c r="AV1343" s="139"/>
      <c r="AW1343" s="139">
        <v>2256355</v>
      </c>
      <c r="AX1343" s="139" t="s">
        <v>121</v>
      </c>
      <c r="AY1343" s="139" t="s">
        <v>82</v>
      </c>
      <c r="AZ1343" s="139"/>
      <c r="BA1343" s="139" t="s">
        <v>83</v>
      </c>
      <c r="BB1343" s="157">
        <v>596421521783</v>
      </c>
      <c r="BC1343" s="139"/>
      <c r="BD1343" s="139" t="s">
        <v>3999</v>
      </c>
      <c r="BE1343" s="139" t="s">
        <v>217</v>
      </c>
      <c r="BF1343" s="139"/>
      <c r="BG1343" s="139" t="s">
        <v>84</v>
      </c>
      <c r="BH1343" s="139" t="s">
        <v>85</v>
      </c>
      <c r="BI1343" s="139" t="s">
        <v>86</v>
      </c>
      <c r="BJ1343" s="139"/>
      <c r="BK1343" s="139" t="s">
        <v>116</v>
      </c>
    </row>
    <row r="1344" spans="1:63" ht="13.2" customHeight="1" x14ac:dyDescent="0.2">
      <c r="A1344" s="54">
        <f t="shared" si="441"/>
        <v>45930</v>
      </c>
      <c r="B1344" s="54" t="str">
        <f t="shared" si="442"/>
        <v>NRT</v>
      </c>
      <c r="C1344" s="53">
        <f t="shared" si="443"/>
        <v>82020038211</v>
      </c>
      <c r="D1344" s="55" t="str">
        <f t="shared" si="444"/>
        <v>PJP250152266</v>
      </c>
      <c r="E1344" s="53">
        <f t="shared" si="445"/>
        <v>596421520420</v>
      </c>
      <c r="F1344" s="53">
        <f t="shared" si="446"/>
        <v>2256355</v>
      </c>
      <c r="G1344" s="53" t="str">
        <f t="shared" si="447"/>
        <v>SWCORP (TEAMHT)</v>
      </c>
      <c r="H1344" s="55" t="str">
        <f t="shared" si="448"/>
        <v>김민선</v>
      </c>
      <c r="I1344" s="53">
        <f t="shared" si="449"/>
        <v>7341</v>
      </c>
      <c r="J1344" s="72">
        <f t="shared" si="450"/>
        <v>0</v>
      </c>
      <c r="K1344" s="114">
        <f t="shared" si="451"/>
        <v>1</v>
      </c>
      <c r="L1344" s="115">
        <f t="shared" si="452"/>
        <v>6.4</v>
      </c>
      <c r="M1344" s="115">
        <f t="shared" si="453"/>
        <v>8.1</v>
      </c>
      <c r="N1344" s="56">
        <f t="shared" si="454"/>
        <v>8.1</v>
      </c>
      <c r="O1344" s="53" t="str">
        <f t="shared" si="455"/>
        <v>일반(목록배제,Normal-Manifest Exception)</v>
      </c>
      <c r="P1344" s="100">
        <f t="shared" si="456"/>
        <v>78.930000000000007</v>
      </c>
      <c r="Q1344" s="63" t="str">
        <f t="shared" si="457"/>
        <v>RS704</v>
      </c>
      <c r="R1344" s="63">
        <f t="shared" si="458"/>
        <v>0</v>
      </c>
      <c r="S1344" s="54">
        <f t="shared" si="459"/>
        <v>45930</v>
      </c>
      <c r="T1344" s="94">
        <f t="shared" si="460"/>
        <v>2009</v>
      </c>
      <c r="U1344" s="98" cm="1">
        <f t="array" ref="U1344">IF(OR(ISNUMBER(SEARCH("대신대납",J1344)),ISNUMBER(SEARCH("대신 대납",J1344))),_xlfn.LET(
  _xlpm.s,J1344,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4" s="98">
        <f>((K1344-1)*2500)/(Summary!$B$23/100)</f>
        <v>0</v>
      </c>
      <c r="W1344" s="107">
        <f>IF(OR(ISNUMBER(SEARCH("대신대납",J1344)),ISNUMBER(SEARCH("대신 대납",J1344)),ISNUMBER(SEARCH("대신착불",J1344)),ISNUMBER(SEARCH("대신 착불",J1344))), 0,_xlfn.IFNA(_xlfn.IFS(
    AND(N1344/K1344 &gt; 2, N1344/K1344 &lt;= 5), 500/(Summary!$B$23/100) * K1344,
    AND(N1344/K1344 &gt; 5, N1344/K1344 &lt;= 10), 1000/(Summary!$B$23/100) * K1344,
    AND(N1344/K1344 &gt; 10, N1344/K1344 &lt;= 20), 3000/(Summary!$B$23/100) * K1344,
    AND(N1344/K1344 &gt; 20, N1344/K1344 &lt;= 25), 11000/(Summary!$B$23/100) * K1344,
    AND(N1344/K1344 &gt; 25, N1344/K1344 &lt;= 999), 15000/(Summary!$B$23/100) * K1344
),0))</f>
        <v>106.11993675251769</v>
      </c>
      <c r="X1344" s="99" cm="1">
        <f t="array" ref="X1344">_xlfn.IFNA(_xlfn.IFS(AND(P1344&gt;=2000, P1344&lt;3000), 10000, AND(P1344&gt;=3000, P1344&lt;4000), 15000, AND(P1344&gt;=4000, P1344&lt;5000), 20000, AND(P1344&gt;=5000), 25000),0)</f>
        <v>0</v>
      </c>
      <c r="Y1344" s="64" t="str">
        <f>_xlfn.IFNA(VLOOKUP(D1344,OTC!$A:$H,8,0),"")</f>
        <v/>
      </c>
      <c r="Z1344" s="102">
        <f t="shared" si="461"/>
        <v>106</v>
      </c>
      <c r="AA1344" s="113">
        <f t="shared" si="462"/>
        <v>2115</v>
      </c>
      <c r="AB1344" s="124">
        <f>IF(OR(ISNUMBER(SEARCH("적하삭제",J1344)),ISNUMBER(SEARCH("적하 삭제",J1344))),0,AA1344*Summary!$B$23/100)</f>
        <v>19930.279500000001</v>
      </c>
      <c r="AC1344" s="65"/>
      <c r="AD1344" s="145">
        <v>45930</v>
      </c>
      <c r="AE1344" s="139" t="s">
        <v>10</v>
      </c>
      <c r="AF1344" s="139">
        <v>82020038211</v>
      </c>
      <c r="AG1344" s="139" t="s">
        <v>4000</v>
      </c>
      <c r="AH1344" s="139" t="s">
        <v>1332</v>
      </c>
      <c r="AI1344" s="139">
        <v>1093949346</v>
      </c>
      <c r="AJ1344" s="139">
        <v>7341</v>
      </c>
      <c r="AK1344" s="139"/>
      <c r="AL1344" s="140">
        <v>1</v>
      </c>
      <c r="AM1344" s="141">
        <v>6.4</v>
      </c>
      <c r="AN1344" s="141">
        <v>8.1</v>
      </c>
      <c r="AO1344" s="141">
        <v>8.5</v>
      </c>
      <c r="AP1344" s="139" t="s">
        <v>8</v>
      </c>
      <c r="AQ1344" s="141">
        <v>78.930000000000007</v>
      </c>
      <c r="AR1344" s="139"/>
      <c r="AS1344" s="139"/>
      <c r="AT1344" s="139"/>
      <c r="AU1344" s="139"/>
      <c r="AV1344" s="139"/>
      <c r="AW1344" s="139">
        <v>2256355</v>
      </c>
      <c r="AX1344" s="139" t="s">
        <v>121</v>
      </c>
      <c r="AY1344" s="139" t="s">
        <v>82</v>
      </c>
      <c r="AZ1344" s="139"/>
      <c r="BA1344" s="139" t="s">
        <v>83</v>
      </c>
      <c r="BB1344" s="157">
        <v>596421520420</v>
      </c>
      <c r="BC1344" s="139"/>
      <c r="BD1344" s="139" t="s">
        <v>4001</v>
      </c>
      <c r="BE1344" s="139" t="s">
        <v>217</v>
      </c>
      <c r="BF1344" s="139"/>
      <c r="BG1344" s="139" t="s">
        <v>84</v>
      </c>
      <c r="BH1344" s="139" t="s">
        <v>85</v>
      </c>
      <c r="BI1344" s="139" t="s">
        <v>86</v>
      </c>
      <c r="BJ1344" s="139"/>
      <c r="BK1344" s="139" t="s">
        <v>116</v>
      </c>
    </row>
    <row r="1345" spans="1:63" ht="13.2" customHeight="1" x14ac:dyDescent="0.2">
      <c r="A1345" s="54">
        <f t="shared" si="441"/>
        <v>45930</v>
      </c>
      <c r="B1345" s="54" t="str">
        <f t="shared" si="442"/>
        <v>NRT</v>
      </c>
      <c r="C1345" s="53">
        <f t="shared" si="443"/>
        <v>82020038211</v>
      </c>
      <c r="D1345" s="55" t="str">
        <f t="shared" si="444"/>
        <v>PJP250152572</v>
      </c>
      <c r="E1345" s="53">
        <f t="shared" si="445"/>
        <v>596421522004</v>
      </c>
      <c r="F1345" s="53">
        <f t="shared" si="446"/>
        <v>2256355</v>
      </c>
      <c r="G1345" s="53" t="str">
        <f t="shared" si="447"/>
        <v>SWCORP (TEAMHT)</v>
      </c>
      <c r="H1345" s="55" t="str">
        <f t="shared" si="448"/>
        <v>문성은</v>
      </c>
      <c r="I1345" s="53">
        <f t="shared" si="449"/>
        <v>48515</v>
      </c>
      <c r="J1345" s="72">
        <f t="shared" si="450"/>
        <v>0</v>
      </c>
      <c r="K1345" s="114">
        <f t="shared" si="451"/>
        <v>1</v>
      </c>
      <c r="L1345" s="115">
        <f t="shared" si="452"/>
        <v>0.75</v>
      </c>
      <c r="M1345" s="115">
        <f t="shared" si="453"/>
        <v>2.1</v>
      </c>
      <c r="N1345" s="56">
        <f t="shared" si="454"/>
        <v>2.1</v>
      </c>
      <c r="O1345" s="53" t="str">
        <f t="shared" si="455"/>
        <v>일반(목록배제,Normal-Manifest Exception)</v>
      </c>
      <c r="P1345" s="100">
        <f t="shared" si="456"/>
        <v>25.34</v>
      </c>
      <c r="Q1345" s="63" t="str">
        <f t="shared" si="457"/>
        <v>RS704</v>
      </c>
      <c r="R1345" s="63">
        <f t="shared" si="458"/>
        <v>0</v>
      </c>
      <c r="S1345" s="54">
        <f t="shared" si="459"/>
        <v>45930</v>
      </c>
      <c r="T1345" s="94">
        <f t="shared" si="460"/>
        <v>869</v>
      </c>
      <c r="U1345" s="98" cm="1">
        <f t="array" ref="U1345">IF(OR(ISNUMBER(SEARCH("대신대납",J1345)),ISNUMBER(SEARCH("대신 대납",J1345))),_xlfn.LET(
  _xlpm.s,J1345,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5" s="98">
        <f>((K1345-1)*2500)/(Summary!$B$23/100)</f>
        <v>0</v>
      </c>
      <c r="W1345" s="107">
        <f>IF(OR(ISNUMBER(SEARCH("대신대납",J1345)),ISNUMBER(SEARCH("대신 대납",J1345)),ISNUMBER(SEARCH("대신착불",J1345)),ISNUMBER(SEARCH("대신 착불",J1345))), 0,_xlfn.IFNA(_xlfn.IFS(
    AND(N1345/K1345 &gt; 2, N1345/K1345 &lt;= 5), 500/(Summary!$B$23/100) * K1345,
    AND(N1345/K1345 &gt; 5, N1345/K1345 &lt;= 10), 1000/(Summary!$B$23/100) * K1345,
    AND(N1345/K1345 &gt; 10, N1345/K1345 &lt;= 20), 3000/(Summary!$B$23/100) * K1345,
    AND(N1345/K1345 &gt; 20, N1345/K1345 &lt;= 25), 11000/(Summary!$B$23/100) * K1345,
    AND(N1345/K1345 &gt; 25, N1345/K1345 &lt;= 999), 15000/(Summary!$B$23/100) * K1345
),0))</f>
        <v>53.059968376258844</v>
      </c>
      <c r="X1345" s="99" cm="1">
        <f t="array" ref="X1345">_xlfn.IFNA(_xlfn.IFS(AND(P1345&gt;=2000, P1345&lt;3000), 10000, AND(P1345&gt;=3000, P1345&lt;4000), 15000, AND(P1345&gt;=4000, P1345&lt;5000), 20000, AND(P1345&gt;=5000), 25000),0)</f>
        <v>0</v>
      </c>
      <c r="Y1345" s="64" t="str">
        <f>_xlfn.IFNA(VLOOKUP(D1345,OTC!$A:$H,8,0),"")</f>
        <v/>
      </c>
      <c r="Z1345" s="102">
        <f t="shared" si="461"/>
        <v>53</v>
      </c>
      <c r="AA1345" s="113">
        <f t="shared" si="462"/>
        <v>922</v>
      </c>
      <c r="AB1345" s="124">
        <f>IF(OR(ISNUMBER(SEARCH("적하삭제",J1345)),ISNUMBER(SEARCH("적하 삭제",J1345))),0,AA1345*Summary!$B$23/100)</f>
        <v>8688.2826000000005</v>
      </c>
      <c r="AC1345" s="65"/>
      <c r="AD1345" s="145">
        <v>45930</v>
      </c>
      <c r="AE1345" s="139" t="s">
        <v>10</v>
      </c>
      <c r="AF1345" s="139">
        <v>82020038211</v>
      </c>
      <c r="AG1345" s="139" t="s">
        <v>4002</v>
      </c>
      <c r="AH1345" s="139" t="s">
        <v>2131</v>
      </c>
      <c r="AI1345" s="139">
        <v>1093609561</v>
      </c>
      <c r="AJ1345" s="139">
        <v>48515</v>
      </c>
      <c r="AK1345" s="139"/>
      <c r="AL1345" s="140">
        <v>1</v>
      </c>
      <c r="AM1345" s="141">
        <v>0.75</v>
      </c>
      <c r="AN1345" s="141">
        <v>2.1</v>
      </c>
      <c r="AO1345" s="141">
        <v>2.1</v>
      </c>
      <c r="AP1345" s="139" t="s">
        <v>8</v>
      </c>
      <c r="AQ1345" s="141">
        <v>25.34</v>
      </c>
      <c r="AR1345" s="139"/>
      <c r="AS1345" s="139"/>
      <c r="AT1345" s="139"/>
      <c r="AU1345" s="139"/>
      <c r="AV1345" s="139"/>
      <c r="AW1345" s="139">
        <v>2256355</v>
      </c>
      <c r="AX1345" s="139" t="s">
        <v>121</v>
      </c>
      <c r="AY1345" s="139" t="s">
        <v>82</v>
      </c>
      <c r="AZ1345" s="139"/>
      <c r="BA1345" s="139" t="s">
        <v>83</v>
      </c>
      <c r="BB1345" s="157">
        <v>596421522004</v>
      </c>
      <c r="BC1345" s="139"/>
      <c r="BD1345" s="139" t="s">
        <v>4003</v>
      </c>
      <c r="BE1345" s="139" t="s">
        <v>217</v>
      </c>
      <c r="BF1345" s="139"/>
      <c r="BG1345" s="139" t="s">
        <v>84</v>
      </c>
      <c r="BH1345" s="139" t="s">
        <v>85</v>
      </c>
      <c r="BI1345" s="139" t="s">
        <v>86</v>
      </c>
      <c r="BJ1345" s="139"/>
      <c r="BK1345" s="139" t="s">
        <v>116</v>
      </c>
    </row>
    <row r="1346" spans="1:63" ht="13.2" customHeight="1" x14ac:dyDescent="0.2">
      <c r="A1346" s="54">
        <f t="shared" si="441"/>
        <v>45930</v>
      </c>
      <c r="B1346" s="54" t="str">
        <f t="shared" si="442"/>
        <v>NRT</v>
      </c>
      <c r="C1346" s="53">
        <f t="shared" si="443"/>
        <v>82020038211</v>
      </c>
      <c r="D1346" s="55" t="str">
        <f t="shared" si="444"/>
        <v>PJP250152270</v>
      </c>
      <c r="E1346" s="53">
        <f t="shared" si="445"/>
        <v>596421520464</v>
      </c>
      <c r="F1346" s="53">
        <f t="shared" si="446"/>
        <v>2256355</v>
      </c>
      <c r="G1346" s="53" t="str">
        <f t="shared" si="447"/>
        <v>SWCORP (TEAMHT)</v>
      </c>
      <c r="H1346" s="55" t="str">
        <f t="shared" si="448"/>
        <v>조건휘</v>
      </c>
      <c r="I1346" s="53">
        <f t="shared" si="449"/>
        <v>22748</v>
      </c>
      <c r="J1346" s="72">
        <f t="shared" si="450"/>
        <v>0</v>
      </c>
      <c r="K1346" s="114">
        <f t="shared" si="451"/>
        <v>1</v>
      </c>
      <c r="L1346" s="115">
        <f t="shared" si="452"/>
        <v>0.45</v>
      </c>
      <c r="M1346" s="115">
        <f t="shared" si="453"/>
        <v>2.2000000000000002</v>
      </c>
      <c r="N1346" s="56">
        <f t="shared" si="454"/>
        <v>2.2000000000000002</v>
      </c>
      <c r="O1346" s="53" t="str">
        <f t="shared" si="455"/>
        <v>일반(목록배제,Normal-Manifest Exception)</v>
      </c>
      <c r="P1346" s="100">
        <f t="shared" si="456"/>
        <v>26.76</v>
      </c>
      <c r="Q1346" s="63" t="str">
        <f t="shared" si="457"/>
        <v>RS704</v>
      </c>
      <c r="R1346" s="63">
        <f t="shared" si="458"/>
        <v>0</v>
      </c>
      <c r="S1346" s="54">
        <f t="shared" si="459"/>
        <v>45930</v>
      </c>
      <c r="T1346" s="94">
        <f t="shared" si="460"/>
        <v>888</v>
      </c>
      <c r="U1346" s="98" cm="1">
        <f t="array" ref="U1346">IF(OR(ISNUMBER(SEARCH("대신대납",J1346)),ISNUMBER(SEARCH("대신 대납",J1346))),_xlfn.LET(
  _xlpm.s,J1346,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6" s="98">
        <f>((K1346-1)*2500)/(Summary!$B$23/100)</f>
        <v>0</v>
      </c>
      <c r="W1346" s="107">
        <f>IF(OR(ISNUMBER(SEARCH("대신대납",J1346)),ISNUMBER(SEARCH("대신 대납",J1346)),ISNUMBER(SEARCH("대신착불",J1346)),ISNUMBER(SEARCH("대신 착불",J1346))), 0,_xlfn.IFNA(_xlfn.IFS(
    AND(N1346/K1346 &gt; 2, N1346/K1346 &lt;= 5), 500/(Summary!$B$23/100) * K1346,
    AND(N1346/K1346 &gt; 5, N1346/K1346 &lt;= 10), 1000/(Summary!$B$23/100) * K1346,
    AND(N1346/K1346 &gt; 10, N1346/K1346 &lt;= 20), 3000/(Summary!$B$23/100) * K1346,
    AND(N1346/K1346 &gt; 20, N1346/K1346 &lt;= 25), 11000/(Summary!$B$23/100) * K1346,
    AND(N1346/K1346 &gt; 25, N1346/K1346 &lt;= 999), 15000/(Summary!$B$23/100) * K1346
),0))</f>
        <v>53.059968376258844</v>
      </c>
      <c r="X1346" s="99" cm="1">
        <f t="array" ref="X1346">_xlfn.IFNA(_xlfn.IFS(AND(P1346&gt;=2000, P1346&lt;3000), 10000, AND(P1346&gt;=3000, P1346&lt;4000), 15000, AND(P1346&gt;=4000, P1346&lt;5000), 20000, AND(P1346&gt;=5000), 25000),0)</f>
        <v>0</v>
      </c>
      <c r="Y1346" s="64" t="str">
        <f>_xlfn.IFNA(VLOOKUP(D1346,OTC!$A:$H,8,0),"")</f>
        <v/>
      </c>
      <c r="Z1346" s="102">
        <f t="shared" si="461"/>
        <v>53</v>
      </c>
      <c r="AA1346" s="113">
        <f t="shared" si="462"/>
        <v>941</v>
      </c>
      <c r="AB1346" s="124">
        <f>IF(OR(ISNUMBER(SEARCH("적하삭제",J1346)),ISNUMBER(SEARCH("적하 삭제",J1346))),0,AA1346*Summary!$B$23/100)</f>
        <v>8867.3253000000004</v>
      </c>
      <c r="AC1346" s="65"/>
      <c r="AD1346" s="145">
        <v>45930</v>
      </c>
      <c r="AE1346" s="139" t="s">
        <v>10</v>
      </c>
      <c r="AF1346" s="139">
        <v>82020038211</v>
      </c>
      <c r="AG1346" s="139" t="s">
        <v>4004</v>
      </c>
      <c r="AH1346" s="139" t="s">
        <v>4005</v>
      </c>
      <c r="AI1346" s="139">
        <v>1032206825</v>
      </c>
      <c r="AJ1346" s="139">
        <v>22748</v>
      </c>
      <c r="AK1346" s="139"/>
      <c r="AL1346" s="140">
        <v>1</v>
      </c>
      <c r="AM1346" s="141">
        <v>0.45</v>
      </c>
      <c r="AN1346" s="141">
        <v>2.2000000000000002</v>
      </c>
      <c r="AO1346" s="141">
        <v>2.2000000000000002</v>
      </c>
      <c r="AP1346" s="139" t="s">
        <v>8</v>
      </c>
      <c r="AQ1346" s="141">
        <v>26.76</v>
      </c>
      <c r="AR1346" s="139"/>
      <c r="AS1346" s="139"/>
      <c r="AT1346" s="139"/>
      <c r="AU1346" s="139"/>
      <c r="AV1346" s="139"/>
      <c r="AW1346" s="139">
        <v>2256355</v>
      </c>
      <c r="AX1346" s="139" t="s">
        <v>121</v>
      </c>
      <c r="AY1346" s="139" t="s">
        <v>82</v>
      </c>
      <c r="AZ1346" s="139"/>
      <c r="BA1346" s="139" t="s">
        <v>83</v>
      </c>
      <c r="BB1346" s="157">
        <v>596421520464</v>
      </c>
      <c r="BC1346" s="139"/>
      <c r="BD1346" s="139" t="s">
        <v>4006</v>
      </c>
      <c r="BE1346" s="139" t="s">
        <v>217</v>
      </c>
      <c r="BF1346" s="139"/>
      <c r="BG1346" s="139" t="s">
        <v>84</v>
      </c>
      <c r="BH1346" s="139" t="s">
        <v>85</v>
      </c>
      <c r="BI1346" s="139" t="s">
        <v>86</v>
      </c>
      <c r="BJ1346" s="139"/>
      <c r="BK1346" s="139" t="s">
        <v>116</v>
      </c>
    </row>
    <row r="1347" spans="1:63" ht="13.2" customHeight="1" x14ac:dyDescent="0.2">
      <c r="A1347" s="54">
        <f t="shared" si="441"/>
        <v>45930</v>
      </c>
      <c r="B1347" s="54" t="str">
        <f t="shared" si="442"/>
        <v>NRT</v>
      </c>
      <c r="C1347" s="53">
        <f t="shared" si="443"/>
        <v>82020038211</v>
      </c>
      <c r="D1347" s="55" t="str">
        <f t="shared" si="444"/>
        <v>PJP250152315</v>
      </c>
      <c r="E1347" s="53">
        <f t="shared" si="445"/>
        <v>596421520630</v>
      </c>
      <c r="F1347" s="53">
        <f t="shared" si="446"/>
        <v>2256355</v>
      </c>
      <c r="G1347" s="53" t="str">
        <f t="shared" si="447"/>
        <v>SWCORP (TEAMHT)</v>
      </c>
      <c r="H1347" s="55" t="str">
        <f t="shared" si="448"/>
        <v>장석훈</v>
      </c>
      <c r="I1347" s="53">
        <f t="shared" si="449"/>
        <v>22160</v>
      </c>
      <c r="J1347" s="72">
        <f t="shared" si="450"/>
        <v>0</v>
      </c>
      <c r="K1347" s="114">
        <f t="shared" si="451"/>
        <v>1</v>
      </c>
      <c r="L1347" s="115">
        <f t="shared" si="452"/>
        <v>2.35</v>
      </c>
      <c r="M1347" s="115">
        <f t="shared" si="453"/>
        <v>2.2000000000000002</v>
      </c>
      <c r="N1347" s="56">
        <f t="shared" si="454"/>
        <v>2.4000000000000004</v>
      </c>
      <c r="O1347" s="53" t="str">
        <f t="shared" si="455"/>
        <v>일반(목록배제,Normal-Manifest Exception)</v>
      </c>
      <c r="P1347" s="100">
        <f t="shared" si="456"/>
        <v>4.24</v>
      </c>
      <c r="Q1347" s="63" t="str">
        <f t="shared" si="457"/>
        <v>RS704</v>
      </c>
      <c r="R1347" s="63">
        <f t="shared" si="458"/>
        <v>0</v>
      </c>
      <c r="S1347" s="54">
        <f t="shared" si="459"/>
        <v>45930</v>
      </c>
      <c r="T1347" s="94">
        <f t="shared" si="460"/>
        <v>926</v>
      </c>
      <c r="U1347" s="98" cm="1">
        <f t="array" ref="U1347">IF(OR(ISNUMBER(SEARCH("대신대납",J1347)),ISNUMBER(SEARCH("대신 대납",J1347))),_xlfn.LET(
  _xlpm.s,J1347,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7" s="98">
        <f>((K1347-1)*2500)/(Summary!$B$23/100)</f>
        <v>0</v>
      </c>
      <c r="W1347" s="107">
        <f>IF(OR(ISNUMBER(SEARCH("대신대납",J1347)),ISNUMBER(SEARCH("대신 대납",J1347)),ISNUMBER(SEARCH("대신착불",J1347)),ISNUMBER(SEARCH("대신 착불",J1347))), 0,_xlfn.IFNA(_xlfn.IFS(
    AND(N1347/K1347 &gt; 2, N1347/K1347 &lt;= 5), 500/(Summary!$B$23/100) * K1347,
    AND(N1347/K1347 &gt; 5, N1347/K1347 &lt;= 10), 1000/(Summary!$B$23/100) * K1347,
    AND(N1347/K1347 &gt; 10, N1347/K1347 &lt;= 20), 3000/(Summary!$B$23/100) * K1347,
    AND(N1347/K1347 &gt; 20, N1347/K1347 &lt;= 25), 11000/(Summary!$B$23/100) * K1347,
    AND(N1347/K1347 &gt; 25, N1347/K1347 &lt;= 999), 15000/(Summary!$B$23/100) * K1347
),0))</f>
        <v>53.059968376258844</v>
      </c>
      <c r="X1347" s="99" cm="1">
        <f t="array" ref="X1347">_xlfn.IFNA(_xlfn.IFS(AND(P1347&gt;=2000, P1347&lt;3000), 10000, AND(P1347&gt;=3000, P1347&lt;4000), 15000, AND(P1347&gt;=4000, P1347&lt;5000), 20000, AND(P1347&gt;=5000), 25000),0)</f>
        <v>0</v>
      </c>
      <c r="Y1347" s="64" t="str">
        <f>_xlfn.IFNA(VLOOKUP(D1347,OTC!$A:$H,8,0),"")</f>
        <v/>
      </c>
      <c r="Z1347" s="102">
        <f t="shared" si="461"/>
        <v>53</v>
      </c>
      <c r="AA1347" s="113">
        <f t="shared" si="462"/>
        <v>979</v>
      </c>
      <c r="AB1347" s="124">
        <f>IF(OR(ISNUMBER(SEARCH("적하삭제",J1347)),ISNUMBER(SEARCH("적하 삭제",J1347))),0,AA1347*Summary!$B$23/100)</f>
        <v>9225.4107000000004</v>
      </c>
      <c r="AC1347" s="65"/>
      <c r="AD1347" s="145">
        <v>45930</v>
      </c>
      <c r="AE1347" s="139" t="s">
        <v>10</v>
      </c>
      <c r="AF1347" s="139">
        <v>82020038211</v>
      </c>
      <c r="AG1347" s="139" t="s">
        <v>4007</v>
      </c>
      <c r="AH1347" s="139" t="s">
        <v>4008</v>
      </c>
      <c r="AI1347" s="139">
        <v>1030998604</v>
      </c>
      <c r="AJ1347" s="139">
        <v>22160</v>
      </c>
      <c r="AK1347" s="139"/>
      <c r="AL1347" s="140">
        <v>1</v>
      </c>
      <c r="AM1347" s="141">
        <v>2.35</v>
      </c>
      <c r="AN1347" s="141">
        <v>2.2000000000000002</v>
      </c>
      <c r="AO1347" s="141">
        <v>2.4</v>
      </c>
      <c r="AP1347" s="139" t="s">
        <v>8</v>
      </c>
      <c r="AQ1347" s="141">
        <v>4.24</v>
      </c>
      <c r="AR1347" s="139"/>
      <c r="AS1347" s="139"/>
      <c r="AT1347" s="139"/>
      <c r="AU1347" s="139"/>
      <c r="AV1347" s="139"/>
      <c r="AW1347" s="139">
        <v>2256355</v>
      </c>
      <c r="AX1347" s="139" t="s">
        <v>121</v>
      </c>
      <c r="AY1347" s="139" t="s">
        <v>82</v>
      </c>
      <c r="AZ1347" s="139"/>
      <c r="BA1347" s="139" t="s">
        <v>83</v>
      </c>
      <c r="BB1347" s="157">
        <v>596421520630</v>
      </c>
      <c r="BC1347" s="139"/>
      <c r="BD1347" s="139" t="s">
        <v>4009</v>
      </c>
      <c r="BE1347" s="139" t="s">
        <v>217</v>
      </c>
      <c r="BF1347" s="139"/>
      <c r="BG1347" s="139" t="s">
        <v>84</v>
      </c>
      <c r="BH1347" s="139" t="s">
        <v>85</v>
      </c>
      <c r="BI1347" s="139" t="s">
        <v>86</v>
      </c>
      <c r="BJ1347" s="139"/>
      <c r="BK1347" s="139" t="s">
        <v>116</v>
      </c>
    </row>
    <row r="1348" spans="1:63" ht="13.2" customHeight="1" x14ac:dyDescent="0.2">
      <c r="A1348" s="54">
        <f t="shared" si="441"/>
        <v>45930</v>
      </c>
      <c r="B1348" s="54" t="str">
        <f t="shared" si="442"/>
        <v>NRT</v>
      </c>
      <c r="C1348" s="53">
        <f t="shared" si="443"/>
        <v>82020038211</v>
      </c>
      <c r="D1348" s="55" t="str">
        <f t="shared" si="444"/>
        <v>PJP250151945</v>
      </c>
      <c r="E1348" s="53">
        <f t="shared" si="445"/>
        <v>596421519860</v>
      </c>
      <c r="F1348" s="53">
        <f t="shared" si="446"/>
        <v>2256355</v>
      </c>
      <c r="G1348" s="53" t="str">
        <f t="shared" si="447"/>
        <v>SWCORP (TEAMHT)</v>
      </c>
      <c r="H1348" s="55" t="str">
        <f t="shared" si="448"/>
        <v>하윤창</v>
      </c>
      <c r="I1348" s="53">
        <f t="shared" si="449"/>
        <v>48415</v>
      </c>
      <c r="J1348" s="72">
        <f t="shared" si="450"/>
        <v>0</v>
      </c>
      <c r="K1348" s="114">
        <f t="shared" si="451"/>
        <v>1</v>
      </c>
      <c r="L1348" s="115">
        <f t="shared" si="452"/>
        <v>1.1000000000000001</v>
      </c>
      <c r="M1348" s="115">
        <f t="shared" si="453"/>
        <v>1.9</v>
      </c>
      <c r="N1348" s="56">
        <f t="shared" si="454"/>
        <v>1.9000000000000001</v>
      </c>
      <c r="O1348" s="53" t="str">
        <f t="shared" si="455"/>
        <v>일반(목록배제,Normal-Manifest Exception)</v>
      </c>
      <c r="P1348" s="100">
        <f t="shared" si="456"/>
        <v>10.88</v>
      </c>
      <c r="Q1348" s="63" t="str">
        <f t="shared" si="457"/>
        <v>RS704</v>
      </c>
      <c r="R1348" s="63">
        <f t="shared" si="458"/>
        <v>0</v>
      </c>
      <c r="S1348" s="54">
        <f t="shared" si="459"/>
        <v>45930</v>
      </c>
      <c r="T1348" s="94">
        <f t="shared" si="460"/>
        <v>831</v>
      </c>
      <c r="U1348" s="98" cm="1">
        <f t="array" ref="U1348">IF(OR(ISNUMBER(SEARCH("대신대납",J1348)),ISNUMBER(SEARCH("대신 대납",J1348))),_xlfn.LET(
  _xlpm.s,J1348,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8" s="98">
        <f>((K1348-1)*2500)/(Summary!$B$23/100)</f>
        <v>0</v>
      </c>
      <c r="W1348" s="107">
        <f>IF(OR(ISNUMBER(SEARCH("대신대납",J1348)),ISNUMBER(SEARCH("대신 대납",J1348)),ISNUMBER(SEARCH("대신착불",J1348)),ISNUMBER(SEARCH("대신 착불",J1348))), 0,_xlfn.IFNA(_xlfn.IFS(
    AND(N1348/K1348 &gt; 2, N1348/K1348 &lt;= 5), 500/(Summary!$B$23/100) * K1348,
    AND(N1348/K1348 &gt; 5, N1348/K1348 &lt;= 10), 1000/(Summary!$B$23/100) * K1348,
    AND(N1348/K1348 &gt; 10, N1348/K1348 &lt;= 20), 3000/(Summary!$B$23/100) * K1348,
    AND(N1348/K1348 &gt; 20, N1348/K1348 &lt;= 25), 11000/(Summary!$B$23/100) * K1348,
    AND(N1348/K1348 &gt; 25, N1348/K1348 &lt;= 999), 15000/(Summary!$B$23/100) * K1348
),0))</f>
        <v>0</v>
      </c>
      <c r="X1348" s="99" cm="1">
        <f t="array" ref="X1348">_xlfn.IFNA(_xlfn.IFS(AND(P1348&gt;=2000, P1348&lt;3000), 10000, AND(P1348&gt;=3000, P1348&lt;4000), 15000, AND(P1348&gt;=4000, P1348&lt;5000), 20000, AND(P1348&gt;=5000), 25000),0)</f>
        <v>0</v>
      </c>
      <c r="Y1348" s="64" t="str">
        <f>_xlfn.IFNA(VLOOKUP(D1348,OTC!$A:$H,8,0),"")</f>
        <v/>
      </c>
      <c r="Z1348" s="102">
        <f t="shared" si="461"/>
        <v>0</v>
      </c>
      <c r="AA1348" s="113">
        <f t="shared" si="462"/>
        <v>831</v>
      </c>
      <c r="AB1348" s="124">
        <f>IF(OR(ISNUMBER(SEARCH("적하삭제",J1348)),ISNUMBER(SEARCH("적하 삭제",J1348))),0,AA1348*Summary!$B$23/100)</f>
        <v>7830.7622999999994</v>
      </c>
      <c r="AC1348" s="65"/>
      <c r="AD1348" s="145">
        <v>45930</v>
      </c>
      <c r="AE1348" s="139" t="s">
        <v>10</v>
      </c>
      <c r="AF1348" s="139">
        <v>82020038211</v>
      </c>
      <c r="AG1348" s="139" t="s">
        <v>4010</v>
      </c>
      <c r="AH1348" s="139" t="s">
        <v>4011</v>
      </c>
      <c r="AI1348" s="139">
        <v>1028590111</v>
      </c>
      <c r="AJ1348" s="139">
        <v>48415</v>
      </c>
      <c r="AK1348" s="139"/>
      <c r="AL1348" s="140">
        <v>1</v>
      </c>
      <c r="AM1348" s="141">
        <v>1.1000000000000001</v>
      </c>
      <c r="AN1348" s="141">
        <v>1.9</v>
      </c>
      <c r="AO1348" s="141">
        <v>1.9</v>
      </c>
      <c r="AP1348" s="139" t="s">
        <v>8</v>
      </c>
      <c r="AQ1348" s="141">
        <v>10.88</v>
      </c>
      <c r="AR1348" s="139"/>
      <c r="AS1348" s="139"/>
      <c r="AT1348" s="139"/>
      <c r="AU1348" s="139"/>
      <c r="AV1348" s="139"/>
      <c r="AW1348" s="139">
        <v>2256355</v>
      </c>
      <c r="AX1348" s="139" t="s">
        <v>121</v>
      </c>
      <c r="AY1348" s="139" t="s">
        <v>82</v>
      </c>
      <c r="AZ1348" s="139"/>
      <c r="BA1348" s="139" t="s">
        <v>83</v>
      </c>
      <c r="BB1348" s="157">
        <v>596421519860</v>
      </c>
      <c r="BC1348" s="139"/>
      <c r="BD1348" s="139" t="s">
        <v>4012</v>
      </c>
      <c r="BE1348" s="139" t="s">
        <v>217</v>
      </c>
      <c r="BF1348" s="139"/>
      <c r="BG1348" s="139" t="s">
        <v>84</v>
      </c>
      <c r="BH1348" s="139" t="s">
        <v>85</v>
      </c>
      <c r="BI1348" s="139" t="s">
        <v>86</v>
      </c>
      <c r="BJ1348" s="139"/>
      <c r="BK1348" s="139" t="s">
        <v>116</v>
      </c>
    </row>
    <row r="1349" spans="1:63" ht="13.2" customHeight="1" x14ac:dyDescent="0.2">
      <c r="A1349" s="54">
        <f t="shared" si="441"/>
        <v>45930</v>
      </c>
      <c r="B1349" s="54" t="str">
        <f t="shared" si="442"/>
        <v>NRT</v>
      </c>
      <c r="C1349" s="53">
        <f t="shared" si="443"/>
        <v>82020038211</v>
      </c>
      <c r="D1349" s="55" t="str">
        <f t="shared" si="444"/>
        <v>PJP250152555</v>
      </c>
      <c r="E1349" s="53">
        <f t="shared" si="445"/>
        <v>596421521831</v>
      </c>
      <c r="F1349" s="53">
        <f t="shared" si="446"/>
        <v>2256355</v>
      </c>
      <c r="G1349" s="53" t="str">
        <f t="shared" si="447"/>
        <v>SWCORP (TEAMHT)</v>
      </c>
      <c r="H1349" s="55" t="str">
        <f t="shared" si="448"/>
        <v>박승섭</v>
      </c>
      <c r="I1349" s="53">
        <f t="shared" si="449"/>
        <v>13639</v>
      </c>
      <c r="J1349" s="72">
        <f t="shared" si="450"/>
        <v>0</v>
      </c>
      <c r="K1349" s="114">
        <f t="shared" si="451"/>
        <v>1</v>
      </c>
      <c r="L1349" s="115">
        <f t="shared" si="452"/>
        <v>1.7</v>
      </c>
      <c r="M1349" s="115">
        <f t="shared" si="453"/>
        <v>2.1</v>
      </c>
      <c r="N1349" s="56">
        <f t="shared" si="454"/>
        <v>2.1</v>
      </c>
      <c r="O1349" s="53" t="str">
        <f t="shared" si="455"/>
        <v>일반(목록배제,Normal-Manifest Exception)</v>
      </c>
      <c r="P1349" s="100">
        <f t="shared" si="456"/>
        <v>18.149999999999999</v>
      </c>
      <c r="Q1349" s="63" t="str">
        <f t="shared" si="457"/>
        <v>RS704</v>
      </c>
      <c r="R1349" s="63">
        <f t="shared" si="458"/>
        <v>0</v>
      </c>
      <c r="S1349" s="54">
        <f t="shared" si="459"/>
        <v>45930</v>
      </c>
      <c r="T1349" s="94">
        <f t="shared" si="460"/>
        <v>869</v>
      </c>
      <c r="U1349" s="98" cm="1">
        <f t="array" ref="U1349">IF(OR(ISNUMBER(SEARCH("대신대납",J1349)),ISNUMBER(SEARCH("대신 대납",J1349))),_xlfn.LET(
  _xlpm.s,J1349,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49" s="98">
        <f>((K1349-1)*2500)/(Summary!$B$23/100)</f>
        <v>0</v>
      </c>
      <c r="W1349" s="107">
        <f>IF(OR(ISNUMBER(SEARCH("대신대납",J1349)),ISNUMBER(SEARCH("대신 대납",J1349)),ISNUMBER(SEARCH("대신착불",J1349)),ISNUMBER(SEARCH("대신 착불",J1349))), 0,_xlfn.IFNA(_xlfn.IFS(
    AND(N1349/K1349 &gt; 2, N1349/K1349 &lt;= 5), 500/(Summary!$B$23/100) * K1349,
    AND(N1349/K1349 &gt; 5, N1349/K1349 &lt;= 10), 1000/(Summary!$B$23/100) * K1349,
    AND(N1349/K1349 &gt; 10, N1349/K1349 &lt;= 20), 3000/(Summary!$B$23/100) * K1349,
    AND(N1349/K1349 &gt; 20, N1349/K1349 &lt;= 25), 11000/(Summary!$B$23/100) * K1349,
    AND(N1349/K1349 &gt; 25, N1349/K1349 &lt;= 999), 15000/(Summary!$B$23/100) * K1349
),0))</f>
        <v>53.059968376258844</v>
      </c>
      <c r="X1349" s="99" cm="1">
        <f t="array" ref="X1349">_xlfn.IFNA(_xlfn.IFS(AND(P1349&gt;=2000, P1349&lt;3000), 10000, AND(P1349&gt;=3000, P1349&lt;4000), 15000, AND(P1349&gt;=4000, P1349&lt;5000), 20000, AND(P1349&gt;=5000), 25000),0)</f>
        <v>0</v>
      </c>
      <c r="Y1349" s="64" t="str">
        <f>_xlfn.IFNA(VLOOKUP(D1349,OTC!$A:$H,8,0),"")</f>
        <v/>
      </c>
      <c r="Z1349" s="102">
        <f t="shared" si="461"/>
        <v>53</v>
      </c>
      <c r="AA1349" s="113">
        <f t="shared" si="462"/>
        <v>922</v>
      </c>
      <c r="AB1349" s="124">
        <f>IF(OR(ISNUMBER(SEARCH("적하삭제",J1349)),ISNUMBER(SEARCH("적하 삭제",J1349))),0,AA1349*Summary!$B$23/100)</f>
        <v>8688.2826000000005</v>
      </c>
      <c r="AC1349" s="65"/>
      <c r="AD1349" s="145">
        <v>45930</v>
      </c>
      <c r="AE1349" s="139" t="s">
        <v>10</v>
      </c>
      <c r="AF1349" s="139">
        <v>82020038211</v>
      </c>
      <c r="AG1349" s="139" t="s">
        <v>4013</v>
      </c>
      <c r="AH1349" s="139" t="s">
        <v>4014</v>
      </c>
      <c r="AI1349" s="139">
        <v>1049223493</v>
      </c>
      <c r="AJ1349" s="139">
        <v>13639</v>
      </c>
      <c r="AK1349" s="139"/>
      <c r="AL1349" s="140">
        <v>1</v>
      </c>
      <c r="AM1349" s="141">
        <v>1.7</v>
      </c>
      <c r="AN1349" s="141">
        <v>2.1</v>
      </c>
      <c r="AO1349" s="141">
        <v>2.1</v>
      </c>
      <c r="AP1349" s="139" t="s">
        <v>8</v>
      </c>
      <c r="AQ1349" s="141">
        <v>18.149999999999999</v>
      </c>
      <c r="AR1349" s="139"/>
      <c r="AS1349" s="139"/>
      <c r="AT1349" s="139"/>
      <c r="AU1349" s="139"/>
      <c r="AV1349" s="139"/>
      <c r="AW1349" s="139">
        <v>2256355</v>
      </c>
      <c r="AX1349" s="139" t="s">
        <v>121</v>
      </c>
      <c r="AY1349" s="139" t="s">
        <v>82</v>
      </c>
      <c r="AZ1349" s="139"/>
      <c r="BA1349" s="139" t="s">
        <v>83</v>
      </c>
      <c r="BB1349" s="157">
        <v>596421521831</v>
      </c>
      <c r="BC1349" s="139"/>
      <c r="BD1349" s="139" t="s">
        <v>4015</v>
      </c>
      <c r="BE1349" s="139" t="s">
        <v>217</v>
      </c>
      <c r="BF1349" s="139"/>
      <c r="BG1349" s="139" t="s">
        <v>84</v>
      </c>
      <c r="BH1349" s="139" t="s">
        <v>85</v>
      </c>
      <c r="BI1349" s="139" t="s">
        <v>86</v>
      </c>
      <c r="BJ1349" s="139"/>
      <c r="BK1349" s="139" t="s">
        <v>116</v>
      </c>
    </row>
    <row r="1350" spans="1:63" ht="13.2" customHeight="1" x14ac:dyDescent="0.2">
      <c r="A1350" s="54">
        <f t="shared" si="441"/>
        <v>45930</v>
      </c>
      <c r="B1350" s="54" t="str">
        <f t="shared" si="442"/>
        <v>NRT</v>
      </c>
      <c r="C1350" s="53">
        <f t="shared" si="443"/>
        <v>82020038211</v>
      </c>
      <c r="D1350" s="55" t="str">
        <f t="shared" si="444"/>
        <v>PJP250152557</v>
      </c>
      <c r="E1350" s="53">
        <f t="shared" si="445"/>
        <v>596421521853</v>
      </c>
      <c r="F1350" s="53">
        <f t="shared" si="446"/>
        <v>2256355</v>
      </c>
      <c r="G1350" s="53" t="str">
        <f t="shared" si="447"/>
        <v>SWCORP (TEAMHT)</v>
      </c>
      <c r="H1350" s="55" t="str">
        <f t="shared" si="448"/>
        <v>이빛나</v>
      </c>
      <c r="I1350" s="53">
        <f t="shared" si="449"/>
        <v>44464</v>
      </c>
      <c r="J1350" s="72">
        <f t="shared" si="450"/>
        <v>0</v>
      </c>
      <c r="K1350" s="114">
        <f t="shared" si="451"/>
        <v>1</v>
      </c>
      <c r="L1350" s="115">
        <f t="shared" si="452"/>
        <v>5.3</v>
      </c>
      <c r="M1350" s="115">
        <f t="shared" si="453"/>
        <v>3.9</v>
      </c>
      <c r="N1350" s="56">
        <f t="shared" si="454"/>
        <v>5.3000000000000007</v>
      </c>
      <c r="O1350" s="53" t="str">
        <f t="shared" si="455"/>
        <v>일반(목록배제,Normal-Manifest Exception)</v>
      </c>
      <c r="P1350" s="100">
        <f t="shared" si="456"/>
        <v>15.11</v>
      </c>
      <c r="Q1350" s="63" t="str">
        <f t="shared" si="457"/>
        <v>RS704</v>
      </c>
      <c r="R1350" s="63">
        <f t="shared" si="458"/>
        <v>0</v>
      </c>
      <c r="S1350" s="54">
        <f t="shared" si="459"/>
        <v>45930</v>
      </c>
      <c r="T1350" s="94">
        <f t="shared" si="460"/>
        <v>1477</v>
      </c>
      <c r="U1350" s="98" cm="1">
        <f t="array" ref="U1350">IF(OR(ISNUMBER(SEARCH("대신대납",J1350)),ISNUMBER(SEARCH("대신 대납",J1350))),_xlfn.LET(
  _xlpm.s,J1350,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0" s="98">
        <f>((K1350-1)*2500)/(Summary!$B$23/100)</f>
        <v>0</v>
      </c>
      <c r="W1350" s="107">
        <f>IF(OR(ISNUMBER(SEARCH("대신대납",J1350)),ISNUMBER(SEARCH("대신 대납",J1350)),ISNUMBER(SEARCH("대신착불",J1350)),ISNUMBER(SEARCH("대신 착불",J1350))), 0,_xlfn.IFNA(_xlfn.IFS(
    AND(N1350/K1350 &gt; 2, N1350/K1350 &lt;= 5), 500/(Summary!$B$23/100) * K1350,
    AND(N1350/K1350 &gt; 5, N1350/K1350 &lt;= 10), 1000/(Summary!$B$23/100) * K1350,
    AND(N1350/K1350 &gt; 10, N1350/K1350 &lt;= 20), 3000/(Summary!$B$23/100) * K1350,
    AND(N1350/K1350 &gt; 20, N1350/K1350 &lt;= 25), 11000/(Summary!$B$23/100) * K1350,
    AND(N1350/K1350 &gt; 25, N1350/K1350 &lt;= 999), 15000/(Summary!$B$23/100) * K1350
),0))</f>
        <v>106.11993675251769</v>
      </c>
      <c r="X1350" s="99" cm="1">
        <f t="array" ref="X1350">_xlfn.IFNA(_xlfn.IFS(AND(P1350&gt;=2000, P1350&lt;3000), 10000, AND(P1350&gt;=3000, P1350&lt;4000), 15000, AND(P1350&gt;=4000, P1350&lt;5000), 20000, AND(P1350&gt;=5000), 25000),0)</f>
        <v>0</v>
      </c>
      <c r="Y1350" s="64" t="str">
        <f>_xlfn.IFNA(VLOOKUP(D1350,OTC!$A:$H,8,0),"")</f>
        <v/>
      </c>
      <c r="Z1350" s="102">
        <f t="shared" si="461"/>
        <v>106</v>
      </c>
      <c r="AA1350" s="113">
        <f t="shared" si="462"/>
        <v>1583</v>
      </c>
      <c r="AB1350" s="124">
        <f>IF(OR(ISNUMBER(SEARCH("적하삭제",J1350)),ISNUMBER(SEARCH("적하 삭제",J1350))),0,AA1350*Summary!$B$23/100)</f>
        <v>14917.083900000001</v>
      </c>
      <c r="AC1350" s="65"/>
      <c r="AD1350" s="145">
        <v>45930</v>
      </c>
      <c r="AE1350" s="139" t="s">
        <v>10</v>
      </c>
      <c r="AF1350" s="139">
        <v>82020038211</v>
      </c>
      <c r="AG1350" s="139" t="s">
        <v>4016</v>
      </c>
      <c r="AH1350" s="139" t="s">
        <v>1505</v>
      </c>
      <c r="AI1350" s="139">
        <v>1046541243</v>
      </c>
      <c r="AJ1350" s="139">
        <v>44464</v>
      </c>
      <c r="AK1350" s="139"/>
      <c r="AL1350" s="140">
        <v>1</v>
      </c>
      <c r="AM1350" s="141">
        <v>5.3</v>
      </c>
      <c r="AN1350" s="141">
        <v>3.9</v>
      </c>
      <c r="AO1350" s="141">
        <v>5.5</v>
      </c>
      <c r="AP1350" s="139" t="s">
        <v>8</v>
      </c>
      <c r="AQ1350" s="141">
        <v>15.11</v>
      </c>
      <c r="AR1350" s="139"/>
      <c r="AS1350" s="139"/>
      <c r="AT1350" s="139"/>
      <c r="AU1350" s="139"/>
      <c r="AV1350" s="139"/>
      <c r="AW1350" s="139">
        <v>2256355</v>
      </c>
      <c r="AX1350" s="139" t="s">
        <v>121</v>
      </c>
      <c r="AY1350" s="139" t="s">
        <v>82</v>
      </c>
      <c r="AZ1350" s="139"/>
      <c r="BA1350" s="139" t="s">
        <v>83</v>
      </c>
      <c r="BB1350" s="157">
        <v>596421521853</v>
      </c>
      <c r="BC1350" s="139"/>
      <c r="BD1350" s="139" t="s">
        <v>4017</v>
      </c>
      <c r="BE1350" s="139" t="s">
        <v>217</v>
      </c>
      <c r="BF1350" s="139"/>
      <c r="BG1350" s="139" t="s">
        <v>84</v>
      </c>
      <c r="BH1350" s="139" t="s">
        <v>85</v>
      </c>
      <c r="BI1350" s="139" t="s">
        <v>86</v>
      </c>
      <c r="BJ1350" s="139"/>
      <c r="BK1350" s="139" t="s">
        <v>116</v>
      </c>
    </row>
    <row r="1351" spans="1:63" ht="13.2" customHeight="1" x14ac:dyDescent="0.2">
      <c r="A1351" s="54">
        <f t="shared" ref="A1351:A1370" si="463">AD1351</f>
        <v>45930</v>
      </c>
      <c r="B1351" s="54" t="str">
        <f t="shared" ref="B1351:B1370" si="464">AE1351</f>
        <v>NRT</v>
      </c>
      <c r="C1351" s="53">
        <f t="shared" ref="C1351:C1370" si="465">AF1351</f>
        <v>82020038211</v>
      </c>
      <c r="D1351" s="55" t="str">
        <f t="shared" ref="D1351:D1370" si="466">AG1351</f>
        <v>PJP250152571</v>
      </c>
      <c r="E1351" s="53">
        <f t="shared" ref="E1351:E1370" si="467">BB1351</f>
        <v>596421521993</v>
      </c>
      <c r="F1351" s="53">
        <f t="shared" ref="F1351:F1370" si="468">AW1351</f>
        <v>2256355</v>
      </c>
      <c r="G1351" s="53" t="str">
        <f t="shared" ref="G1351:G1370" si="469">AX1351</f>
        <v>SWCORP (TEAMHT)</v>
      </c>
      <c r="H1351" s="55" t="str">
        <f t="shared" ref="H1351:H1370" si="470">AH1351</f>
        <v>오승원</v>
      </c>
      <c r="I1351" s="53">
        <f t="shared" ref="I1351:I1370" si="471">AJ1351</f>
        <v>6576</v>
      </c>
      <c r="J1351" s="72">
        <f t="shared" ref="J1351:J1370" si="472">AK1351</f>
        <v>0</v>
      </c>
      <c r="K1351" s="114">
        <f t="shared" ref="K1351:K1370" si="473">AL1351</f>
        <v>1</v>
      </c>
      <c r="L1351" s="115">
        <f t="shared" ref="L1351:L1370" si="474">AM1351</f>
        <v>26.7</v>
      </c>
      <c r="M1351" s="115">
        <f t="shared" ref="M1351:M1370" si="475">AN1351</f>
        <v>11.5</v>
      </c>
      <c r="N1351" s="56">
        <f t="shared" ref="N1351:N1370" si="476">CEILING(IF(L1351&gt;M1351,L1351,M1351),$D$2)</f>
        <v>26.700000000000003</v>
      </c>
      <c r="O1351" s="53" t="str">
        <f t="shared" ref="O1351:O1370" si="477">AP1351</f>
        <v>일반(목록배제,Normal-Manifest Exception)</v>
      </c>
      <c r="P1351" s="100">
        <f t="shared" ref="P1351:P1370" si="478">AQ1351</f>
        <v>53.15</v>
      </c>
      <c r="Q1351" s="63" t="str">
        <f t="shared" ref="Q1351:Q1370" si="479">BE1351</f>
        <v>RS704</v>
      </c>
      <c r="R1351" s="63">
        <f t="shared" ref="R1351:R1370" si="480">BF1351</f>
        <v>0</v>
      </c>
      <c r="S1351" s="54">
        <f t="shared" ref="S1351:S1370" si="481">DATE(YEAR(A1351),MONTH(A1351),DAY(A1351))</f>
        <v>45930</v>
      </c>
      <c r="T1351" s="94">
        <f t="shared" ref="T1351:T1370" si="482">IF(N1351&gt;0.5,CEILING($B$2+(N1351-0.5)*$C$2,1),$B$2)-30</f>
        <v>5543</v>
      </c>
      <c r="U1351" s="98" cm="1">
        <f t="array" ref="U1351">IF(OR(ISNUMBER(SEARCH("대신대납",J1351)),ISNUMBER(SEARCH("대신 대납",J1351))),_xlfn.LET(
  _xlpm.s,J1351,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1" s="98">
        <f>((K1351-1)*2500)/(Summary!$B$23/100)</f>
        <v>0</v>
      </c>
      <c r="W1351" s="107">
        <f>IF(OR(ISNUMBER(SEARCH("대신대납",J1351)),ISNUMBER(SEARCH("대신 대납",J1351)),ISNUMBER(SEARCH("대신착불",J1351)),ISNUMBER(SEARCH("대신 착불",J1351))), 0,_xlfn.IFNA(_xlfn.IFS(
    AND(N1351/K1351 &gt; 2, N1351/K1351 &lt;= 5), 500/(Summary!$B$23/100) * K1351,
    AND(N1351/K1351 &gt; 5, N1351/K1351 &lt;= 10), 1000/(Summary!$B$23/100) * K1351,
    AND(N1351/K1351 &gt; 10, N1351/K1351 &lt;= 20), 3000/(Summary!$B$23/100) * K1351,
    AND(N1351/K1351 &gt; 20, N1351/K1351 &lt;= 25), 11000/(Summary!$B$23/100) * K1351,
    AND(N1351/K1351 &gt; 25, N1351/K1351 &lt;= 999), 15000/(Summary!$B$23/100) * K1351
),0))</f>
        <v>1591.7990512877652</v>
      </c>
      <c r="X1351" s="99" cm="1">
        <f t="array" ref="X1351">_xlfn.IFNA(_xlfn.IFS(AND(P1351&gt;=2000, P1351&lt;3000), 10000, AND(P1351&gt;=3000, P1351&lt;4000), 15000, AND(P1351&gt;=4000, P1351&lt;5000), 20000, AND(P1351&gt;=5000), 25000),0)</f>
        <v>0</v>
      </c>
      <c r="Y1351" s="64" t="str">
        <f>_xlfn.IFNA(VLOOKUP(D1351,OTC!$A:$H,8,0),"")</f>
        <v/>
      </c>
      <c r="Z1351" s="102">
        <f t="shared" ref="Z1351:Z1370" si="483">ROUND(SUM(U1351:Y1351),0)</f>
        <v>1592</v>
      </c>
      <c r="AA1351" s="113">
        <f t="shared" ref="AA1351:AA1370" si="484">SUM(Z1351,T1351)</f>
        <v>7135</v>
      </c>
      <c r="AB1351" s="124">
        <f>IF(OR(ISNUMBER(SEARCH("적하삭제",J1351)),ISNUMBER(SEARCH("적하 삭제",J1351))),0,AA1351*Summary!$B$23/100)</f>
        <v>67235.245500000005</v>
      </c>
      <c r="AC1351" s="65"/>
      <c r="AD1351" s="145">
        <v>45930</v>
      </c>
      <c r="AE1351" s="139" t="s">
        <v>10</v>
      </c>
      <c r="AF1351" s="139">
        <v>82020038211</v>
      </c>
      <c r="AG1351" s="139" t="s">
        <v>4018</v>
      </c>
      <c r="AH1351" s="139" t="s">
        <v>4019</v>
      </c>
      <c r="AI1351" s="139">
        <v>1086326653</v>
      </c>
      <c r="AJ1351" s="139">
        <v>6576</v>
      </c>
      <c r="AK1351" s="139"/>
      <c r="AL1351" s="140">
        <v>1</v>
      </c>
      <c r="AM1351" s="141">
        <v>26.7</v>
      </c>
      <c r="AN1351" s="141">
        <v>11.5</v>
      </c>
      <c r="AO1351" s="141">
        <v>27</v>
      </c>
      <c r="AP1351" s="139" t="s">
        <v>8</v>
      </c>
      <c r="AQ1351" s="141">
        <v>53.15</v>
      </c>
      <c r="AR1351" s="139"/>
      <c r="AS1351" s="139"/>
      <c r="AT1351" s="139"/>
      <c r="AU1351" s="139"/>
      <c r="AV1351" s="139"/>
      <c r="AW1351" s="139">
        <v>2256355</v>
      </c>
      <c r="AX1351" s="139" t="s">
        <v>121</v>
      </c>
      <c r="AY1351" s="139" t="s">
        <v>82</v>
      </c>
      <c r="AZ1351" s="139"/>
      <c r="BA1351" s="139" t="s">
        <v>83</v>
      </c>
      <c r="BB1351" s="157">
        <v>596421521993</v>
      </c>
      <c r="BC1351" s="139"/>
      <c r="BD1351" s="139" t="s">
        <v>4020</v>
      </c>
      <c r="BE1351" s="139" t="s">
        <v>217</v>
      </c>
      <c r="BF1351" s="139"/>
      <c r="BG1351" s="139" t="s">
        <v>84</v>
      </c>
      <c r="BH1351" s="139" t="s">
        <v>85</v>
      </c>
      <c r="BI1351" s="139" t="s">
        <v>86</v>
      </c>
      <c r="BJ1351" s="139"/>
      <c r="BK1351" s="139" t="s">
        <v>116</v>
      </c>
    </row>
    <row r="1352" spans="1:63" ht="13.2" customHeight="1" x14ac:dyDescent="0.2">
      <c r="A1352" s="54">
        <f t="shared" si="463"/>
        <v>45930</v>
      </c>
      <c r="B1352" s="54" t="str">
        <f t="shared" si="464"/>
        <v>NRT</v>
      </c>
      <c r="C1352" s="53">
        <f t="shared" si="465"/>
        <v>82020038211</v>
      </c>
      <c r="D1352" s="55" t="str">
        <f t="shared" si="466"/>
        <v>PJP250151884</v>
      </c>
      <c r="E1352" s="53">
        <f t="shared" si="467"/>
        <v>596421518795</v>
      </c>
      <c r="F1352" s="53">
        <f t="shared" si="468"/>
        <v>2256355</v>
      </c>
      <c r="G1352" s="53" t="str">
        <f t="shared" si="469"/>
        <v>SWCORP (TEAMHT)</v>
      </c>
      <c r="H1352" s="55" t="str">
        <f t="shared" si="470"/>
        <v>오가영</v>
      </c>
      <c r="I1352" s="53">
        <f t="shared" si="471"/>
        <v>37887</v>
      </c>
      <c r="J1352" s="72">
        <f t="shared" si="472"/>
        <v>0</v>
      </c>
      <c r="K1352" s="114">
        <f t="shared" si="473"/>
        <v>1</v>
      </c>
      <c r="L1352" s="115">
        <f t="shared" si="474"/>
        <v>4.8</v>
      </c>
      <c r="M1352" s="115">
        <f t="shared" si="475"/>
        <v>3.5</v>
      </c>
      <c r="N1352" s="56">
        <f t="shared" si="476"/>
        <v>4.8000000000000007</v>
      </c>
      <c r="O1352" s="53" t="str">
        <f t="shared" si="477"/>
        <v>일반(목록배제,Normal-Manifest Exception)</v>
      </c>
      <c r="P1352" s="100">
        <f t="shared" si="478"/>
        <v>9.27</v>
      </c>
      <c r="Q1352" s="63" t="str">
        <f t="shared" si="479"/>
        <v>RS704</v>
      </c>
      <c r="R1352" s="63">
        <f t="shared" si="480"/>
        <v>0</v>
      </c>
      <c r="S1352" s="54">
        <f t="shared" si="481"/>
        <v>45930</v>
      </c>
      <c r="T1352" s="94">
        <f t="shared" si="482"/>
        <v>1382</v>
      </c>
      <c r="U1352" s="98" cm="1">
        <f t="array" ref="U1352">IF(OR(ISNUMBER(SEARCH("대신대납",J1352)),ISNUMBER(SEARCH("대신 대납",J1352))),_xlfn.LET(
  _xlpm.s,J1352,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2" s="98">
        <f>((K1352-1)*2500)/(Summary!$B$23/100)</f>
        <v>0</v>
      </c>
      <c r="W1352" s="107">
        <f>IF(OR(ISNUMBER(SEARCH("대신대납",J1352)),ISNUMBER(SEARCH("대신 대납",J1352)),ISNUMBER(SEARCH("대신착불",J1352)),ISNUMBER(SEARCH("대신 착불",J1352))), 0,_xlfn.IFNA(_xlfn.IFS(
    AND(N1352/K1352 &gt; 2, N1352/K1352 &lt;= 5), 500/(Summary!$B$23/100) * K1352,
    AND(N1352/K1352 &gt; 5, N1352/K1352 &lt;= 10), 1000/(Summary!$B$23/100) * K1352,
    AND(N1352/K1352 &gt; 10, N1352/K1352 &lt;= 20), 3000/(Summary!$B$23/100) * K1352,
    AND(N1352/K1352 &gt; 20, N1352/K1352 &lt;= 25), 11000/(Summary!$B$23/100) * K1352,
    AND(N1352/K1352 &gt; 25, N1352/K1352 &lt;= 999), 15000/(Summary!$B$23/100) * K1352
),0))</f>
        <v>53.059968376258844</v>
      </c>
      <c r="X1352" s="99" cm="1">
        <f t="array" ref="X1352">_xlfn.IFNA(_xlfn.IFS(AND(P1352&gt;=2000, P1352&lt;3000), 10000, AND(P1352&gt;=3000, P1352&lt;4000), 15000, AND(P1352&gt;=4000, P1352&lt;5000), 20000, AND(P1352&gt;=5000), 25000),0)</f>
        <v>0</v>
      </c>
      <c r="Y1352" s="64" t="str">
        <f>_xlfn.IFNA(VLOOKUP(D1352,OTC!$A:$H,8,0),"")</f>
        <v/>
      </c>
      <c r="Z1352" s="102">
        <f t="shared" si="483"/>
        <v>53</v>
      </c>
      <c r="AA1352" s="113">
        <f t="shared" si="484"/>
        <v>1435</v>
      </c>
      <c r="AB1352" s="124">
        <f>IF(OR(ISNUMBER(SEARCH("적하삭제",J1352)),ISNUMBER(SEARCH("적하 삭제",J1352))),0,AA1352*Summary!$B$23/100)</f>
        <v>13522.4355</v>
      </c>
      <c r="AC1352" s="65"/>
      <c r="AD1352" s="145">
        <v>45930</v>
      </c>
      <c r="AE1352" s="139" t="s">
        <v>10</v>
      </c>
      <c r="AF1352" s="139">
        <v>82020038211</v>
      </c>
      <c r="AG1352" s="139" t="s">
        <v>4021</v>
      </c>
      <c r="AH1352" s="139" t="s">
        <v>4022</v>
      </c>
      <c r="AI1352" s="139">
        <v>1067843217</v>
      </c>
      <c r="AJ1352" s="139">
        <v>37887</v>
      </c>
      <c r="AK1352" s="139"/>
      <c r="AL1352" s="140">
        <v>1</v>
      </c>
      <c r="AM1352" s="141">
        <v>4.8</v>
      </c>
      <c r="AN1352" s="141">
        <v>3.5</v>
      </c>
      <c r="AO1352" s="141">
        <v>4.8</v>
      </c>
      <c r="AP1352" s="139" t="s">
        <v>8</v>
      </c>
      <c r="AQ1352" s="141">
        <v>9.27</v>
      </c>
      <c r="AR1352" s="139"/>
      <c r="AS1352" s="139"/>
      <c r="AT1352" s="139"/>
      <c r="AU1352" s="139"/>
      <c r="AV1352" s="139"/>
      <c r="AW1352" s="139">
        <v>2256355</v>
      </c>
      <c r="AX1352" s="139" t="s">
        <v>121</v>
      </c>
      <c r="AY1352" s="139" t="s">
        <v>82</v>
      </c>
      <c r="AZ1352" s="139"/>
      <c r="BA1352" s="139" t="s">
        <v>83</v>
      </c>
      <c r="BB1352" s="157">
        <v>596421518795</v>
      </c>
      <c r="BC1352" s="139"/>
      <c r="BD1352" s="139" t="s">
        <v>4023</v>
      </c>
      <c r="BE1352" s="139" t="s">
        <v>217</v>
      </c>
      <c r="BF1352" s="139"/>
      <c r="BG1352" s="139" t="s">
        <v>84</v>
      </c>
      <c r="BH1352" s="139" t="s">
        <v>85</v>
      </c>
      <c r="BI1352" s="139" t="s">
        <v>86</v>
      </c>
      <c r="BJ1352" s="139"/>
      <c r="BK1352" s="139" t="s">
        <v>116</v>
      </c>
    </row>
    <row r="1353" spans="1:63" ht="13.2" customHeight="1" x14ac:dyDescent="0.2">
      <c r="A1353" s="54">
        <f t="shared" si="463"/>
        <v>45930</v>
      </c>
      <c r="B1353" s="54" t="str">
        <f t="shared" si="464"/>
        <v>NRT</v>
      </c>
      <c r="C1353" s="53">
        <f t="shared" si="465"/>
        <v>82020038211</v>
      </c>
      <c r="D1353" s="55" t="str">
        <f t="shared" si="466"/>
        <v>PJP250151880</v>
      </c>
      <c r="E1353" s="53">
        <f t="shared" si="467"/>
        <v>596421518751</v>
      </c>
      <c r="F1353" s="53">
        <f t="shared" si="468"/>
        <v>2256355</v>
      </c>
      <c r="G1353" s="53" t="str">
        <f t="shared" si="469"/>
        <v>SWCORP (TEAMHT)</v>
      </c>
      <c r="H1353" s="55" t="str">
        <f t="shared" si="470"/>
        <v>조인아</v>
      </c>
      <c r="I1353" s="53">
        <f t="shared" si="471"/>
        <v>6146</v>
      </c>
      <c r="J1353" s="72">
        <f t="shared" si="472"/>
        <v>0</v>
      </c>
      <c r="K1353" s="114">
        <f t="shared" si="473"/>
        <v>1</v>
      </c>
      <c r="L1353" s="115">
        <f t="shared" si="474"/>
        <v>1.05</v>
      </c>
      <c r="M1353" s="115">
        <f t="shared" si="475"/>
        <v>3.6</v>
      </c>
      <c r="N1353" s="56">
        <f t="shared" si="476"/>
        <v>3.6</v>
      </c>
      <c r="O1353" s="53" t="str">
        <f t="shared" si="477"/>
        <v>일반(목록배제,Normal-Manifest Exception)</v>
      </c>
      <c r="P1353" s="100">
        <f t="shared" si="478"/>
        <v>7.82</v>
      </c>
      <c r="Q1353" s="63" t="str">
        <f t="shared" si="479"/>
        <v>RS704</v>
      </c>
      <c r="R1353" s="63">
        <f t="shared" si="480"/>
        <v>0</v>
      </c>
      <c r="S1353" s="54">
        <f t="shared" si="481"/>
        <v>45930</v>
      </c>
      <c r="T1353" s="94">
        <f t="shared" si="482"/>
        <v>1154</v>
      </c>
      <c r="U1353" s="98" cm="1">
        <f t="array" ref="U1353">IF(OR(ISNUMBER(SEARCH("대신대납",J1353)),ISNUMBER(SEARCH("대신 대납",J1353))),_xlfn.LET(
  _xlpm.s,J1353,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3" s="98">
        <f>((K1353-1)*2500)/(Summary!$B$23/100)</f>
        <v>0</v>
      </c>
      <c r="W1353" s="107">
        <f>IF(OR(ISNUMBER(SEARCH("대신대납",J1353)),ISNUMBER(SEARCH("대신 대납",J1353)),ISNUMBER(SEARCH("대신착불",J1353)),ISNUMBER(SEARCH("대신 착불",J1353))), 0,_xlfn.IFNA(_xlfn.IFS(
    AND(N1353/K1353 &gt; 2, N1353/K1353 &lt;= 5), 500/(Summary!$B$23/100) * K1353,
    AND(N1353/K1353 &gt; 5, N1353/K1353 &lt;= 10), 1000/(Summary!$B$23/100) * K1353,
    AND(N1353/K1353 &gt; 10, N1353/K1353 &lt;= 20), 3000/(Summary!$B$23/100) * K1353,
    AND(N1353/K1353 &gt; 20, N1353/K1353 &lt;= 25), 11000/(Summary!$B$23/100) * K1353,
    AND(N1353/K1353 &gt; 25, N1353/K1353 &lt;= 999), 15000/(Summary!$B$23/100) * K1353
),0))</f>
        <v>53.059968376258844</v>
      </c>
      <c r="X1353" s="99" cm="1">
        <f t="array" ref="X1353">_xlfn.IFNA(_xlfn.IFS(AND(P1353&gt;=2000, P1353&lt;3000), 10000, AND(P1353&gt;=3000, P1353&lt;4000), 15000, AND(P1353&gt;=4000, P1353&lt;5000), 20000, AND(P1353&gt;=5000), 25000),0)</f>
        <v>0</v>
      </c>
      <c r="Y1353" s="64" t="str">
        <f>_xlfn.IFNA(VLOOKUP(D1353,OTC!$A:$H,8,0),"")</f>
        <v/>
      </c>
      <c r="Z1353" s="102">
        <f t="shared" si="483"/>
        <v>53</v>
      </c>
      <c r="AA1353" s="113">
        <f t="shared" si="484"/>
        <v>1207</v>
      </c>
      <c r="AB1353" s="124">
        <f>IF(OR(ISNUMBER(SEARCH("적하삭제",J1353)),ISNUMBER(SEARCH("적하 삭제",J1353))),0,AA1353*Summary!$B$23/100)</f>
        <v>11373.9231</v>
      </c>
      <c r="AC1353" s="65"/>
      <c r="AD1353" s="145">
        <v>45930</v>
      </c>
      <c r="AE1353" s="139" t="s">
        <v>10</v>
      </c>
      <c r="AF1353" s="139">
        <v>82020038211</v>
      </c>
      <c r="AG1353" s="139" t="s">
        <v>4024</v>
      </c>
      <c r="AH1353" s="139" t="s">
        <v>4025</v>
      </c>
      <c r="AI1353" s="139">
        <v>1056758755</v>
      </c>
      <c r="AJ1353" s="139">
        <v>6146</v>
      </c>
      <c r="AK1353" s="139"/>
      <c r="AL1353" s="140">
        <v>1</v>
      </c>
      <c r="AM1353" s="141">
        <v>1.05</v>
      </c>
      <c r="AN1353" s="141">
        <v>3.6</v>
      </c>
      <c r="AO1353" s="141">
        <v>3.6</v>
      </c>
      <c r="AP1353" s="139" t="s">
        <v>8</v>
      </c>
      <c r="AQ1353" s="141">
        <v>7.82</v>
      </c>
      <c r="AR1353" s="139"/>
      <c r="AS1353" s="139"/>
      <c r="AT1353" s="139"/>
      <c r="AU1353" s="139"/>
      <c r="AV1353" s="139"/>
      <c r="AW1353" s="139">
        <v>2256355</v>
      </c>
      <c r="AX1353" s="139" t="s">
        <v>121</v>
      </c>
      <c r="AY1353" s="139" t="s">
        <v>82</v>
      </c>
      <c r="AZ1353" s="139"/>
      <c r="BA1353" s="139" t="s">
        <v>83</v>
      </c>
      <c r="BB1353" s="157">
        <v>596421518751</v>
      </c>
      <c r="BC1353" s="139"/>
      <c r="BD1353" s="139" t="s">
        <v>4026</v>
      </c>
      <c r="BE1353" s="139" t="s">
        <v>217</v>
      </c>
      <c r="BF1353" s="139"/>
      <c r="BG1353" s="139" t="s">
        <v>84</v>
      </c>
      <c r="BH1353" s="139" t="s">
        <v>85</v>
      </c>
      <c r="BI1353" s="139" t="s">
        <v>86</v>
      </c>
      <c r="BJ1353" s="139"/>
      <c r="BK1353" s="139" t="s">
        <v>116</v>
      </c>
    </row>
    <row r="1354" spans="1:63" ht="13.2" customHeight="1" x14ac:dyDescent="0.2">
      <c r="A1354" s="54">
        <f t="shared" si="463"/>
        <v>45930</v>
      </c>
      <c r="B1354" s="54" t="str">
        <f t="shared" si="464"/>
        <v>NRT</v>
      </c>
      <c r="C1354" s="53">
        <f t="shared" si="465"/>
        <v>82020038211</v>
      </c>
      <c r="D1354" s="55" t="str">
        <f t="shared" si="466"/>
        <v>PJP250151889</v>
      </c>
      <c r="E1354" s="53">
        <f t="shared" si="467"/>
        <v>596421518843</v>
      </c>
      <c r="F1354" s="53">
        <f t="shared" si="468"/>
        <v>2256355</v>
      </c>
      <c r="G1354" s="53" t="str">
        <f t="shared" si="469"/>
        <v>SWCORP (TEAMHT)</v>
      </c>
      <c r="H1354" s="55" t="str">
        <f t="shared" si="470"/>
        <v>박희경</v>
      </c>
      <c r="I1354" s="53">
        <f t="shared" si="471"/>
        <v>24361</v>
      </c>
      <c r="J1354" s="72">
        <f t="shared" si="472"/>
        <v>0</v>
      </c>
      <c r="K1354" s="114">
        <f t="shared" si="473"/>
        <v>1</v>
      </c>
      <c r="L1354" s="115">
        <f t="shared" si="474"/>
        <v>0.5</v>
      </c>
      <c r="M1354" s="115">
        <f t="shared" si="475"/>
        <v>2</v>
      </c>
      <c r="N1354" s="56">
        <f t="shared" si="476"/>
        <v>2</v>
      </c>
      <c r="O1354" s="53" t="str">
        <f t="shared" si="477"/>
        <v>일반(목록배제,Normal-Manifest Exception)</v>
      </c>
      <c r="P1354" s="100">
        <f t="shared" si="478"/>
        <v>1.9</v>
      </c>
      <c r="Q1354" s="63" t="str">
        <f t="shared" si="479"/>
        <v>RS704</v>
      </c>
      <c r="R1354" s="63">
        <f t="shared" si="480"/>
        <v>0</v>
      </c>
      <c r="S1354" s="54">
        <f t="shared" si="481"/>
        <v>45930</v>
      </c>
      <c r="T1354" s="94">
        <f t="shared" si="482"/>
        <v>850</v>
      </c>
      <c r="U1354" s="98" cm="1">
        <f t="array" ref="U1354">IF(OR(ISNUMBER(SEARCH("대신대납",J1354)),ISNUMBER(SEARCH("대신 대납",J1354))),_xlfn.LET(
  _xlpm.s,J1354,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4" s="98">
        <f>((K1354-1)*2500)/(Summary!$B$23/100)</f>
        <v>0</v>
      </c>
      <c r="W1354" s="107">
        <f>IF(OR(ISNUMBER(SEARCH("대신대납",J1354)),ISNUMBER(SEARCH("대신 대납",J1354)),ISNUMBER(SEARCH("대신착불",J1354)),ISNUMBER(SEARCH("대신 착불",J1354))), 0,_xlfn.IFNA(_xlfn.IFS(
    AND(N1354/K1354 &gt; 2, N1354/K1354 &lt;= 5), 500/(Summary!$B$23/100) * K1354,
    AND(N1354/K1354 &gt; 5, N1354/K1354 &lt;= 10), 1000/(Summary!$B$23/100) * K1354,
    AND(N1354/K1354 &gt; 10, N1354/K1354 &lt;= 20), 3000/(Summary!$B$23/100) * K1354,
    AND(N1354/K1354 &gt; 20, N1354/K1354 &lt;= 25), 11000/(Summary!$B$23/100) * K1354,
    AND(N1354/K1354 &gt; 25, N1354/K1354 &lt;= 999), 15000/(Summary!$B$23/100) * K1354
),0))</f>
        <v>0</v>
      </c>
      <c r="X1354" s="99" cm="1">
        <f t="array" ref="X1354">_xlfn.IFNA(_xlfn.IFS(AND(P1354&gt;=2000, P1354&lt;3000), 10000, AND(P1354&gt;=3000, P1354&lt;4000), 15000, AND(P1354&gt;=4000, P1354&lt;5000), 20000, AND(P1354&gt;=5000), 25000),0)</f>
        <v>0</v>
      </c>
      <c r="Y1354" s="64" t="str">
        <f>_xlfn.IFNA(VLOOKUP(D1354,OTC!$A:$H,8,0),"")</f>
        <v/>
      </c>
      <c r="Z1354" s="102">
        <f t="shared" si="483"/>
        <v>0</v>
      </c>
      <c r="AA1354" s="113">
        <f t="shared" si="484"/>
        <v>850</v>
      </c>
      <c r="AB1354" s="124">
        <f>IF(OR(ISNUMBER(SEARCH("적하삭제",J1354)),ISNUMBER(SEARCH("적하 삭제",J1354))),0,AA1354*Summary!$B$23/100)</f>
        <v>8009.8050000000003</v>
      </c>
      <c r="AC1354" s="65"/>
      <c r="AD1354" s="145">
        <v>45930</v>
      </c>
      <c r="AE1354" s="139" t="s">
        <v>10</v>
      </c>
      <c r="AF1354" s="139">
        <v>82020038211</v>
      </c>
      <c r="AG1354" s="139" t="s">
        <v>4027</v>
      </c>
      <c r="AH1354" s="139" t="s">
        <v>4028</v>
      </c>
      <c r="AI1354" s="139">
        <v>1056737536</v>
      </c>
      <c r="AJ1354" s="139">
        <v>24361</v>
      </c>
      <c r="AK1354" s="139"/>
      <c r="AL1354" s="140">
        <v>1</v>
      </c>
      <c r="AM1354" s="141">
        <v>0.5</v>
      </c>
      <c r="AN1354" s="141">
        <v>2</v>
      </c>
      <c r="AO1354" s="141">
        <v>2</v>
      </c>
      <c r="AP1354" s="139" t="s">
        <v>8</v>
      </c>
      <c r="AQ1354" s="141">
        <v>1.9</v>
      </c>
      <c r="AR1354" s="139"/>
      <c r="AS1354" s="139"/>
      <c r="AT1354" s="139"/>
      <c r="AU1354" s="139"/>
      <c r="AV1354" s="139"/>
      <c r="AW1354" s="139">
        <v>2256355</v>
      </c>
      <c r="AX1354" s="139" t="s">
        <v>121</v>
      </c>
      <c r="AY1354" s="139" t="s">
        <v>82</v>
      </c>
      <c r="AZ1354" s="139"/>
      <c r="BA1354" s="139" t="s">
        <v>83</v>
      </c>
      <c r="BB1354" s="157">
        <v>596421518843</v>
      </c>
      <c r="BC1354" s="139"/>
      <c r="BD1354" s="139" t="s">
        <v>4029</v>
      </c>
      <c r="BE1354" s="139" t="s">
        <v>217</v>
      </c>
      <c r="BF1354" s="139"/>
      <c r="BG1354" s="139" t="s">
        <v>84</v>
      </c>
      <c r="BH1354" s="139" t="s">
        <v>85</v>
      </c>
      <c r="BI1354" s="139" t="s">
        <v>86</v>
      </c>
      <c r="BJ1354" s="139"/>
      <c r="BK1354" s="139" t="s">
        <v>116</v>
      </c>
    </row>
    <row r="1355" spans="1:63" ht="13.2" customHeight="1" x14ac:dyDescent="0.2">
      <c r="A1355" s="54">
        <f t="shared" si="463"/>
        <v>45930</v>
      </c>
      <c r="B1355" s="54" t="str">
        <f t="shared" si="464"/>
        <v>NRT</v>
      </c>
      <c r="C1355" s="53">
        <f t="shared" si="465"/>
        <v>82020038211</v>
      </c>
      <c r="D1355" s="55" t="str">
        <f t="shared" si="466"/>
        <v>PJP250151897</v>
      </c>
      <c r="E1355" s="53">
        <f t="shared" si="467"/>
        <v>596421518924</v>
      </c>
      <c r="F1355" s="53">
        <f t="shared" si="468"/>
        <v>2256355</v>
      </c>
      <c r="G1355" s="53" t="str">
        <f t="shared" si="469"/>
        <v>SWCORP (TEAMHT)</v>
      </c>
      <c r="H1355" s="55" t="str">
        <f t="shared" si="470"/>
        <v>임수희</v>
      </c>
      <c r="I1355" s="53">
        <f t="shared" si="471"/>
        <v>6578</v>
      </c>
      <c r="J1355" s="72">
        <f t="shared" si="472"/>
        <v>0</v>
      </c>
      <c r="K1355" s="114">
        <f t="shared" si="473"/>
        <v>1</v>
      </c>
      <c r="L1355" s="115">
        <f t="shared" si="474"/>
        <v>0.95</v>
      </c>
      <c r="M1355" s="115">
        <f t="shared" si="475"/>
        <v>3.6</v>
      </c>
      <c r="N1355" s="56">
        <f t="shared" si="476"/>
        <v>3.6</v>
      </c>
      <c r="O1355" s="53" t="str">
        <f t="shared" si="477"/>
        <v>일반(목록배제,Normal-Manifest Exception)</v>
      </c>
      <c r="P1355" s="100">
        <f t="shared" si="478"/>
        <v>35.21</v>
      </c>
      <c r="Q1355" s="63" t="str">
        <f t="shared" si="479"/>
        <v>RS704</v>
      </c>
      <c r="R1355" s="63">
        <f t="shared" si="480"/>
        <v>0</v>
      </c>
      <c r="S1355" s="54">
        <f t="shared" si="481"/>
        <v>45930</v>
      </c>
      <c r="T1355" s="94">
        <f t="shared" si="482"/>
        <v>1154</v>
      </c>
      <c r="U1355" s="98" cm="1">
        <f t="array" ref="U1355">IF(OR(ISNUMBER(SEARCH("대신대납",J1355)),ISNUMBER(SEARCH("대신 대납",J1355))),_xlfn.LET(
  _xlpm.s,J1355,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5" s="98">
        <f>((K1355-1)*2500)/(Summary!$B$23/100)</f>
        <v>0</v>
      </c>
      <c r="W1355" s="107">
        <f>IF(OR(ISNUMBER(SEARCH("대신대납",J1355)),ISNUMBER(SEARCH("대신 대납",J1355)),ISNUMBER(SEARCH("대신착불",J1355)),ISNUMBER(SEARCH("대신 착불",J1355))), 0,_xlfn.IFNA(_xlfn.IFS(
    AND(N1355/K1355 &gt; 2, N1355/K1355 &lt;= 5), 500/(Summary!$B$23/100) * K1355,
    AND(N1355/K1355 &gt; 5, N1355/K1355 &lt;= 10), 1000/(Summary!$B$23/100) * K1355,
    AND(N1355/K1355 &gt; 10, N1355/K1355 &lt;= 20), 3000/(Summary!$B$23/100) * K1355,
    AND(N1355/K1355 &gt; 20, N1355/K1355 &lt;= 25), 11000/(Summary!$B$23/100) * K1355,
    AND(N1355/K1355 &gt; 25, N1355/K1355 &lt;= 999), 15000/(Summary!$B$23/100) * K1355
),0))</f>
        <v>53.059968376258844</v>
      </c>
      <c r="X1355" s="99" cm="1">
        <f t="array" ref="X1355">_xlfn.IFNA(_xlfn.IFS(AND(P1355&gt;=2000, P1355&lt;3000), 10000, AND(P1355&gt;=3000, P1355&lt;4000), 15000, AND(P1355&gt;=4000, P1355&lt;5000), 20000, AND(P1355&gt;=5000), 25000),0)</f>
        <v>0</v>
      </c>
      <c r="Y1355" s="64" t="str">
        <f>_xlfn.IFNA(VLOOKUP(D1355,OTC!$A:$H,8,0),"")</f>
        <v/>
      </c>
      <c r="Z1355" s="102">
        <f t="shared" si="483"/>
        <v>53</v>
      </c>
      <c r="AA1355" s="113">
        <f t="shared" si="484"/>
        <v>1207</v>
      </c>
      <c r="AB1355" s="124">
        <f>IF(OR(ISNUMBER(SEARCH("적하삭제",J1355)),ISNUMBER(SEARCH("적하 삭제",J1355))),0,AA1355*Summary!$B$23/100)</f>
        <v>11373.9231</v>
      </c>
      <c r="AC1355" s="65"/>
      <c r="AD1355" s="145">
        <v>45930</v>
      </c>
      <c r="AE1355" s="139" t="s">
        <v>10</v>
      </c>
      <c r="AF1355" s="139">
        <v>82020038211</v>
      </c>
      <c r="AG1355" s="139" t="s">
        <v>4030</v>
      </c>
      <c r="AH1355" s="139" t="s">
        <v>138</v>
      </c>
      <c r="AI1355" s="139">
        <v>1054384171</v>
      </c>
      <c r="AJ1355" s="139">
        <v>6578</v>
      </c>
      <c r="AK1355" s="139"/>
      <c r="AL1355" s="140">
        <v>1</v>
      </c>
      <c r="AM1355" s="141">
        <v>0.95</v>
      </c>
      <c r="AN1355" s="141">
        <v>3.6</v>
      </c>
      <c r="AO1355" s="141">
        <v>3.6</v>
      </c>
      <c r="AP1355" s="139" t="s">
        <v>8</v>
      </c>
      <c r="AQ1355" s="141">
        <v>35.21</v>
      </c>
      <c r="AR1355" s="139"/>
      <c r="AS1355" s="139"/>
      <c r="AT1355" s="139"/>
      <c r="AU1355" s="139"/>
      <c r="AV1355" s="139"/>
      <c r="AW1355" s="139">
        <v>2256355</v>
      </c>
      <c r="AX1355" s="139" t="s">
        <v>121</v>
      </c>
      <c r="AY1355" s="139" t="s">
        <v>82</v>
      </c>
      <c r="AZ1355" s="139"/>
      <c r="BA1355" s="139" t="s">
        <v>83</v>
      </c>
      <c r="BB1355" s="157">
        <v>596421518924</v>
      </c>
      <c r="BC1355" s="139"/>
      <c r="BD1355" s="139" t="s">
        <v>4031</v>
      </c>
      <c r="BE1355" s="139" t="s">
        <v>217</v>
      </c>
      <c r="BF1355" s="139"/>
      <c r="BG1355" s="139" t="s">
        <v>84</v>
      </c>
      <c r="BH1355" s="139" t="s">
        <v>85</v>
      </c>
      <c r="BI1355" s="139" t="s">
        <v>86</v>
      </c>
      <c r="BJ1355" s="139"/>
      <c r="BK1355" s="139" t="s">
        <v>116</v>
      </c>
    </row>
    <row r="1356" spans="1:63" ht="13.2" customHeight="1" x14ac:dyDescent="0.2">
      <c r="A1356" s="54">
        <f t="shared" si="463"/>
        <v>45930</v>
      </c>
      <c r="B1356" s="54" t="str">
        <f t="shared" si="464"/>
        <v>NRT</v>
      </c>
      <c r="C1356" s="53">
        <f t="shared" si="465"/>
        <v>82020038211</v>
      </c>
      <c r="D1356" s="55" t="str">
        <f t="shared" si="466"/>
        <v>PJP250151886</v>
      </c>
      <c r="E1356" s="53">
        <f t="shared" si="467"/>
        <v>596421518810</v>
      </c>
      <c r="F1356" s="53">
        <f t="shared" si="468"/>
        <v>2256355</v>
      </c>
      <c r="G1356" s="53" t="str">
        <f t="shared" si="469"/>
        <v>SWCORP (TEAMHT)</v>
      </c>
      <c r="H1356" s="55" t="str">
        <f t="shared" si="470"/>
        <v>김제경</v>
      </c>
      <c r="I1356" s="53">
        <f t="shared" si="471"/>
        <v>14074</v>
      </c>
      <c r="J1356" s="72">
        <f t="shared" si="472"/>
        <v>0</v>
      </c>
      <c r="K1356" s="114">
        <f t="shared" si="473"/>
        <v>1</v>
      </c>
      <c r="L1356" s="115">
        <f t="shared" si="474"/>
        <v>0.8</v>
      </c>
      <c r="M1356" s="115">
        <f t="shared" si="475"/>
        <v>2</v>
      </c>
      <c r="N1356" s="56">
        <f t="shared" si="476"/>
        <v>2</v>
      </c>
      <c r="O1356" s="53" t="str">
        <f t="shared" si="477"/>
        <v>일반(목록배제,Normal-Manifest Exception)</v>
      </c>
      <c r="P1356" s="100">
        <f t="shared" si="478"/>
        <v>8.83</v>
      </c>
      <c r="Q1356" s="63" t="str">
        <f t="shared" si="479"/>
        <v>RS704</v>
      </c>
      <c r="R1356" s="63">
        <f t="shared" si="480"/>
        <v>0</v>
      </c>
      <c r="S1356" s="54">
        <f t="shared" si="481"/>
        <v>45930</v>
      </c>
      <c r="T1356" s="94">
        <f t="shared" si="482"/>
        <v>850</v>
      </c>
      <c r="U1356" s="98" cm="1">
        <f t="array" ref="U1356">IF(OR(ISNUMBER(SEARCH("대신대납",J1356)),ISNUMBER(SEARCH("대신 대납",J1356))),_xlfn.LET(
  _xlpm.s,J1356,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6" s="98">
        <f>((K1356-1)*2500)/(Summary!$B$23/100)</f>
        <v>0</v>
      </c>
      <c r="W1356" s="107">
        <f>IF(OR(ISNUMBER(SEARCH("대신대납",J1356)),ISNUMBER(SEARCH("대신 대납",J1356)),ISNUMBER(SEARCH("대신착불",J1356)),ISNUMBER(SEARCH("대신 착불",J1356))), 0,_xlfn.IFNA(_xlfn.IFS(
    AND(N1356/K1356 &gt; 2, N1356/K1356 &lt;= 5), 500/(Summary!$B$23/100) * K1356,
    AND(N1356/K1356 &gt; 5, N1356/K1356 &lt;= 10), 1000/(Summary!$B$23/100) * K1356,
    AND(N1356/K1356 &gt; 10, N1356/K1356 &lt;= 20), 3000/(Summary!$B$23/100) * K1356,
    AND(N1356/K1356 &gt; 20, N1356/K1356 &lt;= 25), 11000/(Summary!$B$23/100) * K1356,
    AND(N1356/K1356 &gt; 25, N1356/K1356 &lt;= 999), 15000/(Summary!$B$23/100) * K1356
),0))</f>
        <v>0</v>
      </c>
      <c r="X1356" s="99" cm="1">
        <f t="array" ref="X1356">_xlfn.IFNA(_xlfn.IFS(AND(P1356&gt;=2000, P1356&lt;3000), 10000, AND(P1356&gt;=3000, P1356&lt;4000), 15000, AND(P1356&gt;=4000, P1356&lt;5000), 20000, AND(P1356&gt;=5000), 25000),0)</f>
        <v>0</v>
      </c>
      <c r="Y1356" s="64" t="str">
        <f>_xlfn.IFNA(VLOOKUP(D1356,OTC!$A:$H,8,0),"")</f>
        <v/>
      </c>
      <c r="Z1356" s="102">
        <f t="shared" si="483"/>
        <v>0</v>
      </c>
      <c r="AA1356" s="113">
        <f t="shared" si="484"/>
        <v>850</v>
      </c>
      <c r="AB1356" s="124">
        <f>IF(OR(ISNUMBER(SEARCH("적하삭제",J1356)),ISNUMBER(SEARCH("적하 삭제",J1356))),0,AA1356*Summary!$B$23/100)</f>
        <v>8009.8050000000003</v>
      </c>
      <c r="AC1356" s="65"/>
      <c r="AD1356" s="145">
        <v>45930</v>
      </c>
      <c r="AE1356" s="139" t="s">
        <v>10</v>
      </c>
      <c r="AF1356" s="139">
        <v>82020038211</v>
      </c>
      <c r="AG1356" s="139" t="s">
        <v>4032</v>
      </c>
      <c r="AH1356" s="139" t="s">
        <v>4033</v>
      </c>
      <c r="AI1356" s="139">
        <v>1026942446</v>
      </c>
      <c r="AJ1356" s="139">
        <v>14074</v>
      </c>
      <c r="AK1356" s="139"/>
      <c r="AL1356" s="140">
        <v>1</v>
      </c>
      <c r="AM1356" s="141">
        <v>0.8</v>
      </c>
      <c r="AN1356" s="141">
        <v>2</v>
      </c>
      <c r="AO1356" s="141">
        <v>2</v>
      </c>
      <c r="AP1356" s="139" t="s">
        <v>8</v>
      </c>
      <c r="AQ1356" s="141">
        <v>8.83</v>
      </c>
      <c r="AR1356" s="139"/>
      <c r="AS1356" s="139"/>
      <c r="AT1356" s="139"/>
      <c r="AU1356" s="139"/>
      <c r="AV1356" s="139"/>
      <c r="AW1356" s="139">
        <v>2256355</v>
      </c>
      <c r="AX1356" s="139" t="s">
        <v>121</v>
      </c>
      <c r="AY1356" s="139" t="s">
        <v>82</v>
      </c>
      <c r="AZ1356" s="139"/>
      <c r="BA1356" s="139" t="s">
        <v>83</v>
      </c>
      <c r="BB1356" s="157">
        <v>596421518810</v>
      </c>
      <c r="BC1356" s="139"/>
      <c r="BD1356" s="139" t="s">
        <v>4034</v>
      </c>
      <c r="BE1356" s="139" t="s">
        <v>217</v>
      </c>
      <c r="BF1356" s="139"/>
      <c r="BG1356" s="139" t="s">
        <v>84</v>
      </c>
      <c r="BH1356" s="139" t="s">
        <v>85</v>
      </c>
      <c r="BI1356" s="139" t="s">
        <v>86</v>
      </c>
      <c r="BJ1356" s="139"/>
      <c r="BK1356" s="139" t="s">
        <v>116</v>
      </c>
    </row>
    <row r="1357" spans="1:63" ht="13.2" customHeight="1" x14ac:dyDescent="0.2">
      <c r="A1357" s="54">
        <f t="shared" si="463"/>
        <v>45930</v>
      </c>
      <c r="B1357" s="54" t="str">
        <f t="shared" si="464"/>
        <v>NRT</v>
      </c>
      <c r="C1357" s="53">
        <f t="shared" si="465"/>
        <v>82020038211</v>
      </c>
      <c r="D1357" s="55" t="str">
        <f t="shared" si="466"/>
        <v>PJP250151893</v>
      </c>
      <c r="E1357" s="53">
        <f t="shared" si="467"/>
        <v>596421518880</v>
      </c>
      <c r="F1357" s="53">
        <f t="shared" si="468"/>
        <v>2256355</v>
      </c>
      <c r="G1357" s="53" t="str">
        <f t="shared" si="469"/>
        <v>SWCORP (TEAMHT)</v>
      </c>
      <c r="H1357" s="55" t="str">
        <f t="shared" si="470"/>
        <v>이재현</v>
      </c>
      <c r="I1357" s="53">
        <f t="shared" si="471"/>
        <v>39147</v>
      </c>
      <c r="J1357" s="72">
        <f t="shared" si="472"/>
        <v>0</v>
      </c>
      <c r="K1357" s="114">
        <f t="shared" si="473"/>
        <v>1</v>
      </c>
      <c r="L1357" s="115">
        <f t="shared" si="474"/>
        <v>3.6</v>
      </c>
      <c r="M1357" s="115">
        <f t="shared" si="475"/>
        <v>2.2999999999999998</v>
      </c>
      <c r="N1357" s="56">
        <f t="shared" si="476"/>
        <v>3.6</v>
      </c>
      <c r="O1357" s="53" t="str">
        <f t="shared" si="477"/>
        <v>일반(목록배제,Normal-Manifest Exception)</v>
      </c>
      <c r="P1357" s="100">
        <f t="shared" si="478"/>
        <v>10.25</v>
      </c>
      <c r="Q1357" s="63" t="str">
        <f t="shared" si="479"/>
        <v>RS704</v>
      </c>
      <c r="R1357" s="63">
        <f t="shared" si="480"/>
        <v>0</v>
      </c>
      <c r="S1357" s="54">
        <f t="shared" si="481"/>
        <v>45930</v>
      </c>
      <c r="T1357" s="94">
        <f t="shared" si="482"/>
        <v>1154</v>
      </c>
      <c r="U1357" s="98" cm="1">
        <f t="array" ref="U1357">IF(OR(ISNUMBER(SEARCH("대신대납",J1357)),ISNUMBER(SEARCH("대신 대납",J1357))),_xlfn.LET(
  _xlpm.s,J1357,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7" s="98">
        <f>((K1357-1)*2500)/(Summary!$B$23/100)</f>
        <v>0</v>
      </c>
      <c r="W1357" s="107">
        <f>IF(OR(ISNUMBER(SEARCH("대신대납",J1357)),ISNUMBER(SEARCH("대신 대납",J1357)),ISNUMBER(SEARCH("대신착불",J1357)),ISNUMBER(SEARCH("대신 착불",J1357))), 0,_xlfn.IFNA(_xlfn.IFS(
    AND(N1357/K1357 &gt; 2, N1357/K1357 &lt;= 5), 500/(Summary!$B$23/100) * K1357,
    AND(N1357/K1357 &gt; 5, N1357/K1357 &lt;= 10), 1000/(Summary!$B$23/100) * K1357,
    AND(N1357/K1357 &gt; 10, N1357/K1357 &lt;= 20), 3000/(Summary!$B$23/100) * K1357,
    AND(N1357/K1357 &gt; 20, N1357/K1357 &lt;= 25), 11000/(Summary!$B$23/100) * K1357,
    AND(N1357/K1357 &gt; 25, N1357/K1357 &lt;= 999), 15000/(Summary!$B$23/100) * K1357
),0))</f>
        <v>53.059968376258844</v>
      </c>
      <c r="X1357" s="99" cm="1">
        <f t="array" ref="X1357">_xlfn.IFNA(_xlfn.IFS(AND(P1357&gt;=2000, P1357&lt;3000), 10000, AND(P1357&gt;=3000, P1357&lt;4000), 15000, AND(P1357&gt;=4000, P1357&lt;5000), 20000, AND(P1357&gt;=5000), 25000),0)</f>
        <v>0</v>
      </c>
      <c r="Y1357" s="64" t="str">
        <f>_xlfn.IFNA(VLOOKUP(D1357,OTC!$A:$H,8,0),"")</f>
        <v/>
      </c>
      <c r="Z1357" s="102">
        <f t="shared" si="483"/>
        <v>53</v>
      </c>
      <c r="AA1357" s="113">
        <f t="shared" si="484"/>
        <v>1207</v>
      </c>
      <c r="AB1357" s="124">
        <f>IF(OR(ISNUMBER(SEARCH("적하삭제",J1357)),ISNUMBER(SEARCH("적하 삭제",J1357))),0,AA1357*Summary!$B$23/100)</f>
        <v>11373.9231</v>
      </c>
      <c r="AC1357" s="65"/>
      <c r="AD1357" s="145">
        <v>45930</v>
      </c>
      <c r="AE1357" s="139" t="s">
        <v>10</v>
      </c>
      <c r="AF1357" s="139">
        <v>82020038211</v>
      </c>
      <c r="AG1357" s="139" t="s">
        <v>4035</v>
      </c>
      <c r="AH1357" s="139" t="s">
        <v>4036</v>
      </c>
      <c r="AI1357" s="139">
        <v>1090639294</v>
      </c>
      <c r="AJ1357" s="139">
        <v>39147</v>
      </c>
      <c r="AK1357" s="139"/>
      <c r="AL1357" s="140">
        <v>1</v>
      </c>
      <c r="AM1357" s="141">
        <v>3.6</v>
      </c>
      <c r="AN1357" s="141">
        <v>2.2999999999999998</v>
      </c>
      <c r="AO1357" s="141">
        <v>3.6</v>
      </c>
      <c r="AP1357" s="139" t="s">
        <v>8</v>
      </c>
      <c r="AQ1357" s="141">
        <v>10.25</v>
      </c>
      <c r="AR1357" s="139"/>
      <c r="AS1357" s="139"/>
      <c r="AT1357" s="139"/>
      <c r="AU1357" s="139"/>
      <c r="AV1357" s="139"/>
      <c r="AW1357" s="139">
        <v>2256355</v>
      </c>
      <c r="AX1357" s="139" t="s">
        <v>121</v>
      </c>
      <c r="AY1357" s="139" t="s">
        <v>82</v>
      </c>
      <c r="AZ1357" s="139"/>
      <c r="BA1357" s="139" t="s">
        <v>83</v>
      </c>
      <c r="BB1357" s="157">
        <v>596421518880</v>
      </c>
      <c r="BC1357" s="139"/>
      <c r="BD1357" s="139" t="s">
        <v>4037</v>
      </c>
      <c r="BE1357" s="139" t="s">
        <v>217</v>
      </c>
      <c r="BF1357" s="139"/>
      <c r="BG1357" s="139" t="s">
        <v>84</v>
      </c>
      <c r="BH1357" s="139" t="s">
        <v>85</v>
      </c>
      <c r="BI1357" s="139" t="s">
        <v>86</v>
      </c>
      <c r="BJ1357" s="139"/>
      <c r="BK1357" s="139" t="s">
        <v>116</v>
      </c>
    </row>
    <row r="1358" spans="1:63" ht="13.2" customHeight="1" x14ac:dyDescent="0.2">
      <c r="A1358" s="54">
        <f t="shared" si="463"/>
        <v>45930</v>
      </c>
      <c r="B1358" s="54" t="str">
        <f t="shared" si="464"/>
        <v>NRT</v>
      </c>
      <c r="C1358" s="53">
        <f t="shared" si="465"/>
        <v>82020038211</v>
      </c>
      <c r="D1358" s="55" t="str">
        <f t="shared" si="466"/>
        <v>PJP250151898</v>
      </c>
      <c r="E1358" s="53">
        <f t="shared" si="467"/>
        <v>596421518935</v>
      </c>
      <c r="F1358" s="53">
        <f t="shared" si="468"/>
        <v>2256355</v>
      </c>
      <c r="G1358" s="53" t="str">
        <f t="shared" si="469"/>
        <v>SWCORP (TEAMHT)</v>
      </c>
      <c r="H1358" s="55" t="str">
        <f t="shared" si="470"/>
        <v>강민석</v>
      </c>
      <c r="I1358" s="53">
        <f t="shared" si="471"/>
        <v>21671</v>
      </c>
      <c r="J1358" s="72">
        <f t="shared" si="472"/>
        <v>0</v>
      </c>
      <c r="K1358" s="114">
        <f t="shared" si="473"/>
        <v>1</v>
      </c>
      <c r="L1358" s="115">
        <f t="shared" si="474"/>
        <v>4.05</v>
      </c>
      <c r="M1358" s="115">
        <f t="shared" si="475"/>
        <v>6.1</v>
      </c>
      <c r="N1358" s="56">
        <f t="shared" si="476"/>
        <v>6.1000000000000005</v>
      </c>
      <c r="O1358" s="53" t="str">
        <f t="shared" si="477"/>
        <v>일반(목록배제,Normal-Manifest Exception)</v>
      </c>
      <c r="P1358" s="100">
        <f t="shared" si="478"/>
        <v>24.69</v>
      </c>
      <c r="Q1358" s="63" t="str">
        <f t="shared" si="479"/>
        <v>RS704</v>
      </c>
      <c r="R1358" s="63">
        <f t="shared" si="480"/>
        <v>0</v>
      </c>
      <c r="S1358" s="54">
        <f t="shared" si="481"/>
        <v>45930</v>
      </c>
      <c r="T1358" s="94">
        <f t="shared" si="482"/>
        <v>1629</v>
      </c>
      <c r="U1358" s="98" cm="1">
        <f t="array" ref="U1358">IF(OR(ISNUMBER(SEARCH("대신대납",J1358)),ISNUMBER(SEARCH("대신 대납",J1358))),_xlfn.LET(
  _xlpm.s,J1358,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8" s="98">
        <f>((K1358-1)*2500)/(Summary!$B$23/100)</f>
        <v>0</v>
      </c>
      <c r="W1358" s="107">
        <f>IF(OR(ISNUMBER(SEARCH("대신대납",J1358)),ISNUMBER(SEARCH("대신 대납",J1358)),ISNUMBER(SEARCH("대신착불",J1358)),ISNUMBER(SEARCH("대신 착불",J1358))), 0,_xlfn.IFNA(_xlfn.IFS(
    AND(N1358/K1358 &gt; 2, N1358/K1358 &lt;= 5), 500/(Summary!$B$23/100) * K1358,
    AND(N1358/K1358 &gt; 5, N1358/K1358 &lt;= 10), 1000/(Summary!$B$23/100) * K1358,
    AND(N1358/K1358 &gt; 10, N1358/K1358 &lt;= 20), 3000/(Summary!$B$23/100) * K1358,
    AND(N1358/K1358 &gt; 20, N1358/K1358 &lt;= 25), 11000/(Summary!$B$23/100) * K1358,
    AND(N1358/K1358 &gt; 25, N1358/K1358 &lt;= 999), 15000/(Summary!$B$23/100) * K1358
),0))</f>
        <v>106.11993675251769</v>
      </c>
      <c r="X1358" s="99" cm="1">
        <f t="array" ref="X1358">_xlfn.IFNA(_xlfn.IFS(AND(P1358&gt;=2000, P1358&lt;3000), 10000, AND(P1358&gt;=3000, P1358&lt;4000), 15000, AND(P1358&gt;=4000, P1358&lt;5000), 20000, AND(P1358&gt;=5000), 25000),0)</f>
        <v>0</v>
      </c>
      <c r="Y1358" s="64" t="str">
        <f>_xlfn.IFNA(VLOOKUP(D1358,OTC!$A:$H,8,0),"")</f>
        <v/>
      </c>
      <c r="Z1358" s="102">
        <f t="shared" si="483"/>
        <v>106</v>
      </c>
      <c r="AA1358" s="113">
        <f t="shared" si="484"/>
        <v>1735</v>
      </c>
      <c r="AB1358" s="124">
        <f>IF(OR(ISNUMBER(SEARCH("적하삭제",J1358)),ISNUMBER(SEARCH("적하 삭제",J1358))),0,AA1358*Summary!$B$23/100)</f>
        <v>16349.425500000001</v>
      </c>
      <c r="AC1358" s="65"/>
      <c r="AD1358" s="145">
        <v>45930</v>
      </c>
      <c r="AE1358" s="139" t="s">
        <v>10</v>
      </c>
      <c r="AF1358" s="139">
        <v>82020038211</v>
      </c>
      <c r="AG1358" s="139" t="s">
        <v>4038</v>
      </c>
      <c r="AH1358" s="139" t="s">
        <v>4039</v>
      </c>
      <c r="AI1358" s="139">
        <v>1063326722</v>
      </c>
      <c r="AJ1358" s="139">
        <v>21671</v>
      </c>
      <c r="AK1358" s="139"/>
      <c r="AL1358" s="140">
        <v>1</v>
      </c>
      <c r="AM1358" s="141">
        <v>4.05</v>
      </c>
      <c r="AN1358" s="141">
        <v>6.1</v>
      </c>
      <c r="AO1358" s="141">
        <v>6.5</v>
      </c>
      <c r="AP1358" s="139" t="s">
        <v>8</v>
      </c>
      <c r="AQ1358" s="141">
        <v>24.69</v>
      </c>
      <c r="AR1358" s="139"/>
      <c r="AS1358" s="139"/>
      <c r="AT1358" s="139"/>
      <c r="AU1358" s="139"/>
      <c r="AV1358" s="139"/>
      <c r="AW1358" s="139">
        <v>2256355</v>
      </c>
      <c r="AX1358" s="139" t="s">
        <v>121</v>
      </c>
      <c r="AY1358" s="139" t="s">
        <v>82</v>
      </c>
      <c r="AZ1358" s="139"/>
      <c r="BA1358" s="139" t="s">
        <v>83</v>
      </c>
      <c r="BB1358" s="157">
        <v>596421518935</v>
      </c>
      <c r="BC1358" s="139"/>
      <c r="BD1358" s="139" t="s">
        <v>4040</v>
      </c>
      <c r="BE1358" s="139" t="s">
        <v>217</v>
      </c>
      <c r="BF1358" s="139"/>
      <c r="BG1358" s="139" t="s">
        <v>84</v>
      </c>
      <c r="BH1358" s="139" t="s">
        <v>85</v>
      </c>
      <c r="BI1358" s="139" t="s">
        <v>86</v>
      </c>
      <c r="BJ1358" s="139"/>
      <c r="BK1358" s="139" t="s">
        <v>116</v>
      </c>
    </row>
    <row r="1359" spans="1:63" ht="13.2" customHeight="1" x14ac:dyDescent="0.2">
      <c r="A1359" s="54">
        <f t="shared" si="463"/>
        <v>45930</v>
      </c>
      <c r="B1359" s="54" t="str">
        <f t="shared" si="464"/>
        <v>NRT</v>
      </c>
      <c r="C1359" s="53">
        <f t="shared" si="465"/>
        <v>82020038211</v>
      </c>
      <c r="D1359" s="55" t="str">
        <f t="shared" si="466"/>
        <v>PJP250151899</v>
      </c>
      <c r="E1359" s="53">
        <f t="shared" si="467"/>
        <v>596421518946</v>
      </c>
      <c r="F1359" s="53">
        <f t="shared" si="468"/>
        <v>2256355</v>
      </c>
      <c r="G1359" s="53" t="str">
        <f t="shared" si="469"/>
        <v>SWCORP (TEAMHT)</v>
      </c>
      <c r="H1359" s="55" t="str">
        <f t="shared" si="470"/>
        <v>노하은</v>
      </c>
      <c r="I1359" s="53">
        <f t="shared" si="471"/>
        <v>22397</v>
      </c>
      <c r="J1359" s="72">
        <f t="shared" si="472"/>
        <v>0</v>
      </c>
      <c r="K1359" s="114">
        <f t="shared" si="473"/>
        <v>1</v>
      </c>
      <c r="L1359" s="115">
        <f t="shared" si="474"/>
        <v>2.65</v>
      </c>
      <c r="M1359" s="115">
        <f t="shared" si="475"/>
        <v>1.9</v>
      </c>
      <c r="N1359" s="56">
        <f t="shared" si="476"/>
        <v>2.7</v>
      </c>
      <c r="O1359" s="53" t="str">
        <f t="shared" si="477"/>
        <v>일반(목록배제,Normal-Manifest Exception)</v>
      </c>
      <c r="P1359" s="100">
        <f t="shared" si="478"/>
        <v>11.07</v>
      </c>
      <c r="Q1359" s="63" t="str">
        <f t="shared" si="479"/>
        <v>RS704</v>
      </c>
      <c r="R1359" s="63">
        <f t="shared" si="480"/>
        <v>0</v>
      </c>
      <c r="S1359" s="54">
        <f t="shared" si="481"/>
        <v>45930</v>
      </c>
      <c r="T1359" s="94">
        <f t="shared" si="482"/>
        <v>983</v>
      </c>
      <c r="U1359" s="98" cm="1">
        <f t="array" ref="U1359">IF(OR(ISNUMBER(SEARCH("대신대납",J1359)),ISNUMBER(SEARCH("대신 대납",J1359))),_xlfn.LET(
  _xlpm.s,J1359,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59" s="98">
        <f>((K1359-1)*2500)/(Summary!$B$23/100)</f>
        <v>0</v>
      </c>
      <c r="W1359" s="107">
        <f>IF(OR(ISNUMBER(SEARCH("대신대납",J1359)),ISNUMBER(SEARCH("대신 대납",J1359)),ISNUMBER(SEARCH("대신착불",J1359)),ISNUMBER(SEARCH("대신 착불",J1359))), 0,_xlfn.IFNA(_xlfn.IFS(
    AND(N1359/K1359 &gt; 2, N1359/K1359 &lt;= 5), 500/(Summary!$B$23/100) * K1359,
    AND(N1359/K1359 &gt; 5, N1359/K1359 &lt;= 10), 1000/(Summary!$B$23/100) * K1359,
    AND(N1359/K1359 &gt; 10, N1359/K1359 &lt;= 20), 3000/(Summary!$B$23/100) * K1359,
    AND(N1359/K1359 &gt; 20, N1359/K1359 &lt;= 25), 11000/(Summary!$B$23/100) * K1359,
    AND(N1359/K1359 &gt; 25, N1359/K1359 &lt;= 999), 15000/(Summary!$B$23/100) * K1359
),0))</f>
        <v>53.059968376258844</v>
      </c>
      <c r="X1359" s="99" cm="1">
        <f t="array" ref="X1359">_xlfn.IFNA(_xlfn.IFS(AND(P1359&gt;=2000, P1359&lt;3000), 10000, AND(P1359&gt;=3000, P1359&lt;4000), 15000, AND(P1359&gt;=4000, P1359&lt;5000), 20000, AND(P1359&gt;=5000), 25000),0)</f>
        <v>0</v>
      </c>
      <c r="Y1359" s="64" t="str">
        <f>_xlfn.IFNA(VLOOKUP(D1359,OTC!$A:$H,8,0),"")</f>
        <v/>
      </c>
      <c r="Z1359" s="102">
        <f t="shared" si="483"/>
        <v>53</v>
      </c>
      <c r="AA1359" s="113">
        <f t="shared" si="484"/>
        <v>1036</v>
      </c>
      <c r="AB1359" s="124">
        <f>IF(OR(ISNUMBER(SEARCH("적하삭제",J1359)),ISNUMBER(SEARCH("적하 삭제",J1359))),0,AA1359*Summary!$B$23/100)</f>
        <v>9762.5388000000003</v>
      </c>
      <c r="AC1359" s="65"/>
      <c r="AD1359" s="145">
        <v>45930</v>
      </c>
      <c r="AE1359" s="139" t="s">
        <v>10</v>
      </c>
      <c r="AF1359" s="139">
        <v>82020038211</v>
      </c>
      <c r="AG1359" s="139" t="s">
        <v>4041</v>
      </c>
      <c r="AH1359" s="139" t="s">
        <v>4042</v>
      </c>
      <c r="AI1359" s="139">
        <v>1029267354</v>
      </c>
      <c r="AJ1359" s="139">
        <v>22397</v>
      </c>
      <c r="AK1359" s="139"/>
      <c r="AL1359" s="140">
        <v>1</v>
      </c>
      <c r="AM1359" s="141">
        <v>2.65</v>
      </c>
      <c r="AN1359" s="141">
        <v>1.9</v>
      </c>
      <c r="AO1359" s="141">
        <v>2.7</v>
      </c>
      <c r="AP1359" s="139" t="s">
        <v>8</v>
      </c>
      <c r="AQ1359" s="141">
        <v>11.07</v>
      </c>
      <c r="AR1359" s="139"/>
      <c r="AS1359" s="139"/>
      <c r="AT1359" s="139"/>
      <c r="AU1359" s="139"/>
      <c r="AV1359" s="139"/>
      <c r="AW1359" s="139">
        <v>2256355</v>
      </c>
      <c r="AX1359" s="139" t="s">
        <v>121</v>
      </c>
      <c r="AY1359" s="139" t="s">
        <v>82</v>
      </c>
      <c r="AZ1359" s="139"/>
      <c r="BA1359" s="139" t="s">
        <v>83</v>
      </c>
      <c r="BB1359" s="157">
        <v>596421518946</v>
      </c>
      <c r="BC1359" s="139"/>
      <c r="BD1359" s="139" t="s">
        <v>4043</v>
      </c>
      <c r="BE1359" s="139" t="s">
        <v>217</v>
      </c>
      <c r="BF1359" s="139"/>
      <c r="BG1359" s="139" t="s">
        <v>84</v>
      </c>
      <c r="BH1359" s="139" t="s">
        <v>85</v>
      </c>
      <c r="BI1359" s="139" t="s">
        <v>86</v>
      </c>
      <c r="BJ1359" s="139"/>
      <c r="BK1359" s="139" t="s">
        <v>116</v>
      </c>
    </row>
    <row r="1360" spans="1:63" ht="13.2" customHeight="1" x14ac:dyDescent="0.2">
      <c r="A1360" s="54">
        <f t="shared" si="463"/>
        <v>45930</v>
      </c>
      <c r="B1360" s="54" t="str">
        <f t="shared" si="464"/>
        <v>NRT</v>
      </c>
      <c r="C1360" s="53">
        <f t="shared" si="465"/>
        <v>82020038211</v>
      </c>
      <c r="D1360" s="55" t="str">
        <f t="shared" si="466"/>
        <v>PJP250151904</v>
      </c>
      <c r="E1360" s="53">
        <f t="shared" si="467"/>
        <v>596421518994</v>
      </c>
      <c r="F1360" s="53">
        <f t="shared" si="468"/>
        <v>2256355</v>
      </c>
      <c r="G1360" s="53" t="str">
        <f t="shared" si="469"/>
        <v>SWCORP (TEAMHT)</v>
      </c>
      <c r="H1360" s="55" t="str">
        <f t="shared" si="470"/>
        <v>오미정</v>
      </c>
      <c r="I1360" s="53">
        <f t="shared" si="471"/>
        <v>42976</v>
      </c>
      <c r="J1360" s="72">
        <f t="shared" si="472"/>
        <v>0</v>
      </c>
      <c r="K1360" s="114">
        <f t="shared" si="473"/>
        <v>1</v>
      </c>
      <c r="L1360" s="115">
        <f t="shared" si="474"/>
        <v>4.8</v>
      </c>
      <c r="M1360" s="115">
        <f t="shared" si="475"/>
        <v>3.5</v>
      </c>
      <c r="N1360" s="56">
        <f t="shared" si="476"/>
        <v>4.8000000000000007</v>
      </c>
      <c r="O1360" s="53" t="str">
        <f t="shared" si="477"/>
        <v>일반(목록배제,Normal-Manifest Exception)</v>
      </c>
      <c r="P1360" s="100">
        <f t="shared" si="478"/>
        <v>10.15</v>
      </c>
      <c r="Q1360" s="63" t="str">
        <f t="shared" si="479"/>
        <v>RS704</v>
      </c>
      <c r="R1360" s="63">
        <f t="shared" si="480"/>
        <v>0</v>
      </c>
      <c r="S1360" s="54">
        <f t="shared" si="481"/>
        <v>45930</v>
      </c>
      <c r="T1360" s="94">
        <f t="shared" si="482"/>
        <v>1382</v>
      </c>
      <c r="U1360" s="98" cm="1">
        <f t="array" ref="U1360">IF(OR(ISNUMBER(SEARCH("대신대납",J1360)),ISNUMBER(SEARCH("대신 대납",J1360))),_xlfn.LET(
  _xlpm.s,J1360,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0" s="98">
        <f>((K1360-1)*2500)/(Summary!$B$23/100)</f>
        <v>0</v>
      </c>
      <c r="W1360" s="107">
        <f>IF(OR(ISNUMBER(SEARCH("대신대납",J1360)),ISNUMBER(SEARCH("대신 대납",J1360)),ISNUMBER(SEARCH("대신착불",J1360)),ISNUMBER(SEARCH("대신 착불",J1360))), 0,_xlfn.IFNA(_xlfn.IFS(
    AND(N1360/K1360 &gt; 2, N1360/K1360 &lt;= 5), 500/(Summary!$B$23/100) * K1360,
    AND(N1360/K1360 &gt; 5, N1360/K1360 &lt;= 10), 1000/(Summary!$B$23/100) * K1360,
    AND(N1360/K1360 &gt; 10, N1360/K1360 &lt;= 20), 3000/(Summary!$B$23/100) * K1360,
    AND(N1360/K1360 &gt; 20, N1360/K1360 &lt;= 25), 11000/(Summary!$B$23/100) * K1360,
    AND(N1360/K1360 &gt; 25, N1360/K1360 &lt;= 999), 15000/(Summary!$B$23/100) * K1360
),0))</f>
        <v>53.059968376258844</v>
      </c>
      <c r="X1360" s="99" cm="1">
        <f t="array" ref="X1360">_xlfn.IFNA(_xlfn.IFS(AND(P1360&gt;=2000, P1360&lt;3000), 10000, AND(P1360&gt;=3000, P1360&lt;4000), 15000, AND(P1360&gt;=4000, P1360&lt;5000), 20000, AND(P1360&gt;=5000), 25000),0)</f>
        <v>0</v>
      </c>
      <c r="Y1360" s="64" t="str">
        <f>_xlfn.IFNA(VLOOKUP(D1360,OTC!$A:$H,8,0),"")</f>
        <v/>
      </c>
      <c r="Z1360" s="102">
        <f t="shared" si="483"/>
        <v>53</v>
      </c>
      <c r="AA1360" s="113">
        <f t="shared" si="484"/>
        <v>1435</v>
      </c>
      <c r="AB1360" s="124">
        <f>IF(OR(ISNUMBER(SEARCH("적하삭제",J1360)),ISNUMBER(SEARCH("적하 삭제",J1360))),0,AA1360*Summary!$B$23/100)</f>
        <v>13522.4355</v>
      </c>
      <c r="AC1360" s="65"/>
      <c r="AD1360" s="145">
        <v>45930</v>
      </c>
      <c r="AE1360" s="139" t="s">
        <v>10</v>
      </c>
      <c r="AF1360" s="139">
        <v>82020038211</v>
      </c>
      <c r="AG1360" s="139" t="s">
        <v>4044</v>
      </c>
      <c r="AH1360" s="139" t="s">
        <v>721</v>
      </c>
      <c r="AI1360" s="139">
        <v>1056569691</v>
      </c>
      <c r="AJ1360" s="139">
        <v>42976</v>
      </c>
      <c r="AK1360" s="139"/>
      <c r="AL1360" s="140">
        <v>1</v>
      </c>
      <c r="AM1360" s="141">
        <v>4.8</v>
      </c>
      <c r="AN1360" s="141">
        <v>3.5</v>
      </c>
      <c r="AO1360" s="141">
        <v>4.8</v>
      </c>
      <c r="AP1360" s="139" t="s">
        <v>8</v>
      </c>
      <c r="AQ1360" s="141">
        <v>10.15</v>
      </c>
      <c r="AR1360" s="139"/>
      <c r="AS1360" s="139"/>
      <c r="AT1360" s="139"/>
      <c r="AU1360" s="139"/>
      <c r="AV1360" s="139"/>
      <c r="AW1360" s="139">
        <v>2256355</v>
      </c>
      <c r="AX1360" s="139" t="s">
        <v>121</v>
      </c>
      <c r="AY1360" s="139" t="s">
        <v>82</v>
      </c>
      <c r="AZ1360" s="139"/>
      <c r="BA1360" s="139" t="s">
        <v>83</v>
      </c>
      <c r="BB1360" s="157">
        <v>596421518994</v>
      </c>
      <c r="BC1360" s="139"/>
      <c r="BD1360" s="139" t="s">
        <v>4045</v>
      </c>
      <c r="BE1360" s="139" t="s">
        <v>217</v>
      </c>
      <c r="BF1360" s="139"/>
      <c r="BG1360" s="139" t="s">
        <v>84</v>
      </c>
      <c r="BH1360" s="139" t="s">
        <v>85</v>
      </c>
      <c r="BI1360" s="139" t="s">
        <v>86</v>
      </c>
      <c r="BJ1360" s="139"/>
      <c r="BK1360" s="139" t="s">
        <v>116</v>
      </c>
    </row>
    <row r="1361" spans="1:63" ht="13.2" customHeight="1" x14ac:dyDescent="0.2">
      <c r="A1361" s="54">
        <f t="shared" si="463"/>
        <v>45930</v>
      </c>
      <c r="B1361" s="54" t="str">
        <f t="shared" si="464"/>
        <v>NRT</v>
      </c>
      <c r="C1361" s="53">
        <f t="shared" si="465"/>
        <v>82020038211</v>
      </c>
      <c r="D1361" s="55" t="str">
        <f t="shared" si="466"/>
        <v>PJP250151307</v>
      </c>
      <c r="E1361" s="53">
        <f t="shared" si="467"/>
        <v>596421516043</v>
      </c>
      <c r="F1361" s="53">
        <f t="shared" si="468"/>
        <v>2256355</v>
      </c>
      <c r="G1361" s="53" t="str">
        <f t="shared" si="469"/>
        <v>SWCORP (TEAMHT)</v>
      </c>
      <c r="H1361" s="55" t="str">
        <f t="shared" si="470"/>
        <v>김동현</v>
      </c>
      <c r="I1361" s="53">
        <f t="shared" si="471"/>
        <v>22750</v>
      </c>
      <c r="J1361" s="72">
        <f t="shared" si="472"/>
        <v>0</v>
      </c>
      <c r="K1361" s="114">
        <f t="shared" si="473"/>
        <v>1</v>
      </c>
      <c r="L1361" s="115">
        <f t="shared" si="474"/>
        <v>2.65</v>
      </c>
      <c r="M1361" s="115">
        <f t="shared" si="475"/>
        <v>2</v>
      </c>
      <c r="N1361" s="56">
        <f t="shared" si="476"/>
        <v>2.7</v>
      </c>
      <c r="O1361" s="53" t="str">
        <f t="shared" si="477"/>
        <v>일반(목록배제,Normal-Manifest Exception)</v>
      </c>
      <c r="P1361" s="100">
        <f t="shared" si="478"/>
        <v>16.95</v>
      </c>
      <c r="Q1361" s="63" t="str">
        <f t="shared" si="479"/>
        <v>RS704</v>
      </c>
      <c r="R1361" s="63">
        <f t="shared" si="480"/>
        <v>0</v>
      </c>
      <c r="S1361" s="54">
        <f t="shared" si="481"/>
        <v>45930</v>
      </c>
      <c r="T1361" s="94">
        <f t="shared" si="482"/>
        <v>983</v>
      </c>
      <c r="U1361" s="98" cm="1">
        <f t="array" ref="U1361">IF(OR(ISNUMBER(SEARCH("대신대납",J1361)),ISNUMBER(SEARCH("대신 대납",J1361))),_xlfn.LET(
  _xlpm.s,J1361,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1" s="98">
        <f>((K1361-1)*2500)/(Summary!$B$23/100)</f>
        <v>0</v>
      </c>
      <c r="W1361" s="107">
        <f>IF(OR(ISNUMBER(SEARCH("대신대납",J1361)),ISNUMBER(SEARCH("대신 대납",J1361)),ISNUMBER(SEARCH("대신착불",J1361)),ISNUMBER(SEARCH("대신 착불",J1361))), 0,_xlfn.IFNA(_xlfn.IFS(
    AND(N1361/K1361 &gt; 2, N1361/K1361 &lt;= 5), 500/(Summary!$B$23/100) * K1361,
    AND(N1361/K1361 &gt; 5, N1361/K1361 &lt;= 10), 1000/(Summary!$B$23/100) * K1361,
    AND(N1361/K1361 &gt; 10, N1361/K1361 &lt;= 20), 3000/(Summary!$B$23/100) * K1361,
    AND(N1361/K1361 &gt; 20, N1361/K1361 &lt;= 25), 11000/(Summary!$B$23/100) * K1361,
    AND(N1361/K1361 &gt; 25, N1361/K1361 &lt;= 999), 15000/(Summary!$B$23/100) * K1361
),0))</f>
        <v>53.059968376258844</v>
      </c>
      <c r="X1361" s="99" cm="1">
        <f t="array" ref="X1361">_xlfn.IFNA(_xlfn.IFS(AND(P1361&gt;=2000, P1361&lt;3000), 10000, AND(P1361&gt;=3000, P1361&lt;4000), 15000, AND(P1361&gt;=4000, P1361&lt;5000), 20000, AND(P1361&gt;=5000), 25000),0)</f>
        <v>0</v>
      </c>
      <c r="Y1361" s="64" t="str">
        <f>_xlfn.IFNA(VLOOKUP(D1361,OTC!$A:$H,8,0),"")</f>
        <v/>
      </c>
      <c r="Z1361" s="102">
        <f t="shared" si="483"/>
        <v>53</v>
      </c>
      <c r="AA1361" s="113">
        <f t="shared" si="484"/>
        <v>1036</v>
      </c>
      <c r="AB1361" s="124">
        <f>IF(OR(ISNUMBER(SEARCH("적하삭제",J1361)),ISNUMBER(SEARCH("적하 삭제",J1361))),0,AA1361*Summary!$B$23/100)</f>
        <v>9762.5388000000003</v>
      </c>
      <c r="AC1361" s="65"/>
      <c r="AD1361" s="145">
        <v>45930</v>
      </c>
      <c r="AE1361" s="139" t="s">
        <v>10</v>
      </c>
      <c r="AF1361" s="139">
        <v>82020038211</v>
      </c>
      <c r="AG1361" s="139" t="s">
        <v>4046</v>
      </c>
      <c r="AH1361" s="139" t="s">
        <v>272</v>
      </c>
      <c r="AI1361" s="139">
        <v>1080808338</v>
      </c>
      <c r="AJ1361" s="139">
        <v>22750</v>
      </c>
      <c r="AK1361" s="139"/>
      <c r="AL1361" s="140">
        <v>1</v>
      </c>
      <c r="AM1361" s="141">
        <v>2.65</v>
      </c>
      <c r="AN1361" s="141">
        <v>2</v>
      </c>
      <c r="AO1361" s="141">
        <v>2.7</v>
      </c>
      <c r="AP1361" s="139" t="s">
        <v>8</v>
      </c>
      <c r="AQ1361" s="141">
        <v>16.95</v>
      </c>
      <c r="AR1361" s="139"/>
      <c r="AS1361" s="139"/>
      <c r="AT1361" s="139"/>
      <c r="AU1361" s="139"/>
      <c r="AV1361" s="139"/>
      <c r="AW1361" s="139">
        <v>2256355</v>
      </c>
      <c r="AX1361" s="139" t="s">
        <v>121</v>
      </c>
      <c r="AY1361" s="139" t="s">
        <v>82</v>
      </c>
      <c r="AZ1361" s="139"/>
      <c r="BA1361" s="139" t="s">
        <v>83</v>
      </c>
      <c r="BB1361" s="157">
        <v>596421516043</v>
      </c>
      <c r="BC1361" s="139"/>
      <c r="BD1361" s="139" t="s">
        <v>4047</v>
      </c>
      <c r="BE1361" s="139" t="s">
        <v>217</v>
      </c>
      <c r="BF1361" s="139"/>
      <c r="BG1361" s="139" t="s">
        <v>84</v>
      </c>
      <c r="BH1361" s="139" t="s">
        <v>85</v>
      </c>
      <c r="BI1361" s="139" t="s">
        <v>86</v>
      </c>
      <c r="BJ1361" s="139"/>
      <c r="BK1361" s="139" t="s">
        <v>116</v>
      </c>
    </row>
    <row r="1362" spans="1:63" ht="13.2" customHeight="1" x14ac:dyDescent="0.2">
      <c r="A1362" s="54">
        <f t="shared" si="463"/>
        <v>45930</v>
      </c>
      <c r="B1362" s="54" t="str">
        <f t="shared" si="464"/>
        <v>NRT</v>
      </c>
      <c r="C1362" s="53">
        <f t="shared" si="465"/>
        <v>82020038211</v>
      </c>
      <c r="D1362" s="55" t="str">
        <f t="shared" si="466"/>
        <v>PJP250151315</v>
      </c>
      <c r="E1362" s="53">
        <f t="shared" si="467"/>
        <v>596421516124</v>
      </c>
      <c r="F1362" s="53">
        <f t="shared" si="468"/>
        <v>2256355</v>
      </c>
      <c r="G1362" s="53" t="str">
        <f t="shared" si="469"/>
        <v>SWCORP (TEAMHT)</v>
      </c>
      <c r="H1362" s="55" t="str">
        <f t="shared" si="470"/>
        <v>김민수</v>
      </c>
      <c r="I1362" s="53">
        <f t="shared" si="471"/>
        <v>5675</v>
      </c>
      <c r="J1362" s="72">
        <f t="shared" si="472"/>
        <v>0</v>
      </c>
      <c r="K1362" s="114">
        <f t="shared" si="473"/>
        <v>1</v>
      </c>
      <c r="L1362" s="115">
        <f t="shared" si="474"/>
        <v>0.7</v>
      </c>
      <c r="M1362" s="115">
        <f t="shared" si="475"/>
        <v>2</v>
      </c>
      <c r="N1362" s="56">
        <f t="shared" si="476"/>
        <v>2</v>
      </c>
      <c r="O1362" s="53" t="str">
        <f t="shared" si="477"/>
        <v>일반(목록배제,Normal-Manifest Exception)</v>
      </c>
      <c r="P1362" s="100">
        <f t="shared" si="478"/>
        <v>8.4499999999999993</v>
      </c>
      <c r="Q1362" s="63" t="str">
        <f t="shared" si="479"/>
        <v>RS704</v>
      </c>
      <c r="R1362" s="63">
        <f t="shared" si="480"/>
        <v>0</v>
      </c>
      <c r="S1362" s="54">
        <f t="shared" si="481"/>
        <v>45930</v>
      </c>
      <c r="T1362" s="94">
        <f t="shared" si="482"/>
        <v>850</v>
      </c>
      <c r="U1362" s="98" cm="1">
        <f t="array" ref="U1362">IF(OR(ISNUMBER(SEARCH("대신대납",J1362)),ISNUMBER(SEARCH("대신 대납",J1362))),_xlfn.LET(
  _xlpm.s,J1362,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2" s="98">
        <f>((K1362-1)*2500)/(Summary!$B$23/100)</f>
        <v>0</v>
      </c>
      <c r="W1362" s="107">
        <f>IF(OR(ISNUMBER(SEARCH("대신대납",J1362)),ISNUMBER(SEARCH("대신 대납",J1362)),ISNUMBER(SEARCH("대신착불",J1362)),ISNUMBER(SEARCH("대신 착불",J1362))), 0,_xlfn.IFNA(_xlfn.IFS(
    AND(N1362/K1362 &gt; 2, N1362/K1362 &lt;= 5), 500/(Summary!$B$23/100) * K1362,
    AND(N1362/K1362 &gt; 5, N1362/K1362 &lt;= 10), 1000/(Summary!$B$23/100) * K1362,
    AND(N1362/K1362 &gt; 10, N1362/K1362 &lt;= 20), 3000/(Summary!$B$23/100) * K1362,
    AND(N1362/K1362 &gt; 20, N1362/K1362 &lt;= 25), 11000/(Summary!$B$23/100) * K1362,
    AND(N1362/K1362 &gt; 25, N1362/K1362 &lt;= 999), 15000/(Summary!$B$23/100) * K1362
),0))</f>
        <v>0</v>
      </c>
      <c r="X1362" s="99" cm="1">
        <f t="array" ref="X1362">_xlfn.IFNA(_xlfn.IFS(AND(P1362&gt;=2000, P1362&lt;3000), 10000, AND(P1362&gt;=3000, P1362&lt;4000), 15000, AND(P1362&gt;=4000, P1362&lt;5000), 20000, AND(P1362&gt;=5000), 25000),0)</f>
        <v>0</v>
      </c>
      <c r="Y1362" s="64" t="str">
        <f>_xlfn.IFNA(VLOOKUP(D1362,OTC!$A:$H,8,0),"")</f>
        <v/>
      </c>
      <c r="Z1362" s="102">
        <f t="shared" si="483"/>
        <v>0</v>
      </c>
      <c r="AA1362" s="113">
        <f t="shared" si="484"/>
        <v>850</v>
      </c>
      <c r="AB1362" s="124">
        <f>IF(OR(ISNUMBER(SEARCH("적하삭제",J1362)),ISNUMBER(SEARCH("적하 삭제",J1362))),0,AA1362*Summary!$B$23/100)</f>
        <v>8009.8050000000003</v>
      </c>
      <c r="AC1362" s="65"/>
      <c r="AD1362" s="145">
        <v>45930</v>
      </c>
      <c r="AE1362" s="139" t="s">
        <v>10</v>
      </c>
      <c r="AF1362" s="139">
        <v>82020038211</v>
      </c>
      <c r="AG1362" s="139" t="s">
        <v>4048</v>
      </c>
      <c r="AH1362" s="139" t="s">
        <v>4049</v>
      </c>
      <c r="AI1362" s="139">
        <v>1085505683</v>
      </c>
      <c r="AJ1362" s="139">
        <v>5675</v>
      </c>
      <c r="AK1362" s="139"/>
      <c r="AL1362" s="140">
        <v>1</v>
      </c>
      <c r="AM1362" s="141">
        <v>0.7</v>
      </c>
      <c r="AN1362" s="141">
        <v>2</v>
      </c>
      <c r="AO1362" s="141">
        <v>2</v>
      </c>
      <c r="AP1362" s="139" t="s">
        <v>8</v>
      </c>
      <c r="AQ1362" s="141">
        <v>8.4499999999999993</v>
      </c>
      <c r="AR1362" s="139"/>
      <c r="AS1362" s="139"/>
      <c r="AT1362" s="139"/>
      <c r="AU1362" s="139"/>
      <c r="AV1362" s="139"/>
      <c r="AW1362" s="139">
        <v>2256355</v>
      </c>
      <c r="AX1362" s="139" t="s">
        <v>121</v>
      </c>
      <c r="AY1362" s="139" t="s">
        <v>82</v>
      </c>
      <c r="AZ1362" s="139"/>
      <c r="BA1362" s="139" t="s">
        <v>83</v>
      </c>
      <c r="BB1362" s="157">
        <v>596421516124</v>
      </c>
      <c r="BC1362" s="139"/>
      <c r="BD1362" s="139" t="s">
        <v>4050</v>
      </c>
      <c r="BE1362" s="139" t="s">
        <v>217</v>
      </c>
      <c r="BF1362" s="139"/>
      <c r="BG1362" s="139" t="s">
        <v>84</v>
      </c>
      <c r="BH1362" s="139" t="s">
        <v>85</v>
      </c>
      <c r="BI1362" s="139" t="s">
        <v>86</v>
      </c>
      <c r="BJ1362" s="139"/>
      <c r="BK1362" s="139" t="s">
        <v>116</v>
      </c>
    </row>
    <row r="1363" spans="1:63" ht="13.2" customHeight="1" x14ac:dyDescent="0.2">
      <c r="A1363" s="54">
        <f t="shared" si="463"/>
        <v>45930</v>
      </c>
      <c r="B1363" s="54" t="str">
        <f t="shared" si="464"/>
        <v>NRT</v>
      </c>
      <c r="C1363" s="53">
        <f t="shared" si="465"/>
        <v>82020038211</v>
      </c>
      <c r="D1363" s="55" t="str">
        <f t="shared" si="466"/>
        <v>PJP250151017</v>
      </c>
      <c r="E1363" s="53">
        <f t="shared" si="467"/>
        <v>596421514573</v>
      </c>
      <c r="F1363" s="53">
        <f t="shared" si="468"/>
        <v>2256355</v>
      </c>
      <c r="G1363" s="53" t="str">
        <f t="shared" si="469"/>
        <v>SWCORP (TEAMHT)</v>
      </c>
      <c r="H1363" s="55" t="str">
        <f t="shared" si="470"/>
        <v>이성은</v>
      </c>
      <c r="I1363" s="53">
        <f t="shared" si="471"/>
        <v>10449</v>
      </c>
      <c r="J1363" s="72">
        <f t="shared" si="472"/>
        <v>0</v>
      </c>
      <c r="K1363" s="114">
        <f t="shared" si="473"/>
        <v>1</v>
      </c>
      <c r="L1363" s="115">
        <f t="shared" si="474"/>
        <v>3.35</v>
      </c>
      <c r="M1363" s="115">
        <f t="shared" si="475"/>
        <v>3.6</v>
      </c>
      <c r="N1363" s="56">
        <f t="shared" si="476"/>
        <v>3.6</v>
      </c>
      <c r="O1363" s="53" t="str">
        <f t="shared" si="477"/>
        <v>일반(목록배제,Normal-Manifest Exception)</v>
      </c>
      <c r="P1363" s="100">
        <f t="shared" si="478"/>
        <v>15.69</v>
      </c>
      <c r="Q1363" s="63" t="str">
        <f t="shared" si="479"/>
        <v>RS704</v>
      </c>
      <c r="R1363" s="63">
        <f t="shared" si="480"/>
        <v>0</v>
      </c>
      <c r="S1363" s="54">
        <f t="shared" si="481"/>
        <v>45930</v>
      </c>
      <c r="T1363" s="94">
        <f t="shared" si="482"/>
        <v>1154</v>
      </c>
      <c r="U1363" s="98" cm="1">
        <f t="array" ref="U1363">IF(OR(ISNUMBER(SEARCH("대신대납",J1363)),ISNUMBER(SEARCH("대신 대납",J1363))),_xlfn.LET(
  _xlpm.s,J1363,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3" s="98">
        <f>((K1363-1)*2500)/(Summary!$B$23/100)</f>
        <v>0</v>
      </c>
      <c r="W1363" s="107">
        <f>IF(OR(ISNUMBER(SEARCH("대신대납",J1363)),ISNUMBER(SEARCH("대신 대납",J1363)),ISNUMBER(SEARCH("대신착불",J1363)),ISNUMBER(SEARCH("대신 착불",J1363))), 0,_xlfn.IFNA(_xlfn.IFS(
    AND(N1363/K1363 &gt; 2, N1363/K1363 &lt;= 5), 500/(Summary!$B$23/100) * K1363,
    AND(N1363/K1363 &gt; 5, N1363/K1363 &lt;= 10), 1000/(Summary!$B$23/100) * K1363,
    AND(N1363/K1363 &gt; 10, N1363/K1363 &lt;= 20), 3000/(Summary!$B$23/100) * K1363,
    AND(N1363/K1363 &gt; 20, N1363/K1363 &lt;= 25), 11000/(Summary!$B$23/100) * K1363,
    AND(N1363/K1363 &gt; 25, N1363/K1363 &lt;= 999), 15000/(Summary!$B$23/100) * K1363
),0))</f>
        <v>53.059968376258844</v>
      </c>
      <c r="X1363" s="99" cm="1">
        <f t="array" ref="X1363">_xlfn.IFNA(_xlfn.IFS(AND(P1363&gt;=2000, P1363&lt;3000), 10000, AND(P1363&gt;=3000, P1363&lt;4000), 15000, AND(P1363&gt;=4000, P1363&lt;5000), 20000, AND(P1363&gt;=5000), 25000),0)</f>
        <v>0</v>
      </c>
      <c r="Y1363" s="64" t="str">
        <f>_xlfn.IFNA(VLOOKUP(D1363,OTC!$A:$H,8,0),"")</f>
        <v/>
      </c>
      <c r="Z1363" s="102">
        <f t="shared" si="483"/>
        <v>53</v>
      </c>
      <c r="AA1363" s="113">
        <f t="shared" si="484"/>
        <v>1207</v>
      </c>
      <c r="AB1363" s="124">
        <f>IF(OR(ISNUMBER(SEARCH("적하삭제",J1363)),ISNUMBER(SEARCH("적하 삭제",J1363))),0,AA1363*Summary!$B$23/100)</f>
        <v>11373.9231</v>
      </c>
      <c r="AC1363" s="65"/>
      <c r="AD1363" s="145">
        <v>45930</v>
      </c>
      <c r="AE1363" s="139" t="s">
        <v>10</v>
      </c>
      <c r="AF1363" s="139">
        <v>82020038211</v>
      </c>
      <c r="AG1363" s="139" t="s">
        <v>4051</v>
      </c>
      <c r="AH1363" s="139" t="s">
        <v>4052</v>
      </c>
      <c r="AI1363" s="139">
        <v>1062186397</v>
      </c>
      <c r="AJ1363" s="139">
        <v>10449</v>
      </c>
      <c r="AK1363" s="139"/>
      <c r="AL1363" s="140">
        <v>1</v>
      </c>
      <c r="AM1363" s="141">
        <v>3.35</v>
      </c>
      <c r="AN1363" s="141">
        <v>3.6</v>
      </c>
      <c r="AO1363" s="141">
        <v>3.6</v>
      </c>
      <c r="AP1363" s="139" t="s">
        <v>8</v>
      </c>
      <c r="AQ1363" s="141">
        <v>15.69</v>
      </c>
      <c r="AR1363" s="139"/>
      <c r="AS1363" s="139"/>
      <c r="AT1363" s="139"/>
      <c r="AU1363" s="139"/>
      <c r="AV1363" s="139"/>
      <c r="AW1363" s="139">
        <v>2256355</v>
      </c>
      <c r="AX1363" s="139" t="s">
        <v>121</v>
      </c>
      <c r="AY1363" s="139" t="s">
        <v>82</v>
      </c>
      <c r="AZ1363" s="139"/>
      <c r="BA1363" s="139" t="s">
        <v>83</v>
      </c>
      <c r="BB1363" s="157">
        <v>596421514573</v>
      </c>
      <c r="BC1363" s="139"/>
      <c r="BD1363" s="139" t="s">
        <v>4053</v>
      </c>
      <c r="BE1363" s="139" t="s">
        <v>217</v>
      </c>
      <c r="BF1363" s="139"/>
      <c r="BG1363" s="139" t="s">
        <v>84</v>
      </c>
      <c r="BH1363" s="139" t="s">
        <v>85</v>
      </c>
      <c r="BI1363" s="139" t="s">
        <v>86</v>
      </c>
      <c r="BJ1363" s="139"/>
      <c r="BK1363" s="139" t="s">
        <v>116</v>
      </c>
    </row>
    <row r="1364" spans="1:63" ht="13.2" customHeight="1" x14ac:dyDescent="0.2">
      <c r="A1364" s="54">
        <f t="shared" si="463"/>
        <v>45930</v>
      </c>
      <c r="B1364" s="54" t="str">
        <f t="shared" si="464"/>
        <v>NRT</v>
      </c>
      <c r="C1364" s="53">
        <f t="shared" si="465"/>
        <v>82020038211</v>
      </c>
      <c r="D1364" s="55" t="str">
        <f t="shared" si="466"/>
        <v>PJP250151613</v>
      </c>
      <c r="E1364" s="53">
        <f t="shared" si="467"/>
        <v>596421517174</v>
      </c>
      <c r="F1364" s="53">
        <f t="shared" si="468"/>
        <v>2256355</v>
      </c>
      <c r="G1364" s="53" t="str">
        <f t="shared" si="469"/>
        <v>SWCORP (TEAMHT)</v>
      </c>
      <c r="H1364" s="55" t="str">
        <f t="shared" si="470"/>
        <v>남연주</v>
      </c>
      <c r="I1364" s="53">
        <f t="shared" si="471"/>
        <v>41149</v>
      </c>
      <c r="J1364" s="72">
        <f t="shared" si="472"/>
        <v>0</v>
      </c>
      <c r="K1364" s="114">
        <f t="shared" si="473"/>
        <v>1</v>
      </c>
      <c r="L1364" s="115">
        <f t="shared" si="474"/>
        <v>8.6999999999999993</v>
      </c>
      <c r="M1364" s="115">
        <f t="shared" si="475"/>
        <v>8.1</v>
      </c>
      <c r="N1364" s="56">
        <f t="shared" si="476"/>
        <v>8.7000000000000011</v>
      </c>
      <c r="O1364" s="53" t="str">
        <f t="shared" si="477"/>
        <v>일반(목록배제,Normal-Manifest Exception)</v>
      </c>
      <c r="P1364" s="100">
        <f t="shared" si="478"/>
        <v>46.17</v>
      </c>
      <c r="Q1364" s="63" t="str">
        <f t="shared" si="479"/>
        <v>RS704</v>
      </c>
      <c r="R1364" s="63">
        <f t="shared" si="480"/>
        <v>0</v>
      </c>
      <c r="S1364" s="54">
        <f t="shared" si="481"/>
        <v>45930</v>
      </c>
      <c r="T1364" s="94">
        <f t="shared" si="482"/>
        <v>2123</v>
      </c>
      <c r="U1364" s="98" cm="1">
        <f t="array" ref="U1364">IF(OR(ISNUMBER(SEARCH("대신대납",J1364)),ISNUMBER(SEARCH("대신 대납",J1364))),_xlfn.LET(
  _xlpm.s,J1364,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4" s="98">
        <f>((K1364-1)*2500)/(Summary!$B$23/100)</f>
        <v>0</v>
      </c>
      <c r="W1364" s="107">
        <f>IF(OR(ISNUMBER(SEARCH("대신대납",J1364)),ISNUMBER(SEARCH("대신 대납",J1364)),ISNUMBER(SEARCH("대신착불",J1364)),ISNUMBER(SEARCH("대신 착불",J1364))), 0,_xlfn.IFNA(_xlfn.IFS(
    AND(N1364/K1364 &gt; 2, N1364/K1364 &lt;= 5), 500/(Summary!$B$23/100) * K1364,
    AND(N1364/K1364 &gt; 5, N1364/K1364 &lt;= 10), 1000/(Summary!$B$23/100) * K1364,
    AND(N1364/K1364 &gt; 10, N1364/K1364 &lt;= 20), 3000/(Summary!$B$23/100) * K1364,
    AND(N1364/K1364 &gt; 20, N1364/K1364 &lt;= 25), 11000/(Summary!$B$23/100) * K1364,
    AND(N1364/K1364 &gt; 25, N1364/K1364 &lt;= 999), 15000/(Summary!$B$23/100) * K1364
),0))</f>
        <v>106.11993675251769</v>
      </c>
      <c r="X1364" s="99" cm="1">
        <f t="array" ref="X1364">_xlfn.IFNA(_xlfn.IFS(AND(P1364&gt;=2000, P1364&lt;3000), 10000, AND(P1364&gt;=3000, P1364&lt;4000), 15000, AND(P1364&gt;=4000, P1364&lt;5000), 20000, AND(P1364&gt;=5000), 25000),0)</f>
        <v>0</v>
      </c>
      <c r="Y1364" s="64" t="str">
        <f>_xlfn.IFNA(VLOOKUP(D1364,OTC!$A:$H,8,0),"")</f>
        <v/>
      </c>
      <c r="Z1364" s="102">
        <f t="shared" si="483"/>
        <v>106</v>
      </c>
      <c r="AA1364" s="113">
        <f t="shared" si="484"/>
        <v>2229</v>
      </c>
      <c r="AB1364" s="124">
        <f>IF(OR(ISNUMBER(SEARCH("적하삭제",J1364)),ISNUMBER(SEARCH("적하 삭제",J1364))),0,AA1364*Summary!$B$23/100)</f>
        <v>21004.535700000004</v>
      </c>
      <c r="AC1364" s="65"/>
      <c r="AD1364" s="145">
        <v>45930</v>
      </c>
      <c r="AE1364" s="139" t="s">
        <v>10</v>
      </c>
      <c r="AF1364" s="139">
        <v>82020038211</v>
      </c>
      <c r="AG1364" s="139" t="s">
        <v>4054</v>
      </c>
      <c r="AH1364" s="139" t="s">
        <v>4055</v>
      </c>
      <c r="AI1364" s="139">
        <v>1081386043</v>
      </c>
      <c r="AJ1364" s="139">
        <v>41149</v>
      </c>
      <c r="AK1364" s="139"/>
      <c r="AL1364" s="140">
        <v>1</v>
      </c>
      <c r="AM1364" s="141">
        <v>8.6999999999999993</v>
      </c>
      <c r="AN1364" s="141">
        <v>8.1</v>
      </c>
      <c r="AO1364" s="141">
        <v>9</v>
      </c>
      <c r="AP1364" s="139" t="s">
        <v>8</v>
      </c>
      <c r="AQ1364" s="141">
        <v>46.17</v>
      </c>
      <c r="AR1364" s="139"/>
      <c r="AS1364" s="139"/>
      <c r="AT1364" s="139"/>
      <c r="AU1364" s="139"/>
      <c r="AV1364" s="139"/>
      <c r="AW1364" s="139">
        <v>2256355</v>
      </c>
      <c r="AX1364" s="139" t="s">
        <v>121</v>
      </c>
      <c r="AY1364" s="139" t="s">
        <v>82</v>
      </c>
      <c r="AZ1364" s="139"/>
      <c r="BA1364" s="139" t="s">
        <v>83</v>
      </c>
      <c r="BB1364" s="157">
        <v>596421517174</v>
      </c>
      <c r="BC1364" s="139"/>
      <c r="BD1364" s="139" t="s">
        <v>4056</v>
      </c>
      <c r="BE1364" s="139" t="s">
        <v>217</v>
      </c>
      <c r="BF1364" s="139"/>
      <c r="BG1364" s="139" t="s">
        <v>84</v>
      </c>
      <c r="BH1364" s="139" t="s">
        <v>85</v>
      </c>
      <c r="BI1364" s="139" t="s">
        <v>86</v>
      </c>
      <c r="BJ1364" s="139"/>
      <c r="BK1364" s="139" t="s">
        <v>116</v>
      </c>
    </row>
    <row r="1365" spans="1:63" ht="13.2" customHeight="1" x14ac:dyDescent="0.2">
      <c r="A1365" s="54">
        <f t="shared" si="463"/>
        <v>45930</v>
      </c>
      <c r="B1365" s="54" t="str">
        <f t="shared" si="464"/>
        <v>NRT</v>
      </c>
      <c r="C1365" s="53">
        <f t="shared" si="465"/>
        <v>82020038211</v>
      </c>
      <c r="D1365" s="55" t="str">
        <f t="shared" si="466"/>
        <v>PJP250150532</v>
      </c>
      <c r="E1365" s="53">
        <f t="shared" si="467"/>
        <v>596421513000</v>
      </c>
      <c r="F1365" s="53">
        <f t="shared" si="468"/>
        <v>2256355</v>
      </c>
      <c r="G1365" s="53" t="str">
        <f t="shared" si="469"/>
        <v>SWCORP (TEAMHT)</v>
      </c>
      <c r="H1365" s="55" t="str">
        <f t="shared" si="470"/>
        <v>손인숙</v>
      </c>
      <c r="I1365" s="53">
        <f t="shared" si="471"/>
        <v>10543</v>
      </c>
      <c r="J1365" s="72">
        <f t="shared" si="472"/>
        <v>0</v>
      </c>
      <c r="K1365" s="114">
        <f t="shared" si="473"/>
        <v>1</v>
      </c>
      <c r="L1365" s="115">
        <f t="shared" si="474"/>
        <v>5.2</v>
      </c>
      <c r="M1365" s="115">
        <f t="shared" si="475"/>
        <v>3.6</v>
      </c>
      <c r="N1365" s="56">
        <f t="shared" si="476"/>
        <v>5.2</v>
      </c>
      <c r="O1365" s="53" t="str">
        <f t="shared" si="477"/>
        <v>일반(목록배제,Normal-Manifest Exception)</v>
      </c>
      <c r="P1365" s="100">
        <f t="shared" si="478"/>
        <v>51.15</v>
      </c>
      <c r="Q1365" s="63" t="str">
        <f t="shared" si="479"/>
        <v>RS704</v>
      </c>
      <c r="R1365" s="63">
        <f t="shared" si="480"/>
        <v>0</v>
      </c>
      <c r="S1365" s="54">
        <f t="shared" si="481"/>
        <v>45930</v>
      </c>
      <c r="T1365" s="94">
        <f t="shared" si="482"/>
        <v>1458</v>
      </c>
      <c r="U1365" s="98" cm="1">
        <f t="array" ref="U1365">IF(OR(ISNUMBER(SEARCH("대신대납",J1365)),ISNUMBER(SEARCH("대신 대납",J1365))),_xlfn.LET(
  _xlpm.s,J1365,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5" s="98">
        <f>((K1365-1)*2500)/(Summary!$B$23/100)</f>
        <v>0</v>
      </c>
      <c r="W1365" s="107">
        <f>IF(OR(ISNUMBER(SEARCH("대신대납",J1365)),ISNUMBER(SEARCH("대신 대납",J1365)),ISNUMBER(SEARCH("대신착불",J1365)),ISNUMBER(SEARCH("대신 착불",J1365))), 0,_xlfn.IFNA(_xlfn.IFS(
    AND(N1365/K1365 &gt; 2, N1365/K1365 &lt;= 5), 500/(Summary!$B$23/100) * K1365,
    AND(N1365/K1365 &gt; 5, N1365/K1365 &lt;= 10), 1000/(Summary!$B$23/100) * K1365,
    AND(N1365/K1365 &gt; 10, N1365/K1365 &lt;= 20), 3000/(Summary!$B$23/100) * K1365,
    AND(N1365/K1365 &gt; 20, N1365/K1365 &lt;= 25), 11000/(Summary!$B$23/100) * K1365,
    AND(N1365/K1365 &gt; 25, N1365/K1365 &lt;= 999), 15000/(Summary!$B$23/100) * K1365
),0))</f>
        <v>106.11993675251769</v>
      </c>
      <c r="X1365" s="99" cm="1">
        <f t="array" ref="X1365">_xlfn.IFNA(_xlfn.IFS(AND(P1365&gt;=2000, P1365&lt;3000), 10000, AND(P1365&gt;=3000, P1365&lt;4000), 15000, AND(P1365&gt;=4000, P1365&lt;5000), 20000, AND(P1365&gt;=5000), 25000),0)</f>
        <v>0</v>
      </c>
      <c r="Y1365" s="64" t="str">
        <f>_xlfn.IFNA(VLOOKUP(D1365,OTC!$A:$H,8,0),"")</f>
        <v/>
      </c>
      <c r="Z1365" s="102">
        <f t="shared" si="483"/>
        <v>106</v>
      </c>
      <c r="AA1365" s="113">
        <f t="shared" si="484"/>
        <v>1564</v>
      </c>
      <c r="AB1365" s="124">
        <f>IF(OR(ISNUMBER(SEARCH("적하삭제",J1365)),ISNUMBER(SEARCH("적하 삭제",J1365))),0,AA1365*Summary!$B$23/100)</f>
        <v>14738.041200000001</v>
      </c>
      <c r="AC1365" s="65"/>
      <c r="AD1365" s="145">
        <v>45930</v>
      </c>
      <c r="AE1365" s="139" t="s">
        <v>10</v>
      </c>
      <c r="AF1365" s="139">
        <v>82020038211</v>
      </c>
      <c r="AG1365" s="139" t="s">
        <v>4057</v>
      </c>
      <c r="AH1365" s="139" t="s">
        <v>4058</v>
      </c>
      <c r="AI1365" s="139">
        <v>1090375989</v>
      </c>
      <c r="AJ1365" s="139">
        <v>10543</v>
      </c>
      <c r="AK1365" s="139"/>
      <c r="AL1365" s="140">
        <v>1</v>
      </c>
      <c r="AM1365" s="141">
        <v>5.2</v>
      </c>
      <c r="AN1365" s="141">
        <v>3.6</v>
      </c>
      <c r="AO1365" s="141">
        <v>5.5</v>
      </c>
      <c r="AP1365" s="139" t="s">
        <v>8</v>
      </c>
      <c r="AQ1365" s="141">
        <v>51.15</v>
      </c>
      <c r="AR1365" s="139"/>
      <c r="AS1365" s="139"/>
      <c r="AT1365" s="139"/>
      <c r="AU1365" s="139"/>
      <c r="AV1365" s="139"/>
      <c r="AW1365" s="139">
        <v>2256355</v>
      </c>
      <c r="AX1365" s="139" t="s">
        <v>121</v>
      </c>
      <c r="AY1365" s="139" t="s">
        <v>89</v>
      </c>
      <c r="AZ1365" s="139"/>
      <c r="BA1365" s="139" t="s">
        <v>83</v>
      </c>
      <c r="BB1365" s="157">
        <v>596421513000</v>
      </c>
      <c r="BC1365" s="139"/>
      <c r="BD1365" s="139" t="s">
        <v>4059</v>
      </c>
      <c r="BE1365" s="139" t="s">
        <v>217</v>
      </c>
      <c r="BF1365" s="139"/>
      <c r="BG1365" s="139" t="s">
        <v>84</v>
      </c>
      <c r="BH1365" s="139" t="s">
        <v>85</v>
      </c>
      <c r="BI1365" s="139" t="s">
        <v>86</v>
      </c>
      <c r="BJ1365" s="139"/>
      <c r="BK1365" s="139" t="s">
        <v>116</v>
      </c>
    </row>
    <row r="1366" spans="1:63" ht="13.2" customHeight="1" x14ac:dyDescent="0.2">
      <c r="A1366" s="54">
        <f t="shared" si="463"/>
        <v>45930</v>
      </c>
      <c r="B1366" s="54" t="str">
        <f t="shared" si="464"/>
        <v>NRT</v>
      </c>
      <c r="C1366" s="53">
        <f t="shared" si="465"/>
        <v>82020038211</v>
      </c>
      <c r="D1366" s="55" t="str">
        <f t="shared" si="466"/>
        <v>PJP250150497</v>
      </c>
      <c r="E1366" s="53">
        <f t="shared" si="467"/>
        <v>596421512576</v>
      </c>
      <c r="F1366" s="53">
        <f t="shared" si="468"/>
        <v>2256355</v>
      </c>
      <c r="G1366" s="53" t="str">
        <f t="shared" si="469"/>
        <v>SWCORP (TEAMHT)</v>
      </c>
      <c r="H1366" s="55" t="str">
        <f t="shared" si="470"/>
        <v>장혜원</v>
      </c>
      <c r="I1366" s="53">
        <f t="shared" si="471"/>
        <v>47598</v>
      </c>
      <c r="J1366" s="72">
        <f t="shared" si="472"/>
        <v>0</v>
      </c>
      <c r="K1366" s="114">
        <f t="shared" si="473"/>
        <v>1</v>
      </c>
      <c r="L1366" s="115">
        <f t="shared" si="474"/>
        <v>3.8</v>
      </c>
      <c r="M1366" s="115">
        <f t="shared" si="475"/>
        <v>6.2</v>
      </c>
      <c r="N1366" s="56">
        <f t="shared" si="476"/>
        <v>6.2</v>
      </c>
      <c r="O1366" s="53" t="str">
        <f t="shared" si="477"/>
        <v>일반(목록배제,Normal-Manifest Exception)</v>
      </c>
      <c r="P1366" s="100">
        <f t="shared" si="478"/>
        <v>19</v>
      </c>
      <c r="Q1366" s="63" t="str">
        <f t="shared" si="479"/>
        <v>RS704</v>
      </c>
      <c r="R1366" s="63">
        <f t="shared" si="480"/>
        <v>0</v>
      </c>
      <c r="S1366" s="54">
        <f t="shared" si="481"/>
        <v>45930</v>
      </c>
      <c r="T1366" s="94">
        <f t="shared" si="482"/>
        <v>1648</v>
      </c>
      <c r="U1366" s="98" cm="1">
        <f t="array" ref="U1366">IF(OR(ISNUMBER(SEARCH("대신대납",J1366)),ISNUMBER(SEARCH("대신 대납",J1366))),_xlfn.LET(
  _xlpm.s,J1366,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6" s="98">
        <f>((K1366-1)*2500)/(Summary!$B$23/100)</f>
        <v>0</v>
      </c>
      <c r="W1366" s="107">
        <f>IF(OR(ISNUMBER(SEARCH("대신대납",J1366)),ISNUMBER(SEARCH("대신 대납",J1366)),ISNUMBER(SEARCH("대신착불",J1366)),ISNUMBER(SEARCH("대신 착불",J1366))), 0,_xlfn.IFNA(_xlfn.IFS(
    AND(N1366/K1366 &gt; 2, N1366/K1366 &lt;= 5), 500/(Summary!$B$23/100) * K1366,
    AND(N1366/K1366 &gt; 5, N1366/K1366 &lt;= 10), 1000/(Summary!$B$23/100) * K1366,
    AND(N1366/K1366 &gt; 10, N1366/K1366 &lt;= 20), 3000/(Summary!$B$23/100) * K1366,
    AND(N1366/K1366 &gt; 20, N1366/K1366 &lt;= 25), 11000/(Summary!$B$23/100) * K1366,
    AND(N1366/K1366 &gt; 25, N1366/K1366 &lt;= 999), 15000/(Summary!$B$23/100) * K1366
),0))</f>
        <v>106.11993675251769</v>
      </c>
      <c r="X1366" s="99" cm="1">
        <f t="array" ref="X1366">_xlfn.IFNA(_xlfn.IFS(AND(P1366&gt;=2000, P1366&lt;3000), 10000, AND(P1366&gt;=3000, P1366&lt;4000), 15000, AND(P1366&gt;=4000, P1366&lt;5000), 20000, AND(P1366&gt;=5000), 25000),0)</f>
        <v>0</v>
      </c>
      <c r="Y1366" s="64" t="str">
        <f>_xlfn.IFNA(VLOOKUP(D1366,OTC!$A:$H,8,0),"")</f>
        <v/>
      </c>
      <c r="Z1366" s="102">
        <f t="shared" si="483"/>
        <v>106</v>
      </c>
      <c r="AA1366" s="113">
        <f t="shared" si="484"/>
        <v>1754</v>
      </c>
      <c r="AB1366" s="124">
        <f>IF(OR(ISNUMBER(SEARCH("적하삭제",J1366)),ISNUMBER(SEARCH("적하 삭제",J1366))),0,AA1366*Summary!$B$23/100)</f>
        <v>16528.468199999999</v>
      </c>
      <c r="AC1366" s="65"/>
      <c r="AD1366" s="145">
        <v>45930</v>
      </c>
      <c r="AE1366" s="139" t="s">
        <v>10</v>
      </c>
      <c r="AF1366" s="139">
        <v>82020038211</v>
      </c>
      <c r="AG1366" s="139" t="s">
        <v>4060</v>
      </c>
      <c r="AH1366" s="139" t="s">
        <v>4061</v>
      </c>
      <c r="AI1366" s="139">
        <v>1039129386</v>
      </c>
      <c r="AJ1366" s="139">
        <v>47598</v>
      </c>
      <c r="AK1366" s="139"/>
      <c r="AL1366" s="140">
        <v>1</v>
      </c>
      <c r="AM1366" s="141">
        <v>3.8</v>
      </c>
      <c r="AN1366" s="141">
        <v>6.2</v>
      </c>
      <c r="AO1366" s="141">
        <v>6.5</v>
      </c>
      <c r="AP1366" s="139" t="s">
        <v>8</v>
      </c>
      <c r="AQ1366" s="141">
        <v>19</v>
      </c>
      <c r="AR1366" s="139"/>
      <c r="AS1366" s="139"/>
      <c r="AT1366" s="139"/>
      <c r="AU1366" s="139"/>
      <c r="AV1366" s="139"/>
      <c r="AW1366" s="139">
        <v>2256355</v>
      </c>
      <c r="AX1366" s="139" t="s">
        <v>121</v>
      </c>
      <c r="AY1366" s="139" t="s">
        <v>82</v>
      </c>
      <c r="AZ1366" s="139"/>
      <c r="BA1366" s="139" t="s">
        <v>83</v>
      </c>
      <c r="BB1366" s="157">
        <v>596421512576</v>
      </c>
      <c r="BC1366" s="139"/>
      <c r="BD1366" s="139" t="s">
        <v>4062</v>
      </c>
      <c r="BE1366" s="139" t="s">
        <v>217</v>
      </c>
      <c r="BF1366" s="139"/>
      <c r="BG1366" s="139" t="s">
        <v>84</v>
      </c>
      <c r="BH1366" s="139" t="s">
        <v>85</v>
      </c>
      <c r="BI1366" s="139" t="s">
        <v>86</v>
      </c>
      <c r="BJ1366" s="139"/>
      <c r="BK1366" s="139" t="s">
        <v>116</v>
      </c>
    </row>
    <row r="1367" spans="1:63" ht="13.2" customHeight="1" x14ac:dyDescent="0.2">
      <c r="A1367" s="54">
        <f t="shared" si="463"/>
        <v>45930</v>
      </c>
      <c r="B1367" s="54" t="str">
        <f t="shared" si="464"/>
        <v>NRT</v>
      </c>
      <c r="C1367" s="53">
        <f t="shared" si="465"/>
        <v>82020038211</v>
      </c>
      <c r="D1367" s="55" t="str">
        <f t="shared" si="466"/>
        <v>PJP250150509</v>
      </c>
      <c r="E1367" s="53">
        <f t="shared" si="467"/>
        <v>596421512694</v>
      </c>
      <c r="F1367" s="53">
        <f t="shared" si="468"/>
        <v>2256355</v>
      </c>
      <c r="G1367" s="53" t="str">
        <f t="shared" si="469"/>
        <v>SWCORP (TEAMHT)</v>
      </c>
      <c r="H1367" s="55" t="str">
        <f t="shared" si="470"/>
        <v>김혜영</v>
      </c>
      <c r="I1367" s="53">
        <f t="shared" si="471"/>
        <v>24820</v>
      </c>
      <c r="J1367" s="72">
        <f t="shared" si="472"/>
        <v>0</v>
      </c>
      <c r="K1367" s="114">
        <f t="shared" si="473"/>
        <v>1</v>
      </c>
      <c r="L1367" s="115">
        <f t="shared" si="474"/>
        <v>2.4500000000000002</v>
      </c>
      <c r="M1367" s="115">
        <f t="shared" si="475"/>
        <v>3.6</v>
      </c>
      <c r="N1367" s="56">
        <f t="shared" si="476"/>
        <v>3.6</v>
      </c>
      <c r="O1367" s="53" t="str">
        <f t="shared" si="477"/>
        <v>일반(목록배제,Normal-Manifest Exception)</v>
      </c>
      <c r="P1367" s="100">
        <f t="shared" si="478"/>
        <v>28.59</v>
      </c>
      <c r="Q1367" s="63" t="str">
        <f t="shared" si="479"/>
        <v>RS704</v>
      </c>
      <c r="R1367" s="63">
        <f t="shared" si="480"/>
        <v>0</v>
      </c>
      <c r="S1367" s="54">
        <f t="shared" si="481"/>
        <v>45930</v>
      </c>
      <c r="T1367" s="94">
        <f t="shared" si="482"/>
        <v>1154</v>
      </c>
      <c r="U1367" s="98" cm="1">
        <f t="array" ref="U1367">IF(OR(ISNUMBER(SEARCH("대신대납",J1367)),ISNUMBER(SEARCH("대신 대납",J1367))),_xlfn.LET(
  _xlpm.s,J1367,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7" s="98">
        <f>((K1367-1)*2500)/(Summary!$B$23/100)</f>
        <v>0</v>
      </c>
      <c r="W1367" s="107">
        <f>IF(OR(ISNUMBER(SEARCH("대신대납",J1367)),ISNUMBER(SEARCH("대신 대납",J1367)),ISNUMBER(SEARCH("대신착불",J1367)),ISNUMBER(SEARCH("대신 착불",J1367))), 0,_xlfn.IFNA(_xlfn.IFS(
    AND(N1367/K1367 &gt; 2, N1367/K1367 &lt;= 5), 500/(Summary!$B$23/100) * K1367,
    AND(N1367/K1367 &gt; 5, N1367/K1367 &lt;= 10), 1000/(Summary!$B$23/100) * K1367,
    AND(N1367/K1367 &gt; 10, N1367/K1367 &lt;= 20), 3000/(Summary!$B$23/100) * K1367,
    AND(N1367/K1367 &gt; 20, N1367/K1367 &lt;= 25), 11000/(Summary!$B$23/100) * K1367,
    AND(N1367/K1367 &gt; 25, N1367/K1367 &lt;= 999), 15000/(Summary!$B$23/100) * K1367
),0))</f>
        <v>53.059968376258844</v>
      </c>
      <c r="X1367" s="99" cm="1">
        <f t="array" ref="X1367">_xlfn.IFNA(_xlfn.IFS(AND(P1367&gt;=2000, P1367&lt;3000), 10000, AND(P1367&gt;=3000, P1367&lt;4000), 15000, AND(P1367&gt;=4000, P1367&lt;5000), 20000, AND(P1367&gt;=5000), 25000),0)</f>
        <v>0</v>
      </c>
      <c r="Y1367" s="64" t="str">
        <f>_xlfn.IFNA(VLOOKUP(D1367,OTC!$A:$H,8,0),"")</f>
        <v/>
      </c>
      <c r="Z1367" s="102">
        <f t="shared" si="483"/>
        <v>53</v>
      </c>
      <c r="AA1367" s="113">
        <f t="shared" si="484"/>
        <v>1207</v>
      </c>
      <c r="AB1367" s="124">
        <f>IF(OR(ISNUMBER(SEARCH("적하삭제",J1367)),ISNUMBER(SEARCH("적하 삭제",J1367))),0,AA1367*Summary!$B$23/100)</f>
        <v>11373.9231</v>
      </c>
      <c r="AC1367" s="65"/>
      <c r="AD1367" s="145">
        <v>45930</v>
      </c>
      <c r="AE1367" s="139" t="s">
        <v>10</v>
      </c>
      <c r="AF1367" s="139">
        <v>82020038211</v>
      </c>
      <c r="AG1367" s="139" t="s">
        <v>4063</v>
      </c>
      <c r="AH1367" s="139" t="s">
        <v>236</v>
      </c>
      <c r="AI1367" s="139">
        <v>1051652402</v>
      </c>
      <c r="AJ1367" s="139">
        <v>24820</v>
      </c>
      <c r="AK1367" s="139"/>
      <c r="AL1367" s="140">
        <v>1</v>
      </c>
      <c r="AM1367" s="141">
        <v>2.4500000000000002</v>
      </c>
      <c r="AN1367" s="141">
        <v>3.6</v>
      </c>
      <c r="AO1367" s="141">
        <v>3.6</v>
      </c>
      <c r="AP1367" s="139" t="s">
        <v>8</v>
      </c>
      <c r="AQ1367" s="141">
        <v>28.59</v>
      </c>
      <c r="AR1367" s="139"/>
      <c r="AS1367" s="139"/>
      <c r="AT1367" s="139"/>
      <c r="AU1367" s="139"/>
      <c r="AV1367" s="139"/>
      <c r="AW1367" s="139">
        <v>2256355</v>
      </c>
      <c r="AX1367" s="139" t="s">
        <v>121</v>
      </c>
      <c r="AY1367" s="139" t="s">
        <v>82</v>
      </c>
      <c r="AZ1367" s="139"/>
      <c r="BA1367" s="139" t="s">
        <v>83</v>
      </c>
      <c r="BB1367" s="157">
        <v>596421512694</v>
      </c>
      <c r="BC1367" s="139"/>
      <c r="BD1367" s="139" t="s">
        <v>4064</v>
      </c>
      <c r="BE1367" s="139" t="s">
        <v>217</v>
      </c>
      <c r="BF1367" s="139"/>
      <c r="BG1367" s="139" t="s">
        <v>84</v>
      </c>
      <c r="BH1367" s="139" t="s">
        <v>85</v>
      </c>
      <c r="BI1367" s="139" t="s">
        <v>86</v>
      </c>
      <c r="BJ1367" s="139"/>
      <c r="BK1367" s="139" t="s">
        <v>116</v>
      </c>
    </row>
    <row r="1368" spans="1:63" ht="13.2" customHeight="1" x14ac:dyDescent="0.2">
      <c r="A1368" s="54">
        <f t="shared" si="463"/>
        <v>45930</v>
      </c>
      <c r="B1368" s="54" t="str">
        <f t="shared" si="464"/>
        <v>NRT</v>
      </c>
      <c r="C1368" s="53">
        <f t="shared" si="465"/>
        <v>82020038211</v>
      </c>
      <c r="D1368" s="55" t="str">
        <f t="shared" si="466"/>
        <v>PJP250150510</v>
      </c>
      <c r="E1368" s="53">
        <f t="shared" si="467"/>
        <v>596421512705</v>
      </c>
      <c r="F1368" s="53">
        <f t="shared" si="468"/>
        <v>2256355</v>
      </c>
      <c r="G1368" s="53" t="str">
        <f t="shared" si="469"/>
        <v>SWCORP (TEAMHT)</v>
      </c>
      <c r="H1368" s="55" t="str">
        <f t="shared" si="470"/>
        <v>김민표</v>
      </c>
      <c r="I1368" s="53">
        <f t="shared" si="471"/>
        <v>6033</v>
      </c>
      <c r="J1368" s="72">
        <f t="shared" si="472"/>
        <v>0</v>
      </c>
      <c r="K1368" s="114">
        <f t="shared" si="473"/>
        <v>1</v>
      </c>
      <c r="L1368" s="115">
        <f t="shared" si="474"/>
        <v>1.45</v>
      </c>
      <c r="M1368" s="115">
        <f t="shared" si="475"/>
        <v>3.4</v>
      </c>
      <c r="N1368" s="56">
        <f t="shared" si="476"/>
        <v>3.4000000000000004</v>
      </c>
      <c r="O1368" s="53" t="str">
        <f t="shared" si="477"/>
        <v>일반(목록배제,Normal-Manifest Exception)</v>
      </c>
      <c r="P1368" s="100">
        <f t="shared" si="478"/>
        <v>12.02</v>
      </c>
      <c r="Q1368" s="63" t="str">
        <f t="shared" si="479"/>
        <v>RS704</v>
      </c>
      <c r="R1368" s="63">
        <f t="shared" si="480"/>
        <v>0</v>
      </c>
      <c r="S1368" s="54">
        <f t="shared" si="481"/>
        <v>45930</v>
      </c>
      <c r="T1368" s="94">
        <f t="shared" si="482"/>
        <v>1116</v>
      </c>
      <c r="U1368" s="98" cm="1">
        <f t="array" ref="U1368">IF(OR(ISNUMBER(SEARCH("대신대납",J1368)),ISNUMBER(SEARCH("대신 대납",J1368))),_xlfn.LET(
  _xlpm.s,J1368,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8" s="98">
        <f>((K1368-1)*2500)/(Summary!$B$23/100)</f>
        <v>0</v>
      </c>
      <c r="W1368" s="107">
        <f>IF(OR(ISNUMBER(SEARCH("대신대납",J1368)),ISNUMBER(SEARCH("대신 대납",J1368)),ISNUMBER(SEARCH("대신착불",J1368)),ISNUMBER(SEARCH("대신 착불",J1368))), 0,_xlfn.IFNA(_xlfn.IFS(
    AND(N1368/K1368 &gt; 2, N1368/K1368 &lt;= 5), 500/(Summary!$B$23/100) * K1368,
    AND(N1368/K1368 &gt; 5, N1368/K1368 &lt;= 10), 1000/(Summary!$B$23/100) * K1368,
    AND(N1368/K1368 &gt; 10, N1368/K1368 &lt;= 20), 3000/(Summary!$B$23/100) * K1368,
    AND(N1368/K1368 &gt; 20, N1368/K1368 &lt;= 25), 11000/(Summary!$B$23/100) * K1368,
    AND(N1368/K1368 &gt; 25, N1368/K1368 &lt;= 999), 15000/(Summary!$B$23/100) * K1368
),0))</f>
        <v>53.059968376258844</v>
      </c>
      <c r="X1368" s="99" cm="1">
        <f t="array" ref="X1368">_xlfn.IFNA(_xlfn.IFS(AND(P1368&gt;=2000, P1368&lt;3000), 10000, AND(P1368&gt;=3000, P1368&lt;4000), 15000, AND(P1368&gt;=4000, P1368&lt;5000), 20000, AND(P1368&gt;=5000), 25000),0)</f>
        <v>0</v>
      </c>
      <c r="Y1368" s="64" t="str">
        <f>_xlfn.IFNA(VLOOKUP(D1368,OTC!$A:$H,8,0),"")</f>
        <v/>
      </c>
      <c r="Z1368" s="102">
        <f t="shared" si="483"/>
        <v>53</v>
      </c>
      <c r="AA1368" s="113">
        <f t="shared" si="484"/>
        <v>1169</v>
      </c>
      <c r="AB1368" s="124">
        <f>IF(OR(ISNUMBER(SEARCH("적하삭제",J1368)),ISNUMBER(SEARCH("적하 삭제",J1368))),0,AA1368*Summary!$B$23/100)</f>
        <v>11015.8377</v>
      </c>
      <c r="AC1368" s="65"/>
      <c r="AD1368" s="145">
        <v>45930</v>
      </c>
      <c r="AE1368" s="139" t="s">
        <v>10</v>
      </c>
      <c r="AF1368" s="139">
        <v>82020038211</v>
      </c>
      <c r="AG1368" s="139" t="s">
        <v>4065</v>
      </c>
      <c r="AH1368" s="139" t="s">
        <v>4066</v>
      </c>
      <c r="AI1368" s="139">
        <v>1020139573</v>
      </c>
      <c r="AJ1368" s="139">
        <v>6033</v>
      </c>
      <c r="AK1368" s="139"/>
      <c r="AL1368" s="140">
        <v>1</v>
      </c>
      <c r="AM1368" s="141">
        <v>1.45</v>
      </c>
      <c r="AN1368" s="141">
        <v>3.4</v>
      </c>
      <c r="AO1368" s="141">
        <v>3.4</v>
      </c>
      <c r="AP1368" s="139" t="s">
        <v>8</v>
      </c>
      <c r="AQ1368" s="141">
        <v>12.02</v>
      </c>
      <c r="AR1368" s="139"/>
      <c r="AS1368" s="139"/>
      <c r="AT1368" s="139"/>
      <c r="AU1368" s="139"/>
      <c r="AV1368" s="139"/>
      <c r="AW1368" s="139">
        <v>2256355</v>
      </c>
      <c r="AX1368" s="139" t="s">
        <v>121</v>
      </c>
      <c r="AY1368" s="139" t="s">
        <v>82</v>
      </c>
      <c r="AZ1368" s="139"/>
      <c r="BA1368" s="139" t="s">
        <v>83</v>
      </c>
      <c r="BB1368" s="157">
        <v>596421512705</v>
      </c>
      <c r="BC1368" s="139"/>
      <c r="BD1368" s="139" t="s">
        <v>4067</v>
      </c>
      <c r="BE1368" s="139" t="s">
        <v>217</v>
      </c>
      <c r="BF1368" s="139"/>
      <c r="BG1368" s="139" t="s">
        <v>84</v>
      </c>
      <c r="BH1368" s="139" t="s">
        <v>85</v>
      </c>
      <c r="BI1368" s="139" t="s">
        <v>86</v>
      </c>
      <c r="BJ1368" s="139"/>
      <c r="BK1368" s="139" t="s">
        <v>116</v>
      </c>
    </row>
    <row r="1369" spans="1:63" ht="13.2" customHeight="1" x14ac:dyDescent="0.2">
      <c r="A1369" s="54">
        <f t="shared" si="463"/>
        <v>45930</v>
      </c>
      <c r="B1369" s="54" t="str">
        <f t="shared" si="464"/>
        <v>NRT</v>
      </c>
      <c r="C1369" s="53">
        <f t="shared" si="465"/>
        <v>82020038211</v>
      </c>
      <c r="D1369" s="55" t="str">
        <f t="shared" si="466"/>
        <v>PJP250149915</v>
      </c>
      <c r="E1369" s="53">
        <f t="shared" si="467"/>
        <v>596421509183</v>
      </c>
      <c r="F1369" s="53">
        <f t="shared" si="468"/>
        <v>2256355</v>
      </c>
      <c r="G1369" s="53" t="str">
        <f t="shared" si="469"/>
        <v>SWCORP (TEAMHT)</v>
      </c>
      <c r="H1369" s="55" t="str">
        <f t="shared" si="470"/>
        <v>유지현</v>
      </c>
      <c r="I1369" s="53">
        <f t="shared" si="471"/>
        <v>16925</v>
      </c>
      <c r="J1369" s="72">
        <f t="shared" si="472"/>
        <v>0</v>
      </c>
      <c r="K1369" s="114">
        <f t="shared" si="473"/>
        <v>1</v>
      </c>
      <c r="L1369" s="115">
        <f t="shared" si="474"/>
        <v>1.6</v>
      </c>
      <c r="M1369" s="115">
        <f t="shared" si="475"/>
        <v>1.9</v>
      </c>
      <c r="N1369" s="56">
        <f t="shared" si="476"/>
        <v>1.9000000000000001</v>
      </c>
      <c r="O1369" s="53" t="str">
        <f t="shared" si="477"/>
        <v>일반(목록배제,Normal-Manifest Exception)</v>
      </c>
      <c r="P1369" s="100">
        <f t="shared" si="478"/>
        <v>17.5</v>
      </c>
      <c r="Q1369" s="63" t="str">
        <f t="shared" si="479"/>
        <v>RS704</v>
      </c>
      <c r="R1369" s="63">
        <f t="shared" si="480"/>
        <v>0</v>
      </c>
      <c r="S1369" s="54">
        <f t="shared" si="481"/>
        <v>45930</v>
      </c>
      <c r="T1369" s="94">
        <f t="shared" si="482"/>
        <v>831</v>
      </c>
      <c r="U1369" s="98" cm="1">
        <f t="array" ref="U1369">IF(OR(ISNUMBER(SEARCH("대신대납",J1369)),ISNUMBER(SEARCH("대신 대납",J1369))),_xlfn.LET(
  _xlpm.s,J1369,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69" s="98">
        <f>((K1369-1)*2500)/(Summary!$B$23/100)</f>
        <v>0</v>
      </c>
      <c r="W1369" s="107">
        <f>IF(OR(ISNUMBER(SEARCH("대신대납",J1369)),ISNUMBER(SEARCH("대신 대납",J1369)),ISNUMBER(SEARCH("대신착불",J1369)),ISNUMBER(SEARCH("대신 착불",J1369))), 0,_xlfn.IFNA(_xlfn.IFS(
    AND(N1369/K1369 &gt; 2, N1369/K1369 &lt;= 5), 500/(Summary!$B$23/100) * K1369,
    AND(N1369/K1369 &gt; 5, N1369/K1369 &lt;= 10), 1000/(Summary!$B$23/100) * K1369,
    AND(N1369/K1369 &gt; 10, N1369/K1369 &lt;= 20), 3000/(Summary!$B$23/100) * K1369,
    AND(N1369/K1369 &gt; 20, N1369/K1369 &lt;= 25), 11000/(Summary!$B$23/100) * K1369,
    AND(N1369/K1369 &gt; 25, N1369/K1369 &lt;= 999), 15000/(Summary!$B$23/100) * K1369
),0))</f>
        <v>0</v>
      </c>
      <c r="X1369" s="99" cm="1">
        <f t="array" ref="X1369">_xlfn.IFNA(_xlfn.IFS(AND(P1369&gt;=2000, P1369&lt;3000), 10000, AND(P1369&gt;=3000, P1369&lt;4000), 15000, AND(P1369&gt;=4000, P1369&lt;5000), 20000, AND(P1369&gt;=5000), 25000),0)</f>
        <v>0</v>
      </c>
      <c r="Y1369" s="64" t="str">
        <f>_xlfn.IFNA(VLOOKUP(D1369,OTC!$A:$H,8,0),"")</f>
        <v/>
      </c>
      <c r="Z1369" s="102">
        <f t="shared" si="483"/>
        <v>0</v>
      </c>
      <c r="AA1369" s="113">
        <f t="shared" si="484"/>
        <v>831</v>
      </c>
      <c r="AB1369" s="124">
        <f>IF(OR(ISNUMBER(SEARCH("적하삭제",J1369)),ISNUMBER(SEARCH("적하 삭제",J1369))),0,AA1369*Summary!$B$23/100)</f>
        <v>7830.7622999999994</v>
      </c>
      <c r="AC1369" s="65"/>
      <c r="AD1369" s="145">
        <v>45930</v>
      </c>
      <c r="AE1369" s="139" t="s">
        <v>10</v>
      </c>
      <c r="AF1369" s="139">
        <v>82020038211</v>
      </c>
      <c r="AG1369" s="139" t="s">
        <v>4068</v>
      </c>
      <c r="AH1369" s="139" t="s">
        <v>4069</v>
      </c>
      <c r="AI1369" s="139">
        <v>1044107809</v>
      </c>
      <c r="AJ1369" s="139">
        <v>16925</v>
      </c>
      <c r="AK1369" s="139"/>
      <c r="AL1369" s="140">
        <v>1</v>
      </c>
      <c r="AM1369" s="141">
        <v>1.6</v>
      </c>
      <c r="AN1369" s="141">
        <v>1.9</v>
      </c>
      <c r="AO1369" s="141">
        <v>1.9</v>
      </c>
      <c r="AP1369" s="139" t="s">
        <v>8</v>
      </c>
      <c r="AQ1369" s="141">
        <v>17.5</v>
      </c>
      <c r="AR1369" s="139"/>
      <c r="AS1369" s="139"/>
      <c r="AT1369" s="139"/>
      <c r="AU1369" s="139"/>
      <c r="AV1369" s="139"/>
      <c r="AW1369" s="139">
        <v>2256355</v>
      </c>
      <c r="AX1369" s="139" t="s">
        <v>121</v>
      </c>
      <c r="AY1369" s="139" t="s">
        <v>89</v>
      </c>
      <c r="AZ1369" s="139"/>
      <c r="BA1369" s="139" t="s">
        <v>83</v>
      </c>
      <c r="BB1369" s="157">
        <v>596421509183</v>
      </c>
      <c r="BC1369" s="139"/>
      <c r="BD1369" s="139" t="s">
        <v>4070</v>
      </c>
      <c r="BE1369" s="139" t="s">
        <v>217</v>
      </c>
      <c r="BF1369" s="139"/>
      <c r="BG1369" s="139" t="s">
        <v>84</v>
      </c>
      <c r="BH1369" s="139" t="s">
        <v>85</v>
      </c>
      <c r="BI1369" s="139" t="s">
        <v>86</v>
      </c>
      <c r="BJ1369" s="139"/>
      <c r="BK1369" s="139" t="s">
        <v>116</v>
      </c>
    </row>
    <row r="1370" spans="1:63" ht="13.2" customHeight="1" x14ac:dyDescent="0.2">
      <c r="A1370" s="54">
        <f t="shared" si="463"/>
        <v>45930</v>
      </c>
      <c r="B1370" s="54" t="str">
        <f t="shared" si="464"/>
        <v>NRT</v>
      </c>
      <c r="C1370" s="53">
        <f t="shared" si="465"/>
        <v>82020038211</v>
      </c>
      <c r="D1370" s="55" t="str">
        <f t="shared" si="466"/>
        <v>PJP250153268</v>
      </c>
      <c r="E1370" s="53">
        <f t="shared" si="467"/>
        <v>596421526845</v>
      </c>
      <c r="F1370" s="53">
        <f t="shared" si="468"/>
        <v>2256355</v>
      </c>
      <c r="G1370" s="53" t="str">
        <f t="shared" si="469"/>
        <v>SWCORP (TEAMHT)</v>
      </c>
      <c r="H1370" s="55" t="str">
        <f t="shared" si="470"/>
        <v>이애선</v>
      </c>
      <c r="I1370" s="53">
        <f t="shared" si="471"/>
        <v>22571</v>
      </c>
      <c r="J1370" s="72">
        <f t="shared" si="472"/>
        <v>0</v>
      </c>
      <c r="K1370" s="114">
        <f t="shared" si="473"/>
        <v>1</v>
      </c>
      <c r="L1370" s="115">
        <f t="shared" si="474"/>
        <v>5</v>
      </c>
      <c r="M1370" s="115">
        <f t="shared" si="475"/>
        <v>8.1999999999999993</v>
      </c>
      <c r="N1370" s="56">
        <f t="shared" si="476"/>
        <v>8.2000000000000011</v>
      </c>
      <c r="O1370" s="53" t="str">
        <f t="shared" si="477"/>
        <v>일반(목록배제,Normal-Manifest Exception)</v>
      </c>
      <c r="P1370" s="100">
        <f t="shared" si="478"/>
        <v>35.69</v>
      </c>
      <c r="Q1370" s="63" t="str">
        <f t="shared" si="479"/>
        <v>RS704</v>
      </c>
      <c r="R1370" s="63">
        <f t="shared" si="480"/>
        <v>0</v>
      </c>
      <c r="S1370" s="54">
        <f t="shared" si="481"/>
        <v>45930</v>
      </c>
      <c r="T1370" s="94">
        <f t="shared" si="482"/>
        <v>2028</v>
      </c>
      <c r="U1370" s="98" cm="1">
        <f t="array" ref="U1370">IF(OR(ISNUMBER(SEARCH("대신대납",J1370)),ISNUMBER(SEARCH("대신 대납",J1370))),_xlfn.LET(
  _xlpm.s,J1370,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70" s="98">
        <f>((K1370-1)*2500)/(Summary!$B$23/100)</f>
        <v>0</v>
      </c>
      <c r="W1370" s="107">
        <f>IF(OR(ISNUMBER(SEARCH("대신대납",J1370)),ISNUMBER(SEARCH("대신 대납",J1370)),ISNUMBER(SEARCH("대신착불",J1370)),ISNUMBER(SEARCH("대신 착불",J1370))), 0,_xlfn.IFNA(_xlfn.IFS(
    AND(N1370/K1370 &gt; 2, N1370/K1370 &lt;= 5), 500/(Summary!$B$23/100) * K1370,
    AND(N1370/K1370 &gt; 5, N1370/K1370 &lt;= 10), 1000/(Summary!$B$23/100) * K1370,
    AND(N1370/K1370 &gt; 10, N1370/K1370 &lt;= 20), 3000/(Summary!$B$23/100) * K1370,
    AND(N1370/K1370 &gt; 20, N1370/K1370 &lt;= 25), 11000/(Summary!$B$23/100) * K1370,
    AND(N1370/K1370 &gt; 25, N1370/K1370 &lt;= 999), 15000/(Summary!$B$23/100) * K1370
),0))</f>
        <v>106.11993675251769</v>
      </c>
      <c r="X1370" s="99" cm="1">
        <f t="array" ref="X1370">_xlfn.IFNA(_xlfn.IFS(AND(P1370&gt;=2000, P1370&lt;3000), 10000, AND(P1370&gt;=3000, P1370&lt;4000), 15000, AND(P1370&gt;=4000, P1370&lt;5000), 20000, AND(P1370&gt;=5000), 25000),0)</f>
        <v>0</v>
      </c>
      <c r="Y1370" s="64" t="str">
        <f>_xlfn.IFNA(VLOOKUP(D1370,OTC!$A:$H,8,0),"")</f>
        <v/>
      </c>
      <c r="Z1370" s="102">
        <f t="shared" si="483"/>
        <v>106</v>
      </c>
      <c r="AA1370" s="113">
        <f t="shared" si="484"/>
        <v>2134</v>
      </c>
      <c r="AB1370" s="124">
        <f>IF(OR(ISNUMBER(SEARCH("적하삭제",J1370)),ISNUMBER(SEARCH("적하 삭제",J1370))),0,AA1370*Summary!$B$23/100)</f>
        <v>20109.322199999999</v>
      </c>
      <c r="AC1370" s="65"/>
      <c r="AD1370" s="145">
        <v>45930</v>
      </c>
      <c r="AE1370" s="139" t="s">
        <v>10</v>
      </c>
      <c r="AF1370" s="139">
        <v>82020038211</v>
      </c>
      <c r="AG1370" s="139" t="s">
        <v>4071</v>
      </c>
      <c r="AH1370" s="139" t="s">
        <v>4072</v>
      </c>
      <c r="AI1370" s="139">
        <v>1022550663</v>
      </c>
      <c r="AJ1370" s="139">
        <v>22571</v>
      </c>
      <c r="AK1370" s="139"/>
      <c r="AL1370" s="140">
        <v>1</v>
      </c>
      <c r="AM1370" s="141">
        <v>5</v>
      </c>
      <c r="AN1370" s="141">
        <v>8.1999999999999993</v>
      </c>
      <c r="AO1370" s="141">
        <v>8.5</v>
      </c>
      <c r="AP1370" s="139" t="s">
        <v>8</v>
      </c>
      <c r="AQ1370" s="141">
        <v>35.69</v>
      </c>
      <c r="AR1370" s="139"/>
      <c r="AS1370" s="139"/>
      <c r="AT1370" s="139"/>
      <c r="AU1370" s="139"/>
      <c r="AV1370" s="139"/>
      <c r="AW1370" s="139">
        <v>2256355</v>
      </c>
      <c r="AX1370" s="139" t="s">
        <v>121</v>
      </c>
      <c r="AY1370" s="139" t="s">
        <v>82</v>
      </c>
      <c r="AZ1370" s="139"/>
      <c r="BA1370" s="139" t="s">
        <v>83</v>
      </c>
      <c r="BB1370" s="157">
        <v>596421526845</v>
      </c>
      <c r="BC1370" s="139"/>
      <c r="BD1370" s="139" t="s">
        <v>4073</v>
      </c>
      <c r="BE1370" s="139" t="s">
        <v>217</v>
      </c>
      <c r="BF1370" s="139"/>
      <c r="BG1370" s="139" t="s">
        <v>84</v>
      </c>
      <c r="BH1370" s="139" t="s">
        <v>85</v>
      </c>
      <c r="BI1370" s="139" t="s">
        <v>86</v>
      </c>
      <c r="BJ1370" s="139"/>
      <c r="BK1370" s="139" t="s">
        <v>116</v>
      </c>
    </row>
  </sheetData>
  <autoFilter ref="AD5:BK1370" xr:uid="{00000000-0001-0000-0100-000000000000}"/>
  <mergeCells count="2">
    <mergeCell ref="W1:Y2"/>
    <mergeCell ref="L1:P2"/>
  </mergeCells>
  <phoneticPr fontId="5" type="noConversion"/>
  <conditionalFormatting sqref="D3:D1048576">
    <cfRule type="duplicateValues" dxfId="0" priority="1"/>
  </conditionalFormatting>
  <pageMargins left="0.7" right="0.7" top="0.75" bottom="0.75" header="0.3" footer="0.3"/>
  <pageSetup paperSize="9" orientation="portrait" r:id="rId1"/>
  <ignoredErrors>
    <ignoredError sqref="AD1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FF7B-ADC3-481C-A2A1-4C92DFFD9901}">
  <sheetPr>
    <tabColor rgb="FFFFC000"/>
  </sheetPr>
  <dimension ref="A1:I13"/>
  <sheetViews>
    <sheetView workbookViewId="0"/>
  </sheetViews>
  <sheetFormatPr defaultColWidth="8.69921875" defaultRowHeight="11.4" x14ac:dyDescent="0.4"/>
  <cols>
    <col min="1" max="1" width="14.59765625" style="75" bestFit="1" customWidth="1"/>
    <col min="2" max="2" width="13" style="75" bestFit="1" customWidth="1"/>
    <col min="3" max="3" width="10.69921875" style="75" bestFit="1" customWidth="1"/>
    <col min="4" max="4" width="7.09765625" style="75" bestFit="1" customWidth="1"/>
    <col min="5" max="5" width="13.19921875" style="75" bestFit="1" customWidth="1"/>
    <col min="6" max="6" width="8.5" style="75" bestFit="1" customWidth="1"/>
    <col min="7" max="7" width="10.8984375" style="75" bestFit="1" customWidth="1"/>
    <col min="8" max="8" width="33.69921875" style="75" bestFit="1" customWidth="1"/>
    <col min="9" max="16384" width="8.69921875" style="75"/>
  </cols>
  <sheetData>
    <row r="1" spans="1:9" ht="12" x14ac:dyDescent="0.4">
      <c r="A1" s="87" t="s">
        <v>44</v>
      </c>
      <c r="B1" s="87" t="s">
        <v>45</v>
      </c>
      <c r="C1" s="87" t="s">
        <v>46</v>
      </c>
      <c r="D1" s="87" t="s">
        <v>47</v>
      </c>
      <c r="E1" s="87" t="s">
        <v>48</v>
      </c>
      <c r="F1" s="87" t="s">
        <v>49</v>
      </c>
      <c r="G1" s="87" t="s">
        <v>50</v>
      </c>
      <c r="H1" s="87" t="s">
        <v>51</v>
      </c>
    </row>
    <row r="2" spans="1:9" ht="13.2" x14ac:dyDescent="0.4">
      <c r="A2" s="130"/>
      <c r="B2" s="73"/>
      <c r="C2" s="138"/>
      <c r="D2" s="74"/>
      <c r="E2" s="130"/>
      <c r="F2" s="73"/>
      <c r="G2" s="73"/>
      <c r="H2" s="131"/>
    </row>
    <row r="3" spans="1:9" x14ac:dyDescent="0.4">
      <c r="A3" s="76"/>
      <c r="B3" s="73"/>
      <c r="C3" s="77"/>
      <c r="D3" s="74"/>
      <c r="E3" s="74"/>
      <c r="F3" s="73"/>
      <c r="G3" s="73"/>
      <c r="H3" s="73"/>
    </row>
    <row r="4" spans="1:9" x14ac:dyDescent="0.4">
      <c r="A4" s="76"/>
      <c r="B4" s="73"/>
      <c r="C4" s="77"/>
      <c r="D4" s="74"/>
      <c r="E4" s="74"/>
      <c r="F4" s="73"/>
      <c r="G4" s="73"/>
      <c r="H4" s="73"/>
    </row>
    <row r="7" spans="1:9" x14ac:dyDescent="0.4">
      <c r="C7" s="137"/>
    </row>
    <row r="11" spans="1:9" ht="13.2" x14ac:dyDescent="0.4">
      <c r="A11" s="132"/>
      <c r="B11" s="133"/>
      <c r="C11" s="133"/>
      <c r="D11" s="134"/>
      <c r="E11" s="135"/>
      <c r="F11" s="136"/>
      <c r="G11" s="136"/>
      <c r="H11" s="136"/>
      <c r="I11" s="133"/>
    </row>
    <row r="13" spans="1:9" x14ac:dyDescent="0.4">
      <c r="E13" s="1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ABCE-C048-493F-8D51-31A3803A56F4}">
  <sheetPr>
    <tabColor rgb="FFFFC000"/>
  </sheetPr>
  <dimension ref="A1:H32"/>
  <sheetViews>
    <sheetView workbookViewId="0"/>
  </sheetViews>
  <sheetFormatPr defaultColWidth="13.19921875" defaultRowHeight="13.2" x14ac:dyDescent="0.4"/>
  <cols>
    <col min="1" max="1" width="12.5" style="81" bestFit="1" customWidth="1"/>
    <col min="2" max="2" width="7.19921875" style="81" bestFit="1" customWidth="1"/>
    <col min="3" max="3" width="10.5" style="81" bestFit="1" customWidth="1"/>
    <col min="4" max="4" width="7.09765625" style="81" bestFit="1" customWidth="1"/>
    <col min="5" max="5" width="15.3984375" style="81" bestFit="1" customWidth="1"/>
    <col min="6" max="6" width="6.3984375" style="81" bestFit="1" customWidth="1"/>
    <col min="7" max="7" width="6.19921875" style="81" bestFit="1" customWidth="1"/>
    <col min="8" max="8" width="32.8984375" style="81" bestFit="1" customWidth="1"/>
    <col min="9" max="16384" width="13.19921875" style="81"/>
  </cols>
  <sheetData>
    <row r="1" spans="1:8" x14ac:dyDescent="0.4">
      <c r="A1" s="78" t="s">
        <v>44</v>
      </c>
      <c r="B1" s="78" t="s">
        <v>45</v>
      </c>
      <c r="C1" s="78" t="s">
        <v>46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</row>
    <row r="2" spans="1:8" x14ac:dyDescent="0.4">
      <c r="A2" s="79"/>
      <c r="B2" s="79"/>
      <c r="C2" s="82"/>
      <c r="D2" s="80"/>
      <c r="E2" s="80"/>
      <c r="F2" s="79"/>
      <c r="G2" s="79"/>
      <c r="H2" s="79"/>
    </row>
    <row r="3" spans="1:8" x14ac:dyDescent="0.4">
      <c r="A3" s="79"/>
      <c r="B3" s="79"/>
      <c r="C3" s="82"/>
      <c r="D3" s="80"/>
      <c r="E3" s="80"/>
      <c r="F3" s="79"/>
      <c r="G3" s="79"/>
      <c r="H3" s="79"/>
    </row>
    <row r="4" spans="1:8" x14ac:dyDescent="0.4">
      <c r="A4" s="79"/>
      <c r="B4" s="79"/>
      <c r="C4" s="82"/>
      <c r="D4" s="80"/>
      <c r="E4" s="80"/>
      <c r="F4" s="79"/>
      <c r="G4" s="79"/>
      <c r="H4" s="79"/>
    </row>
    <row r="5" spans="1:8" x14ac:dyDescent="0.4">
      <c r="A5" s="79"/>
      <c r="B5" s="79"/>
      <c r="C5" s="82"/>
      <c r="D5" s="80"/>
      <c r="E5" s="80"/>
      <c r="F5" s="79"/>
      <c r="G5" s="79"/>
      <c r="H5" s="79"/>
    </row>
    <row r="6" spans="1:8" x14ac:dyDescent="0.4">
      <c r="A6" s="79"/>
      <c r="B6" s="79"/>
      <c r="C6" s="82"/>
      <c r="D6" s="80"/>
      <c r="E6" s="80"/>
      <c r="F6" s="79"/>
      <c r="G6" s="79"/>
      <c r="H6" s="79"/>
    </row>
    <row r="7" spans="1:8" x14ac:dyDescent="0.4">
      <c r="A7" s="79"/>
      <c r="B7" s="79"/>
      <c r="C7" s="82"/>
      <c r="D7" s="80"/>
      <c r="E7" s="80"/>
      <c r="F7" s="79"/>
      <c r="G7" s="79"/>
      <c r="H7" s="79"/>
    </row>
    <row r="8" spans="1:8" x14ac:dyDescent="0.4">
      <c r="A8" s="79"/>
      <c r="B8" s="79"/>
      <c r="C8" s="82"/>
      <c r="D8" s="80"/>
      <c r="E8" s="80"/>
      <c r="F8" s="79"/>
      <c r="G8" s="79"/>
      <c r="H8" s="79"/>
    </row>
    <row r="9" spans="1:8" x14ac:dyDescent="0.4">
      <c r="A9" s="79"/>
      <c r="B9" s="79"/>
      <c r="C9" s="82"/>
      <c r="D9" s="80"/>
      <c r="E9" s="80"/>
      <c r="F9" s="79"/>
      <c r="G9" s="79"/>
      <c r="H9" s="79"/>
    </row>
    <row r="10" spans="1:8" x14ac:dyDescent="0.4">
      <c r="A10" s="79"/>
      <c r="B10" s="79"/>
      <c r="C10" s="82"/>
      <c r="D10" s="80"/>
      <c r="E10" s="80"/>
      <c r="F10" s="79"/>
      <c r="G10" s="79"/>
      <c r="H10" s="79"/>
    </row>
    <row r="11" spans="1:8" x14ac:dyDescent="0.4">
      <c r="A11" s="79"/>
      <c r="B11" s="79"/>
      <c r="C11" s="82"/>
      <c r="D11" s="80"/>
      <c r="E11" s="80"/>
      <c r="F11" s="79"/>
      <c r="G11" s="79"/>
      <c r="H11" s="79"/>
    </row>
    <row r="12" spans="1:8" x14ac:dyDescent="0.4">
      <c r="A12" s="79"/>
      <c r="B12" s="79"/>
      <c r="C12" s="82"/>
      <c r="D12" s="80"/>
      <c r="E12" s="80"/>
      <c r="F12" s="79"/>
      <c r="G12" s="79"/>
      <c r="H12" s="79"/>
    </row>
    <row r="13" spans="1:8" x14ac:dyDescent="0.4">
      <c r="A13" s="79"/>
      <c r="B13" s="79"/>
      <c r="C13" s="82"/>
      <c r="D13" s="80"/>
      <c r="E13" s="80"/>
      <c r="F13" s="79"/>
      <c r="G13" s="79"/>
      <c r="H13" s="79"/>
    </row>
    <row r="14" spans="1:8" x14ac:dyDescent="0.4">
      <c r="A14" s="83"/>
      <c r="B14" s="83"/>
      <c r="C14" s="84"/>
      <c r="D14" s="80"/>
      <c r="E14" s="80"/>
      <c r="F14" s="83"/>
      <c r="G14" s="83"/>
      <c r="H14" s="79"/>
    </row>
    <row r="15" spans="1:8" x14ac:dyDescent="0.4">
      <c r="A15" s="83"/>
      <c r="B15" s="83"/>
      <c r="C15" s="84"/>
      <c r="D15" s="80"/>
      <c r="E15" s="80"/>
      <c r="F15" s="83"/>
      <c r="G15" s="83"/>
      <c r="H15" s="79"/>
    </row>
    <row r="16" spans="1:8" x14ac:dyDescent="0.4">
      <c r="A16" s="83"/>
      <c r="B16" s="83"/>
      <c r="C16" s="84"/>
      <c r="D16" s="80"/>
      <c r="E16" s="80"/>
      <c r="F16" s="83"/>
      <c r="G16" s="83"/>
      <c r="H16" s="79"/>
    </row>
    <row r="17" spans="1:8" x14ac:dyDescent="0.4">
      <c r="A17" s="83"/>
      <c r="B17" s="83"/>
      <c r="C17" s="84"/>
      <c r="D17" s="80"/>
      <c r="E17" s="80"/>
      <c r="F17" s="83"/>
      <c r="G17" s="83"/>
      <c r="H17" s="79"/>
    </row>
    <row r="18" spans="1:8" x14ac:dyDescent="0.4">
      <c r="A18" s="83"/>
      <c r="B18" s="83"/>
      <c r="C18" s="84"/>
      <c r="D18" s="80"/>
      <c r="E18" s="80"/>
      <c r="F18" s="83"/>
      <c r="G18" s="83"/>
      <c r="H18" s="79"/>
    </row>
    <row r="19" spans="1:8" x14ac:dyDescent="0.4">
      <c r="A19" s="83"/>
      <c r="B19" s="83"/>
      <c r="C19" s="84"/>
      <c r="D19" s="80"/>
      <c r="E19" s="80"/>
      <c r="F19" s="83"/>
      <c r="G19" s="83"/>
      <c r="H19" s="79"/>
    </row>
    <row r="20" spans="1:8" x14ac:dyDescent="0.4">
      <c r="A20" s="83"/>
      <c r="B20" s="83"/>
      <c r="C20" s="84"/>
      <c r="D20" s="80"/>
      <c r="E20" s="80"/>
      <c r="F20" s="83"/>
      <c r="G20" s="83"/>
      <c r="H20" s="79"/>
    </row>
    <row r="21" spans="1:8" x14ac:dyDescent="0.4">
      <c r="A21" s="83"/>
      <c r="B21" s="83"/>
      <c r="C21" s="84"/>
      <c r="D21" s="80"/>
      <c r="E21" s="80"/>
      <c r="F21" s="83"/>
      <c r="G21" s="83"/>
      <c r="H21" s="79"/>
    </row>
    <row r="22" spans="1:8" x14ac:dyDescent="0.4">
      <c r="A22" s="83"/>
      <c r="B22" s="83"/>
      <c r="C22" s="84"/>
      <c r="D22" s="80"/>
      <c r="E22" s="80"/>
      <c r="F22" s="83"/>
      <c r="G22" s="83"/>
      <c r="H22" s="79"/>
    </row>
    <row r="23" spans="1:8" x14ac:dyDescent="0.4">
      <c r="A23" s="83"/>
      <c r="B23" s="83"/>
      <c r="C23" s="84"/>
      <c r="D23" s="80"/>
      <c r="E23" s="80"/>
      <c r="F23" s="83"/>
      <c r="G23" s="83"/>
      <c r="H23" s="79"/>
    </row>
    <row r="24" spans="1:8" x14ac:dyDescent="0.4">
      <c r="A24" s="83"/>
      <c r="B24" s="83"/>
      <c r="C24" s="84"/>
      <c r="D24" s="80"/>
      <c r="E24" s="80"/>
      <c r="F24" s="83"/>
      <c r="G24" s="83"/>
      <c r="H24" s="79"/>
    </row>
    <row r="25" spans="1:8" x14ac:dyDescent="0.4">
      <c r="A25" s="83"/>
      <c r="B25" s="83"/>
      <c r="C25" s="84"/>
      <c r="D25" s="80"/>
      <c r="E25" s="80"/>
      <c r="F25" s="83"/>
      <c r="G25" s="83"/>
      <c r="H25" s="79"/>
    </row>
    <row r="26" spans="1:8" x14ac:dyDescent="0.4">
      <c r="A26" s="83"/>
      <c r="B26" s="83"/>
      <c r="C26" s="84"/>
      <c r="D26" s="80"/>
      <c r="E26" s="80"/>
      <c r="F26" s="83"/>
      <c r="G26" s="83"/>
      <c r="H26" s="79"/>
    </row>
    <row r="27" spans="1:8" x14ac:dyDescent="0.4">
      <c r="A27" s="83"/>
      <c r="B27" s="83"/>
      <c r="C27" s="84"/>
      <c r="D27" s="80"/>
      <c r="E27" s="80"/>
      <c r="F27" s="83"/>
      <c r="G27" s="83"/>
      <c r="H27" s="79"/>
    </row>
    <row r="28" spans="1:8" x14ac:dyDescent="0.4">
      <c r="A28" s="83"/>
      <c r="B28" s="83"/>
      <c r="C28" s="84"/>
      <c r="D28" s="80"/>
      <c r="E28" s="80"/>
      <c r="F28" s="83"/>
      <c r="G28" s="83"/>
      <c r="H28" s="79"/>
    </row>
    <row r="29" spans="1:8" x14ac:dyDescent="0.4">
      <c r="A29" s="83"/>
      <c r="B29" s="83"/>
      <c r="C29" s="84"/>
      <c r="D29" s="80"/>
      <c r="E29" s="80"/>
      <c r="F29" s="83"/>
      <c r="G29" s="83"/>
      <c r="H29" s="79"/>
    </row>
    <row r="30" spans="1:8" x14ac:dyDescent="0.4">
      <c r="A30" s="83"/>
      <c r="B30" s="83"/>
      <c r="C30" s="84"/>
      <c r="D30" s="80"/>
      <c r="E30" s="80"/>
      <c r="F30" s="83"/>
      <c r="G30" s="83"/>
      <c r="H30" s="79"/>
    </row>
    <row r="31" spans="1:8" x14ac:dyDescent="0.4">
      <c r="A31" s="83"/>
      <c r="B31" s="83"/>
      <c r="C31" s="84"/>
      <c r="D31" s="80"/>
      <c r="E31" s="80"/>
      <c r="F31" s="83"/>
      <c r="G31" s="83"/>
      <c r="H31" s="79"/>
    </row>
    <row r="32" spans="1:8" ht="15.6" x14ac:dyDescent="0.4">
      <c r="A32" s="83"/>
      <c r="B32" s="83"/>
      <c r="C32" s="84"/>
      <c r="D32" s="80"/>
      <c r="E32" s="80"/>
      <c r="F32" s="83"/>
      <c r="G32" s="83"/>
      <c r="H32" s="8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A36B-3F9F-48D8-929A-51AF33553909}">
  <dimension ref="A1:A5"/>
  <sheetViews>
    <sheetView workbookViewId="0"/>
  </sheetViews>
  <sheetFormatPr defaultColWidth="9.09765625" defaultRowHeight="17.399999999999999" x14ac:dyDescent="0.4"/>
  <cols>
    <col min="1" max="1" width="62.59765625" customWidth="1"/>
  </cols>
  <sheetData>
    <row r="1" spans="1:1" x14ac:dyDescent="0.4">
      <c r="A1" s="1" t="s">
        <v>4</v>
      </c>
    </row>
    <row r="2" spans="1:1" x14ac:dyDescent="0.4">
      <c r="A2" s="1" t="s">
        <v>5</v>
      </c>
    </row>
    <row r="3" spans="1:1" ht="104.4" x14ac:dyDescent="0.4">
      <c r="A3" s="2" t="s">
        <v>6</v>
      </c>
    </row>
    <row r="4" spans="1:1" x14ac:dyDescent="0.4">
      <c r="A4" s="1" t="s">
        <v>111</v>
      </c>
    </row>
    <row r="5" spans="1:1" x14ac:dyDescent="0.4">
      <c r="A5" s="1" t="s">
        <v>112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88B2633D2A51C4C83B8EC4F58A9D70E" ma:contentTypeVersion="14" ma:contentTypeDescription="새 문서를 만듭니다." ma:contentTypeScope="" ma:versionID="1b350d8ec5e112862bc7ab606786663d">
  <xsd:schema xmlns:xsd="http://www.w3.org/2001/XMLSchema" xmlns:xs="http://www.w3.org/2001/XMLSchema" xmlns:p="http://schemas.microsoft.com/office/2006/metadata/properties" xmlns:ns3="1dd4b915-023d-4ee2-88a7-c97fc2938dbd" xmlns:ns4="4cfd4cb5-16b7-4c51-ba82-d6d252f2f82a" targetNamespace="http://schemas.microsoft.com/office/2006/metadata/properties" ma:root="true" ma:fieldsID="d79a0ffe60027900d9d49f553a1e120e" ns3:_="" ns4:_="">
    <xsd:import namespace="1dd4b915-023d-4ee2-88a7-c97fc2938dbd"/>
    <xsd:import namespace="4cfd4cb5-16b7-4c51-ba82-d6d252f2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CR" minOccurs="0"/>
                <xsd:element ref="ns4:MediaLengthInSecond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b915-023d-4ee2-88a7-c97fc2938d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d4cb5-16b7-4c51-ba82-d6d252f2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fd4cb5-16b7-4c51-ba82-d6d252f2f82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945FD-F9FB-4AEA-A119-3B78E76A3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4b915-023d-4ee2-88a7-c97fc2938dbd"/>
    <ds:schemaRef ds:uri="4cfd4cb5-16b7-4c51-ba82-d6d252f2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BC0FA-620F-4676-B59F-97C783A5244F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4cfd4cb5-16b7-4c51-ba82-d6d252f2f82a"/>
    <ds:schemaRef ds:uri="http://schemas.microsoft.com/office/2006/metadata/properties"/>
    <ds:schemaRef ds:uri="http://purl.org/dc/terms/"/>
    <ds:schemaRef ds:uri="1dd4b915-023d-4ee2-88a7-c97fc2938db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4AE895-C155-42AA-A7E2-F07AEC07FF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Summary</vt:lpstr>
      <vt:lpstr>JP</vt:lpstr>
      <vt:lpstr>CLAIM</vt:lpstr>
      <vt:lpstr>OTC</vt:lpstr>
      <vt:lpstr>정산업데이트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엄태민(TAEMIN EOM)/항공EC사업팀</cp:lastModifiedBy>
  <cp:lastPrinted>2020-05-31T01:49:02Z</cp:lastPrinted>
  <dcterms:created xsi:type="dcterms:W3CDTF">2020-05-31T01:37:51Z</dcterms:created>
  <dcterms:modified xsi:type="dcterms:W3CDTF">2025-09-30T12:40:45Z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0x010100E88B2633D2A51C4C83B8EC4F58A9D70E</vt:lpwstr>
  </property>
</Properties>
</file>