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628\Desktop\이재호 업무자료 2025\2025 정산\25년 8월\매출\구자범 책임\"/>
    </mc:Choice>
  </mc:AlternateContent>
  <xr:revisionPtr revIDLastSave="0" documentId="13_ncr:1_{5F15710D-95A0-40D5-880B-C505427215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마곡상인" sheetId="1" r:id="rId1"/>
    <sheet name="MAPPING" sheetId="2" r:id="rId2"/>
  </sheets>
  <definedNames>
    <definedName name="_xlnm._FilterDatabase" localSheetId="0" hidden="1">마곡상인!$A$4:$T$16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5" i="1"/>
  <c r="E6" i="1"/>
  <c r="E7" i="1"/>
  <c r="E8" i="1"/>
  <c r="E9" i="1"/>
  <c r="E10" i="1"/>
  <c r="E11" i="1"/>
  <c r="E12" i="1"/>
  <c r="E13" i="1"/>
  <c r="E14" i="1"/>
  <c r="E15" i="1"/>
  <c r="E16" i="1"/>
  <c r="E5" i="1"/>
  <c r="G6" i="1" l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I3" i="1"/>
  <c r="H3" i="1"/>
  <c r="G5" i="1" a="1"/>
  <c r="G5" i="1" s="1"/>
  <c r="G3" i="1" l="1"/>
  <c r="F16" i="1"/>
  <c r="D16" i="1"/>
  <c r="F15" i="1"/>
  <c r="D15" i="1"/>
  <c r="F14" i="1"/>
  <c r="D14" i="1"/>
  <c r="F13" i="1"/>
  <c r="D13" i="1"/>
  <c r="F12" i="1"/>
  <c r="D12" i="1"/>
  <c r="F11" i="1"/>
  <c r="D11" i="1"/>
  <c r="F10" i="1"/>
  <c r="D10" i="1"/>
  <c r="F9" i="1"/>
  <c r="D9" i="1"/>
  <c r="F8" i="1"/>
  <c r="D8" i="1"/>
  <c r="F7" i="1"/>
  <c r="D7" i="1"/>
  <c r="F6" i="1"/>
  <c r="D6" i="1"/>
  <c r="F5" i="1"/>
  <c r="D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J16" i="1" l="1"/>
  <c r="J15" i="1" l="1"/>
  <c r="J14" i="1"/>
  <c r="J12" i="1" l="1"/>
  <c r="J13" i="1"/>
  <c r="J11" i="1" l="1"/>
  <c r="J10" i="1"/>
  <c r="J8" i="1" l="1"/>
  <c r="J9" i="1"/>
  <c r="J7" i="1" l="1"/>
  <c r="J6" i="1"/>
  <c r="J5" i="1" l="1"/>
  <c r="J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<sst xmlns="http://schemas.openxmlformats.org/spreadsheetml/2006/main" count="106" uniqueCount="60">
  <si>
    <t>Settlement AMT (KRW)</t>
    <phoneticPr fontId="5" type="noConversion"/>
  </si>
  <si>
    <t>Copy-Paste</t>
    <phoneticPr fontId="5" type="noConversion"/>
  </si>
  <si>
    <t>No</t>
    <phoneticPr fontId="6" type="noConversion"/>
  </si>
  <si>
    <t>ADD DT</t>
    <phoneticPr fontId="6" type="noConversion"/>
  </si>
  <si>
    <t>CNEE Name</t>
    <phoneticPr fontId="6" type="noConversion"/>
  </si>
  <si>
    <t>기타</t>
    <phoneticPr fontId="5" type="noConversion"/>
  </si>
  <si>
    <t>Total
AMT</t>
    <phoneticPr fontId="6" type="noConversion"/>
  </si>
  <si>
    <t>화물택배</t>
    <phoneticPr fontId="5" type="noConversion"/>
  </si>
  <si>
    <t>화물 택배
비용
GTS/대신
(실비)</t>
    <phoneticPr fontId="6" type="noConversion"/>
  </si>
  <si>
    <t>CJ
KRW 1,870</t>
    <phoneticPr fontId="5" type="noConversion"/>
  </si>
  <si>
    <t>일반</t>
  </si>
  <si>
    <t>극소</t>
  </si>
  <si>
    <t>운송장번호</t>
  </si>
  <si>
    <t>예약구분</t>
  </si>
  <si>
    <t>박스타입</t>
  </si>
  <si>
    <t>보내는분</t>
  </si>
  <si>
    <t>받는분</t>
  </si>
  <si>
    <t>품명</t>
  </si>
  <si>
    <t>도선료</t>
    <phoneticPr fontId="18" type="noConversion"/>
  </si>
  <si>
    <t>제주운임</t>
    <phoneticPr fontId="18" type="noConversion"/>
  </si>
  <si>
    <t>주문번호</t>
  </si>
  <si>
    <t>집화일자</t>
  </si>
  <si>
    <t>배송일자</t>
  </si>
  <si>
    <t>배송완료</t>
    <phoneticPr fontId="6" type="noConversion"/>
  </si>
  <si>
    <t>고객명</t>
    <phoneticPr fontId="6" type="noConversion"/>
  </si>
  <si>
    <t>CJ</t>
    <phoneticPr fontId="5" type="noConversion"/>
  </si>
  <si>
    <t>소</t>
  </si>
  <si>
    <t>Men's baseball cap, women's baseball cap, oversized size</t>
  </si>
  <si>
    <t>Spring and Autumn 2025 Elastic Hole-Punched High-Waisted Cigarette Jeans</t>
  </si>
  <si>
    <t>Sunscreen stand collar sports jacket for women</t>
  </si>
  <si>
    <t>정유선</t>
  </si>
  <si>
    <t>반품</t>
  </si>
  <si>
    <t>[S22](주)판토스</t>
  </si>
  <si>
    <t>구간별 중량할증</t>
    <phoneticPr fontId="5" type="noConversion"/>
  </si>
  <si>
    <t>청구금액</t>
    <phoneticPr fontId="5" type="noConversion"/>
  </si>
  <si>
    <t>이름</t>
    <phoneticPr fontId="5" type="noConversion"/>
  </si>
  <si>
    <t>극소</t>
    <phoneticPr fontId="5" type="noConversion"/>
  </si>
  <si>
    <t>소</t>
    <phoneticPr fontId="5" type="noConversion"/>
  </si>
  <si>
    <t>중</t>
    <phoneticPr fontId="5" type="noConversion"/>
  </si>
  <si>
    <t>대1</t>
    <phoneticPr fontId="5" type="noConversion"/>
  </si>
  <si>
    <t>대2</t>
    <phoneticPr fontId="5" type="noConversion"/>
  </si>
  <si>
    <t>이형</t>
    <phoneticPr fontId="5" type="noConversion"/>
  </si>
  <si>
    <t>WDAIH250000034725</t>
  </si>
  <si>
    <t>김리나</t>
  </si>
  <si>
    <t>WDAIH250000034649</t>
  </si>
  <si>
    <t>WDAIH250000038627</t>
  </si>
  <si>
    <t>WDAIH250000039060</t>
  </si>
  <si>
    <t>WDAIH250000039108</t>
  </si>
  <si>
    <t>마곡상인</t>
    <phoneticPr fontId="18" type="noConversion"/>
  </si>
  <si>
    <t>KYAW THU AUNG</t>
  </si>
  <si>
    <t xml:space="preserve">Casual and lazy style knit jacket </t>
  </si>
  <si>
    <t>WDAIH250000039335</t>
  </si>
  <si>
    <t>백유경</t>
  </si>
  <si>
    <t>CHUNG CHRIS JIN HYUK</t>
  </si>
  <si>
    <t xml:space="preserve">Spliced leather trendy workwear lapel denim jacket </t>
  </si>
  <si>
    <t>WDAIH250000039316</t>
  </si>
  <si>
    <t>김향</t>
  </si>
  <si>
    <t>Spring and Autumn 2025 Elastic Hole-Punched High-Waisted Cig</t>
  </si>
  <si>
    <t>Loose and versatile outerwear for European and American stre</t>
  </si>
  <si>
    <t>엄지현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</si>
</sst>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_-* #,##0.00\ [$€-407]_-;\-* #,##0.00\ [$€-407]_-;_-* &quot;-&quot;??\ [$€-407]_-;_-@_-"/>
    <numFmt numFmtId="178" formatCode="[$€-2]\ #,##0.00"/>
    <numFmt numFmtId="179" formatCode="&quot;₩&quot;#,##0_);[Red]\(&quot;₩&quot;#,##0\)"/>
    <numFmt numFmtId="180" formatCode="_-[$₩-412]* #,##0_-;\-[$₩-412]* #,##0_-;_-[$₩-412]* &quot;-&quot;??_-;_-@_-"/>
    <numFmt numFmtId="181" formatCode="_-* #,##0.0_-;\-* #,##0.0_-;_-* &quot;-&quot;_-;_-@_-"/>
    <numFmt numFmtId="183" formatCode="#################"/>
  </numFmts>
  <fonts count="19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theme="1"/>
      <name val="나눔고딕"/>
      <family val="2"/>
      <charset val="129"/>
    </font>
    <font>
      <sz val="11"/>
      <color theme="1"/>
      <name val="맑은 고딕"/>
      <family val="2"/>
      <scheme val="minor"/>
    </font>
    <font>
      <u/>
      <sz val="10"/>
      <color theme="10"/>
      <name val="Arial"/>
      <family val="2"/>
    </font>
    <font>
      <b/>
      <sz val="10"/>
      <name val="Calibri"/>
      <family val="2"/>
    </font>
    <font>
      <b/>
      <sz val="10"/>
      <name val="맑은 고딕"/>
      <family val="2"/>
      <charset val="129"/>
    </font>
    <font>
      <sz val="10"/>
      <color indexed="8"/>
      <name val="Calibri"/>
      <family val="2"/>
    </font>
    <font>
      <b/>
      <sz val="12"/>
      <color indexed="8"/>
      <name val="Calibri"/>
      <family val="2"/>
    </font>
    <font>
      <sz val="11"/>
      <color rgb="FF000000"/>
      <name val="Calibri"/>
      <family val="2"/>
      <charset val="129"/>
    </font>
    <font>
      <sz val="8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" borderId="0"/>
    <xf numFmtId="42" fontId="6" fillId="2" borderId="0" applyFont="0" applyFill="0" applyBorder="0" applyAlignment="0" applyProtection="0"/>
    <xf numFmtId="41" fontId="6" fillId="2" borderId="0" applyFont="0" applyFill="0" applyBorder="0" applyAlignment="0" applyProtection="0">
      <alignment vertical="center"/>
    </xf>
    <xf numFmtId="0" fontId="10" fillId="2" borderId="0">
      <alignment vertical="center"/>
    </xf>
    <xf numFmtId="41" fontId="10" fillId="2" borderId="0" applyFont="0" applyFill="0" applyBorder="0" applyAlignment="0" applyProtection="0">
      <alignment vertical="center"/>
    </xf>
    <xf numFmtId="0" fontId="1" fillId="2" borderId="0">
      <alignment vertical="center"/>
    </xf>
    <xf numFmtId="0" fontId="11" fillId="2" borderId="0"/>
    <xf numFmtId="0" fontId="6" fillId="2" borderId="0"/>
    <xf numFmtId="42" fontId="6" fillId="2" borderId="0" applyFont="0" applyFill="0" applyBorder="0" applyAlignment="0" applyProtection="0"/>
    <xf numFmtId="41" fontId="6" fillId="2" borderId="0">
      <alignment vertical="top"/>
    </xf>
    <xf numFmtId="0" fontId="12" fillId="2" borderId="0" applyNumberFormat="0" applyFill="0" applyBorder="0" applyAlignment="0" applyProtection="0"/>
    <xf numFmtId="9" fontId="6" fillId="2" borderId="0" applyFont="0" applyFill="0" applyBorder="0" applyAlignment="0" applyProtection="0">
      <alignment vertical="center"/>
    </xf>
    <xf numFmtId="0" fontId="4" fillId="2" borderId="0">
      <alignment vertical="center"/>
    </xf>
  </cellStyleXfs>
  <cellXfs count="33">
    <xf numFmtId="0" fontId="0" fillId="0" borderId="0" xfId="0">
      <alignment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176" fontId="3" fillId="0" borderId="9" xfId="0" applyNumberFormat="1" applyFont="1" applyBorder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178" fontId="8" fillId="0" borderId="0" xfId="1" applyNumberFormat="1" applyFont="1" applyBorder="1">
      <alignment vertical="center"/>
    </xf>
    <xf numFmtId="176" fontId="3" fillId="0" borderId="9" xfId="0" applyNumberFormat="1" applyFont="1" applyBorder="1" applyAlignment="1">
      <alignment horizontal="center"/>
    </xf>
    <xf numFmtId="41" fontId="0" fillId="0" borderId="4" xfId="1" applyFont="1" applyBorder="1" applyAlignment="1">
      <alignment horizontal="center" vertical="center"/>
    </xf>
    <xf numFmtId="41" fontId="0" fillId="0" borderId="5" xfId="1" applyFont="1" applyBorder="1" applyAlignment="1">
      <alignment horizontal="right" vertical="center"/>
    </xf>
    <xf numFmtId="41" fontId="0" fillId="0" borderId="11" xfId="1" applyFont="1" applyBorder="1" applyAlignment="1">
      <alignment horizontal="right" vertical="center"/>
    </xf>
    <xf numFmtId="41" fontId="8" fillId="0" borderId="0" xfId="1" applyFont="1">
      <alignment vertical="center"/>
    </xf>
    <xf numFmtId="179" fontId="8" fillId="0" borderId="9" xfId="1" applyNumberFormat="1" applyFont="1" applyBorder="1">
      <alignment vertical="center"/>
    </xf>
    <xf numFmtId="177" fontId="13" fillId="4" borderId="6" xfId="2" applyNumberFormat="1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177" fontId="14" fillId="4" borderId="6" xfId="2" applyNumberFormat="1" applyFont="1" applyFill="1" applyBorder="1" applyAlignment="1">
      <alignment horizontal="center" vertical="center" wrapText="1"/>
    </xf>
    <xf numFmtId="177" fontId="2" fillId="4" borderId="6" xfId="2" applyNumberFormat="1" applyFont="1" applyFill="1" applyBorder="1" applyAlignment="1">
      <alignment horizontal="center" vertical="center" wrapText="1"/>
    </xf>
    <xf numFmtId="179" fontId="16" fillId="3" borderId="1" xfId="1" applyNumberFormat="1" applyFont="1" applyFill="1" applyBorder="1">
      <alignment vertical="center"/>
    </xf>
    <xf numFmtId="180" fontId="3" fillId="0" borderId="9" xfId="0" applyNumberFormat="1" applyFont="1" applyBorder="1" applyAlignment="1">
      <alignment horizontal="center"/>
    </xf>
    <xf numFmtId="181" fontId="0" fillId="0" borderId="2" xfId="1" applyNumberFormat="1" applyFont="1" applyBorder="1" applyAlignment="1">
      <alignment horizontal="center" vertical="center"/>
    </xf>
    <xf numFmtId="181" fontId="0" fillId="0" borderId="3" xfId="1" applyNumberFormat="1" applyFont="1" applyBorder="1" applyAlignment="1">
      <alignment horizontal="center" vertical="center"/>
    </xf>
    <xf numFmtId="0" fontId="17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41" fontId="8" fillId="0" borderId="0" xfId="0" applyNumberFormat="1" applyFont="1">
      <alignment vertical="center"/>
    </xf>
    <xf numFmtId="179" fontId="16" fillId="3" borderId="12" xfId="1" applyNumberFormat="1" applyFont="1" applyFill="1" applyBorder="1" applyAlignment="1">
      <alignment horizontal="center" vertical="center"/>
    </xf>
    <xf numFmtId="179" fontId="16" fillId="3" borderId="13" xfId="1" applyNumberFormat="1" applyFont="1" applyFill="1" applyBorder="1" applyAlignment="1">
      <alignment horizontal="center" vertical="center"/>
    </xf>
    <xf numFmtId="179" fontId="16" fillId="3" borderId="10" xfId="1" applyNumberFormat="1" applyFont="1" applyFill="1" applyBorder="1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41" fontId="0" fillId="0" borderId="0" xfId="1" applyFont="1">
      <alignment vertical="center"/>
    </xf>
    <xf numFmtId="183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1" fontId="0" fillId="6" borderId="0" xfId="1" applyFont="1" applyFill="1" applyAlignment="1">
      <alignment horizontal="center" vertical="center"/>
    </xf>
  </cellXfs>
  <cellStyles count="16">
    <cellStyle name="백분율 2" xfId="14" xr:uid="{613F777B-3500-4AF0-B895-E7F7DEE4ADA2}"/>
    <cellStyle name="쉼표 [0]" xfId="1" builtinId="6"/>
    <cellStyle name="쉼표 [0] 10" xfId="7" xr:uid="{2567FECE-A2B1-4E09-970C-BAA16F7163F0}"/>
    <cellStyle name="쉼표 [0] 2" xfId="5" xr:uid="{93E31630-47FA-4F78-AD6F-B707D20D982F}"/>
    <cellStyle name="쉼표 [0] 2 2" xfId="12" xr:uid="{7C618CCA-2EFE-4538-A553-77C066481225}"/>
    <cellStyle name="통화 [0]" xfId="2" builtinId="7"/>
    <cellStyle name="통화 [0] 2" xfId="4" xr:uid="{BDFD6542-D311-45CE-9118-2366D42BEE32}"/>
    <cellStyle name="통화 [0] 2 2" xfId="11" xr:uid="{68194CC2-4956-45CB-936B-D82FC1CE5240}"/>
    <cellStyle name="표준" xfId="0" builtinId="0"/>
    <cellStyle name="표준 153" xfId="6" xr:uid="{5EF0727E-FBD0-424C-8F5A-89DF272C18DA}"/>
    <cellStyle name="표준 2" xfId="3" xr:uid="{8BE568B7-7513-49DF-8CF1-F4105C9B31C7}"/>
    <cellStyle name="표준 2 2 2" xfId="10" xr:uid="{418DC714-2946-419C-BB2A-A0425052C9AD}"/>
    <cellStyle name="표준 3" xfId="9" xr:uid="{00000000-0005-0000-0000-000035000000}"/>
    <cellStyle name="표준 3 2" xfId="8" xr:uid="{5635EBE0-EF00-4292-96DA-1982EEF37153}"/>
    <cellStyle name="표준 4" xfId="15" xr:uid="{1C3EEBA3-EA12-4EE1-9517-4307B3000C2A}"/>
    <cellStyle name="하이퍼링크 2" xfId="13" xr:uid="{B5BF1866-4F65-44EC-805F-F06478EE6D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V16"/>
  <sheetViews>
    <sheetView showGridLines="0" tabSelected="1" zoomScale="85" zoomScaleNormal="85" workbookViewId="0">
      <selection activeCell="E16" sqref="E16"/>
    </sheetView>
  </sheetViews>
  <sheetFormatPr defaultColWidth="8.75" defaultRowHeight="15" outlineLevelCol="1" x14ac:dyDescent="0.3"/>
  <cols>
    <col min="1" max="1" width="3" style="4" customWidth="1"/>
    <col min="2" max="2" width="7.5" style="4" customWidth="1"/>
    <col min="3" max="3" width="18.75" style="4" bestFit="1" customWidth="1"/>
    <col min="4" max="4" width="26.375" style="4" bestFit="1" customWidth="1"/>
    <col min="5" max="5" width="12.625" style="4" bestFit="1" customWidth="1"/>
    <col min="6" max="6" width="12.375" style="4" customWidth="1"/>
    <col min="7" max="7" width="14.125" style="4" bestFit="1" customWidth="1"/>
    <col min="8" max="10" width="12.75" style="4" customWidth="1"/>
    <col min="11" max="11" width="2.875" style="4" customWidth="1"/>
    <col min="12" max="12" width="14.5" style="4" bestFit="1" customWidth="1" outlineLevel="1"/>
    <col min="13" max="15" width="9" style="4" bestFit="1" customWidth="1" outlineLevel="1"/>
    <col min="16" max="16" width="30.125" style="4" bestFit="1" customWidth="1" outlineLevel="1"/>
    <col min="17" max="17" width="67.375" style="4" bestFit="1" customWidth="1" outlineLevel="1"/>
    <col min="18" max="18" width="8.625" style="4" bestFit="1" customWidth="1" outlineLevel="1"/>
    <col min="19" max="19" width="10" style="4" bestFit="1" customWidth="1" outlineLevel="1"/>
    <col min="20" max="20" width="21.125" style="4" bestFit="1" customWidth="1"/>
    <col min="21" max="22" width="10" style="4" bestFit="1" customWidth="1"/>
    <col min="23" max="16384" width="8.75" style="4"/>
  </cols>
  <sheetData>
    <row r="1" spans="2:22" x14ac:dyDescent="0.3">
      <c r="H1" s="21"/>
      <c r="J1" s="24"/>
      <c r="L1" s="23">
        <v>2257524</v>
      </c>
      <c r="M1" s="4">
        <v>1228328</v>
      </c>
    </row>
    <row r="2" spans="2:22" x14ac:dyDescent="0.3">
      <c r="J2" s="11"/>
    </row>
    <row r="3" spans="2:22" ht="15.75" x14ac:dyDescent="0.3">
      <c r="B3" s="25" t="s">
        <v>0</v>
      </c>
      <c r="C3" s="26"/>
      <c r="D3" s="26"/>
      <c r="E3" s="26"/>
      <c r="F3" s="27"/>
      <c r="G3" s="17">
        <f>SUBTOTAL(9,G5:G10419)</f>
        <v>21546</v>
      </c>
      <c r="H3" s="17">
        <f>SUBTOTAL(9,H5:H10419)</f>
        <v>0</v>
      </c>
      <c r="I3" s="17">
        <f>SUBTOTAL(9,I5:I10419)</f>
        <v>0</v>
      </c>
      <c r="J3" s="17">
        <f>SUBTOTAL(9,J5:J10419)</f>
        <v>21546</v>
      </c>
      <c r="L3" s="5" t="s">
        <v>1</v>
      </c>
    </row>
    <row r="4" spans="2:22" s="14" customFormat="1" ht="94.15" customHeight="1" thickBot="1" x14ac:dyDescent="0.35">
      <c r="B4" s="13" t="s">
        <v>2</v>
      </c>
      <c r="C4" s="13" t="s">
        <v>3</v>
      </c>
      <c r="D4" s="13" t="s">
        <v>4</v>
      </c>
      <c r="E4" s="15" t="s">
        <v>23</v>
      </c>
      <c r="F4" s="15" t="s">
        <v>24</v>
      </c>
      <c r="G4" s="13" t="s">
        <v>9</v>
      </c>
      <c r="H4" s="15" t="s">
        <v>8</v>
      </c>
      <c r="I4" s="13" t="s">
        <v>5</v>
      </c>
      <c r="J4" s="16" t="s">
        <v>6</v>
      </c>
      <c r="L4" s="30" t="s">
        <v>12</v>
      </c>
      <c r="M4" s="31" t="s">
        <v>13</v>
      </c>
      <c r="N4" s="31" t="s">
        <v>14</v>
      </c>
      <c r="O4" s="31" t="s">
        <v>15</v>
      </c>
      <c r="P4" s="31" t="s">
        <v>16</v>
      </c>
      <c r="Q4" s="31" t="s">
        <v>17</v>
      </c>
      <c r="R4" s="32" t="s">
        <v>18</v>
      </c>
      <c r="S4" s="32" t="s">
        <v>19</v>
      </c>
      <c r="T4" s="30" t="s">
        <v>20</v>
      </c>
      <c r="U4" s="31" t="s">
        <v>21</v>
      </c>
      <c r="V4" s="31" t="s">
        <v>22</v>
      </c>
    </row>
    <row r="5" spans="2:22" ht="17.25" thickTop="1" x14ac:dyDescent="0.25">
      <c r="B5" s="3">
        <v>1</v>
      </c>
      <c r="C5" s="3" t="str">
        <f>T5</f>
        <v>WDAIH250000039335</v>
      </c>
      <c r="D5" s="3" t="str">
        <f t="shared" ref="D5:D16" si="0">P5</f>
        <v>KYAW THU AUNG</v>
      </c>
      <c r="E5" s="3">
        <f>V5</f>
        <v>20250730</v>
      </c>
      <c r="F5" s="7" t="str">
        <f t="shared" ref="F5:F16" si="1">O5</f>
        <v>마곡상인</v>
      </c>
      <c r="G5" s="18" cm="1">
        <f t="array" ref="G5">_xlfn.IFS(N5="극소",1683,N5="소",2133,N5="중",2583,N5="대1",4383,N5="대2",11583,N5="이형",15183)</f>
        <v>2133</v>
      </c>
      <c r="H5" s="12">
        <v>0</v>
      </c>
      <c r="I5" s="12">
        <v>0</v>
      </c>
      <c r="J5" s="12">
        <f t="shared" ref="J5:J16" si="2">SUM(G5:I5)</f>
        <v>2133</v>
      </c>
      <c r="K5" s="6"/>
      <c r="L5" s="28">
        <v>587216270762</v>
      </c>
      <c r="M5" s="22" t="s">
        <v>10</v>
      </c>
      <c r="N5" s="22" t="s">
        <v>26</v>
      </c>
      <c r="O5" s="22" t="s">
        <v>48</v>
      </c>
      <c r="P5" s="22" t="s">
        <v>49</v>
      </c>
      <c r="Q5" s="22" t="s">
        <v>50</v>
      </c>
      <c r="R5" s="29">
        <v>0</v>
      </c>
      <c r="S5" s="29">
        <v>0</v>
      </c>
      <c r="T5" s="28" t="s">
        <v>51</v>
      </c>
      <c r="U5">
        <v>20250730</v>
      </c>
      <c r="V5">
        <v>20250730</v>
      </c>
    </row>
    <row r="6" spans="2:22" ht="16.5" x14ac:dyDescent="0.25">
      <c r="B6" s="3">
        <f t="shared" ref="B6:B16" si="3">B5+1</f>
        <v>2</v>
      </c>
      <c r="C6" s="3" t="str">
        <f t="shared" ref="C6:C16" si="4">T6</f>
        <v>WDAIH250000039335</v>
      </c>
      <c r="D6" s="3" t="str">
        <f t="shared" si="0"/>
        <v>백유경</v>
      </c>
      <c r="E6" s="3">
        <f t="shared" ref="E6:E16" si="5">V6</f>
        <v>20250731</v>
      </c>
      <c r="F6" s="7" t="str">
        <f t="shared" si="1"/>
        <v>마곡상인</v>
      </c>
      <c r="G6" s="18" cm="1">
        <f t="array" ref="G6">_xlfn.IFS(N6="극소",1683,N6="소",2133,N6="중",2583,N6="대1",4383,N6="대2",11583,N6="이형",15183)</f>
        <v>2133</v>
      </c>
      <c r="H6" s="12">
        <v>0</v>
      </c>
      <c r="I6" s="12">
        <v>0</v>
      </c>
      <c r="J6" s="12">
        <f t="shared" si="2"/>
        <v>2133</v>
      </c>
      <c r="L6" s="28">
        <v>692855229123</v>
      </c>
      <c r="M6" s="22" t="s">
        <v>10</v>
      </c>
      <c r="N6" s="22" t="s">
        <v>26</v>
      </c>
      <c r="O6" s="22" t="s">
        <v>48</v>
      </c>
      <c r="P6" s="22" t="s">
        <v>52</v>
      </c>
      <c r="Q6" s="22" t="s">
        <v>50</v>
      </c>
      <c r="R6" s="29">
        <v>0</v>
      </c>
      <c r="S6" s="29">
        <v>0</v>
      </c>
      <c r="T6" s="28" t="s">
        <v>51</v>
      </c>
      <c r="U6">
        <v>20250730</v>
      </c>
      <c r="V6">
        <v>20250731</v>
      </c>
    </row>
    <row r="7" spans="2:22" ht="16.5" x14ac:dyDescent="0.25">
      <c r="B7" s="3">
        <f t="shared" si="3"/>
        <v>3</v>
      </c>
      <c r="C7" s="3" t="str">
        <f t="shared" si="4"/>
        <v>WDAIH250000039316</v>
      </c>
      <c r="D7" s="3" t="str">
        <f t="shared" si="0"/>
        <v>CHUNG CHRIS JIN HYUK</v>
      </c>
      <c r="E7" s="3">
        <f t="shared" si="5"/>
        <v>20250730</v>
      </c>
      <c r="F7" s="7" t="str">
        <f t="shared" si="1"/>
        <v>마곡상인</v>
      </c>
      <c r="G7" s="18" cm="1">
        <f t="array" ref="G7">_xlfn.IFS(N7="극소",1683,N7="소",2133,N7="중",2583,N7="대1",4383,N7="대2",11583,N7="이형",15183)</f>
        <v>2133</v>
      </c>
      <c r="H7" s="12">
        <v>0</v>
      </c>
      <c r="I7" s="12">
        <v>0</v>
      </c>
      <c r="J7" s="12">
        <f t="shared" si="2"/>
        <v>2133</v>
      </c>
      <c r="L7" s="28">
        <v>587216270773</v>
      </c>
      <c r="M7" s="22" t="s">
        <v>10</v>
      </c>
      <c r="N7" s="22" t="s">
        <v>26</v>
      </c>
      <c r="O7" s="22" t="s">
        <v>48</v>
      </c>
      <c r="P7" s="22" t="s">
        <v>53</v>
      </c>
      <c r="Q7" s="22" t="s">
        <v>54</v>
      </c>
      <c r="R7" s="29">
        <v>0</v>
      </c>
      <c r="S7" s="29">
        <v>0</v>
      </c>
      <c r="T7" s="28" t="s">
        <v>55</v>
      </c>
      <c r="U7">
        <v>20250730</v>
      </c>
      <c r="V7">
        <v>20250730</v>
      </c>
    </row>
    <row r="8" spans="2:22" ht="16.5" x14ac:dyDescent="0.25">
      <c r="B8" s="3">
        <f t="shared" si="3"/>
        <v>4</v>
      </c>
      <c r="C8" s="3" t="str">
        <f t="shared" si="4"/>
        <v>WDAIH250000039108</v>
      </c>
      <c r="D8" s="3" t="str">
        <f t="shared" si="0"/>
        <v>[S22](주)판토스</v>
      </c>
      <c r="E8" s="3">
        <f t="shared" si="5"/>
        <v>20250730</v>
      </c>
      <c r="F8" s="7" t="str">
        <f t="shared" si="1"/>
        <v>마곡상인</v>
      </c>
      <c r="G8" s="18" cm="1">
        <f t="array" ref="G8">_xlfn.IFS(N8="극소",1683,N8="소",2133,N8="중",2583,N8="대1",4383,N8="대2",11583,N8="이형",15183)</f>
        <v>1683</v>
      </c>
      <c r="H8" s="12">
        <v>0</v>
      </c>
      <c r="I8" s="12">
        <v>0</v>
      </c>
      <c r="J8" s="12">
        <f t="shared" si="2"/>
        <v>1683</v>
      </c>
      <c r="L8" s="28">
        <v>844103412143</v>
      </c>
      <c r="M8" s="22" t="s">
        <v>31</v>
      </c>
      <c r="N8" s="22" t="s">
        <v>11</v>
      </c>
      <c r="O8" s="22" t="s">
        <v>48</v>
      </c>
      <c r="P8" s="22" t="s">
        <v>32</v>
      </c>
      <c r="Q8" s="22" t="s">
        <v>28</v>
      </c>
      <c r="R8" s="29">
        <v>0</v>
      </c>
      <c r="S8" s="29">
        <v>0</v>
      </c>
      <c r="T8" s="28" t="s">
        <v>47</v>
      </c>
      <c r="U8">
        <v>20250729</v>
      </c>
      <c r="V8">
        <v>20250730</v>
      </c>
    </row>
    <row r="9" spans="2:22" ht="16.5" x14ac:dyDescent="0.25">
      <c r="B9" s="3">
        <f t="shared" si="3"/>
        <v>5</v>
      </c>
      <c r="C9" s="3" t="str">
        <f t="shared" si="4"/>
        <v>WDAIH250000039108</v>
      </c>
      <c r="D9" s="3" t="str">
        <f t="shared" si="0"/>
        <v>김향</v>
      </c>
      <c r="E9" s="3">
        <f t="shared" si="5"/>
        <v>20250802</v>
      </c>
      <c r="F9" s="7" t="str">
        <f t="shared" si="1"/>
        <v>마곡상인</v>
      </c>
      <c r="G9" s="18" cm="1">
        <f t="array" ref="G9">_xlfn.IFS(N9="극소",1683,N9="소",2133,N9="중",2583,N9="대1",4383,N9="대2",11583,N9="이형",15183)</f>
        <v>1683</v>
      </c>
      <c r="H9" s="12">
        <v>0</v>
      </c>
      <c r="I9" s="12">
        <v>0</v>
      </c>
      <c r="J9" s="12">
        <f t="shared" si="2"/>
        <v>1683</v>
      </c>
      <c r="L9" s="28">
        <v>692886567526</v>
      </c>
      <c r="M9" s="22" t="s">
        <v>10</v>
      </c>
      <c r="N9" s="22" t="s">
        <v>11</v>
      </c>
      <c r="O9" s="22" t="s">
        <v>48</v>
      </c>
      <c r="P9" s="22" t="s">
        <v>56</v>
      </c>
      <c r="Q9" s="22" t="s">
        <v>57</v>
      </c>
      <c r="R9" s="29">
        <v>0</v>
      </c>
      <c r="S9" s="29">
        <v>0</v>
      </c>
      <c r="T9" s="28" t="s">
        <v>47</v>
      </c>
      <c r="U9">
        <v>20250801</v>
      </c>
      <c r="V9">
        <v>20250802</v>
      </c>
    </row>
    <row r="10" spans="2:22" ht="16.5" x14ac:dyDescent="0.25">
      <c r="B10" s="3">
        <f t="shared" si="3"/>
        <v>6</v>
      </c>
      <c r="C10" s="3" t="str">
        <f t="shared" si="4"/>
        <v>WDAIH250000039060</v>
      </c>
      <c r="D10" s="3" t="str">
        <f t="shared" si="0"/>
        <v>[S22](주)판토스</v>
      </c>
      <c r="E10" s="3">
        <f t="shared" si="5"/>
        <v>20250730</v>
      </c>
      <c r="F10" s="7" t="str">
        <f t="shared" si="1"/>
        <v>마곡상인</v>
      </c>
      <c r="G10" s="18" cm="1">
        <f t="array" ref="G10">_xlfn.IFS(N10="극소",1683,N10="소",2133,N10="중",2583,N10="대1",4383,N10="대2",11583,N10="이형",15183)</f>
        <v>1683</v>
      </c>
      <c r="H10" s="12">
        <v>0</v>
      </c>
      <c r="I10" s="12">
        <v>0</v>
      </c>
      <c r="J10" s="12">
        <f t="shared" si="2"/>
        <v>1683</v>
      </c>
      <c r="L10" s="28">
        <v>844103412224</v>
      </c>
      <c r="M10" s="22" t="s">
        <v>31</v>
      </c>
      <c r="N10" s="22" t="s">
        <v>11</v>
      </c>
      <c r="O10" s="22" t="s">
        <v>48</v>
      </c>
      <c r="P10" s="22" t="s">
        <v>32</v>
      </c>
      <c r="Q10" s="22" t="s">
        <v>27</v>
      </c>
      <c r="R10" s="29">
        <v>0</v>
      </c>
      <c r="S10" s="29">
        <v>0</v>
      </c>
      <c r="T10" s="28" t="s">
        <v>46</v>
      </c>
      <c r="U10">
        <v>20250729</v>
      </c>
      <c r="V10">
        <v>20250730</v>
      </c>
    </row>
    <row r="11" spans="2:22" ht="16.5" x14ac:dyDescent="0.25">
      <c r="B11" s="3">
        <f t="shared" si="3"/>
        <v>7</v>
      </c>
      <c r="C11" s="3" t="str">
        <f t="shared" si="4"/>
        <v>WDAIH250000039060</v>
      </c>
      <c r="D11" s="3" t="str">
        <f t="shared" si="0"/>
        <v>김향</v>
      </c>
      <c r="E11" s="3">
        <f t="shared" si="5"/>
        <v>20250802</v>
      </c>
      <c r="F11" s="7" t="str">
        <f t="shared" si="1"/>
        <v>마곡상인</v>
      </c>
      <c r="G11" s="18" cm="1">
        <f t="array" ref="G11">_xlfn.IFS(N11="극소",1683,N11="소",2133,N11="중",2583,N11="대1",4383,N11="대2",11583,N11="이형",15183)</f>
        <v>1683</v>
      </c>
      <c r="H11" s="12">
        <v>0</v>
      </c>
      <c r="I11" s="12">
        <v>0</v>
      </c>
      <c r="J11" s="12">
        <f t="shared" si="2"/>
        <v>1683</v>
      </c>
      <c r="L11" s="28">
        <v>692886567530</v>
      </c>
      <c r="M11" s="22" t="s">
        <v>10</v>
      </c>
      <c r="N11" s="22" t="s">
        <v>11</v>
      </c>
      <c r="O11" s="22" t="s">
        <v>48</v>
      </c>
      <c r="P11" s="22" t="s">
        <v>56</v>
      </c>
      <c r="Q11" s="22" t="s">
        <v>27</v>
      </c>
      <c r="R11" s="29">
        <v>0</v>
      </c>
      <c r="S11" s="29">
        <v>0</v>
      </c>
      <c r="T11" s="28" t="s">
        <v>46</v>
      </c>
      <c r="U11">
        <v>20250801</v>
      </c>
      <c r="V11">
        <v>20250802</v>
      </c>
    </row>
    <row r="12" spans="2:22" ht="16.5" x14ac:dyDescent="0.25">
      <c r="B12" s="3">
        <f t="shared" si="3"/>
        <v>8</v>
      </c>
      <c r="C12" s="3" t="str">
        <f t="shared" si="4"/>
        <v>WDAIH250000038627</v>
      </c>
      <c r="D12" s="3" t="str">
        <f t="shared" si="0"/>
        <v>[S22](주)판토스</v>
      </c>
      <c r="E12" s="3">
        <f t="shared" si="5"/>
        <v>20250730</v>
      </c>
      <c r="F12" s="7" t="str">
        <f t="shared" si="1"/>
        <v>마곡상인</v>
      </c>
      <c r="G12" s="18" cm="1">
        <f t="array" ref="G12">_xlfn.IFS(N12="극소",1683,N12="소",2133,N12="중",2583,N12="대1",4383,N12="대2",11583,N12="이형",15183)</f>
        <v>1683</v>
      </c>
      <c r="H12" s="12">
        <v>0</v>
      </c>
      <c r="I12" s="12">
        <v>0</v>
      </c>
      <c r="J12" s="12">
        <f t="shared" si="2"/>
        <v>1683</v>
      </c>
      <c r="L12" s="28">
        <v>844104236662</v>
      </c>
      <c r="M12" s="22" t="s">
        <v>31</v>
      </c>
      <c r="N12" s="22" t="s">
        <v>11</v>
      </c>
      <c r="O12" s="22" t="s">
        <v>48</v>
      </c>
      <c r="P12" s="22" t="s">
        <v>32</v>
      </c>
      <c r="Q12" s="22" t="s">
        <v>58</v>
      </c>
      <c r="R12" s="29">
        <v>0</v>
      </c>
      <c r="S12" s="29">
        <v>0</v>
      </c>
      <c r="T12" s="28" t="s">
        <v>45</v>
      </c>
      <c r="U12">
        <v>20250729</v>
      </c>
      <c r="V12">
        <v>20250730</v>
      </c>
    </row>
    <row r="13" spans="2:22" ht="16.5" x14ac:dyDescent="0.25">
      <c r="B13" s="3">
        <f t="shared" si="3"/>
        <v>9</v>
      </c>
      <c r="C13" s="3" t="str">
        <f t="shared" si="4"/>
        <v>WDAIH250000038627</v>
      </c>
      <c r="D13" s="3" t="str">
        <f t="shared" si="0"/>
        <v>정유선</v>
      </c>
      <c r="E13" s="3">
        <f t="shared" si="5"/>
        <v>20250806</v>
      </c>
      <c r="F13" s="7" t="str">
        <f t="shared" si="1"/>
        <v>마곡상인</v>
      </c>
      <c r="G13" s="18" cm="1">
        <f t="array" ref="G13">_xlfn.IFS(N13="극소",1683,N13="소",2133,N13="중",2583,N13="대1",4383,N13="대2",11583,N13="이형",15183)</f>
        <v>1683</v>
      </c>
      <c r="H13" s="12">
        <v>0</v>
      </c>
      <c r="I13" s="12">
        <v>0</v>
      </c>
      <c r="J13" s="12">
        <f t="shared" si="2"/>
        <v>1683</v>
      </c>
      <c r="L13" s="28">
        <v>692899488760</v>
      </c>
      <c r="M13" s="22" t="s">
        <v>10</v>
      </c>
      <c r="N13" s="22" t="s">
        <v>11</v>
      </c>
      <c r="O13" s="22" t="s">
        <v>48</v>
      </c>
      <c r="P13" s="22" t="s">
        <v>30</v>
      </c>
      <c r="Q13" s="22" t="s">
        <v>58</v>
      </c>
      <c r="R13" s="29">
        <v>0</v>
      </c>
      <c r="S13" s="29">
        <v>0</v>
      </c>
      <c r="T13" s="28" t="s">
        <v>45</v>
      </c>
      <c r="U13">
        <v>20250804</v>
      </c>
      <c r="V13">
        <v>20250806</v>
      </c>
    </row>
    <row r="14" spans="2:22" ht="16.5" x14ac:dyDescent="0.25">
      <c r="B14" s="3">
        <f t="shared" si="3"/>
        <v>10</v>
      </c>
      <c r="C14" s="3" t="str">
        <f t="shared" si="4"/>
        <v>WDAIH250000034725</v>
      </c>
      <c r="D14" s="3" t="str">
        <f t="shared" si="0"/>
        <v>[S22](주)판토스</v>
      </c>
      <c r="E14" s="3">
        <f t="shared" si="5"/>
        <v>20250731</v>
      </c>
      <c r="F14" s="7" t="str">
        <f t="shared" si="1"/>
        <v>마곡상인</v>
      </c>
      <c r="G14" s="18" cm="1">
        <f t="array" ref="G14">_xlfn.IFS(N14="극소",1683,N14="소",2133,N14="중",2583,N14="대1",4383,N14="대2",11583,N14="이형",15183)</f>
        <v>1683</v>
      </c>
      <c r="H14" s="12">
        <v>0</v>
      </c>
      <c r="I14" s="12">
        <v>0</v>
      </c>
      <c r="J14" s="12">
        <f t="shared" si="2"/>
        <v>1683</v>
      </c>
      <c r="L14" s="28">
        <v>844104481010</v>
      </c>
      <c r="M14" s="22" t="s">
        <v>31</v>
      </c>
      <c r="N14" s="22" t="s">
        <v>11</v>
      </c>
      <c r="O14" s="22" t="s">
        <v>48</v>
      </c>
      <c r="P14" s="22" t="s">
        <v>32</v>
      </c>
      <c r="Q14" s="22" t="s">
        <v>29</v>
      </c>
      <c r="R14" s="29">
        <v>0</v>
      </c>
      <c r="S14" s="29">
        <v>0</v>
      </c>
      <c r="T14" s="28" t="s">
        <v>42</v>
      </c>
      <c r="U14">
        <v>20250730</v>
      </c>
      <c r="V14">
        <v>20250731</v>
      </c>
    </row>
    <row r="15" spans="2:22" ht="16.5" x14ac:dyDescent="0.25">
      <c r="B15" s="3">
        <f t="shared" si="3"/>
        <v>11</v>
      </c>
      <c r="C15" s="3" t="str">
        <f t="shared" si="4"/>
        <v>WDAIH250000034725</v>
      </c>
      <c r="D15" s="3" t="str">
        <f t="shared" si="0"/>
        <v>엄지현</v>
      </c>
      <c r="E15" s="3">
        <f t="shared" si="5"/>
        <v>20250802</v>
      </c>
      <c r="F15" s="7" t="str">
        <f t="shared" si="1"/>
        <v>마곡상인</v>
      </c>
      <c r="G15" s="18" cm="1">
        <f t="array" ref="G15">_xlfn.IFS(N15="극소",1683,N15="소",2133,N15="중",2583,N15="대1",4383,N15="대2",11583,N15="이형",15183)</f>
        <v>1683</v>
      </c>
      <c r="H15" s="12">
        <v>0</v>
      </c>
      <c r="I15" s="12">
        <v>0</v>
      </c>
      <c r="J15" s="12">
        <f t="shared" si="2"/>
        <v>1683</v>
      </c>
      <c r="L15" s="28">
        <v>692886567541</v>
      </c>
      <c r="M15" s="22" t="s">
        <v>10</v>
      </c>
      <c r="N15" s="22" t="s">
        <v>11</v>
      </c>
      <c r="O15" s="22" t="s">
        <v>48</v>
      </c>
      <c r="P15" s="22" t="s">
        <v>59</v>
      </c>
      <c r="Q15" s="22" t="s">
        <v>29</v>
      </c>
      <c r="R15" s="29">
        <v>0</v>
      </c>
      <c r="S15" s="29">
        <v>0</v>
      </c>
      <c r="T15" s="28" t="s">
        <v>42</v>
      </c>
      <c r="U15">
        <v>20250801</v>
      </c>
      <c r="V15">
        <v>20250802</v>
      </c>
    </row>
    <row r="16" spans="2:22" ht="16.5" x14ac:dyDescent="0.25">
      <c r="B16" s="3">
        <f t="shared" si="3"/>
        <v>12</v>
      </c>
      <c r="C16" s="3" t="str">
        <f t="shared" si="4"/>
        <v>WDAIH250000034649</v>
      </c>
      <c r="D16" s="3" t="str">
        <f t="shared" si="0"/>
        <v>김리나</v>
      </c>
      <c r="E16" s="3">
        <f t="shared" si="5"/>
        <v>20250805</v>
      </c>
      <c r="F16" s="7" t="str">
        <f t="shared" si="1"/>
        <v>마곡상인</v>
      </c>
      <c r="G16" s="18" cm="1">
        <f t="array" ref="G16">_xlfn.IFS(N16="극소",1683,N16="소",2133,N16="중",2583,N16="대1",4383,N16="대2",11583,N16="이형",15183)</f>
        <v>1683</v>
      </c>
      <c r="H16" s="12">
        <v>0</v>
      </c>
      <c r="I16" s="12">
        <v>0</v>
      </c>
      <c r="J16" s="12">
        <f t="shared" si="2"/>
        <v>1683</v>
      </c>
      <c r="L16" s="28">
        <v>692925257145</v>
      </c>
      <c r="M16" s="22" t="s">
        <v>10</v>
      </c>
      <c r="N16" s="22" t="s">
        <v>11</v>
      </c>
      <c r="O16" s="22" t="s">
        <v>48</v>
      </c>
      <c r="P16" s="22" t="s">
        <v>43</v>
      </c>
      <c r="Q16" s="22" t="s">
        <v>57</v>
      </c>
      <c r="R16" s="29">
        <v>0</v>
      </c>
      <c r="S16" s="29">
        <v>0</v>
      </c>
      <c r="T16" s="28" t="s">
        <v>44</v>
      </c>
      <c r="U16">
        <v>20250804</v>
      </c>
      <c r="V16">
        <v>20250805</v>
      </c>
    </row>
  </sheetData>
  <mergeCells count="1">
    <mergeCell ref="B3:F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35E0-3042-4575-A012-731C21BB86D8}">
  <sheetPr>
    <tabColor theme="1"/>
  </sheetPr>
  <dimension ref="B2:E9"/>
  <sheetViews>
    <sheetView zoomScale="85" zoomScaleNormal="85" workbookViewId="0">
      <selection activeCell="D10" sqref="D10"/>
    </sheetView>
  </sheetViews>
  <sheetFormatPr defaultRowHeight="16.5" x14ac:dyDescent="0.3"/>
  <cols>
    <col min="1" max="1" width="3" customWidth="1"/>
    <col min="2" max="2" width="6.75" bestFit="1" customWidth="1"/>
    <col min="3" max="3" width="16.125" bestFit="1" customWidth="1"/>
    <col min="4" max="4" width="9.25" bestFit="1" customWidth="1"/>
    <col min="5" max="5" width="24.75" bestFit="1" customWidth="1"/>
  </cols>
  <sheetData>
    <row r="2" spans="2:5" ht="17.25" thickBot="1" x14ac:dyDescent="0.35">
      <c r="B2" s="1" t="s">
        <v>25</v>
      </c>
      <c r="C2" s="2" t="s">
        <v>33</v>
      </c>
      <c r="D2" s="2" t="s">
        <v>34</v>
      </c>
      <c r="E2" s="2" t="s">
        <v>35</v>
      </c>
    </row>
    <row r="3" spans="2:5" ht="17.25" thickTop="1" x14ac:dyDescent="0.3">
      <c r="B3" s="8">
        <v>0</v>
      </c>
      <c r="C3" s="9">
        <v>0</v>
      </c>
      <c r="D3" s="9">
        <v>1683</v>
      </c>
      <c r="E3" s="9" t="s">
        <v>36</v>
      </c>
    </row>
    <row r="4" spans="2:5" x14ac:dyDescent="0.3">
      <c r="B4" s="19">
        <v>2.1</v>
      </c>
      <c r="C4" s="9">
        <v>500</v>
      </c>
      <c r="D4" s="9">
        <v>2133</v>
      </c>
      <c r="E4" s="9" t="s">
        <v>37</v>
      </c>
    </row>
    <row r="5" spans="2:5" x14ac:dyDescent="0.3">
      <c r="B5" s="19">
        <v>5</v>
      </c>
      <c r="C5" s="9">
        <v>1000</v>
      </c>
      <c r="D5" s="9">
        <v>2583</v>
      </c>
      <c r="E5" s="9" t="s">
        <v>38</v>
      </c>
    </row>
    <row r="6" spans="2:5" x14ac:dyDescent="0.3">
      <c r="B6" s="19">
        <v>10</v>
      </c>
      <c r="C6" s="9">
        <v>3000</v>
      </c>
      <c r="D6" s="9">
        <v>4383</v>
      </c>
      <c r="E6" s="9" t="s">
        <v>39</v>
      </c>
    </row>
    <row r="7" spans="2:5" x14ac:dyDescent="0.3">
      <c r="B7" s="19">
        <v>20</v>
      </c>
      <c r="C7" s="9">
        <v>11000</v>
      </c>
      <c r="D7" s="9">
        <v>11583</v>
      </c>
      <c r="E7" s="9" t="s">
        <v>40</v>
      </c>
    </row>
    <row r="8" spans="2:5" x14ac:dyDescent="0.3">
      <c r="B8" s="19">
        <v>25</v>
      </c>
      <c r="C8" s="9">
        <v>15000</v>
      </c>
      <c r="D8" s="9">
        <v>15183</v>
      </c>
      <c r="E8" s="9" t="s">
        <v>41</v>
      </c>
    </row>
    <row r="9" spans="2:5" x14ac:dyDescent="0.3">
      <c r="B9" s="20">
        <v>30</v>
      </c>
      <c r="C9" s="10" t="s">
        <v>7</v>
      </c>
      <c r="D9" s="10">
        <v>15183</v>
      </c>
      <c r="E9" s="10" t="s">
        <v>41</v>
      </c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C9E77DD3AC0E44EADC1D842D8934D10" ma:contentTypeVersion="12" ma:contentTypeDescription="새 문서를 만듭니다." ma:contentTypeScope="" ma:versionID="9895438146a9ad92018b3e124c11b0be">
  <xsd:schema xmlns:xsd="http://www.w3.org/2001/XMLSchema" xmlns:xs="http://www.w3.org/2001/XMLSchema" xmlns:p="http://schemas.microsoft.com/office/2006/metadata/properties" xmlns:ns2="26399622-5776-4402-ac12-77f403cf666e" xmlns:ns3="5d6fb54b-fdde-4ac8-86ee-ec000ba5d0ff" targetNamespace="http://schemas.microsoft.com/office/2006/metadata/properties" ma:root="true" ma:fieldsID="80b13c66bb49b057b30b90c0fc8441c8" ns2:_="" ns3:_="">
    <xsd:import namespace="26399622-5776-4402-ac12-77f403cf666e"/>
    <xsd:import namespace="5d6fb54b-fdde-4ac8-86ee-ec000ba5d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99622-5776-4402-ac12-77f403cf66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84bd57f3-c9df-43be-a8ef-0472419f0f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6fb54b-fdde-4ac8-86ee-ec000ba5d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797502a-3085-4c41-8df9-a1cc57ae9e7e}" ma:internalName="TaxCatchAll" ma:showField="CatchAllData" ma:web="5d6fb54b-fdde-4ac8-86ee-ec000ba5d0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896303-1B88-4B2F-BEB7-B4B16E83F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399622-5776-4402-ac12-77f403cf666e"/>
    <ds:schemaRef ds:uri="5d6fb54b-fdde-4ac8-86ee-ec000ba5d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E7C449-ED37-44E7-BB02-A357B62252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마곡상인</vt:lpstr>
      <vt:lpstr>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이재호(JAE HO LEE)/항공EC사업팀</cp:lastModifiedBy>
  <cp:revision/>
  <dcterms:created xsi:type="dcterms:W3CDTF">2023-10-28T17:33:37Z</dcterms:created>
  <dcterms:modified xsi:type="dcterms:W3CDTF">2025-08-31T07:47:10Z</dcterms:modified>
  <cp:category/>
  <cp:contentStatus/>
</cp:coreProperties>
</file>